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90" windowWidth="27795" windowHeight="12015" firstSheet="11" activeTab="17"/>
  </bookViews>
  <sheets>
    <sheet name="прил 7.1" sheetId="1" r:id="rId1"/>
    <sheet name="прил 7.2 " sheetId="2" r:id="rId2"/>
    <sheet name="прил 8" sheetId="6" r:id="rId3"/>
    <sheet name="прил 9" sheetId="3" r:id="rId4"/>
    <sheet name="прил 10 ПС Бештау" sheetId="7" r:id="rId5"/>
    <sheet name="прил 11 Бештау" sheetId="8" r:id="rId6"/>
    <sheet name="прил 10 Парковая" sheetId="9" r:id="rId7"/>
    <sheet name="прил 11.1 Парковая " sheetId="10" r:id="rId8"/>
    <sheet name="прил 10 Плиево Новая" sheetId="11" r:id="rId9"/>
    <sheet name="прил 11.1 Плиево Новая" sheetId="12" r:id="rId10"/>
    <sheet name="прил 10 ФП Чечня" sheetId="13" r:id="rId11"/>
    <sheet name="прил 11 ФП Чечня" sheetId="14" r:id="rId12"/>
    <sheet name="прил 10 ФП Ингушетия" sheetId="15" r:id="rId13"/>
    <sheet name="прил 11 ФП Ингушетия" sheetId="16" r:id="rId14"/>
    <sheet name="прил 10 ФП Дагестан" sheetId="17" r:id="rId15"/>
    <sheet name="прил 11 ФП Дагестан" sheetId="18" r:id="rId16"/>
    <sheet name="прил 12 " sheetId="5" r:id="rId17"/>
    <sheet name="прил 13" sheetId="4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xlnm._FilterDatabase" localSheetId="17" hidden="1">'прил 13'!$A$16:$L$657</definedName>
    <definedName name="_xlnm._FilterDatabase" localSheetId="0" hidden="1">'прил 7.1'!$A$20:$X$983</definedName>
    <definedName name="_xlnm._FilterDatabase" localSheetId="1" hidden="1">'прил 7.2 '!$A$20:$AK$962</definedName>
    <definedName name="_xlnm._FilterDatabase" localSheetId="3" hidden="1">'прил 9'!$B$21:$AP$298</definedName>
    <definedName name="Z_020CBC4C_4802_4637_9ED4_A35572FB2A6A_.wvu.FilterData" localSheetId="0" hidden="1">'прил 7.1'!$A$20:$W$977</definedName>
    <definedName name="Z_02EAD9A2_047F_4619_AAD4_5A2779D2D0AA_.wvu.PrintArea" localSheetId="17" hidden="1">'прил 13'!$A$1:$L$522</definedName>
    <definedName name="Z_02EAD9A2_047F_4619_AAD4_5A2779D2D0AA_.wvu.PrintTitles" localSheetId="17" hidden="1">'прил 13'!$13:$15</definedName>
    <definedName name="Z_03EB9DF4_AC98_4BC6_9F99_BC4E566A59EB_.wvu.FilterData" localSheetId="0" hidden="1">'прил 7.1'!$A$20:$X$977</definedName>
    <definedName name="Z_087625E1_6442_4CFE_9ADB_7A5E7D20F421_.wvu.FilterData" localSheetId="0" hidden="1">'прил 7.1'!$A$17:$X$987</definedName>
    <definedName name="Z_087625E1_6442_4CFE_9ADB_7A5E7D20F421_.wvu.FilterData" localSheetId="1" hidden="1">'прил 7.2 '!$A$20:$AJ$969</definedName>
    <definedName name="Z_099F8D69_7585_4416_A0D9_3B92F624255C_.wvu.FilterData" localSheetId="0" hidden="1">'прил 7.1'!$A$20:$W$977</definedName>
    <definedName name="Z_16E8AE88_17A3_4C08_A2A4_1E53D1730CF8_.wvu.FilterData" localSheetId="17" hidden="1">'прил 13'!$A$16:$L$657</definedName>
    <definedName name="Z_16E8AE88_17A3_4C08_A2A4_1E53D1730CF8_.wvu.PrintArea" localSheetId="17" hidden="1">'прил 13'!$A$1:$L$658</definedName>
    <definedName name="Z_16E8AE88_17A3_4C08_A2A4_1E53D1730CF8_.wvu.PrintTitles" localSheetId="17" hidden="1">'прил 13'!$13:$15</definedName>
    <definedName name="Z_1A82A870_63EE_4A21_9E94_6ABA6196FA84_.wvu.PrintArea" localSheetId="2" hidden="1">'прил 8'!$A$1:$M$58</definedName>
    <definedName name="Z_1A82A870_63EE_4A21_9E94_6ABA6196FA84_.wvu.PrintTitles" localSheetId="17" hidden="1">'прил 13'!$13:$15</definedName>
    <definedName name="Z_1D4769C9_22D3_41D7_BB10_557E5B558A42_.wvu.FilterData" localSheetId="0" hidden="1">'прил 7.1'!$A$20:$X$983</definedName>
    <definedName name="Z_2AD7D8A5_D91B_4BFF_A9D2_3942C99EEDAD_.wvu.FilterData" localSheetId="0" hidden="1">'прил 7.1'!$A$20:$X$983</definedName>
    <definedName name="Z_2B705702_B67B_491C_8E54_4D0D6F3E9453_.wvu.FilterData" localSheetId="0" hidden="1">'прил 7.1'!$A$20:$X$981</definedName>
    <definedName name="Z_2B944529_4431_4AE3_A585_21D645644E2B_.wvu.Cols" localSheetId="1" hidden="1">'прил 7.2 '!#REF!</definedName>
    <definedName name="Z_2B944529_4431_4AE3_A585_21D645644E2B_.wvu.Cols" localSheetId="3" hidden="1">'прил 9'!#REF!</definedName>
    <definedName name="Z_2B944529_4431_4AE3_A585_21D645644E2B_.wvu.FilterData" localSheetId="0" hidden="1">'прил 7.1'!$A$20:$W$977</definedName>
    <definedName name="Z_2B944529_4431_4AE3_A585_21D645644E2B_.wvu.FilterData" localSheetId="1" hidden="1">'прил 7.2 '!$A$20:$V$973</definedName>
    <definedName name="Z_2B944529_4431_4AE3_A585_21D645644E2B_.wvu.FilterData" localSheetId="3" hidden="1">'прил 9'!$B$21:$AP$298</definedName>
    <definedName name="Z_2B944529_4431_4AE3_A585_21D645644E2B_.wvu.PrintArea" localSheetId="0" hidden="1">'прил 7.1'!$A$1:$W$972</definedName>
    <definedName name="Z_2B944529_4431_4AE3_A585_21D645644E2B_.wvu.PrintArea" localSheetId="1" hidden="1">'прил 7.2 '!$A$1:$AJ$967</definedName>
    <definedName name="Z_2B944529_4431_4AE3_A585_21D645644E2B_.wvu.PrintArea" localSheetId="3" hidden="1">'прил 9'!$A$1:$AP$302</definedName>
    <definedName name="Z_2B944529_4431_4AE3_A585_21D645644E2B_.wvu.PrintTitles" localSheetId="0" hidden="1">'прил 7.1'!$17:$19</definedName>
    <definedName name="Z_2B944529_4431_4AE3_A585_21D645644E2B_.wvu.PrintTitles" localSheetId="1" hidden="1">'прил 7.2 '!$17:$19</definedName>
    <definedName name="Z_2B944529_4431_4AE3_A585_21D645644E2B_.wvu.PrintTitles" localSheetId="3" hidden="1">'прил 9'!$16:$20</definedName>
    <definedName name="Z_2B944529_4431_4AE3_A585_21D645644E2B_.wvu.Rows" localSheetId="1" hidden="1">'прил 7.2 '!#REF!</definedName>
    <definedName name="Z_2BF31BFA_465C_4F9A_9D42_0A095C5E416C_.wvu.FilterData" localSheetId="0" hidden="1">'прил 7.1'!$A$20:$W$977</definedName>
    <definedName name="Z_2EC5D4C7_61BA_4972_8F57_7F6A8E876F11_.wvu.PrintArea" localSheetId="2" hidden="1">'прил 8'!$A$1:$M$58</definedName>
    <definedName name="Z_2EC5D4C7_61BA_4972_8F57_7F6A8E876F11_.wvu.PrintTitles" localSheetId="17" hidden="1">'прил 13'!$13:$15</definedName>
    <definedName name="Z_35E5254D_33D2_4F9E_A1A3_D8A4A840691E_.wvu.FilterData" localSheetId="0" hidden="1">'прил 7.1'!$A$20:$X$981</definedName>
    <definedName name="Z_35E5254D_33D2_4F9E_A1A3_D8A4A840691E_.wvu.FilterData" localSheetId="1" hidden="1">'прил 7.2 '!$A$20:$AJ$969</definedName>
    <definedName name="Z_379A5EFA_2B58_405C_A1C1_AA016D66E2A7_.wvu.FilterData" localSheetId="3" hidden="1">'прил 9'!$B$21:$AP$298</definedName>
    <definedName name="Z_37FDCE4A_6CA4_4AB4_B747_B6F8179F01AF_.wvu.FilterData" localSheetId="0" hidden="1">'прил 7.1'!$A$20:$X$983</definedName>
    <definedName name="Z_38029876_4E04_422C_B907_3C95A667E3AD_.wvu.PrintArea" localSheetId="2" hidden="1">'прил 8'!$A$1:$M$52</definedName>
    <definedName name="Z_3DA5BA36_6938_471F_B773_58C819FFA9C8_.wvu.FilterData" localSheetId="0" hidden="1">'прил 7.1'!$A$20:$W$977</definedName>
    <definedName name="Z_3E7E7C54_F38B_422C_9D84_0F1BB4F8B8D1_.wvu.FilterData" localSheetId="3" hidden="1">'прил 9'!$B$21:$AP$298</definedName>
    <definedName name="Z_40AF2882_EE60_4760_BBBA_B54B2DAF72F9_.wvu.FilterData" localSheetId="0" hidden="1">'прил 7.1'!$A$20:$X$981</definedName>
    <definedName name="Z_40AF2882_EE60_4760_BBBA_B54B2DAF72F9_.wvu.FilterData" localSheetId="1" hidden="1">'прил 7.2 '!$A$20:$AJ$973</definedName>
    <definedName name="Z_41B76FCA_8ADA_4407_878E_56A7264D83C4_.wvu.FilterData" localSheetId="0" hidden="1">'прил 7.1'!$A$20:$X$983</definedName>
    <definedName name="Z_456B260A_4433_4764_B08B_5A07673D1E6C_.wvu.FilterData" localSheetId="0" hidden="1">'прил 7.1'!$A$20:$W$977</definedName>
    <definedName name="Z_456B260A_4433_4764_B08B_5A07673D1E6C_.wvu.FilterData" localSheetId="1" hidden="1">'прил 7.2 '!$A$20:$V$973</definedName>
    <definedName name="Z_456B260A_4433_4764_B08B_5A07673D1E6C_.wvu.FilterData" localSheetId="3" hidden="1">'прил 9'!$B$21:$AP$298</definedName>
    <definedName name="Z_46C994D3_6E9A_4198_975C_35F903B62A48_.wvu.FilterData" localSheetId="17" hidden="1">'прил 13'!$A$16:$L$657</definedName>
    <definedName name="Z_46C994D3_6E9A_4198_975C_35F903B62A48_.wvu.PrintArea" localSheetId="17" hidden="1">'прил 13'!$A$1:$L$658</definedName>
    <definedName name="Z_46C994D3_6E9A_4198_975C_35F903B62A48_.wvu.PrintTitles" localSheetId="17" hidden="1">'прил 13'!$13:$15</definedName>
    <definedName name="Z_48A60FB0_9A73_41A3_99DB_17520660C91A_.wvu.Cols" localSheetId="0" hidden="1">'прил 7.1'!#REF!</definedName>
    <definedName name="Z_48A60FB0_9A73_41A3_99DB_17520660C91A_.wvu.FilterData" localSheetId="0" hidden="1">'прил 7.1'!$A$20:$X$983</definedName>
    <definedName name="Z_48A60FB0_9A73_41A3_99DB_17520660C91A_.wvu.FilterData" localSheetId="1" hidden="1">'прил 7.2 '!$A$20:$V$973</definedName>
    <definedName name="Z_48A60FB0_9A73_41A3_99DB_17520660C91A_.wvu.FilterData" localSheetId="3" hidden="1">'прил 9'!$B$21:$AP$298</definedName>
    <definedName name="Z_48A60FB0_9A73_41A3_99DB_17520660C91A_.wvu.PrintArea" localSheetId="1" hidden="1">'прил 7.2 '!$A$1:$AJ$967</definedName>
    <definedName name="Z_48A60FB0_9A73_41A3_99DB_17520660C91A_.wvu.PrintArea" localSheetId="3" hidden="1">'прил 9'!$A$1:$AQ$302</definedName>
    <definedName name="Z_48A60FB0_9A73_41A3_99DB_17520660C91A_.wvu.PrintTitles" localSheetId="1" hidden="1">'прил 7.2 '!$17:$19</definedName>
    <definedName name="Z_48A60FB0_9A73_41A3_99DB_17520660C91A_.wvu.PrintTitles" localSheetId="3" hidden="1">'прил 9'!$16:$20</definedName>
    <definedName name="Z_49B92086_039E_4291_9BE7_08336B71B55E_.wvu.PrintArea" localSheetId="17" hidden="1">'прил 13'!$A$1:$L$651</definedName>
    <definedName name="Z_49B92086_039E_4291_9BE7_08336B71B55E_.wvu.PrintArea" localSheetId="2" hidden="1">'прил 8'!$A$1:$M$52</definedName>
    <definedName name="Z_49B92086_039E_4291_9BE7_08336B71B55E_.wvu.PrintTitles" localSheetId="17" hidden="1">'прил 13'!$13:$15</definedName>
    <definedName name="Z_4AE953EB_0C2E_449E_99BE_E2C080B97552_.wvu.FilterData" localSheetId="3" hidden="1">'прил 9'!$B$21:$AP$298</definedName>
    <definedName name="Z_55AAC02E_354B_458A_B57A_9A758D9C24F6_.wvu.FilterData" localSheetId="0" hidden="1">'прил 7.1'!$A$20:$X$977</definedName>
    <definedName name="Z_5939E2BE_D513_447E_886D_794B8773EF22_.wvu.FilterData" localSheetId="0" hidden="1">'прил 7.1'!$A$20:$W$977</definedName>
    <definedName name="Z_5BCD9D80_EA45_444C_9DEA_AAAE2DB4AD87_.wvu.FilterData" localSheetId="17" hidden="1">'прил 13'!$A$16:$L$657</definedName>
    <definedName name="Z_5EADC1CF_ED63_4C90_B528_B134FE0A2319_.wvu.FilterData" localSheetId="0" hidden="1">'прил 7.1'!$A$20:$X$983</definedName>
    <definedName name="Z_5F2A370E_836A_4992_942B_22CE95057883_.wvu.FilterData" localSheetId="0" hidden="1">'прил 7.1'!$A$20:$W$977</definedName>
    <definedName name="Z_5F2A370E_836A_4992_942B_22CE95057883_.wvu.FilterData" localSheetId="1" hidden="1">'прил 7.2 '!$A$20:$V$973</definedName>
    <definedName name="Z_6443188D_3D1E_4534_8D13_9D86CBBECDED_.wvu.PrintArea" localSheetId="2" hidden="1">'прил 8'!$A$1:$M$58</definedName>
    <definedName name="Z_6443188D_3D1E_4534_8D13_9D86CBBECDED_.wvu.PrintTitles" localSheetId="17" hidden="1">'прил 13'!$13:$15</definedName>
    <definedName name="Z_68608AB4_99AC_4E4C_A27D_0DD29BE6EC94_.wvu.FilterData" localSheetId="0" hidden="1">'прил 7.1'!$A$20:$W$977</definedName>
    <definedName name="Z_68608AB4_99AC_4E4C_A27D_0DD29BE6EC94_.wvu.FilterData" localSheetId="1" hidden="1">'прил 7.2 '!$A$20:$V$973</definedName>
    <definedName name="Z_68608AB4_99AC_4E4C_A27D_0DD29BE6EC94_.wvu.FilterData" localSheetId="3" hidden="1">'прил 9'!$B$21:$AP$298</definedName>
    <definedName name="Z_68608AB4_99AC_4E4C_A27D_0DD29BE6EC94_.wvu.PrintArea" localSheetId="0" hidden="1">'прил 7.1'!$A$1:$W$972</definedName>
    <definedName name="Z_68608AB4_99AC_4E4C_A27D_0DD29BE6EC94_.wvu.PrintArea" localSheetId="1" hidden="1">'прил 7.2 '!$A$1:$AJ$967</definedName>
    <definedName name="Z_68608AB4_99AC_4E4C_A27D_0DD29BE6EC94_.wvu.PrintArea" localSheetId="3" hidden="1">'прил 9'!$A$1:$AP$302</definedName>
    <definedName name="Z_68608AB4_99AC_4E4C_A27D_0DD29BE6EC94_.wvu.PrintTitles" localSheetId="0" hidden="1">'прил 7.1'!$17:$19</definedName>
    <definedName name="Z_68608AB4_99AC_4E4C_A27D_0DD29BE6EC94_.wvu.PrintTitles" localSheetId="1" hidden="1">'прил 7.2 '!$17:$19</definedName>
    <definedName name="Z_68608AB4_99AC_4E4C_A27D_0DD29BE6EC94_.wvu.PrintTitles" localSheetId="3" hidden="1">'прил 9'!$16:$20</definedName>
    <definedName name="Z_6A435D58_552A_468F_B536_C55C9B1013BE_.wvu.PrintArea" localSheetId="2" hidden="1">'прил 8'!$A$1:$M$58</definedName>
    <definedName name="Z_702FE522_82F0_49A6_943F_84353B6A3E15_.wvu.FilterData" localSheetId="0" hidden="1">'прил 7.1'!$A$20:$W$977</definedName>
    <definedName name="Z_74CE0FEA_305F_4C35_BF60_A17DA60785C5_.wvu.Cols" localSheetId="0" hidden="1">'прил 7.1'!#REF!</definedName>
    <definedName name="Z_74CE0FEA_305F_4C35_BF60_A17DA60785C5_.wvu.FilterData" localSheetId="0" hidden="1">'прил 7.1'!$A$20:$X$983</definedName>
    <definedName name="Z_74CE0FEA_305F_4C35_BF60_A17DA60785C5_.wvu.FilterData" localSheetId="1" hidden="1">'прил 7.2 '!$A$20:$AK$962</definedName>
    <definedName name="Z_74CE0FEA_305F_4C35_BF60_A17DA60785C5_.wvu.FilterData" localSheetId="3" hidden="1">'прил 9'!$B$21:$AP$298</definedName>
    <definedName name="Z_74CE0FEA_305F_4C35_BF60_A17DA60785C5_.wvu.PrintArea" localSheetId="1" hidden="1">'прил 7.2 '!$A$1:$AK$967</definedName>
    <definedName name="Z_74CE0FEA_305F_4C35_BF60_A17DA60785C5_.wvu.PrintArea" localSheetId="3" hidden="1">'прил 9'!$A$1:$AQ$302</definedName>
    <definedName name="Z_74CE0FEA_305F_4C35_BF60_A17DA60785C5_.wvu.PrintTitles" localSheetId="1" hidden="1">'прил 7.2 '!$17:$19</definedName>
    <definedName name="Z_74CE0FEA_305F_4C35_BF60_A17DA60785C5_.wvu.PrintTitles" localSheetId="3" hidden="1">'прил 9'!$16:$20</definedName>
    <definedName name="Z_7A5C0ADA_811C_434A_9B3E_CBAB5F597987_.wvu.FilterData" localSheetId="0" hidden="1">'прил 7.1'!$A$17:$X$987</definedName>
    <definedName name="Z_7A5C0ADA_811C_434A_9B3E_CBAB5F597987_.wvu.FilterData" localSheetId="1" hidden="1">'прил 7.2 '!$A$20:$AJ$969</definedName>
    <definedName name="Z_7A600714_71D6_47BA_A813_775E7C7D2FBC_.wvu.FilterData" localSheetId="0" hidden="1">'прил 7.1'!$A$20:$W$977</definedName>
    <definedName name="Z_7AF98FE0_D761_4DCC_843E_01D5FF3D89E1_.wvu.FilterData" localSheetId="0" hidden="1">'прил 7.1'!$A$20:$W$977</definedName>
    <definedName name="Z_7C202E34_7ECC_479A_868D_36DD1E972974_.wvu.FilterData" localSheetId="17" hidden="1">'прил 13'!$A$16:$L$657</definedName>
    <definedName name="Z_7C202E34_7ECC_479A_868D_36DD1E972974_.wvu.PrintArea" localSheetId="17" hidden="1">'прил 13'!$A$1:$L$658</definedName>
    <definedName name="Z_7C202E34_7ECC_479A_868D_36DD1E972974_.wvu.PrintTitles" localSheetId="17" hidden="1">'прил 13'!$13:$15</definedName>
    <definedName name="Z_7DEB5728_2FB9_407E_AD51_935C096482A6_.wvu.Cols" localSheetId="0" hidden="1">'прил 7.1'!$M:$M,'прил 7.1'!$O:$R,'прил 7.1'!$U:$V</definedName>
    <definedName name="Z_7DEB5728_2FB9_407E_AD51_935C096482A6_.wvu.FilterData" localSheetId="0" hidden="1">'прил 7.1'!$A$20:$X$983</definedName>
    <definedName name="Z_7DEB5728_2FB9_407E_AD51_935C096482A6_.wvu.FilterData" localSheetId="1" hidden="1">'прил 7.2 '!$A$20:$V$973</definedName>
    <definedName name="Z_7DEB5728_2FB9_407E_AD51_935C096482A6_.wvu.FilterData" localSheetId="3" hidden="1">'прил 9'!$B$21:$AP$298</definedName>
    <definedName name="Z_7DEB5728_2FB9_407E_AD51_935C096482A6_.wvu.PrintArea" localSheetId="0" hidden="1">'прил 7.1'!$A$1:$W$972</definedName>
    <definedName name="Z_7DEB5728_2FB9_407E_AD51_935C096482A6_.wvu.PrintArea" localSheetId="1" hidden="1">'прил 7.2 '!$A$1:$AJ$967</definedName>
    <definedName name="Z_7DEB5728_2FB9_407E_AD51_935C096482A6_.wvu.PrintArea" localSheetId="3" hidden="1">'прил 9'!$A$1:$AP$302</definedName>
    <definedName name="Z_7DEB5728_2FB9_407E_AD51_935C096482A6_.wvu.PrintTitles" localSheetId="0" hidden="1">'прил 7.1'!$17:$19</definedName>
    <definedName name="Z_7DEB5728_2FB9_407E_AD51_935C096482A6_.wvu.PrintTitles" localSheetId="1" hidden="1">'прил 7.2 '!$17:$19</definedName>
    <definedName name="Z_7DEB5728_2FB9_407E_AD51_935C096482A6_.wvu.PrintTitles" localSheetId="3" hidden="1">'прил 9'!$16:$20</definedName>
    <definedName name="Z_802102DC_FBE0_4A84_A4E5_B623C4572B73_.wvu.Cols" localSheetId="0" hidden="1">'прил 7.1'!$L:$M,'прил 7.1'!$O:$R,'прил 7.1'!$U:$V</definedName>
    <definedName name="Z_802102DC_FBE0_4A84_A4E5_B623C4572B73_.wvu.FilterData" localSheetId="0" hidden="1">'прил 7.1'!$A$20:$W$977</definedName>
    <definedName name="Z_802102DC_FBE0_4A84_A4E5_B623C4572B73_.wvu.FilterData" localSheetId="1" hidden="1">'прил 7.2 '!$A$20:$V$973</definedName>
    <definedName name="Z_802102DC_FBE0_4A84_A4E5_B623C4572B73_.wvu.FilterData" localSheetId="3" hidden="1">'прил 9'!$B$21:$AP$298</definedName>
    <definedName name="Z_802102DC_FBE0_4A84_A4E5_B623C4572B73_.wvu.PrintArea" localSheetId="0" hidden="1">'прил 7.1'!$A$1:$W$972</definedName>
    <definedName name="Z_802102DC_FBE0_4A84_A4E5_B623C4572B73_.wvu.PrintArea" localSheetId="1" hidden="1">'прил 7.2 '!$A$1:$AJ$967</definedName>
    <definedName name="Z_802102DC_FBE0_4A84_A4E5_B623C4572B73_.wvu.PrintArea" localSheetId="3" hidden="1">'прил 9'!$A$1:$AP$298</definedName>
    <definedName name="Z_802102DC_FBE0_4A84_A4E5_B623C4572B73_.wvu.PrintTitles" localSheetId="0" hidden="1">'прил 7.1'!$17:$19</definedName>
    <definedName name="Z_802102DC_FBE0_4A84_A4E5_B623C4572B73_.wvu.PrintTitles" localSheetId="1" hidden="1">'прил 7.2 '!$17:$19</definedName>
    <definedName name="Z_802102DC_FBE0_4A84_A4E5_B623C4572B73_.wvu.PrintTitles" localSheetId="3" hidden="1">'прил 9'!$16:$20</definedName>
    <definedName name="Z_802102DC_FBE0_4A84_A4E5_B623C4572B73_.wvu.Rows" localSheetId="3" hidden="1">'прил 9'!$15:$15</definedName>
    <definedName name="Z_8057ED42_2C94_46D3_B926_5EFD6F7A79E4_.wvu.FilterData" localSheetId="0" hidden="1">'прил 7.1'!$A$20:$X$988</definedName>
    <definedName name="Z_8057ED42_2C94_46D3_B926_5EFD6F7A79E4_.wvu.FilterData" localSheetId="1" hidden="1">'прил 7.2 '!$A$20:$AJ$980</definedName>
    <definedName name="Z_82FE6FC8_CA67_4A4B_AF05_E7C978721CCD_.wvu.FilterData" localSheetId="0" hidden="1">'прил 7.1'!$A$20:$W$977</definedName>
    <definedName name="Z_82FE6FC8_CA67_4A4B_AF05_E7C978721CCD_.wvu.FilterData" localSheetId="1" hidden="1">'прил 7.2 '!$A$20:$V$969</definedName>
    <definedName name="Z_82FE6FC8_CA67_4A4B_AF05_E7C978721CCD_.wvu.FilterData" localSheetId="3" hidden="1">'прил 9'!$A$21:$AP$298</definedName>
    <definedName name="Z_8562E1EA_A7A6_4ECB_965F_7FEF3C69B7FB_.wvu.FilterData" localSheetId="0" hidden="1">'прил 7.1'!$A$20:$X$983</definedName>
    <definedName name="Z_86ABB103_B007_4CE7_BE9F_F4EED57FA42A_.wvu.FilterData" localSheetId="0" hidden="1">'прил 7.1'!$A$20:$W$977</definedName>
    <definedName name="Z_86ABB103_B007_4CE7_BE9F_F4EED57FA42A_.wvu.FilterData" localSheetId="1" hidden="1">'прил 7.2 '!$A$20:$V$973</definedName>
    <definedName name="Z_86ABB103_B007_4CE7_BE9F_F4EED57FA42A_.wvu.FilterData" localSheetId="3" hidden="1">'прил 9'!$B$21:$AP$298</definedName>
    <definedName name="Z_86ABB103_B007_4CE7_BE9F_F4EED57FA42A_.wvu.PrintArea" localSheetId="0" hidden="1">'прил 7.1'!$A$1:$W$972</definedName>
    <definedName name="Z_86ABB103_B007_4CE7_BE9F_F4EED57FA42A_.wvu.PrintArea" localSheetId="3" hidden="1">'прил 9'!$A$1:$AP$298</definedName>
    <definedName name="Z_86ABB103_B007_4CE7_BE9F_F4EED57FA42A_.wvu.PrintTitles" localSheetId="0" hidden="1">'прил 7.1'!$17:$19</definedName>
    <definedName name="Z_86ABB103_B007_4CE7_BE9F_F4EED57FA42A_.wvu.PrintTitles" localSheetId="3" hidden="1">'прил 9'!$16:$20</definedName>
    <definedName name="Z_86ABB103_B007_4CE7_BE9F_F4EED57FA42A_.wvu.Rows" localSheetId="3" hidden="1">'прил 9'!$15:$15</definedName>
    <definedName name="Z_87D1A3B0_4C93_429C_BCE7_3F5FEEDCD6D0_.wvu.PrintArea" localSheetId="2" hidden="1">'прил 8'!$A$1:$M$58</definedName>
    <definedName name="Z_880704C7_F409_41C4_8E00_6A41EAC6D809_.wvu.FilterData" localSheetId="0" hidden="1">'прил 7.1'!$A$20:$X$977</definedName>
    <definedName name="Z_880704C7_F409_41C4_8E00_6A41EAC6D809_.wvu.FilterData" localSheetId="1" hidden="1">'прил 7.2 '!$A$20:$V$973</definedName>
    <definedName name="Z_8F1D26EC_2A17_448C_B03E_3E3FACB015C6_.wvu.FilterData" localSheetId="0" hidden="1">'прил 7.1'!$A$20:$X$983</definedName>
    <definedName name="Z_8F1D26EC_2A17_448C_B03E_3E3FACB015C6_.wvu.FilterData" localSheetId="1" hidden="1">'прил 7.2 '!$A$20:$V$973</definedName>
    <definedName name="Z_8F1D26EC_2A17_448C_B03E_3E3FACB015C6_.wvu.FilterData" localSheetId="3" hidden="1">'прил 9'!$B$21:$AP$298</definedName>
    <definedName name="Z_8F1D26EC_2A17_448C_B03E_3E3FACB015C6_.wvu.PrintArea" localSheetId="1" hidden="1">'прил 7.2 '!$A$1:$AJ$967</definedName>
    <definedName name="Z_8F1D26EC_2A17_448C_B03E_3E3FACB015C6_.wvu.PrintArea" localSheetId="3" hidden="1">'прил 9'!$A$1:$AQ$302</definedName>
    <definedName name="Z_8F1D26EC_2A17_448C_B03E_3E3FACB015C6_.wvu.PrintTitles" localSheetId="1" hidden="1">'прил 7.2 '!$17:$19</definedName>
    <definedName name="Z_8F1D26EC_2A17_448C_B03E_3E3FACB015C6_.wvu.PrintTitles" localSheetId="3" hidden="1">'прил 9'!$16:$20</definedName>
    <definedName name="Z_8F60B858_F6CB_493A_8F80_44A2D25571BD_.wvu.FilterData" localSheetId="0" hidden="1">'прил 7.1'!$A$17:$X$987</definedName>
    <definedName name="Z_8F60B858_F6CB_493A_8F80_44A2D25571BD_.wvu.FilterData" localSheetId="1" hidden="1">'прил 7.2 '!$A$20:$AJ$969</definedName>
    <definedName name="Z_90F446D3_8F17_4085_80BE_278C9FB5921D_.wvu.FilterData" localSheetId="0" hidden="1">'прил 7.1'!$A$20:$X$983</definedName>
    <definedName name="Z_90F446D3_8F17_4085_80BE_278C9FB5921D_.wvu.FilterData" localSheetId="1" hidden="1">'прил 7.2 '!$A$20:$V$973</definedName>
    <definedName name="Z_91515713_F106_4382_8189_86D702C61567_.wvu.Cols" localSheetId="0" hidden="1">'прил 7.1'!$U:$V</definedName>
    <definedName name="Z_91515713_F106_4382_8189_86D702C61567_.wvu.FilterData" localSheetId="0" hidden="1">'прил 7.1'!$A$20:$X$983</definedName>
    <definedName name="Z_91515713_F106_4382_8189_86D702C61567_.wvu.FilterData" localSheetId="1" hidden="1">'прил 7.2 '!$A$20:$V$973</definedName>
    <definedName name="Z_91515713_F106_4382_8189_86D702C61567_.wvu.FilterData" localSheetId="3" hidden="1">'прил 9'!$A$20:$AQ$297</definedName>
    <definedName name="Z_91515713_F106_4382_8189_86D702C61567_.wvu.PrintArea" localSheetId="0" hidden="1">'прил 7.1'!$A$1:$W$972</definedName>
    <definedName name="Z_91515713_F106_4382_8189_86D702C61567_.wvu.PrintArea" localSheetId="1" hidden="1">'прил 7.2 '!$A$1:$AK$967</definedName>
    <definedName name="Z_91515713_F106_4382_8189_86D702C61567_.wvu.PrintArea" localSheetId="3" hidden="1">'прил 9'!$A$1:$AQ$302</definedName>
    <definedName name="Z_91515713_F106_4382_8189_86D702C61567_.wvu.PrintTitles" localSheetId="0" hidden="1">'прил 7.1'!$17:$19</definedName>
    <definedName name="Z_91515713_F106_4382_8189_86D702C61567_.wvu.PrintTitles" localSheetId="1" hidden="1">'прил 7.2 '!$17:$19</definedName>
    <definedName name="Z_91515713_F106_4382_8189_86D702C61567_.wvu.PrintTitles" localSheetId="3" hidden="1">'прил 9'!$16:$20</definedName>
    <definedName name="Z_9196E627_69A3_4CCA_B921_EB1B8553BF72_.wvu.FilterData" localSheetId="0" hidden="1">'прил 7.1'!$A$20:$X$981</definedName>
    <definedName name="Z_9196E627_69A3_4CCA_B921_EB1B8553BF72_.wvu.FilterData" localSheetId="1" hidden="1">'прил 7.2 '!$A$20:$AJ$969</definedName>
    <definedName name="Z_92A9B708_7856_444B_B4D2_F25F43E6C0C3_.wvu.FilterData" localSheetId="0" hidden="1">'прил 7.1'!$A$20:$W$977</definedName>
    <definedName name="Z_94285969_0791_40F4_93BC_6ADD4AE24252_.wvu.FilterData" localSheetId="17" hidden="1">'прил 13'!$A$16:$L$657</definedName>
    <definedName name="Z_94285969_0791_40F4_93BC_6ADD4AE24252_.wvu.PrintArea" localSheetId="17" hidden="1">'прил 13'!$A$1:$L$658</definedName>
    <definedName name="Z_94285969_0791_40F4_93BC_6ADD4AE24252_.wvu.PrintTitles" localSheetId="17" hidden="1">'прил 13'!$13:$15</definedName>
    <definedName name="Z_95B5C013_F9B9_4720_AC22_0A6FA6EE3131_.wvu.PrintArea" localSheetId="17" hidden="1">'прил 13'!$A$1:$L$658</definedName>
    <definedName name="Z_95B5C013_F9B9_4720_AC22_0A6FA6EE3131_.wvu.PrintTitles" localSheetId="17" hidden="1">'прил 13'!$13:$15</definedName>
    <definedName name="Z_96D66BBF_87D4_466D_B500_423361C5C709_.wvu.FilterData" localSheetId="0" hidden="1">'прил 7.1'!$A$20:$X$977</definedName>
    <definedName name="Z_98D4838D_81FD_4E66_B402_69FB9653F296_.wvu.FilterData" localSheetId="3" hidden="1">'прил 9'!$B$21:$AP$298</definedName>
    <definedName name="Z_9EB4C06B_C4E3_4FC8_B82B_63B953E6624A_.wvu.FilterData" localSheetId="0" hidden="1">'прил 7.1'!$A$20:$W$977</definedName>
    <definedName name="Z_9F5406DC_89AB_4D73_8A15_7589A4B6E17E_.wvu.FilterData" localSheetId="0" hidden="1">'прил 7.1'!$A$20:$X$983</definedName>
    <definedName name="Z_9FD13701_59C5_4575_8840_0A14B14563AF_.wvu.Cols" localSheetId="3" hidden="1">'прил 9'!$M:$V</definedName>
    <definedName name="Z_A132F0A7_D9B6_4BF3_83AB_B244BEA6BB51_.wvu.FilterData" localSheetId="0" hidden="1">'прил 7.1'!$A$20:$X$983</definedName>
    <definedName name="Z_A3607FAC_5E6A_43EE_9992_E096223ACC17_.wvu.PrintArea" localSheetId="2" hidden="1">'прил 8'!$A$1:$M$58</definedName>
    <definedName name="Z_A36DA4C0_9581_4E59_95FC_3E8FC0901F8C_.wvu.FilterData" localSheetId="0" hidden="1">'прил 7.1'!$A$20:$X$977</definedName>
    <definedName name="Z_A36DA4C0_9581_4E59_95FC_3E8FC0901F8C_.wvu.FilterData" localSheetId="1" hidden="1">'прил 7.2 '!$A$20:$V$973</definedName>
    <definedName name="Z_A36DA4C0_9581_4E59_95FC_3E8FC0901F8C_.wvu.FilterData" localSheetId="3" hidden="1">'прил 9'!$B$21:$AP$298</definedName>
    <definedName name="Z_A774B78E_3A44_4F81_9555_CC8B5259AC48_.wvu.FilterData" localSheetId="0" hidden="1">'прил 7.1'!$A$20:$W$971</definedName>
    <definedName name="Z_A774B78E_3A44_4F81_9555_CC8B5259AC48_.wvu.FilterData" localSheetId="3" hidden="1">'прил 9'!$B$21:$AP$298</definedName>
    <definedName name="Z_A7B62BF9_ABB7_4338_A6D7_571B5A7A9746_.wvu.FilterData" localSheetId="0" hidden="1">'прил 7.1'!$A$20:$X$983</definedName>
    <definedName name="Z_A9216DE1_6650_4651_9830_13DDA1C2CD91_.wvu.FilterData" localSheetId="0" hidden="1">'прил 7.1'!$A$20:$W$977</definedName>
    <definedName name="Z_AB8D6E5A_B563_4E6A_A417_E8622BA78E0B_.wvu.FilterData" localSheetId="0" hidden="1">'прил 7.1'!$A$20:$X$981</definedName>
    <definedName name="Z_AD97C644_9FD9_413F_84DC_D7896D29DEBC_.wvu.PrintArea" localSheetId="2" hidden="1">'прил 8'!$A$1:$M$52</definedName>
    <definedName name="Z_AEFDF897_7F7A_4BCF_BE10_EC51743ABCC5_.wvu.PrintArea" localSheetId="2" hidden="1">'прил 8'!$A$1:$M$52</definedName>
    <definedName name="Z_AFBDF438_B40A_4684_94F8_56FA1356ADC3_.wvu.FilterData" localSheetId="0" hidden="1">'прил 7.1'!$A$20:$X$977</definedName>
    <definedName name="Z_B0D77D49_A6E9_468D_9FF6_365CBB87B767_.wvu.FilterData" localSheetId="3" hidden="1">'прил 9'!$B$21:$AP$298</definedName>
    <definedName name="Z_B1410170_FFF1_467C_BB63_B2D522468B3C_.wvu.FilterData" localSheetId="1" hidden="1">'прил 7.2 '!$A$20:$V$973</definedName>
    <definedName name="Z_B52DCC49_1F0D_414B_889E_99CB7EEBE8D0_.wvu.PrintArea" localSheetId="2" hidden="1">'прил 8'!$A$1:$M$52</definedName>
    <definedName name="Z_B7343056_A75A_4C54_8731_E17F57DE7967_.wvu.FilterData" localSheetId="0" hidden="1">'прил 7.1'!$A$20:$X$977</definedName>
    <definedName name="Z_B74C834F_88DE_4FBD_9E60_56D6F61CCB0C_.wvu.FilterData" localSheetId="0" hidden="1">'прил 7.1'!$A$20:$X$983</definedName>
    <definedName name="Z_B84EC98E_84AB_4AF0_98C3_5A65C514C6C5_.wvu.FilterData" localSheetId="0" hidden="1">'прил 7.1'!$A$20:$X$983</definedName>
    <definedName name="Z_B8C11432_7879_4F6B_96D4_6AB50672E558_.wvu.FilterData" localSheetId="0" hidden="1">'прил 7.1'!$A$20:$X$981</definedName>
    <definedName name="Z_BAF93AB5_EB12_4C56_B500_C6B31070016F_.wvu.FilterData" localSheetId="17" hidden="1">'прил 13'!$A$16:$L$657</definedName>
    <definedName name="Z_BAF93AB5_EB12_4C56_B500_C6B31070016F_.wvu.PrintArea" localSheetId="17" hidden="1">'прил 13'!$A$1:$L$658</definedName>
    <definedName name="Z_BAF93AB5_EB12_4C56_B500_C6B31070016F_.wvu.PrintTitles" localSheetId="17" hidden="1">'прил 13'!$13:$15</definedName>
    <definedName name="Z_BBF0EF1B_DBD8_4492_9CF8_F958D341F225_.wvu.FilterData" localSheetId="0" hidden="1">'прил 7.1'!$A$20:$X$983</definedName>
    <definedName name="Z_BD37CDD4_88E1_435C_BF66_2604C82E7624_.wvu.PrintArea" localSheetId="2" hidden="1">'прил 8'!$A$1:$M$58</definedName>
    <definedName name="Z_BE01B2EE_6823_401E_8F22_033EB129AD30_.wvu.PrintArea" localSheetId="2" hidden="1">'прил 8'!$A$1:$M$58</definedName>
    <definedName name="Z_BE151334_7720_47A8_B744_1F1F36FD5527_.wvu.FilterData" localSheetId="0" hidden="1">'прил 7.1'!$A$20:$X$983</definedName>
    <definedName name="Z_BFFE2A37_2C1B_436E_B89F_7510F15CEFB6_.wvu.FilterData" localSheetId="0" hidden="1">'прил 7.1'!$A$20:$W$977</definedName>
    <definedName name="Z_BFFE2A37_2C1B_436E_B89F_7510F15CEFB6_.wvu.FilterData" localSheetId="1" hidden="1">'прил 7.2 '!$A$20:$V$973</definedName>
    <definedName name="Z_C4127FE5_12E8_464C_B290_602AD096A853_.wvu.FilterData" localSheetId="0" hidden="1">'прил 7.1'!$A$20:$X$977</definedName>
    <definedName name="Z_C5EFF124_8741_4FB2_8DFD_FFFD2E175AA6_.wvu.Cols" localSheetId="0" hidden="1">'прил 7.1'!$C:$C</definedName>
    <definedName name="Z_C5EFF124_8741_4FB2_8DFD_FFFD2E175AA6_.wvu.FilterData" localSheetId="0" hidden="1">'прил 7.1'!$A$20:$X$977</definedName>
    <definedName name="Z_C676504B_35FD_4DBE_B657_AE4202CDC300_.wvu.Cols" localSheetId="0" hidden="1">'прил 7.1'!$J:$Q</definedName>
    <definedName name="Z_C676504B_35FD_4DBE_B657_AE4202CDC300_.wvu.FilterData" localSheetId="0" hidden="1">'прил 7.1'!$A$20:$W$977</definedName>
    <definedName name="Z_C676504B_35FD_4DBE_B657_AE4202CDC300_.wvu.FilterData" localSheetId="1" hidden="1">'прил 7.2 '!$A$20:$V$973</definedName>
    <definedName name="Z_C676504B_35FD_4DBE_B657_AE4202CDC300_.wvu.FilterData" localSheetId="3" hidden="1">'прил 9'!$B$21:$AP$298</definedName>
    <definedName name="Z_C676504B_35FD_4DBE_B657_AE4202CDC300_.wvu.PrintArea" localSheetId="0" hidden="1">'прил 7.1'!$A$1:$W$972</definedName>
    <definedName name="Z_C676504B_35FD_4DBE_B657_AE4202CDC300_.wvu.PrintArea" localSheetId="1" hidden="1">'прил 7.2 '!$A$1:$AJ$967</definedName>
    <definedName name="Z_C676504B_35FD_4DBE_B657_AE4202CDC300_.wvu.PrintArea" localSheetId="3" hidden="1">'прил 9'!$A$1:$AP$302</definedName>
    <definedName name="Z_C676504B_35FD_4DBE_B657_AE4202CDC300_.wvu.PrintTitles" localSheetId="0" hidden="1">'прил 7.1'!$17:$19</definedName>
    <definedName name="Z_C676504B_35FD_4DBE_B657_AE4202CDC300_.wvu.PrintTitles" localSheetId="1" hidden="1">'прил 7.2 '!$17:$19</definedName>
    <definedName name="Z_C676504B_35FD_4DBE_B657_AE4202CDC300_.wvu.PrintTitles" localSheetId="3" hidden="1">'прил 9'!$16:$20</definedName>
    <definedName name="Z_C784D978_84A4_4849_AEF3_4B731E7B807D_.wvu.FilterData" localSheetId="0" hidden="1">'прил 7.1'!$A$20:$X$983</definedName>
    <definedName name="Z_C784D978_84A4_4849_AEF3_4B731E7B807D_.wvu.FilterData" localSheetId="1" hidden="1">'прил 7.2 '!$A$20:$V$973</definedName>
    <definedName name="Z_CA769590_FE17_45EE_B2BE_AFEDEEB57907_.wvu.FilterData" localSheetId="0" hidden="1">'прил 7.1'!$A$20:$W$977</definedName>
    <definedName name="Z_CB37D951_96F5_4AE8_99D2_D7A8085BE3F7_.wvu.FilterData" localSheetId="0" hidden="1">'прил 7.1'!$A$20:$X$983</definedName>
    <definedName name="Z_CB37D951_96F5_4AE8_99D2_D7A8085BE3F7_.wvu.FilterData" localSheetId="3" hidden="1">'прил 9'!$B$21:$AP$298</definedName>
    <definedName name="Z_CBCE1805_078A_40E0_B01A_2A86DFDA611F_.wvu.FilterData" localSheetId="0" hidden="1">'прил 7.1'!$A$20:$X$981</definedName>
    <definedName name="Z_CBCE1805_078A_40E0_B01A_2A86DFDA611F_.wvu.FilterData" localSheetId="1" hidden="1">'прил 7.2 '!$A$20:$AJ$973</definedName>
    <definedName name="Z_CC123666_CB75_43B7_BE8D_6AA4F2C525E2_.wvu.FilterData" localSheetId="0" hidden="1">'прил 7.1'!$A$20:$W$977</definedName>
    <definedName name="Z_CD2BBFCB_F678_40DB_8294_B16D7E70A3F2_.wvu.FilterData" localSheetId="0" hidden="1">'прил 7.1'!$A$20:$X$977</definedName>
    <definedName name="Z_D2510616_5538_4496_B8B3_EFACE99A621B_.wvu.FilterData" localSheetId="0" hidden="1">'прил 7.1'!$A$20:$X$983</definedName>
    <definedName name="Z_D2510616_5538_4496_B8B3_EFACE99A621B_.wvu.FilterData" localSheetId="1" hidden="1">'прил 7.2 '!$A$20:$V$973</definedName>
    <definedName name="Z_DA122019_8AEE_403B_8CA9_CE2DE64BEB84_.wvu.FilterData" localSheetId="0" hidden="1">'прил 7.1'!$A$20:$X$977</definedName>
    <definedName name="Z_DA6437FB_B3E2_4DF1_83B2_C8DA9C26BDFF_.wvu.PrintArea" localSheetId="2" hidden="1">'прил 8'!$A$1:$M$58</definedName>
    <definedName name="Z_E044C467_E737_4DD1_A683_090AEE546589_.wvu.FilterData" localSheetId="0" hidden="1">'прил 7.1'!$A$20:$X$983</definedName>
    <definedName name="Z_E0F715AC_EC95_4989_9B43_95240978CE30_.wvu.FilterData" localSheetId="0" hidden="1">'прил 7.1'!$A$20:$X$977</definedName>
    <definedName name="Z_E0F715AC_EC95_4989_9B43_95240978CE30_.wvu.FilterData" localSheetId="1" hidden="1">'прил 7.2 '!$A$20:$V$973</definedName>
    <definedName name="Z_E222F804_7F63_4CAB_BA7F_EB015BC276B9_.wvu.FilterData" localSheetId="0" hidden="1">'прил 7.1'!$A$20:$X$988</definedName>
    <definedName name="Z_E222F804_7F63_4CAB_BA7F_EB015BC276B9_.wvu.FilterData" localSheetId="1" hidden="1">'прил 7.2 '!$A$20:$AJ$980</definedName>
    <definedName name="Z_E222F804_7F63_4CAB_BA7F_EB015BC276B9_.wvu.FilterData" localSheetId="3" hidden="1">'прил 9'!$A$20:$AP$299</definedName>
    <definedName name="Z_E26A94BD_FBAC_41ED_8339_7D59AFA7B3CD_.wvu.FilterData" localSheetId="0" hidden="1">'прил 7.1'!$A$20:$W$977</definedName>
    <definedName name="Z_E2760D9D_711F_48FF_88BA_568697ED1953_.wvu.FilterData" localSheetId="0" hidden="1">'прил 7.1'!$A$20:$X$981</definedName>
    <definedName name="Z_E2760D9D_711F_48FF_88BA_568697ED1953_.wvu.FilterData" localSheetId="1" hidden="1">'прил 7.2 '!$A$20:$AJ$973</definedName>
    <definedName name="Z_E4F9CEE5_941D_40EA_8917_727C3350B4EB_.wvu.PrintArea" localSheetId="2" hidden="1">'прил 8'!$A$1:$M$58</definedName>
    <definedName name="Z_E4F9CEE5_941D_40EA_8917_727C3350B4EB_.wvu.PrintTitles" localSheetId="17" hidden="1">'прил 13'!$13:$15</definedName>
    <definedName name="Z_E67E8D2C_C698_4923_AE59_CA6766696DF8_.wvu.FilterData" localSheetId="0" hidden="1">'прил 7.1'!$A$20:$W$977</definedName>
    <definedName name="Z_E8F36E3D_6729_4114_942B_5226BE6574BA_.wvu.FilterData" localSheetId="0" hidden="1">'прил 7.1'!$A$20:$X$977</definedName>
    <definedName name="Z_E9C71993_3DA8_42BC_B3BF_66DEC161149F_.wvu.FilterData" localSheetId="0" hidden="1">'прил 7.1'!$A$20:$W$977</definedName>
    <definedName name="Z_ECB1FFA5_4BAE_4C76_934E_2C54061A9632_.wvu.FilterData" localSheetId="17" hidden="1">'прил 13'!$A$16:$L$657</definedName>
    <definedName name="Z_ECB1FFA5_4BAE_4C76_934E_2C54061A9632_.wvu.PrintArea" localSheetId="17" hidden="1">'прил 13'!$A$1:$L$658</definedName>
    <definedName name="Z_ECB1FFA5_4BAE_4C76_934E_2C54061A9632_.wvu.PrintArea" localSheetId="2" hidden="1">'прил 8'!$A$1:$M$52</definedName>
    <definedName name="Z_ECB1FFA5_4BAE_4C76_934E_2C54061A9632_.wvu.PrintTitles" localSheetId="17" hidden="1">'прил 13'!$13:$15</definedName>
    <definedName name="Z_EDE0ED8E_E34E_4BB0_ABEA_40847C828F8F_.wvu.FilterData" localSheetId="0" hidden="1">'прил 7.1'!$A$20:$X$983</definedName>
    <definedName name="Z_EDE0ED8E_E34E_4BB0_ABEA_40847C828F8F_.wvu.FilterData" localSheetId="3" hidden="1">'прил 9'!$B$21:$AP$298</definedName>
    <definedName name="Z_F979D6CF_076C_43BF_8A89_212D37CD2E24_.wvu.FilterData" localSheetId="0" hidden="1">'прил 7.1'!$A$20:$X$983</definedName>
    <definedName name="Z_F98F2E63_0546_4C4F_8D46_045300C4EEF7_.wvu.FilterData" localSheetId="0" hidden="1">'прил 7.1'!$A$20:$X$983</definedName>
    <definedName name="Z_F98F2E63_0546_4C4F_8D46_045300C4EEF7_.wvu.FilterData" localSheetId="1" hidden="1">'прил 7.2 '!$A$20:$V$973</definedName>
    <definedName name="Z_F98F2E63_0546_4C4F_8D46_045300C4EEF7_.wvu.FilterData" localSheetId="3" hidden="1">'прил 9'!$B$21:$AP$298</definedName>
    <definedName name="Z_FF0BECDC_6018_439F_BA8A_653BFFBC84E9_.wvu.FilterData" localSheetId="0" hidden="1">'прил 7.1'!$A$20:$W$977</definedName>
    <definedName name="вводы" localSheetId="2">'[5]приложение 7.1'!$AD$197:$AF$314</definedName>
    <definedName name="вводы">'[1]приложение 7.1'!$AD$197:$AF$314</definedName>
    <definedName name="_xlnm.Print_Titles" localSheetId="17">'прил 13'!$13:$15</definedName>
    <definedName name="_xlnm.Print_Titles" localSheetId="0">'прил 7.1'!$17:$19</definedName>
    <definedName name="_xlnm.Print_Titles" localSheetId="1">'прил 7.2 '!$17:$19</definedName>
    <definedName name="_xlnm.Print_Titles" localSheetId="3">'прил 9'!$16:$20</definedName>
    <definedName name="имя" localSheetId="2">'[6]прил 7.1'!$C$540:$E$1114</definedName>
    <definedName name="имя">'[2]прил 7.1'!$C$540:$E$1114</definedName>
    <definedName name="_xlnm.Print_Area" localSheetId="6">'прил 10 Парковая'!$A$1:$B$108</definedName>
    <definedName name="_xlnm.Print_Area" localSheetId="8">'прил 10 Плиево Новая'!$A$1:$B$100</definedName>
    <definedName name="_xlnm.Print_Area" localSheetId="4">'прил 10 ПС Бештау'!$A$1:$B$107</definedName>
    <definedName name="_xlnm.Print_Area" localSheetId="14">'прил 10 ФП Дагестан'!$A$1:$B$100</definedName>
    <definedName name="_xlnm.Print_Area" localSheetId="12">'прил 10 ФП Ингушетия'!$A$1:$B$100</definedName>
    <definedName name="_xlnm.Print_Area" localSheetId="10">'прил 10 ФП Чечня'!$A$1:$B$100</definedName>
    <definedName name="_xlnm.Print_Area" localSheetId="5">'прил 11 Бештау'!$A$1:$J$41</definedName>
    <definedName name="_xlnm.Print_Area" localSheetId="15">'прил 11 ФП Дагестан'!$A$1:$J$46</definedName>
    <definedName name="_xlnm.Print_Area" localSheetId="13">'прил 11 ФП Ингушетия'!$A$1:$J$46</definedName>
    <definedName name="_xlnm.Print_Area" localSheetId="11">'прил 11 ФП Чечня'!$A$1:$J$46</definedName>
    <definedName name="_xlnm.Print_Area" localSheetId="7">'прил 11.1 Парковая '!$A$1:$K$46</definedName>
    <definedName name="_xlnm.Print_Area" localSheetId="9">'прил 11.1 Плиево Новая'!$A$1:$K$48</definedName>
    <definedName name="_xlnm.Print_Area" localSheetId="16">'прил 12 '!$A$1:$C$50</definedName>
    <definedName name="_xlnm.Print_Area" localSheetId="17">'прил 13'!$A$1:$L$658</definedName>
    <definedName name="_xlnm.Print_Area" localSheetId="0">'прил 7.1'!$A$1:$W$983</definedName>
    <definedName name="_xlnm.Print_Area" localSheetId="1">'прил 7.2 '!$A$1:$AJ$967</definedName>
    <definedName name="_xlnm.Print_Area" localSheetId="2">'прил 8'!$A$1:$M$52</definedName>
    <definedName name="_xlnm.Print_Area" localSheetId="3">'прил 9'!$A$1:$AP$298</definedName>
    <definedName name="регл">'[3]приложение 7.1'!$D$626:$BU$1495</definedName>
    <definedName name="финанс" localSheetId="2">'[6]прил 7.1'!$AN$544:$BX$877</definedName>
    <definedName name="финанс">'[2]прил 7.1'!$AN$544:$BX$877</definedName>
  </definedNames>
  <calcPr calcId="145621"/>
</workbook>
</file>

<file path=xl/calcChain.xml><?xml version="1.0" encoding="utf-8"?>
<calcChain xmlns="http://schemas.openxmlformats.org/spreadsheetml/2006/main">
  <c r="B62" i="17" l="1"/>
  <c r="B61" i="17"/>
  <c r="B45" i="17"/>
  <c r="B64" i="17" s="1"/>
  <c r="B63" i="17" s="1"/>
  <c r="B43" i="17"/>
  <c r="B42" i="17"/>
  <c r="B39" i="17"/>
  <c r="C46" i="17" s="1"/>
  <c r="C38" i="17"/>
  <c r="B64" i="15"/>
  <c r="B62" i="15"/>
  <c r="C46" i="15"/>
  <c r="B43" i="15"/>
  <c r="B39" i="15"/>
  <c r="B42" i="15" s="1"/>
  <c r="B63" i="15" s="1"/>
  <c r="C38" i="15"/>
  <c r="B64" i="13"/>
  <c r="B63" i="13" s="1"/>
  <c r="B62" i="13"/>
  <c r="B61" i="13"/>
  <c r="B43" i="13"/>
  <c r="B39" i="13"/>
  <c r="C38" i="13"/>
  <c r="B64" i="11"/>
  <c r="B63" i="11"/>
  <c r="B44" i="11"/>
  <c r="B62" i="11" s="1"/>
  <c r="B61" i="11" s="1"/>
  <c r="B43" i="11"/>
  <c r="B39" i="11"/>
  <c r="B38" i="11"/>
  <c r="B53" i="11" s="1"/>
  <c r="B72" i="9"/>
  <c r="B71" i="9" s="1"/>
  <c r="B70" i="9"/>
  <c r="B69" i="9"/>
  <c r="B61" i="9"/>
  <c r="B51" i="9"/>
  <c r="B47" i="9"/>
  <c r="B43" i="9"/>
  <c r="C39" i="9"/>
  <c r="B39" i="9"/>
  <c r="B38" i="9"/>
  <c r="B71" i="7"/>
  <c r="B70" i="7"/>
  <c r="B69" i="7"/>
  <c r="B68" i="7"/>
  <c r="B67" i="7"/>
  <c r="B65" i="7"/>
  <c r="B60" i="7"/>
  <c r="B56" i="7"/>
  <c r="B47" i="7"/>
  <c r="B43" i="7"/>
  <c r="C38" i="7"/>
  <c r="B38" i="7"/>
  <c r="B39" i="7" s="1"/>
  <c r="L45" i="6"/>
  <c r="H45" i="6"/>
  <c r="D45" i="6"/>
  <c r="C44" i="6"/>
  <c r="C43" i="6"/>
  <c r="C42" i="6"/>
  <c r="C41" i="6"/>
  <c r="C40" i="6"/>
  <c r="C39" i="6"/>
  <c r="C38" i="6"/>
  <c r="C37" i="6" s="1"/>
  <c r="C45" i="6" s="1"/>
  <c r="L37" i="6"/>
  <c r="K37" i="6"/>
  <c r="K45" i="6" s="1"/>
  <c r="J37" i="6"/>
  <c r="J45" i="6" s="1"/>
  <c r="I37" i="6"/>
  <c r="I45" i="6" s="1"/>
  <c r="H37" i="6"/>
  <c r="G37" i="6"/>
  <c r="G45" i="6" s="1"/>
  <c r="F37" i="6"/>
  <c r="F45" i="6" s="1"/>
  <c r="E37" i="6"/>
  <c r="E45" i="6" s="1"/>
  <c r="D37" i="6"/>
  <c r="C36" i="6"/>
  <c r="C35" i="6"/>
  <c r="C34" i="6"/>
  <c r="C33" i="6"/>
  <c r="C32" i="6"/>
  <c r="C31" i="6"/>
  <c r="O30" i="6"/>
  <c r="C30" i="6"/>
  <c r="C29" i="6"/>
  <c r="C28" i="6"/>
  <c r="C27" i="6"/>
  <c r="C26" i="6"/>
  <c r="C25" i="6"/>
  <c r="C24" i="6"/>
  <c r="C23" i="6"/>
  <c r="C22" i="6"/>
  <c r="L21" i="6"/>
  <c r="K21" i="6"/>
  <c r="J21" i="6"/>
  <c r="I21" i="6"/>
  <c r="H21" i="6"/>
  <c r="G21" i="6"/>
  <c r="F21" i="6"/>
  <c r="E21" i="6"/>
  <c r="D21" i="6"/>
  <c r="C21" i="6"/>
  <c r="E49" i="5"/>
  <c r="G49" i="5" s="1"/>
  <c r="D49" i="5"/>
  <c r="F49" i="5" s="1"/>
  <c r="B49" i="5"/>
  <c r="F48" i="5"/>
  <c r="E48" i="5"/>
  <c r="G48" i="5" s="1"/>
  <c r="D48" i="5"/>
  <c r="B48" i="5"/>
  <c r="G47" i="5"/>
  <c r="F47" i="5"/>
  <c r="G46" i="5"/>
  <c r="F46" i="5"/>
  <c r="G45" i="5"/>
  <c r="E45" i="5"/>
  <c r="D45" i="5"/>
  <c r="G44" i="5"/>
  <c r="G43" i="5"/>
  <c r="F43" i="5"/>
  <c r="E43" i="5"/>
  <c r="D43" i="5"/>
  <c r="B43" i="5"/>
  <c r="B45" i="5" s="1"/>
  <c r="F45" i="5" s="1"/>
  <c r="G42" i="5"/>
  <c r="D42" i="5"/>
  <c r="B42" i="5"/>
  <c r="F42" i="5" s="1"/>
  <c r="G41" i="5"/>
  <c r="F41" i="5"/>
  <c r="F40" i="5"/>
  <c r="E40" i="5"/>
  <c r="G40" i="5" s="1"/>
  <c r="D40" i="5"/>
  <c r="F39" i="5"/>
  <c r="E39" i="5"/>
  <c r="G39" i="5" s="1"/>
  <c r="D39" i="5"/>
  <c r="F38" i="5"/>
  <c r="E38" i="5"/>
  <c r="G38" i="5" s="1"/>
  <c r="D38" i="5"/>
  <c r="F37" i="5"/>
  <c r="E37" i="5"/>
  <c r="G37" i="5" s="1"/>
  <c r="D37" i="5"/>
  <c r="F36" i="5"/>
  <c r="E36" i="5"/>
  <c r="G36" i="5" s="1"/>
  <c r="D36" i="5"/>
  <c r="K35" i="5"/>
  <c r="L35" i="5" s="1"/>
  <c r="J35" i="5"/>
  <c r="E35" i="5"/>
  <c r="G35" i="5" s="1"/>
  <c r="D35" i="5"/>
  <c r="F35" i="5" s="1"/>
  <c r="L34" i="5"/>
  <c r="F34" i="5"/>
  <c r="E34" i="5"/>
  <c r="G34" i="5" s="1"/>
  <c r="D34" i="5"/>
  <c r="L33" i="5"/>
  <c r="G33" i="5"/>
  <c r="F33" i="5"/>
  <c r="E33" i="5"/>
  <c r="D33" i="5"/>
  <c r="B33" i="5"/>
  <c r="L32" i="5"/>
  <c r="E32" i="5"/>
  <c r="G32" i="5" s="1"/>
  <c r="D32" i="5"/>
  <c r="F32" i="5" s="1"/>
  <c r="E31" i="5"/>
  <c r="G31" i="5" s="1"/>
  <c r="D31" i="5"/>
  <c r="F31" i="5" s="1"/>
  <c r="E30" i="5"/>
  <c r="G30" i="5" s="1"/>
  <c r="D30" i="5"/>
  <c r="F30" i="5" s="1"/>
  <c r="E29" i="5"/>
  <c r="G29" i="5" s="1"/>
  <c r="D29" i="5"/>
  <c r="F29" i="5" s="1"/>
  <c r="E28" i="5"/>
  <c r="G28" i="5" s="1"/>
  <c r="D28" i="5"/>
  <c r="F28" i="5" s="1"/>
  <c r="E27" i="5"/>
  <c r="G27" i="5" s="1"/>
  <c r="D27" i="5"/>
  <c r="F27" i="5" s="1"/>
  <c r="E26" i="5"/>
  <c r="G26" i="5" s="1"/>
  <c r="D26" i="5"/>
  <c r="F26" i="5" s="1"/>
  <c r="E25" i="5"/>
  <c r="G25" i="5" s="1"/>
  <c r="D25" i="5"/>
  <c r="F25" i="5" s="1"/>
  <c r="E24" i="5"/>
  <c r="G24" i="5" s="1"/>
  <c r="D24" i="5"/>
  <c r="F24" i="5" s="1"/>
  <c r="E23" i="5"/>
  <c r="G23" i="5" s="1"/>
  <c r="D23" i="5"/>
  <c r="F23" i="5" s="1"/>
  <c r="E22" i="5"/>
  <c r="G22" i="5" s="1"/>
  <c r="D22" i="5"/>
  <c r="F22" i="5" s="1"/>
  <c r="E21" i="5"/>
  <c r="G21" i="5" s="1"/>
  <c r="D21" i="5"/>
  <c r="F21" i="5" s="1"/>
  <c r="E20" i="5"/>
  <c r="G20" i="5" s="1"/>
  <c r="D20" i="5"/>
  <c r="F20" i="5" s="1"/>
  <c r="E19" i="5"/>
  <c r="G19" i="5" s="1"/>
  <c r="D19" i="5"/>
  <c r="F19" i="5" s="1"/>
  <c r="B61" i="15" l="1"/>
  <c r="B44" i="5"/>
  <c r="F44" i="5" s="1"/>
  <c r="A21" i="4" l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19" i="4"/>
  <c r="A20" i="4" s="1"/>
  <c r="A17" i="4"/>
  <c r="A18" i="4" s="1"/>
  <c r="AO296" i="3"/>
  <c r="AK296" i="3"/>
  <c r="AI296" i="3"/>
  <c r="AG296" i="3"/>
  <c r="AD296" i="3"/>
  <c r="AC296" i="3"/>
  <c r="Y296" i="3"/>
  <c r="U296" i="3"/>
  <c r="S296" i="3"/>
  <c r="R296" i="3"/>
  <c r="Q296" i="3"/>
  <c r="N296" i="3"/>
  <c r="M296" i="3"/>
  <c r="I296" i="3"/>
  <c r="E296" i="3"/>
  <c r="C296" i="3"/>
  <c r="AP296" i="3"/>
  <c r="AN296" i="3"/>
  <c r="AM296" i="3"/>
  <c r="AL296" i="3"/>
  <c r="AJ296" i="3"/>
  <c r="AH296" i="3"/>
  <c r="AF296" i="3"/>
  <c r="AE296" i="3"/>
  <c r="AB296" i="3"/>
  <c r="AA296" i="3"/>
  <c r="Z296" i="3"/>
  <c r="X296" i="3"/>
  <c r="W296" i="3"/>
  <c r="V296" i="3"/>
  <c r="T296" i="3"/>
  <c r="P296" i="3"/>
  <c r="O296" i="3"/>
  <c r="L296" i="3"/>
  <c r="K296" i="3"/>
  <c r="J296" i="3"/>
  <c r="H296" i="3"/>
  <c r="G296" i="3"/>
  <c r="F296" i="3"/>
  <c r="D296" i="3"/>
  <c r="AN231" i="3"/>
  <c r="AN229" i="3" s="1"/>
  <c r="AJ231" i="3"/>
  <c r="AJ229" i="3" s="1"/>
  <c r="X231" i="3"/>
  <c r="X229" i="3" s="1"/>
  <c r="T231" i="3"/>
  <c r="T229" i="3" s="1"/>
  <c r="H231" i="3"/>
  <c r="H229" i="3" s="1"/>
  <c r="D231" i="3"/>
  <c r="D229" i="3" s="1"/>
  <c r="AB231" i="3"/>
  <c r="AB229" i="3" s="1"/>
  <c r="L231" i="3"/>
  <c r="L229" i="3" s="1"/>
  <c r="A233" i="3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Q231" i="3"/>
  <c r="AQ229" i="3" s="1"/>
  <c r="AM231" i="3"/>
  <c r="AM229" i="3" s="1"/>
  <c r="AI231" i="3"/>
  <c r="AI229" i="3" s="1"/>
  <c r="AE231" i="3"/>
  <c r="AE229" i="3" s="1"/>
  <c r="AA231" i="3"/>
  <c r="AA229" i="3" s="1"/>
  <c r="W231" i="3"/>
  <c r="W229" i="3" s="1"/>
  <c r="S231" i="3"/>
  <c r="S229" i="3" s="1"/>
  <c r="O231" i="3"/>
  <c r="O229" i="3" s="1"/>
  <c r="K231" i="3"/>
  <c r="K229" i="3" s="1"/>
  <c r="G231" i="3"/>
  <c r="G229" i="3" s="1"/>
  <c r="C231" i="3"/>
  <c r="C229" i="3" s="1"/>
  <c r="AF231" i="3"/>
  <c r="AF229" i="3" s="1"/>
  <c r="P231" i="3"/>
  <c r="P229" i="3" s="1"/>
  <c r="AN193" i="3"/>
  <c r="AJ193" i="3"/>
  <c r="AF193" i="3"/>
  <c r="AB193" i="3"/>
  <c r="X193" i="3"/>
  <c r="T193" i="3"/>
  <c r="P193" i="3"/>
  <c r="L193" i="3"/>
  <c r="H193" i="3"/>
  <c r="AP193" i="3"/>
  <c r="AL193" i="3"/>
  <c r="AH193" i="3"/>
  <c r="AD193" i="3"/>
  <c r="Z193" i="3"/>
  <c r="V193" i="3"/>
  <c r="R193" i="3"/>
  <c r="N193" i="3"/>
  <c r="J193" i="3"/>
  <c r="F193" i="3"/>
  <c r="AO193" i="3"/>
  <c r="AM193" i="3"/>
  <c r="AK193" i="3"/>
  <c r="AI193" i="3"/>
  <c r="AG193" i="3"/>
  <c r="AE193" i="3"/>
  <c r="AC193" i="3"/>
  <c r="AA193" i="3"/>
  <c r="Y193" i="3"/>
  <c r="W193" i="3"/>
  <c r="U193" i="3"/>
  <c r="S193" i="3"/>
  <c r="Q193" i="3"/>
  <c r="O193" i="3"/>
  <c r="M193" i="3"/>
  <c r="K193" i="3"/>
  <c r="I193" i="3"/>
  <c r="G193" i="3"/>
  <c r="E193" i="3"/>
  <c r="D193" i="3"/>
  <c r="C193" i="3"/>
  <c r="A38" i="3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37" i="3"/>
  <c r="AO27" i="3"/>
  <c r="AN33" i="3"/>
  <c r="AN28" i="3" s="1"/>
  <c r="AN21" i="3" s="1"/>
  <c r="AM33" i="3"/>
  <c r="AM28" i="3" s="1"/>
  <c r="AM21" i="3" s="1"/>
  <c r="AJ33" i="3"/>
  <c r="AJ28" i="3" s="1"/>
  <c r="AJ21" i="3" s="1"/>
  <c r="AI33" i="3"/>
  <c r="AI28" i="3" s="1"/>
  <c r="AF33" i="3"/>
  <c r="AF28" i="3" s="1"/>
  <c r="AF21" i="3" s="1"/>
  <c r="AE33" i="3"/>
  <c r="AE28" i="3" s="1"/>
  <c r="AE21" i="3" s="1"/>
  <c r="AE14" i="3" s="1"/>
  <c r="AB33" i="3"/>
  <c r="AB28" i="3" s="1"/>
  <c r="AB21" i="3" s="1"/>
  <c r="AA33" i="3"/>
  <c r="AA28" i="3" s="1"/>
  <c r="X33" i="3"/>
  <c r="X28" i="3" s="1"/>
  <c r="X21" i="3" s="1"/>
  <c r="W33" i="3"/>
  <c r="W28" i="3" s="1"/>
  <c r="W21" i="3" s="1"/>
  <c r="T33" i="3"/>
  <c r="T28" i="3" s="1"/>
  <c r="T21" i="3" s="1"/>
  <c r="S33" i="3"/>
  <c r="S28" i="3" s="1"/>
  <c r="P33" i="3"/>
  <c r="P28" i="3" s="1"/>
  <c r="P21" i="3" s="1"/>
  <c r="O33" i="3"/>
  <c r="O28" i="3" s="1"/>
  <c r="L33" i="3"/>
  <c r="L28" i="3" s="1"/>
  <c r="L21" i="3" s="1"/>
  <c r="K33" i="3"/>
  <c r="K28" i="3" s="1"/>
  <c r="H33" i="3"/>
  <c r="H28" i="3" s="1"/>
  <c r="H21" i="3" s="1"/>
  <c r="G33" i="3"/>
  <c r="G28" i="3" s="1"/>
  <c r="G21" i="3" s="1"/>
  <c r="D33" i="3"/>
  <c r="D28" i="3" s="1"/>
  <c r="D21" i="3" s="1"/>
  <c r="C33" i="3"/>
  <c r="C28" i="3" s="1"/>
  <c r="C21" i="3" s="1"/>
  <c r="C14" i="3" s="1"/>
  <c r="A36" i="3"/>
  <c r="A35" i="3"/>
  <c r="AO33" i="3"/>
  <c r="AO28" i="3" s="1"/>
  <c r="AK33" i="3"/>
  <c r="AK28" i="3" s="1"/>
  <c r="AG33" i="3"/>
  <c r="AG28" i="3" s="1"/>
  <c r="AC33" i="3"/>
  <c r="AC28" i="3" s="1"/>
  <c r="Y33" i="3"/>
  <c r="Y28" i="3" s="1"/>
  <c r="U33" i="3"/>
  <c r="U28" i="3" s="1"/>
  <c r="Q33" i="3"/>
  <c r="Q28" i="3" s="1"/>
  <c r="M33" i="3"/>
  <c r="M28" i="3" s="1"/>
  <c r="I33" i="3"/>
  <c r="I28" i="3" s="1"/>
  <c r="E33" i="3"/>
  <c r="E28" i="3" s="1"/>
  <c r="AP33" i="3"/>
  <c r="AL33" i="3"/>
  <c r="AH33" i="3"/>
  <c r="AD33" i="3"/>
  <c r="Z33" i="3"/>
  <c r="V33" i="3"/>
  <c r="R33" i="3"/>
  <c r="N33" i="3"/>
  <c r="J33" i="3"/>
  <c r="F33" i="3"/>
  <c r="AP28" i="3"/>
  <c r="AL28" i="3"/>
  <c r="AH28" i="3"/>
  <c r="AD28" i="3"/>
  <c r="Z28" i="3"/>
  <c r="V28" i="3"/>
  <c r="R28" i="3"/>
  <c r="N28" i="3"/>
  <c r="J28" i="3"/>
  <c r="F28" i="3"/>
  <c r="AP27" i="3"/>
  <c r="AN27" i="3"/>
  <c r="AM27" i="3"/>
  <c r="AL27" i="3"/>
  <c r="AJ27" i="3"/>
  <c r="AI27" i="3"/>
  <c r="AH27" i="3"/>
  <c r="AF27" i="3"/>
  <c r="AE27" i="3"/>
  <c r="AD27" i="3"/>
  <c r="AB27" i="3"/>
  <c r="AA27" i="3"/>
  <c r="Z27" i="3"/>
  <c r="X27" i="3"/>
  <c r="W27" i="3"/>
  <c r="V27" i="3"/>
  <c r="T27" i="3"/>
  <c r="S27" i="3"/>
  <c r="R27" i="3"/>
  <c r="P27" i="3"/>
  <c r="O27" i="3"/>
  <c r="N27" i="3"/>
  <c r="L27" i="3"/>
  <c r="K27" i="3"/>
  <c r="J27" i="3"/>
  <c r="H27" i="3"/>
  <c r="G27" i="3"/>
  <c r="F27" i="3"/>
  <c r="D27" i="3"/>
  <c r="C27" i="3"/>
  <c r="AP26" i="3"/>
  <c r="AN26" i="3"/>
  <c r="AM26" i="3"/>
  <c r="AL26" i="3"/>
  <c r="AJ26" i="3"/>
  <c r="AI26" i="3"/>
  <c r="AH26" i="3"/>
  <c r="AF26" i="3"/>
  <c r="AE26" i="3"/>
  <c r="AD26" i="3"/>
  <c r="AB26" i="3"/>
  <c r="AA26" i="3"/>
  <c r="Z26" i="3"/>
  <c r="X26" i="3"/>
  <c r="W26" i="3"/>
  <c r="V26" i="3"/>
  <c r="T26" i="3"/>
  <c r="S26" i="3"/>
  <c r="R26" i="3"/>
  <c r="P26" i="3"/>
  <c r="O26" i="3"/>
  <c r="N26" i="3"/>
  <c r="L26" i="3"/>
  <c r="K26" i="3"/>
  <c r="J26" i="3"/>
  <c r="H26" i="3"/>
  <c r="G26" i="3"/>
  <c r="F26" i="3"/>
  <c r="D26" i="3"/>
  <c r="C26" i="3"/>
  <c r="AP25" i="3"/>
  <c r="AN25" i="3"/>
  <c r="AM25" i="3"/>
  <c r="AL25" i="3"/>
  <c r="AJ25" i="3"/>
  <c r="AI25" i="3"/>
  <c r="AH25" i="3"/>
  <c r="AF25" i="3"/>
  <c r="AE25" i="3"/>
  <c r="AD25" i="3"/>
  <c r="AB25" i="3"/>
  <c r="AA25" i="3"/>
  <c r="Z25" i="3"/>
  <c r="X25" i="3"/>
  <c r="W25" i="3"/>
  <c r="V25" i="3"/>
  <c r="T25" i="3"/>
  <c r="S25" i="3"/>
  <c r="R25" i="3"/>
  <c r="P25" i="3"/>
  <c r="O25" i="3"/>
  <c r="N25" i="3"/>
  <c r="L25" i="3"/>
  <c r="K25" i="3"/>
  <c r="J25" i="3"/>
  <c r="H25" i="3"/>
  <c r="G25" i="3"/>
  <c r="F25" i="3"/>
  <c r="D25" i="3"/>
  <c r="C25" i="3"/>
  <c r="AP24" i="3"/>
  <c r="AN24" i="3"/>
  <c r="AM24" i="3"/>
  <c r="AL24" i="3"/>
  <c r="AJ24" i="3"/>
  <c r="AI24" i="3"/>
  <c r="AH24" i="3"/>
  <c r="AF24" i="3"/>
  <c r="AE24" i="3"/>
  <c r="AD24" i="3"/>
  <c r="AB24" i="3"/>
  <c r="AA24" i="3"/>
  <c r="Z24" i="3"/>
  <c r="X24" i="3"/>
  <c r="W24" i="3"/>
  <c r="V24" i="3"/>
  <c r="T24" i="3"/>
  <c r="S24" i="3"/>
  <c r="R24" i="3"/>
  <c r="P24" i="3"/>
  <c r="O24" i="3"/>
  <c r="N24" i="3"/>
  <c r="L24" i="3"/>
  <c r="K24" i="3"/>
  <c r="J24" i="3"/>
  <c r="H24" i="3"/>
  <c r="G24" i="3"/>
  <c r="F24" i="3"/>
  <c r="D24" i="3"/>
  <c r="C24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E13" i="3" s="1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C13" i="3" s="1"/>
  <c r="AI21" i="3"/>
  <c r="AA21" i="3"/>
  <c r="AA14" i="3" s="1"/>
  <c r="S21" i="3"/>
  <c r="O21" i="3"/>
  <c r="O14" i="3" s="1"/>
  <c r="K21" i="3"/>
  <c r="AM14" i="3"/>
  <c r="W14" i="3"/>
  <c r="S14" i="3"/>
  <c r="K14" i="3"/>
  <c r="V961" i="2"/>
  <c r="U961" i="2"/>
  <c r="R961" i="2"/>
  <c r="Q961" i="2"/>
  <c r="N961" i="2"/>
  <c r="M961" i="2"/>
  <c r="K961" i="2"/>
  <c r="J961" i="2"/>
  <c r="I961" i="2"/>
  <c r="F961" i="2"/>
  <c r="E961" i="2"/>
  <c r="T961" i="2"/>
  <c r="S961" i="2"/>
  <c r="P961" i="2"/>
  <c r="O961" i="2"/>
  <c r="L961" i="2"/>
  <c r="H961" i="2"/>
  <c r="G961" i="2"/>
  <c r="D961" i="2"/>
  <c r="C961" i="2"/>
  <c r="U959" i="2"/>
  <c r="Q959" i="2"/>
  <c r="O959" i="2"/>
  <c r="N959" i="2"/>
  <c r="M959" i="2"/>
  <c r="J959" i="2"/>
  <c r="I959" i="2"/>
  <c r="F959" i="2"/>
  <c r="E959" i="2"/>
  <c r="V959" i="2"/>
  <c r="T959" i="2"/>
  <c r="S959" i="2"/>
  <c r="R959" i="2"/>
  <c r="P959" i="2"/>
  <c r="L959" i="2"/>
  <c r="K959" i="2"/>
  <c r="H959" i="2"/>
  <c r="G959" i="2"/>
  <c r="D959" i="2"/>
  <c r="C959" i="2"/>
  <c r="V957" i="2"/>
  <c r="U957" i="2"/>
  <c r="Q957" i="2"/>
  <c r="N957" i="2"/>
  <c r="M957" i="2"/>
  <c r="J957" i="2"/>
  <c r="I957" i="2"/>
  <c r="E957" i="2"/>
  <c r="T957" i="2"/>
  <c r="S957" i="2"/>
  <c r="R957" i="2"/>
  <c r="P957" i="2"/>
  <c r="O957" i="2"/>
  <c r="L957" i="2"/>
  <c r="K957" i="2"/>
  <c r="H957" i="2"/>
  <c r="G957" i="2"/>
  <c r="F957" i="2"/>
  <c r="D957" i="2"/>
  <c r="C957" i="2"/>
  <c r="A870" i="2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848" i="2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38" i="2"/>
  <c r="A839" i="2" s="1"/>
  <c r="A840" i="2" s="1"/>
  <c r="A841" i="2" s="1"/>
  <c r="A842" i="2" s="1"/>
  <c r="A843" i="2" s="1"/>
  <c r="A844" i="2" s="1"/>
  <c r="A845" i="2" s="1"/>
  <c r="A846" i="2" s="1"/>
  <c r="A847" i="2" s="1"/>
  <c r="A837" i="2"/>
  <c r="S835" i="2"/>
  <c r="S833" i="2" s="1"/>
  <c r="O835" i="2"/>
  <c r="O833" i="2" s="1"/>
  <c r="K835" i="2"/>
  <c r="K833" i="2" s="1"/>
  <c r="G835" i="2"/>
  <c r="G833" i="2" s="1"/>
  <c r="C835" i="2"/>
  <c r="C833" i="2" s="1"/>
  <c r="E835" i="2"/>
  <c r="E833" i="2" s="1"/>
  <c r="A832" i="2"/>
  <c r="A828" i="2"/>
  <c r="A829" i="2" s="1"/>
  <c r="A830" i="2" s="1"/>
  <c r="A831" i="2" s="1"/>
  <c r="A827" i="2"/>
  <c r="V650" i="2"/>
  <c r="U650" i="2"/>
  <c r="T650" i="2"/>
  <c r="S650" i="2"/>
  <c r="R650" i="2"/>
  <c r="Q650" i="2"/>
  <c r="P650" i="2"/>
  <c r="O650" i="2"/>
  <c r="N650" i="2"/>
  <c r="M650" i="2"/>
  <c r="L650" i="2"/>
  <c r="K650" i="2"/>
  <c r="J650" i="2"/>
  <c r="I650" i="2"/>
  <c r="H650" i="2"/>
  <c r="G650" i="2"/>
  <c r="F650" i="2"/>
  <c r="E650" i="2"/>
  <c r="D650" i="2"/>
  <c r="C650" i="2"/>
  <c r="V631" i="2"/>
  <c r="U631" i="2"/>
  <c r="R631" i="2"/>
  <c r="N631" i="2"/>
  <c r="K631" i="2"/>
  <c r="J631" i="2"/>
  <c r="G631" i="2"/>
  <c r="F631" i="2"/>
  <c r="E631" i="2"/>
  <c r="T631" i="2"/>
  <c r="S631" i="2"/>
  <c r="Q631" i="2"/>
  <c r="P631" i="2"/>
  <c r="O631" i="2"/>
  <c r="M631" i="2"/>
  <c r="L631" i="2"/>
  <c r="I631" i="2"/>
  <c r="H631" i="2"/>
  <c r="D631" i="2"/>
  <c r="C631" i="2"/>
  <c r="V626" i="2"/>
  <c r="T626" i="2"/>
  <c r="S626" i="2"/>
  <c r="R626" i="2"/>
  <c r="P626" i="2"/>
  <c r="N626" i="2"/>
  <c r="L626" i="2"/>
  <c r="H626" i="2"/>
  <c r="G626" i="2"/>
  <c r="F626" i="2"/>
  <c r="D626" i="2"/>
  <c r="C626" i="2"/>
  <c r="U626" i="2"/>
  <c r="Q626" i="2"/>
  <c r="O626" i="2"/>
  <c r="M626" i="2"/>
  <c r="K626" i="2"/>
  <c r="J626" i="2"/>
  <c r="I626" i="2"/>
  <c r="E626" i="2"/>
  <c r="V596" i="2"/>
  <c r="T596" i="2"/>
  <c r="R596" i="2"/>
  <c r="N596" i="2"/>
  <c r="J596" i="2"/>
  <c r="H596" i="2"/>
  <c r="F596" i="2"/>
  <c r="D596" i="2"/>
  <c r="U596" i="2"/>
  <c r="S596" i="2"/>
  <c r="Q596" i="2"/>
  <c r="P596" i="2"/>
  <c r="O596" i="2"/>
  <c r="M596" i="2"/>
  <c r="L596" i="2"/>
  <c r="K596" i="2"/>
  <c r="I596" i="2"/>
  <c r="G596" i="2"/>
  <c r="E596" i="2"/>
  <c r="C596" i="2"/>
  <c r="T565" i="2"/>
  <c r="P565" i="2"/>
  <c r="O565" i="2"/>
  <c r="L565" i="2"/>
  <c r="H565" i="2"/>
  <c r="D565" i="2"/>
  <c r="V565" i="2"/>
  <c r="U565" i="2"/>
  <c r="S565" i="2"/>
  <c r="R565" i="2"/>
  <c r="Q565" i="2"/>
  <c r="N565" i="2"/>
  <c r="M565" i="2"/>
  <c r="K565" i="2"/>
  <c r="J565" i="2"/>
  <c r="I565" i="2"/>
  <c r="G565" i="2"/>
  <c r="F565" i="2"/>
  <c r="E565" i="2"/>
  <c r="C565" i="2"/>
  <c r="V550" i="2"/>
  <c r="U550" i="2"/>
  <c r="R550" i="2"/>
  <c r="Q550" i="2"/>
  <c r="P550" i="2"/>
  <c r="N550" i="2"/>
  <c r="J550" i="2"/>
  <c r="F550" i="2"/>
  <c r="E550" i="2"/>
  <c r="T550" i="2"/>
  <c r="S550" i="2"/>
  <c r="O550" i="2"/>
  <c r="M550" i="2"/>
  <c r="L550" i="2"/>
  <c r="K550" i="2"/>
  <c r="I550" i="2"/>
  <c r="H550" i="2"/>
  <c r="G550" i="2"/>
  <c r="D550" i="2"/>
  <c r="C550" i="2"/>
  <c r="T523" i="2"/>
  <c r="S523" i="2"/>
  <c r="R523" i="2"/>
  <c r="P523" i="2"/>
  <c r="N523" i="2"/>
  <c r="L523" i="2"/>
  <c r="K523" i="2"/>
  <c r="H523" i="2"/>
  <c r="G523" i="2"/>
  <c r="D523" i="2"/>
  <c r="C523" i="2"/>
  <c r="V523" i="2"/>
  <c r="U523" i="2"/>
  <c r="Q523" i="2"/>
  <c r="O523" i="2"/>
  <c r="M523" i="2"/>
  <c r="J523" i="2"/>
  <c r="I523" i="2"/>
  <c r="F523" i="2"/>
  <c r="E523" i="2"/>
  <c r="T452" i="2"/>
  <c r="P452" i="2"/>
  <c r="L452" i="2"/>
  <c r="J452" i="2"/>
  <c r="D452" i="2"/>
  <c r="U452" i="2"/>
  <c r="S452" i="2"/>
  <c r="O452" i="2"/>
  <c r="K452" i="2"/>
  <c r="G452" i="2"/>
  <c r="E452" i="2"/>
  <c r="C452" i="2"/>
  <c r="V452" i="2"/>
  <c r="R452" i="2"/>
  <c r="Q452" i="2"/>
  <c r="N452" i="2"/>
  <c r="M452" i="2"/>
  <c r="I452" i="2"/>
  <c r="H452" i="2"/>
  <c r="F452" i="2"/>
  <c r="L73" i="2"/>
  <c r="A86" i="2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75" i="2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71" i="2"/>
  <c r="H61" i="2"/>
  <c r="D61" i="2"/>
  <c r="A64" i="2"/>
  <c r="A65" i="2" s="1"/>
  <c r="A66" i="2" s="1"/>
  <c r="A67" i="2" s="1"/>
  <c r="A68" i="2" s="1"/>
  <c r="A69" i="2" s="1"/>
  <c r="A70" i="2" s="1"/>
  <c r="U61" i="2"/>
  <c r="E61" i="2"/>
  <c r="A63" i="2"/>
  <c r="O61" i="2"/>
  <c r="M61" i="2"/>
  <c r="C61" i="2"/>
  <c r="H36" i="2"/>
  <c r="A39" i="2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R36" i="2"/>
  <c r="N36" i="2"/>
  <c r="J36" i="2"/>
  <c r="A38" i="2"/>
  <c r="S36" i="2"/>
  <c r="O36" i="2"/>
  <c r="K36" i="2"/>
  <c r="G36" i="2"/>
  <c r="C36" i="2"/>
  <c r="S29" i="2"/>
  <c r="C29" i="2"/>
  <c r="T29" i="2"/>
  <c r="P29" i="2"/>
  <c r="D29" i="2"/>
  <c r="U29" i="2"/>
  <c r="Q29" i="2"/>
  <c r="M29" i="2"/>
  <c r="I29" i="2"/>
  <c r="E29" i="2"/>
  <c r="A31" i="2"/>
  <c r="A32" i="2" s="1"/>
  <c r="A33" i="2" s="1"/>
  <c r="A34" i="2" s="1"/>
  <c r="A35" i="2" s="1"/>
  <c r="L29" i="2"/>
  <c r="H29" i="2"/>
  <c r="C22" i="2"/>
  <c r="R970" i="1"/>
  <c r="N970" i="1"/>
  <c r="M970" i="1"/>
  <c r="J970" i="1"/>
  <c r="I970" i="1"/>
  <c r="E971" i="1"/>
  <c r="C970" i="1"/>
  <c r="Q970" i="1"/>
  <c r="P970" i="1"/>
  <c r="O970" i="1"/>
  <c r="L970" i="1"/>
  <c r="K970" i="1"/>
  <c r="H970" i="1"/>
  <c r="G970" i="1"/>
  <c r="E970" i="1"/>
  <c r="P968" i="1"/>
  <c r="L968" i="1"/>
  <c r="E969" i="1"/>
  <c r="D969" i="1"/>
  <c r="D968" i="1" s="1"/>
  <c r="C968" i="1"/>
  <c r="R968" i="1"/>
  <c r="Q968" i="1"/>
  <c r="O968" i="1"/>
  <c r="N968" i="1"/>
  <c r="M968" i="1"/>
  <c r="K968" i="1"/>
  <c r="J968" i="1"/>
  <c r="I968" i="1"/>
  <c r="G968" i="1"/>
  <c r="F968" i="1"/>
  <c r="E968" i="1"/>
  <c r="T967" i="1"/>
  <c r="R966" i="1"/>
  <c r="P966" i="1"/>
  <c r="N966" i="1"/>
  <c r="J966" i="1"/>
  <c r="F966" i="1"/>
  <c r="T966" i="1" s="1"/>
  <c r="E967" i="1"/>
  <c r="D967" i="1"/>
  <c r="D966" i="1" s="1"/>
  <c r="Q966" i="1"/>
  <c r="O966" i="1"/>
  <c r="M966" i="1"/>
  <c r="L966" i="1"/>
  <c r="K966" i="1"/>
  <c r="I966" i="1"/>
  <c r="H966" i="1"/>
  <c r="G966" i="1"/>
  <c r="E966" i="1"/>
  <c r="C966" i="1"/>
  <c r="T965" i="1"/>
  <c r="E964" i="1"/>
  <c r="T963" i="1"/>
  <c r="E963" i="1"/>
  <c r="D963" i="1"/>
  <c r="E962" i="1"/>
  <c r="T961" i="1"/>
  <c r="E961" i="1"/>
  <c r="D961" i="1"/>
  <c r="E960" i="1"/>
  <c r="T959" i="1"/>
  <c r="E959" i="1"/>
  <c r="S959" i="1" s="1"/>
  <c r="D959" i="1"/>
  <c r="E958" i="1"/>
  <c r="S958" i="1" s="1"/>
  <c r="D958" i="1"/>
  <c r="E957" i="1"/>
  <c r="E956" i="1"/>
  <c r="E955" i="1"/>
  <c r="T954" i="1"/>
  <c r="E954" i="1"/>
  <c r="S954" i="1" s="1"/>
  <c r="D954" i="1"/>
  <c r="E953" i="1"/>
  <c r="T952" i="1"/>
  <c r="E952" i="1"/>
  <c r="D952" i="1"/>
  <c r="T951" i="1"/>
  <c r="D951" i="1"/>
  <c r="E951" i="1"/>
  <c r="T950" i="1"/>
  <c r="D950" i="1"/>
  <c r="E950" i="1"/>
  <c r="S950" i="1" s="1"/>
  <c r="T949" i="1"/>
  <c r="E949" i="1"/>
  <c r="S949" i="1" s="1"/>
  <c r="D949" i="1"/>
  <c r="E948" i="1"/>
  <c r="T947" i="1"/>
  <c r="E947" i="1"/>
  <c r="S947" i="1" s="1"/>
  <c r="D947" i="1"/>
  <c r="E946" i="1"/>
  <c r="T945" i="1"/>
  <c r="E945" i="1"/>
  <c r="E944" i="1"/>
  <c r="T943" i="1"/>
  <c r="D943" i="1"/>
  <c r="E943" i="1"/>
  <c r="T942" i="1"/>
  <c r="E942" i="1"/>
  <c r="D942" i="1"/>
  <c r="E941" i="1"/>
  <c r="E940" i="1"/>
  <c r="S940" i="1" s="1"/>
  <c r="D940" i="1"/>
  <c r="T939" i="1"/>
  <c r="E939" i="1"/>
  <c r="S939" i="1" s="1"/>
  <c r="D939" i="1"/>
  <c r="E938" i="1"/>
  <c r="T937" i="1"/>
  <c r="E937" i="1"/>
  <c r="E936" i="1"/>
  <c r="S936" i="1" s="1"/>
  <c r="D936" i="1"/>
  <c r="T935" i="1"/>
  <c r="D935" i="1"/>
  <c r="E935" i="1"/>
  <c r="E934" i="1"/>
  <c r="E933" i="1"/>
  <c r="T932" i="1"/>
  <c r="E932" i="1"/>
  <c r="S932" i="1" s="1"/>
  <c r="D932" i="1"/>
  <c r="E931" i="1"/>
  <c r="A931" i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E930" i="1"/>
  <c r="E929" i="1"/>
  <c r="T928" i="1"/>
  <c r="E928" i="1"/>
  <c r="S928" i="1" s="1"/>
  <c r="D928" i="1"/>
  <c r="T927" i="1"/>
  <c r="E927" i="1"/>
  <c r="D927" i="1"/>
  <c r="E926" i="1"/>
  <c r="E925" i="1"/>
  <c r="T924" i="1"/>
  <c r="D924" i="1"/>
  <c r="E924" i="1"/>
  <c r="S924" i="1" s="1"/>
  <c r="E923" i="1"/>
  <c r="D923" i="1"/>
  <c r="E922" i="1"/>
  <c r="E921" i="1"/>
  <c r="T920" i="1"/>
  <c r="E920" i="1"/>
  <c r="S920" i="1" s="1"/>
  <c r="D920" i="1"/>
  <c r="T919" i="1"/>
  <c r="E919" i="1"/>
  <c r="D919" i="1"/>
  <c r="E918" i="1"/>
  <c r="D917" i="1"/>
  <c r="E917" i="1"/>
  <c r="E916" i="1"/>
  <c r="D916" i="1"/>
  <c r="E915" i="1"/>
  <c r="E914" i="1"/>
  <c r="E913" i="1"/>
  <c r="D913" i="1"/>
  <c r="E912" i="1"/>
  <c r="E911" i="1"/>
  <c r="T910" i="1"/>
  <c r="E910" i="1"/>
  <c r="D910" i="1"/>
  <c r="E909" i="1"/>
  <c r="T908" i="1"/>
  <c r="E908" i="1"/>
  <c r="S908" i="1" s="1"/>
  <c r="D908" i="1"/>
  <c r="E907" i="1"/>
  <c r="T906" i="1"/>
  <c r="E906" i="1"/>
  <c r="D906" i="1"/>
  <c r="E905" i="1"/>
  <c r="E904" i="1"/>
  <c r="E903" i="1"/>
  <c r="T902" i="1"/>
  <c r="E902" i="1"/>
  <c r="D902" i="1"/>
  <c r="E901" i="1"/>
  <c r="T900" i="1"/>
  <c r="E900" i="1"/>
  <c r="D900" i="1"/>
  <c r="T899" i="1"/>
  <c r="E899" i="1"/>
  <c r="D899" i="1"/>
  <c r="E898" i="1"/>
  <c r="T897" i="1"/>
  <c r="E897" i="1"/>
  <c r="T896" i="1"/>
  <c r="E896" i="1"/>
  <c r="D896" i="1"/>
  <c r="E895" i="1"/>
  <c r="T894" i="1"/>
  <c r="E894" i="1"/>
  <c r="D894" i="1"/>
  <c r="E893" i="1"/>
  <c r="T892" i="1"/>
  <c r="E892" i="1"/>
  <c r="E891" i="1"/>
  <c r="D891" i="1"/>
  <c r="E890" i="1"/>
  <c r="E889" i="1"/>
  <c r="E888" i="1"/>
  <c r="T887" i="1"/>
  <c r="E887" i="1"/>
  <c r="D887" i="1"/>
  <c r="E886" i="1"/>
  <c r="E885" i="1"/>
  <c r="E884" i="1"/>
  <c r="E883" i="1"/>
  <c r="S883" i="1" s="1"/>
  <c r="D883" i="1"/>
  <c r="E882" i="1"/>
  <c r="E881" i="1"/>
  <c r="T880" i="1"/>
  <c r="E880" i="1"/>
  <c r="S880" i="1" s="1"/>
  <c r="D880" i="1"/>
  <c r="E879" i="1"/>
  <c r="E878" i="1"/>
  <c r="T877" i="1"/>
  <c r="E877" i="1"/>
  <c r="D877" i="1"/>
  <c r="E876" i="1"/>
  <c r="E875" i="1"/>
  <c r="D874" i="1"/>
  <c r="E874" i="1"/>
  <c r="S874" i="1" s="1"/>
  <c r="E873" i="1"/>
  <c r="D873" i="1"/>
  <c r="E872" i="1"/>
  <c r="E871" i="1"/>
  <c r="T870" i="1"/>
  <c r="E870" i="1"/>
  <c r="S870" i="1" s="1"/>
  <c r="D870" i="1"/>
  <c r="E869" i="1"/>
  <c r="T868" i="1"/>
  <c r="E868" i="1"/>
  <c r="D868" i="1"/>
  <c r="E867" i="1"/>
  <c r="E866" i="1"/>
  <c r="E865" i="1"/>
  <c r="E864" i="1"/>
  <c r="T863" i="1"/>
  <c r="D863" i="1"/>
  <c r="E863" i="1"/>
  <c r="S863" i="1" s="1"/>
  <c r="E862" i="1"/>
  <c r="D862" i="1"/>
  <c r="E861" i="1"/>
  <c r="E860" i="1"/>
  <c r="T859" i="1"/>
  <c r="E859" i="1"/>
  <c r="S859" i="1" s="1"/>
  <c r="D859" i="1"/>
  <c r="T858" i="1"/>
  <c r="E858" i="1"/>
  <c r="D858" i="1"/>
  <c r="E857" i="1"/>
  <c r="D856" i="1"/>
  <c r="E856" i="1"/>
  <c r="S856" i="1" s="1"/>
  <c r="E855" i="1"/>
  <c r="E854" i="1"/>
  <c r="T853" i="1"/>
  <c r="E853" i="1"/>
  <c r="T852" i="1"/>
  <c r="E852" i="1"/>
  <c r="D852" i="1"/>
  <c r="E851" i="1"/>
  <c r="E850" i="1"/>
  <c r="T849" i="1"/>
  <c r="E849" i="1"/>
  <c r="S849" i="1" s="1"/>
  <c r="D849" i="1"/>
  <c r="E848" i="1"/>
  <c r="T847" i="1"/>
  <c r="D847" i="1"/>
  <c r="E847" i="1"/>
  <c r="S847" i="1" s="1"/>
  <c r="C838" i="1"/>
  <c r="C836" i="1" s="1"/>
  <c r="T846" i="1"/>
  <c r="E846" i="1"/>
  <c r="D846" i="1"/>
  <c r="E845" i="1"/>
  <c r="E844" i="1"/>
  <c r="D844" i="1"/>
  <c r="E843" i="1"/>
  <c r="E842" i="1"/>
  <c r="S842" i="1" s="1"/>
  <c r="D842" i="1"/>
  <c r="A842" i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E841" i="1"/>
  <c r="A841" i="1"/>
  <c r="D840" i="1"/>
  <c r="E840" i="1"/>
  <c r="A840" i="1"/>
  <c r="T839" i="1"/>
  <c r="E839" i="1"/>
  <c r="D839" i="1"/>
  <c r="T837" i="1"/>
  <c r="E835" i="1"/>
  <c r="T834" i="1"/>
  <c r="D834" i="1"/>
  <c r="E834" i="1"/>
  <c r="S834" i="1" s="1"/>
  <c r="E833" i="1"/>
  <c r="S833" i="1" s="1"/>
  <c r="D833" i="1"/>
  <c r="T832" i="1"/>
  <c r="D832" i="1"/>
  <c r="E832" i="1"/>
  <c r="T831" i="1"/>
  <c r="E831" i="1"/>
  <c r="T830" i="1"/>
  <c r="E830" i="1"/>
  <c r="D830" i="1"/>
  <c r="A830" i="1"/>
  <c r="A831" i="1" s="1"/>
  <c r="A832" i="1" s="1"/>
  <c r="A833" i="1" s="1"/>
  <c r="A834" i="1" s="1"/>
  <c r="A835" i="1" s="1"/>
  <c r="E829" i="1"/>
  <c r="T829" i="1"/>
  <c r="D829" i="1"/>
  <c r="T828" i="1"/>
  <c r="E828" i="1"/>
  <c r="S828" i="1" s="1"/>
  <c r="D828" i="1"/>
  <c r="E827" i="1"/>
  <c r="E826" i="1"/>
  <c r="E825" i="1"/>
  <c r="T824" i="1"/>
  <c r="E824" i="1"/>
  <c r="S824" i="1" s="1"/>
  <c r="D824" i="1"/>
  <c r="E823" i="1"/>
  <c r="E822" i="1"/>
  <c r="E821" i="1"/>
  <c r="S821" i="1" s="1"/>
  <c r="T821" i="1"/>
  <c r="D821" i="1"/>
  <c r="T820" i="1"/>
  <c r="E820" i="1"/>
  <c r="S820" i="1" s="1"/>
  <c r="D820" i="1"/>
  <c r="E819" i="1"/>
  <c r="E818" i="1"/>
  <c r="E817" i="1"/>
  <c r="T817" i="1"/>
  <c r="T816" i="1"/>
  <c r="E816" i="1"/>
  <c r="S816" i="1" s="1"/>
  <c r="D816" i="1"/>
  <c r="E815" i="1"/>
  <c r="E814" i="1"/>
  <c r="E813" i="1"/>
  <c r="T813" i="1"/>
  <c r="D813" i="1"/>
  <c r="T812" i="1"/>
  <c r="E812" i="1"/>
  <c r="S812" i="1" s="1"/>
  <c r="D812" i="1"/>
  <c r="E811" i="1"/>
  <c r="E810" i="1"/>
  <c r="E809" i="1"/>
  <c r="T808" i="1"/>
  <c r="E808" i="1"/>
  <c r="S808" i="1" s="1"/>
  <c r="D808" i="1"/>
  <c r="E807" i="1"/>
  <c r="E806" i="1"/>
  <c r="E805" i="1"/>
  <c r="S805" i="1" s="1"/>
  <c r="T805" i="1"/>
  <c r="D805" i="1"/>
  <c r="T804" i="1"/>
  <c r="E804" i="1"/>
  <c r="S804" i="1" s="1"/>
  <c r="D804" i="1"/>
  <c r="E803" i="1"/>
  <c r="E802" i="1"/>
  <c r="E801" i="1"/>
  <c r="T801" i="1"/>
  <c r="T800" i="1"/>
  <c r="E800" i="1"/>
  <c r="S800" i="1" s="1"/>
  <c r="D800" i="1"/>
  <c r="E799" i="1"/>
  <c r="E798" i="1"/>
  <c r="E797" i="1"/>
  <c r="T797" i="1"/>
  <c r="D797" i="1"/>
  <c r="T796" i="1"/>
  <c r="E796" i="1"/>
  <c r="S796" i="1" s="1"/>
  <c r="D796" i="1"/>
  <c r="E795" i="1"/>
  <c r="E794" i="1"/>
  <c r="E793" i="1"/>
  <c r="T792" i="1"/>
  <c r="E792" i="1"/>
  <c r="S792" i="1" s="1"/>
  <c r="D792" i="1"/>
  <c r="E791" i="1"/>
  <c r="E790" i="1"/>
  <c r="E789" i="1"/>
  <c r="S789" i="1" s="1"/>
  <c r="T789" i="1"/>
  <c r="D789" i="1"/>
  <c r="T788" i="1"/>
  <c r="E788" i="1"/>
  <c r="S788" i="1" s="1"/>
  <c r="D788" i="1"/>
  <c r="E787" i="1"/>
  <c r="E786" i="1"/>
  <c r="E785" i="1"/>
  <c r="T785" i="1"/>
  <c r="T784" i="1"/>
  <c r="E784" i="1"/>
  <c r="S784" i="1" s="1"/>
  <c r="D784" i="1"/>
  <c r="E783" i="1"/>
  <c r="E782" i="1"/>
  <c r="E781" i="1"/>
  <c r="T781" i="1"/>
  <c r="D781" i="1"/>
  <c r="T780" i="1"/>
  <c r="E780" i="1"/>
  <c r="S780" i="1" s="1"/>
  <c r="D780" i="1"/>
  <c r="E779" i="1"/>
  <c r="E778" i="1"/>
  <c r="E777" i="1"/>
  <c r="T776" i="1"/>
  <c r="E776" i="1"/>
  <c r="S776" i="1" s="1"/>
  <c r="D776" i="1"/>
  <c r="E775" i="1"/>
  <c r="E774" i="1"/>
  <c r="E773" i="1"/>
  <c r="S773" i="1" s="1"/>
  <c r="T773" i="1"/>
  <c r="D773" i="1"/>
  <c r="T772" i="1"/>
  <c r="E772" i="1"/>
  <c r="S772" i="1" s="1"/>
  <c r="D772" i="1"/>
  <c r="E771" i="1"/>
  <c r="E770" i="1"/>
  <c r="E769" i="1"/>
  <c r="T769" i="1"/>
  <c r="T768" i="1"/>
  <c r="E768" i="1"/>
  <c r="S768" i="1" s="1"/>
  <c r="D768" i="1"/>
  <c r="E767" i="1"/>
  <c r="E766" i="1"/>
  <c r="E765" i="1"/>
  <c r="T765" i="1"/>
  <c r="D765" i="1"/>
  <c r="T764" i="1"/>
  <c r="E764" i="1"/>
  <c r="S764" i="1" s="1"/>
  <c r="D764" i="1"/>
  <c r="E763" i="1"/>
  <c r="E762" i="1"/>
  <c r="E761" i="1"/>
  <c r="T760" i="1"/>
  <c r="E760" i="1"/>
  <c r="S760" i="1" s="1"/>
  <c r="D760" i="1"/>
  <c r="E759" i="1"/>
  <c r="E758" i="1"/>
  <c r="E757" i="1"/>
  <c r="S757" i="1" s="1"/>
  <c r="T757" i="1"/>
  <c r="D757" i="1"/>
  <c r="T756" i="1"/>
  <c r="E756" i="1"/>
  <c r="S756" i="1" s="1"/>
  <c r="D756" i="1"/>
  <c r="E755" i="1"/>
  <c r="E754" i="1"/>
  <c r="E753" i="1"/>
  <c r="T753" i="1"/>
  <c r="T752" i="1"/>
  <c r="E752" i="1"/>
  <c r="S752" i="1" s="1"/>
  <c r="D752" i="1"/>
  <c r="E751" i="1"/>
  <c r="E750" i="1"/>
  <c r="E749" i="1"/>
  <c r="T749" i="1"/>
  <c r="D749" i="1"/>
  <c r="T748" i="1"/>
  <c r="E748" i="1"/>
  <c r="S748" i="1" s="1"/>
  <c r="D748" i="1"/>
  <c r="E747" i="1"/>
  <c r="E746" i="1"/>
  <c r="E745" i="1"/>
  <c r="T744" i="1"/>
  <c r="E744" i="1"/>
  <c r="S744" i="1" s="1"/>
  <c r="D744" i="1"/>
  <c r="E743" i="1"/>
  <c r="E742" i="1"/>
  <c r="E741" i="1"/>
  <c r="S741" i="1" s="1"/>
  <c r="T741" i="1"/>
  <c r="D741" i="1"/>
  <c r="T740" i="1"/>
  <c r="E740" i="1"/>
  <c r="S740" i="1" s="1"/>
  <c r="D740" i="1"/>
  <c r="E739" i="1"/>
  <c r="E738" i="1"/>
  <c r="E737" i="1"/>
  <c r="T737" i="1"/>
  <c r="T736" i="1"/>
  <c r="E736" i="1"/>
  <c r="S736" i="1" s="1"/>
  <c r="D736" i="1"/>
  <c r="E735" i="1"/>
  <c r="E734" i="1"/>
  <c r="E733" i="1"/>
  <c r="T733" i="1"/>
  <c r="D733" i="1"/>
  <c r="T732" i="1"/>
  <c r="E732" i="1"/>
  <c r="S732" i="1" s="1"/>
  <c r="D732" i="1"/>
  <c r="E731" i="1"/>
  <c r="E730" i="1"/>
  <c r="E729" i="1"/>
  <c r="T728" i="1"/>
  <c r="E728" i="1"/>
  <c r="S728" i="1" s="1"/>
  <c r="D728" i="1"/>
  <c r="E727" i="1"/>
  <c r="E726" i="1"/>
  <c r="E725" i="1"/>
  <c r="S725" i="1" s="1"/>
  <c r="T725" i="1"/>
  <c r="D725" i="1"/>
  <c r="T724" i="1"/>
  <c r="E724" i="1"/>
  <c r="S724" i="1" s="1"/>
  <c r="D724" i="1"/>
  <c r="E723" i="1"/>
  <c r="E722" i="1"/>
  <c r="E721" i="1"/>
  <c r="T721" i="1"/>
  <c r="T720" i="1"/>
  <c r="E720" i="1"/>
  <c r="S720" i="1" s="1"/>
  <c r="D720" i="1"/>
  <c r="E719" i="1"/>
  <c r="E718" i="1"/>
  <c r="E717" i="1"/>
  <c r="T717" i="1"/>
  <c r="D717" i="1"/>
  <c r="T716" i="1"/>
  <c r="E716" i="1"/>
  <c r="S716" i="1" s="1"/>
  <c r="D716" i="1"/>
  <c r="E715" i="1"/>
  <c r="E714" i="1"/>
  <c r="E713" i="1"/>
  <c r="T712" i="1"/>
  <c r="E712" i="1"/>
  <c r="S712" i="1" s="1"/>
  <c r="D712" i="1"/>
  <c r="E711" i="1"/>
  <c r="E710" i="1"/>
  <c r="E709" i="1"/>
  <c r="S709" i="1" s="1"/>
  <c r="T709" i="1"/>
  <c r="D709" i="1"/>
  <c r="T708" i="1"/>
  <c r="E708" i="1"/>
  <c r="S708" i="1" s="1"/>
  <c r="D708" i="1"/>
  <c r="E707" i="1"/>
  <c r="E706" i="1"/>
  <c r="E705" i="1"/>
  <c r="T705" i="1"/>
  <c r="T704" i="1"/>
  <c r="E704" i="1"/>
  <c r="S704" i="1" s="1"/>
  <c r="D704" i="1"/>
  <c r="E703" i="1"/>
  <c r="E702" i="1"/>
  <c r="E701" i="1"/>
  <c r="T701" i="1"/>
  <c r="D701" i="1"/>
  <c r="T700" i="1"/>
  <c r="E700" i="1"/>
  <c r="S700" i="1" s="1"/>
  <c r="D700" i="1"/>
  <c r="E699" i="1"/>
  <c r="E698" i="1"/>
  <c r="E697" i="1"/>
  <c r="T696" i="1"/>
  <c r="E696" i="1"/>
  <c r="S696" i="1" s="1"/>
  <c r="D696" i="1"/>
  <c r="E695" i="1"/>
  <c r="E694" i="1"/>
  <c r="E693" i="1"/>
  <c r="S693" i="1" s="1"/>
  <c r="T693" i="1"/>
  <c r="D693" i="1"/>
  <c r="T692" i="1"/>
  <c r="E692" i="1"/>
  <c r="S692" i="1" s="1"/>
  <c r="D692" i="1"/>
  <c r="E691" i="1"/>
  <c r="E690" i="1"/>
  <c r="E689" i="1"/>
  <c r="T689" i="1"/>
  <c r="T688" i="1"/>
  <c r="E688" i="1"/>
  <c r="S688" i="1" s="1"/>
  <c r="D688" i="1"/>
  <c r="E687" i="1"/>
  <c r="E686" i="1"/>
  <c r="E685" i="1"/>
  <c r="T685" i="1"/>
  <c r="D685" i="1"/>
  <c r="T684" i="1"/>
  <c r="E684" i="1"/>
  <c r="S684" i="1" s="1"/>
  <c r="D684" i="1"/>
  <c r="E683" i="1"/>
  <c r="E682" i="1"/>
  <c r="E681" i="1"/>
  <c r="T680" i="1"/>
  <c r="E680" i="1"/>
  <c r="S680" i="1" s="1"/>
  <c r="D680" i="1"/>
  <c r="E679" i="1"/>
  <c r="E678" i="1"/>
  <c r="E677" i="1"/>
  <c r="T677" i="1"/>
  <c r="T676" i="1"/>
  <c r="E676" i="1"/>
  <c r="S676" i="1" s="1"/>
  <c r="D676" i="1"/>
  <c r="E675" i="1"/>
  <c r="E674" i="1"/>
  <c r="E673" i="1"/>
  <c r="S673" i="1" s="1"/>
  <c r="T673" i="1"/>
  <c r="D673" i="1"/>
  <c r="T672" i="1"/>
  <c r="E672" i="1"/>
  <c r="S672" i="1" s="1"/>
  <c r="D672" i="1"/>
  <c r="E671" i="1"/>
  <c r="E670" i="1"/>
  <c r="E669" i="1"/>
  <c r="T669" i="1"/>
  <c r="D669" i="1"/>
  <c r="T668" i="1"/>
  <c r="E668" i="1"/>
  <c r="S668" i="1" s="1"/>
  <c r="D668" i="1"/>
  <c r="E667" i="1"/>
  <c r="E666" i="1"/>
  <c r="E665" i="1"/>
  <c r="T664" i="1"/>
  <c r="E664" i="1"/>
  <c r="S664" i="1" s="1"/>
  <c r="D664" i="1"/>
  <c r="E663" i="1"/>
  <c r="E662" i="1"/>
  <c r="E661" i="1"/>
  <c r="T661" i="1"/>
  <c r="T660" i="1"/>
  <c r="E660" i="1"/>
  <c r="S660" i="1" s="1"/>
  <c r="D660" i="1"/>
  <c r="E659" i="1"/>
  <c r="E658" i="1"/>
  <c r="E657" i="1"/>
  <c r="S657" i="1" s="1"/>
  <c r="T657" i="1"/>
  <c r="D657" i="1"/>
  <c r="T656" i="1"/>
  <c r="E656" i="1"/>
  <c r="S656" i="1" s="1"/>
  <c r="D656" i="1"/>
  <c r="E655" i="1"/>
  <c r="O653" i="1"/>
  <c r="K653" i="1"/>
  <c r="G653" i="1"/>
  <c r="E654" i="1"/>
  <c r="P653" i="1"/>
  <c r="N653" i="1"/>
  <c r="L653" i="1"/>
  <c r="H653" i="1"/>
  <c r="E652" i="1"/>
  <c r="E651" i="1"/>
  <c r="E650" i="1"/>
  <c r="T649" i="1"/>
  <c r="E649" i="1"/>
  <c r="S649" i="1" s="1"/>
  <c r="D649" i="1"/>
  <c r="E648" i="1"/>
  <c r="E647" i="1"/>
  <c r="D647" i="1"/>
  <c r="E646" i="1"/>
  <c r="T645" i="1"/>
  <c r="E645" i="1"/>
  <c r="S645" i="1" s="1"/>
  <c r="D645" i="1"/>
  <c r="D644" i="1"/>
  <c r="E644" i="1"/>
  <c r="S644" i="1" s="1"/>
  <c r="D643" i="1"/>
  <c r="E643" i="1"/>
  <c r="T642" i="1"/>
  <c r="E642" i="1"/>
  <c r="T641" i="1"/>
  <c r="E641" i="1"/>
  <c r="S641" i="1" s="1"/>
  <c r="D641" i="1"/>
  <c r="T640" i="1"/>
  <c r="E640" i="1"/>
  <c r="S640" i="1" s="1"/>
  <c r="D640" i="1"/>
  <c r="E639" i="1"/>
  <c r="D639" i="1"/>
  <c r="Q631" i="1"/>
  <c r="E638" i="1"/>
  <c r="D637" i="1"/>
  <c r="E637" i="1"/>
  <c r="S637" i="1" s="1"/>
  <c r="E636" i="1"/>
  <c r="E635" i="1"/>
  <c r="S635" i="1" s="1"/>
  <c r="D635" i="1"/>
  <c r="D634" i="1"/>
  <c r="E634" i="1"/>
  <c r="E633" i="1"/>
  <c r="N631" i="1"/>
  <c r="M631" i="1"/>
  <c r="I631" i="1"/>
  <c r="Q626" i="1"/>
  <c r="E630" i="1"/>
  <c r="E629" i="1"/>
  <c r="E628" i="1"/>
  <c r="P626" i="1"/>
  <c r="O626" i="1"/>
  <c r="L626" i="1"/>
  <c r="K626" i="1"/>
  <c r="J626" i="1"/>
  <c r="F626" i="1"/>
  <c r="T625" i="1"/>
  <c r="D625" i="1"/>
  <c r="E625" i="1"/>
  <c r="E624" i="1"/>
  <c r="E623" i="1"/>
  <c r="S623" i="1" s="1"/>
  <c r="D623" i="1"/>
  <c r="T622" i="1"/>
  <c r="E622" i="1"/>
  <c r="D622" i="1"/>
  <c r="T621" i="1"/>
  <c r="D621" i="1"/>
  <c r="E621" i="1"/>
  <c r="E620" i="1"/>
  <c r="E619" i="1"/>
  <c r="S619" i="1" s="1"/>
  <c r="D619" i="1"/>
  <c r="T618" i="1"/>
  <c r="E618" i="1"/>
  <c r="D618" i="1"/>
  <c r="T617" i="1"/>
  <c r="D617" i="1"/>
  <c r="E617" i="1"/>
  <c r="E616" i="1"/>
  <c r="E615" i="1"/>
  <c r="S615" i="1" s="1"/>
  <c r="D615" i="1"/>
  <c r="E614" i="1"/>
  <c r="E613" i="1"/>
  <c r="T612" i="1"/>
  <c r="E612" i="1"/>
  <c r="S612" i="1" s="1"/>
  <c r="D612" i="1"/>
  <c r="T611" i="1"/>
  <c r="E611" i="1"/>
  <c r="D611" i="1"/>
  <c r="T610" i="1"/>
  <c r="D610" i="1"/>
  <c r="E610" i="1"/>
  <c r="S610" i="1" s="1"/>
  <c r="E609" i="1"/>
  <c r="T608" i="1"/>
  <c r="E608" i="1"/>
  <c r="S608" i="1" s="1"/>
  <c r="D608" i="1"/>
  <c r="T607" i="1"/>
  <c r="E607" i="1"/>
  <c r="D607" i="1"/>
  <c r="T606" i="1"/>
  <c r="D606" i="1"/>
  <c r="E606" i="1"/>
  <c r="S606" i="1" s="1"/>
  <c r="E605" i="1"/>
  <c r="T604" i="1"/>
  <c r="E604" i="1"/>
  <c r="S604" i="1" s="1"/>
  <c r="D604" i="1"/>
  <c r="T603" i="1"/>
  <c r="E603" i="1"/>
  <c r="D603" i="1"/>
  <c r="T602" i="1"/>
  <c r="D602" i="1"/>
  <c r="E602" i="1"/>
  <c r="S602" i="1" s="1"/>
  <c r="E601" i="1"/>
  <c r="T600" i="1"/>
  <c r="E600" i="1"/>
  <c r="S600" i="1" s="1"/>
  <c r="D600" i="1"/>
  <c r="T599" i="1"/>
  <c r="E599" i="1"/>
  <c r="D599" i="1"/>
  <c r="T598" i="1"/>
  <c r="D598" i="1"/>
  <c r="E598" i="1"/>
  <c r="S598" i="1" s="1"/>
  <c r="C596" i="1"/>
  <c r="O596" i="1"/>
  <c r="K596" i="1"/>
  <c r="D597" i="1"/>
  <c r="R596" i="1"/>
  <c r="N596" i="1"/>
  <c r="J596" i="1"/>
  <c r="F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M565" i="1"/>
  <c r="E575" i="1"/>
  <c r="E574" i="1"/>
  <c r="E573" i="1"/>
  <c r="E572" i="1"/>
  <c r="E571" i="1"/>
  <c r="E570" i="1"/>
  <c r="E569" i="1"/>
  <c r="E568" i="1"/>
  <c r="R565" i="1"/>
  <c r="N565" i="1"/>
  <c r="J565" i="1"/>
  <c r="E567" i="1"/>
  <c r="O565" i="1"/>
  <c r="K565" i="1"/>
  <c r="I565" i="1"/>
  <c r="E565" i="1" s="1"/>
  <c r="G565" i="1"/>
  <c r="Q565" i="1"/>
  <c r="P565" i="1"/>
  <c r="L565" i="1"/>
  <c r="H565" i="1"/>
  <c r="F565" i="1"/>
  <c r="E564" i="1"/>
  <c r="T563" i="1"/>
  <c r="E563" i="1"/>
  <c r="S563" i="1" s="1"/>
  <c r="D563" i="1"/>
  <c r="E562" i="1"/>
  <c r="E561" i="1"/>
  <c r="S561" i="1" s="1"/>
  <c r="D561" i="1"/>
  <c r="E560" i="1"/>
  <c r="E559" i="1"/>
  <c r="S559" i="1" s="1"/>
  <c r="D559" i="1"/>
  <c r="T558" i="1"/>
  <c r="E558" i="1"/>
  <c r="D558" i="1"/>
  <c r="T557" i="1"/>
  <c r="E557" i="1"/>
  <c r="D557" i="1"/>
  <c r="T556" i="1"/>
  <c r="E556" i="1"/>
  <c r="S556" i="1" s="1"/>
  <c r="D556" i="1"/>
  <c r="T555" i="1"/>
  <c r="E555" i="1"/>
  <c r="S555" i="1" s="1"/>
  <c r="D555" i="1"/>
  <c r="T554" i="1"/>
  <c r="E554" i="1"/>
  <c r="D554" i="1"/>
  <c r="T553" i="1"/>
  <c r="H550" i="1"/>
  <c r="E553" i="1"/>
  <c r="D553" i="1"/>
  <c r="T552" i="1"/>
  <c r="E552" i="1"/>
  <c r="S552" i="1" s="1"/>
  <c r="D552" i="1"/>
  <c r="Q550" i="1"/>
  <c r="M550" i="1"/>
  <c r="K550" i="1"/>
  <c r="I550" i="1"/>
  <c r="T551" i="1"/>
  <c r="E551" i="1"/>
  <c r="S551" i="1" s="1"/>
  <c r="D551" i="1"/>
  <c r="R550" i="1"/>
  <c r="O550" i="1"/>
  <c r="N550" i="1"/>
  <c r="J550" i="1"/>
  <c r="G550" i="1"/>
  <c r="F550" i="1"/>
  <c r="C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Q523" i="1"/>
  <c r="N523" i="1"/>
  <c r="M523" i="1"/>
  <c r="I523" i="1"/>
  <c r="E525" i="1"/>
  <c r="R523" i="1"/>
  <c r="O523" i="1"/>
  <c r="K523" i="1"/>
  <c r="C523" i="1"/>
  <c r="P523" i="1"/>
  <c r="L523" i="1"/>
  <c r="J523" i="1"/>
  <c r="H523" i="1"/>
  <c r="F523" i="1"/>
  <c r="T522" i="1"/>
  <c r="E522" i="1"/>
  <c r="S522" i="1" s="1"/>
  <c r="D522" i="1"/>
  <c r="E521" i="1"/>
  <c r="S521" i="1" s="1"/>
  <c r="D521" i="1"/>
  <c r="T520" i="1"/>
  <c r="E520" i="1"/>
  <c r="S520" i="1" s="1"/>
  <c r="D520" i="1"/>
  <c r="E519" i="1"/>
  <c r="S519" i="1" s="1"/>
  <c r="D519" i="1"/>
  <c r="T518" i="1"/>
  <c r="E518" i="1"/>
  <c r="S518" i="1" s="1"/>
  <c r="D518" i="1"/>
  <c r="T517" i="1"/>
  <c r="D517" i="1"/>
  <c r="E517" i="1"/>
  <c r="S517" i="1" s="1"/>
  <c r="E516" i="1"/>
  <c r="T515" i="1"/>
  <c r="E515" i="1"/>
  <c r="S515" i="1" s="1"/>
  <c r="D515" i="1"/>
  <c r="T514" i="1"/>
  <c r="E514" i="1"/>
  <c r="S514" i="1" s="1"/>
  <c r="D514" i="1"/>
  <c r="T513" i="1"/>
  <c r="D513" i="1"/>
  <c r="E513" i="1"/>
  <c r="S513" i="1" s="1"/>
  <c r="E512" i="1"/>
  <c r="T511" i="1"/>
  <c r="E511" i="1"/>
  <c r="S511" i="1" s="1"/>
  <c r="D511" i="1"/>
  <c r="T510" i="1"/>
  <c r="E510" i="1"/>
  <c r="S510" i="1" s="1"/>
  <c r="D510" i="1"/>
  <c r="T509" i="1"/>
  <c r="D509" i="1"/>
  <c r="E509" i="1"/>
  <c r="S509" i="1" s="1"/>
  <c r="E508" i="1"/>
  <c r="T507" i="1"/>
  <c r="E507" i="1"/>
  <c r="S507" i="1" s="1"/>
  <c r="D507" i="1"/>
  <c r="T506" i="1"/>
  <c r="E506" i="1"/>
  <c r="S506" i="1" s="1"/>
  <c r="D506" i="1"/>
  <c r="T505" i="1"/>
  <c r="D505" i="1"/>
  <c r="E505" i="1"/>
  <c r="S505" i="1" s="1"/>
  <c r="E504" i="1"/>
  <c r="T503" i="1"/>
  <c r="E503" i="1"/>
  <c r="S503" i="1" s="1"/>
  <c r="D503" i="1"/>
  <c r="T502" i="1"/>
  <c r="E502" i="1"/>
  <c r="S502" i="1" s="1"/>
  <c r="D502" i="1"/>
  <c r="T501" i="1"/>
  <c r="D501" i="1"/>
  <c r="E501" i="1"/>
  <c r="S501" i="1" s="1"/>
  <c r="E500" i="1"/>
  <c r="T499" i="1"/>
  <c r="E499" i="1"/>
  <c r="S499" i="1" s="1"/>
  <c r="D499" i="1"/>
  <c r="T498" i="1"/>
  <c r="E498" i="1"/>
  <c r="S498" i="1" s="1"/>
  <c r="D498" i="1"/>
  <c r="T497" i="1"/>
  <c r="D497" i="1"/>
  <c r="E497" i="1"/>
  <c r="S497" i="1" s="1"/>
  <c r="E496" i="1"/>
  <c r="T495" i="1"/>
  <c r="E495" i="1"/>
  <c r="S495" i="1" s="1"/>
  <c r="D495" i="1"/>
  <c r="T494" i="1"/>
  <c r="E494" i="1"/>
  <c r="S494" i="1" s="1"/>
  <c r="D494" i="1"/>
  <c r="T493" i="1"/>
  <c r="D493" i="1"/>
  <c r="E493" i="1"/>
  <c r="S493" i="1" s="1"/>
  <c r="E492" i="1"/>
  <c r="T491" i="1"/>
  <c r="E491" i="1"/>
  <c r="S491" i="1" s="1"/>
  <c r="D491" i="1"/>
  <c r="T490" i="1"/>
  <c r="E490" i="1"/>
  <c r="S490" i="1" s="1"/>
  <c r="D490" i="1"/>
  <c r="T489" i="1"/>
  <c r="D489" i="1"/>
  <c r="E489" i="1"/>
  <c r="S489" i="1" s="1"/>
  <c r="E488" i="1"/>
  <c r="T487" i="1"/>
  <c r="E487" i="1"/>
  <c r="S487" i="1" s="1"/>
  <c r="D487" i="1"/>
  <c r="T486" i="1"/>
  <c r="E486" i="1"/>
  <c r="S486" i="1" s="1"/>
  <c r="D486" i="1"/>
  <c r="T485" i="1"/>
  <c r="D485" i="1"/>
  <c r="E485" i="1"/>
  <c r="S485" i="1" s="1"/>
  <c r="O452" i="1"/>
  <c r="T483" i="1"/>
  <c r="E483" i="1"/>
  <c r="S483" i="1" s="1"/>
  <c r="D483" i="1"/>
  <c r="T482" i="1"/>
  <c r="E482" i="1"/>
  <c r="S482" i="1" s="1"/>
  <c r="D482" i="1"/>
  <c r="E481" i="1"/>
  <c r="S481" i="1" s="1"/>
  <c r="D481" i="1"/>
  <c r="T480" i="1"/>
  <c r="E480" i="1"/>
  <c r="S480" i="1" s="1"/>
  <c r="D480" i="1"/>
  <c r="E479" i="1"/>
  <c r="S479" i="1" s="1"/>
  <c r="D479" i="1"/>
  <c r="T478" i="1"/>
  <c r="E478" i="1"/>
  <c r="S478" i="1" s="1"/>
  <c r="D478" i="1"/>
  <c r="E477" i="1"/>
  <c r="S477" i="1" s="1"/>
  <c r="D477" i="1"/>
  <c r="T476" i="1"/>
  <c r="E476" i="1"/>
  <c r="S476" i="1" s="1"/>
  <c r="D476" i="1"/>
  <c r="T475" i="1"/>
  <c r="E475" i="1"/>
  <c r="S475" i="1" s="1"/>
  <c r="D475" i="1"/>
  <c r="T474" i="1"/>
  <c r="E474" i="1"/>
  <c r="S474" i="1" s="1"/>
  <c r="D474" i="1"/>
  <c r="E473" i="1"/>
  <c r="S473" i="1" s="1"/>
  <c r="D473" i="1"/>
  <c r="T472" i="1"/>
  <c r="E472" i="1"/>
  <c r="S472" i="1" s="1"/>
  <c r="D472" i="1"/>
  <c r="E471" i="1"/>
  <c r="S471" i="1" s="1"/>
  <c r="D471" i="1"/>
  <c r="T470" i="1"/>
  <c r="E470" i="1"/>
  <c r="S470" i="1" s="1"/>
  <c r="D470" i="1"/>
  <c r="E469" i="1"/>
  <c r="S469" i="1" s="1"/>
  <c r="D469" i="1"/>
  <c r="T468" i="1"/>
  <c r="E468" i="1"/>
  <c r="S468" i="1" s="1"/>
  <c r="D468" i="1"/>
  <c r="T467" i="1"/>
  <c r="E467" i="1"/>
  <c r="S467" i="1" s="1"/>
  <c r="D467" i="1"/>
  <c r="T466" i="1"/>
  <c r="E466" i="1"/>
  <c r="S466" i="1" s="1"/>
  <c r="D466" i="1"/>
  <c r="T465" i="1"/>
  <c r="E465" i="1"/>
  <c r="S465" i="1" s="1"/>
  <c r="D465" i="1"/>
  <c r="T464" i="1"/>
  <c r="E464" i="1"/>
  <c r="S464" i="1" s="1"/>
  <c r="D464" i="1"/>
  <c r="T463" i="1"/>
  <c r="E463" i="1"/>
  <c r="S463" i="1" s="1"/>
  <c r="D463" i="1"/>
  <c r="T462" i="1"/>
  <c r="E462" i="1"/>
  <c r="S462" i="1" s="1"/>
  <c r="D462" i="1"/>
  <c r="T461" i="1"/>
  <c r="E461" i="1"/>
  <c r="S461" i="1" s="1"/>
  <c r="D461" i="1"/>
  <c r="T460" i="1"/>
  <c r="E460" i="1"/>
  <c r="S460" i="1" s="1"/>
  <c r="D460" i="1"/>
  <c r="T459" i="1"/>
  <c r="E459" i="1"/>
  <c r="S459" i="1" s="1"/>
  <c r="D459" i="1"/>
  <c r="T458" i="1"/>
  <c r="E458" i="1"/>
  <c r="S458" i="1" s="1"/>
  <c r="D458" i="1"/>
  <c r="Q452" i="1"/>
  <c r="M452" i="1"/>
  <c r="I452" i="1"/>
  <c r="T457" i="1"/>
  <c r="E457" i="1"/>
  <c r="S457" i="1" s="1"/>
  <c r="D457" i="1"/>
  <c r="T456" i="1"/>
  <c r="E456" i="1"/>
  <c r="R452" i="1"/>
  <c r="J452" i="1"/>
  <c r="E455" i="1"/>
  <c r="N452" i="1"/>
  <c r="E454" i="1"/>
  <c r="S454" i="1" s="1"/>
  <c r="T454" i="1"/>
  <c r="D454" i="1"/>
  <c r="T453" i="1"/>
  <c r="E453" i="1"/>
  <c r="C452" i="1"/>
  <c r="K452" i="1"/>
  <c r="F452" i="1"/>
  <c r="E451" i="1"/>
  <c r="T450" i="1"/>
  <c r="E450" i="1"/>
  <c r="S450" i="1" s="1"/>
  <c r="D450" i="1"/>
  <c r="E449" i="1"/>
  <c r="T449" i="1"/>
  <c r="E448" i="1"/>
  <c r="D447" i="1"/>
  <c r="E447" i="1"/>
  <c r="T446" i="1"/>
  <c r="E446" i="1"/>
  <c r="S446" i="1" s="1"/>
  <c r="D446" i="1"/>
  <c r="T445" i="1"/>
  <c r="D445" i="1"/>
  <c r="E445" i="1"/>
  <c r="E444" i="1"/>
  <c r="T443" i="1"/>
  <c r="D443" i="1"/>
  <c r="E443" i="1"/>
  <c r="T442" i="1"/>
  <c r="E442" i="1"/>
  <c r="D442" i="1"/>
  <c r="E441" i="1"/>
  <c r="D440" i="1"/>
  <c r="E440" i="1"/>
  <c r="S440" i="1" s="1"/>
  <c r="T439" i="1"/>
  <c r="E439" i="1"/>
  <c r="S439" i="1" s="1"/>
  <c r="D439" i="1"/>
  <c r="E438" i="1"/>
  <c r="D437" i="1"/>
  <c r="E437" i="1"/>
  <c r="T436" i="1"/>
  <c r="D436" i="1"/>
  <c r="E436" i="1"/>
  <c r="T435" i="1"/>
  <c r="E435" i="1"/>
  <c r="S435" i="1" s="1"/>
  <c r="D435" i="1"/>
  <c r="E434" i="1"/>
  <c r="D434" i="1"/>
  <c r="E433" i="1"/>
  <c r="T432" i="1"/>
  <c r="E432" i="1"/>
  <c r="S432" i="1" s="1"/>
  <c r="D432" i="1"/>
  <c r="E431" i="1"/>
  <c r="T430" i="1"/>
  <c r="D430" i="1"/>
  <c r="E430" i="1"/>
  <c r="S430" i="1" s="1"/>
  <c r="T429" i="1"/>
  <c r="D429" i="1"/>
  <c r="E429" i="1"/>
  <c r="T428" i="1"/>
  <c r="E428" i="1"/>
  <c r="S428" i="1" s="1"/>
  <c r="D428" i="1"/>
  <c r="T427" i="1"/>
  <c r="E427" i="1"/>
  <c r="D427" i="1"/>
  <c r="E426" i="1"/>
  <c r="T425" i="1"/>
  <c r="E425" i="1"/>
  <c r="S425" i="1" s="1"/>
  <c r="D425" i="1"/>
  <c r="E424" i="1"/>
  <c r="T424" i="1"/>
  <c r="E423" i="1"/>
  <c r="T422" i="1"/>
  <c r="D422" i="1"/>
  <c r="E422" i="1"/>
  <c r="S422" i="1" s="1"/>
  <c r="T421" i="1"/>
  <c r="D421" i="1"/>
  <c r="E421" i="1"/>
  <c r="T420" i="1"/>
  <c r="E420" i="1"/>
  <c r="D420" i="1"/>
  <c r="T419" i="1"/>
  <c r="E419" i="1"/>
  <c r="E418" i="1"/>
  <c r="T417" i="1"/>
  <c r="E417" i="1"/>
  <c r="S417" i="1" s="1"/>
  <c r="D417" i="1"/>
  <c r="E416" i="1"/>
  <c r="T416" i="1"/>
  <c r="E415" i="1"/>
  <c r="D414" i="1"/>
  <c r="E414" i="1"/>
  <c r="T413" i="1"/>
  <c r="E413" i="1"/>
  <c r="S413" i="1" s="1"/>
  <c r="D413" i="1"/>
  <c r="E412" i="1"/>
  <c r="T411" i="1"/>
  <c r="E411" i="1"/>
  <c r="S411" i="1" s="1"/>
  <c r="D411" i="1"/>
  <c r="E410" i="1"/>
  <c r="T409" i="1"/>
  <c r="E409" i="1"/>
  <c r="S409" i="1" s="1"/>
  <c r="D409" i="1"/>
  <c r="E408" i="1"/>
  <c r="T407" i="1"/>
  <c r="E407" i="1"/>
  <c r="S407" i="1" s="1"/>
  <c r="D407" i="1"/>
  <c r="E406" i="1"/>
  <c r="T405" i="1"/>
  <c r="E405" i="1"/>
  <c r="S405" i="1" s="1"/>
  <c r="D405" i="1"/>
  <c r="E404" i="1"/>
  <c r="T403" i="1"/>
  <c r="E403" i="1"/>
  <c r="S403" i="1" s="1"/>
  <c r="D403" i="1"/>
  <c r="E402" i="1"/>
  <c r="T401" i="1"/>
  <c r="E401" i="1"/>
  <c r="S401" i="1" s="1"/>
  <c r="D401" i="1"/>
  <c r="E400" i="1"/>
  <c r="T399" i="1"/>
  <c r="E399" i="1"/>
  <c r="S399" i="1" s="1"/>
  <c r="D399" i="1"/>
  <c r="E398" i="1"/>
  <c r="T397" i="1"/>
  <c r="E397" i="1"/>
  <c r="S397" i="1" s="1"/>
  <c r="D397" i="1"/>
  <c r="E396" i="1"/>
  <c r="T395" i="1"/>
  <c r="E395" i="1"/>
  <c r="S395" i="1" s="1"/>
  <c r="D395" i="1"/>
  <c r="E394" i="1"/>
  <c r="T393" i="1"/>
  <c r="E393" i="1"/>
  <c r="S393" i="1" s="1"/>
  <c r="D393" i="1"/>
  <c r="E392" i="1"/>
  <c r="T391" i="1"/>
  <c r="E391" i="1"/>
  <c r="S391" i="1" s="1"/>
  <c r="D391" i="1"/>
  <c r="E390" i="1"/>
  <c r="T389" i="1"/>
  <c r="E389" i="1"/>
  <c r="S389" i="1" s="1"/>
  <c r="D389" i="1"/>
  <c r="T388" i="1"/>
  <c r="D388" i="1"/>
  <c r="E388" i="1"/>
  <c r="E387" i="1"/>
  <c r="E386" i="1"/>
  <c r="D386" i="1"/>
  <c r="T385" i="1"/>
  <c r="E385" i="1"/>
  <c r="D385" i="1"/>
  <c r="E384" i="1"/>
  <c r="T383" i="1"/>
  <c r="D383" i="1"/>
  <c r="E383" i="1"/>
  <c r="S383" i="1" s="1"/>
  <c r="T382" i="1"/>
  <c r="E382" i="1"/>
  <c r="S382" i="1" s="1"/>
  <c r="D382" i="1"/>
  <c r="T381" i="1"/>
  <c r="E381" i="1"/>
  <c r="D381" i="1"/>
  <c r="E380" i="1"/>
  <c r="E379" i="1"/>
  <c r="T379" i="1"/>
  <c r="E378" i="1"/>
  <c r="E377" i="1"/>
  <c r="E376" i="1"/>
  <c r="E375" i="1"/>
  <c r="S375" i="1" s="1"/>
  <c r="D375" i="1"/>
  <c r="E374" i="1"/>
  <c r="S374" i="1" s="1"/>
  <c r="D374" i="1"/>
  <c r="E373" i="1"/>
  <c r="E372" i="1"/>
  <c r="T372" i="1"/>
  <c r="D372" i="1"/>
  <c r="D371" i="1"/>
  <c r="E371" i="1"/>
  <c r="D370" i="1"/>
  <c r="E370" i="1"/>
  <c r="E369" i="1"/>
  <c r="D368" i="1"/>
  <c r="E368" i="1"/>
  <c r="T367" i="1"/>
  <c r="D367" i="1"/>
  <c r="E367" i="1"/>
  <c r="E366" i="1"/>
  <c r="E365" i="1"/>
  <c r="T365" i="1"/>
  <c r="E364" i="1"/>
  <c r="D363" i="1"/>
  <c r="E363" i="1"/>
  <c r="T362" i="1"/>
  <c r="D362" i="1"/>
  <c r="E362" i="1"/>
  <c r="T361" i="1"/>
  <c r="E361" i="1"/>
  <c r="D361" i="1"/>
  <c r="T360" i="1"/>
  <c r="E360" i="1"/>
  <c r="D360" i="1"/>
  <c r="E359" i="1"/>
  <c r="T358" i="1"/>
  <c r="E358" i="1"/>
  <c r="S358" i="1" s="1"/>
  <c r="D358" i="1"/>
  <c r="E357" i="1"/>
  <c r="T357" i="1"/>
  <c r="E356" i="1"/>
  <c r="D355" i="1"/>
  <c r="E355" i="1"/>
  <c r="T354" i="1"/>
  <c r="D354" i="1"/>
  <c r="E354" i="1"/>
  <c r="T353" i="1"/>
  <c r="E353" i="1"/>
  <c r="S353" i="1" s="1"/>
  <c r="D353" i="1"/>
  <c r="T352" i="1"/>
  <c r="E352" i="1"/>
  <c r="D352" i="1"/>
  <c r="E351" i="1"/>
  <c r="T350" i="1"/>
  <c r="E350" i="1"/>
  <c r="S350" i="1" s="1"/>
  <c r="D350" i="1"/>
  <c r="E349" i="1"/>
  <c r="T349" i="1"/>
  <c r="E348" i="1"/>
  <c r="T347" i="1"/>
  <c r="D347" i="1"/>
  <c r="E347" i="1"/>
  <c r="S347" i="1" s="1"/>
  <c r="T346" i="1"/>
  <c r="E346" i="1"/>
  <c r="S346" i="1" s="1"/>
  <c r="D346" i="1"/>
  <c r="T345" i="1"/>
  <c r="D345" i="1"/>
  <c r="E345" i="1"/>
  <c r="E344" i="1"/>
  <c r="E343" i="1"/>
  <c r="T343" i="1"/>
  <c r="E342" i="1"/>
  <c r="D341" i="1"/>
  <c r="E341" i="1"/>
  <c r="T340" i="1"/>
  <c r="D340" i="1"/>
  <c r="E340" i="1"/>
  <c r="T339" i="1"/>
  <c r="E339" i="1"/>
  <c r="D339" i="1"/>
  <c r="D338" i="1"/>
  <c r="E338" i="1"/>
  <c r="T338" i="1" s="1"/>
  <c r="E337" i="1"/>
  <c r="D337" i="1"/>
  <c r="E336" i="1"/>
  <c r="T335" i="1"/>
  <c r="D335" i="1"/>
  <c r="E335" i="1"/>
  <c r="S335" i="1" s="1"/>
  <c r="T334" i="1"/>
  <c r="E334" i="1"/>
  <c r="S334" i="1" s="1"/>
  <c r="D334" i="1"/>
  <c r="E333" i="1"/>
  <c r="T332" i="1"/>
  <c r="E332" i="1"/>
  <c r="S332" i="1" s="1"/>
  <c r="D332" i="1"/>
  <c r="E331" i="1"/>
  <c r="E330" i="1"/>
  <c r="E329" i="1"/>
  <c r="S329" i="1" s="1"/>
  <c r="D329" i="1"/>
  <c r="E328" i="1"/>
  <c r="S328" i="1" s="1"/>
  <c r="D328" i="1"/>
  <c r="E327" i="1"/>
  <c r="T326" i="1"/>
  <c r="E326" i="1"/>
  <c r="S326" i="1" s="1"/>
  <c r="D326" i="1"/>
  <c r="E325" i="1"/>
  <c r="D325" i="1"/>
  <c r="T324" i="1"/>
  <c r="E324" i="1"/>
  <c r="D324" i="1"/>
  <c r="E323" i="1"/>
  <c r="T322" i="1"/>
  <c r="E322" i="1"/>
  <c r="S322" i="1" s="1"/>
  <c r="D322" i="1"/>
  <c r="E321" i="1"/>
  <c r="S321" i="1" s="1"/>
  <c r="D321" i="1"/>
  <c r="E320" i="1"/>
  <c r="T320" i="1"/>
  <c r="T319" i="1"/>
  <c r="E319" i="1"/>
  <c r="S319" i="1" s="1"/>
  <c r="D319" i="1"/>
  <c r="E318" i="1"/>
  <c r="T317" i="1"/>
  <c r="D317" i="1"/>
  <c r="E317" i="1"/>
  <c r="S317" i="1" s="1"/>
  <c r="T316" i="1"/>
  <c r="D316" i="1"/>
  <c r="E316" i="1"/>
  <c r="T315" i="1"/>
  <c r="E315" i="1"/>
  <c r="S315" i="1" s="1"/>
  <c r="D315" i="1"/>
  <c r="T314" i="1"/>
  <c r="E314" i="1"/>
  <c r="D314" i="1"/>
  <c r="T313" i="1"/>
  <c r="E313" i="1"/>
  <c r="D313" i="1"/>
  <c r="E312" i="1"/>
  <c r="E311" i="1"/>
  <c r="S311" i="1" s="1"/>
  <c r="D311" i="1"/>
  <c r="E310" i="1"/>
  <c r="E309" i="1"/>
  <c r="E308" i="1"/>
  <c r="S308" i="1" s="1"/>
  <c r="D308" i="1"/>
  <c r="D307" i="1"/>
  <c r="E307" i="1"/>
  <c r="S307" i="1" s="1"/>
  <c r="E306" i="1"/>
  <c r="T306" i="1"/>
  <c r="T305" i="1"/>
  <c r="E305" i="1"/>
  <c r="S305" i="1" s="1"/>
  <c r="D305" i="1"/>
  <c r="E304" i="1"/>
  <c r="E303" i="1"/>
  <c r="T302" i="1"/>
  <c r="E302" i="1"/>
  <c r="S302" i="1" s="1"/>
  <c r="D302" i="1"/>
  <c r="E301" i="1"/>
  <c r="T300" i="1"/>
  <c r="D300" i="1"/>
  <c r="E300" i="1"/>
  <c r="S300" i="1" s="1"/>
  <c r="T299" i="1"/>
  <c r="E299" i="1"/>
  <c r="S299" i="1" s="1"/>
  <c r="D299" i="1"/>
  <c r="E298" i="1"/>
  <c r="S298" i="1" s="1"/>
  <c r="D298" i="1"/>
  <c r="T297" i="1"/>
  <c r="E297" i="1"/>
  <c r="E296" i="1"/>
  <c r="S296" i="1" s="1"/>
  <c r="T296" i="1"/>
  <c r="D296" i="1"/>
  <c r="T295" i="1"/>
  <c r="E295" i="1"/>
  <c r="E294" i="1"/>
  <c r="S294" i="1" s="1"/>
  <c r="T294" i="1"/>
  <c r="D294" i="1"/>
  <c r="T293" i="1"/>
  <c r="E293" i="1"/>
  <c r="E292" i="1"/>
  <c r="S292" i="1" s="1"/>
  <c r="T292" i="1"/>
  <c r="D292" i="1"/>
  <c r="T291" i="1"/>
  <c r="E291" i="1"/>
  <c r="E290" i="1"/>
  <c r="S290" i="1" s="1"/>
  <c r="T290" i="1"/>
  <c r="D290" i="1"/>
  <c r="T289" i="1"/>
  <c r="E289" i="1"/>
  <c r="E288" i="1"/>
  <c r="S288" i="1" s="1"/>
  <c r="T288" i="1"/>
  <c r="D288" i="1"/>
  <c r="T287" i="1"/>
  <c r="E287" i="1"/>
  <c r="E286" i="1"/>
  <c r="S286" i="1" s="1"/>
  <c r="T286" i="1"/>
  <c r="D286" i="1"/>
  <c r="T285" i="1"/>
  <c r="E285" i="1"/>
  <c r="E284" i="1"/>
  <c r="S284" i="1" s="1"/>
  <c r="T284" i="1"/>
  <c r="D284" i="1"/>
  <c r="T283" i="1"/>
  <c r="E283" i="1"/>
  <c r="E282" i="1"/>
  <c r="S282" i="1" s="1"/>
  <c r="T282" i="1"/>
  <c r="D282" i="1"/>
  <c r="T281" i="1"/>
  <c r="E281" i="1"/>
  <c r="E280" i="1"/>
  <c r="S280" i="1" s="1"/>
  <c r="D280" i="1"/>
  <c r="T279" i="1"/>
  <c r="E279" i="1"/>
  <c r="S279" i="1" s="1"/>
  <c r="D279" i="1"/>
  <c r="T278" i="1"/>
  <c r="E278" i="1"/>
  <c r="E277" i="1"/>
  <c r="E276" i="1"/>
  <c r="S276" i="1" s="1"/>
  <c r="T276" i="1"/>
  <c r="D276" i="1"/>
  <c r="T275" i="1"/>
  <c r="E275" i="1"/>
  <c r="S275" i="1" s="1"/>
  <c r="D275" i="1"/>
  <c r="E274" i="1"/>
  <c r="T273" i="1"/>
  <c r="E273" i="1"/>
  <c r="D273" i="1"/>
  <c r="E272" i="1"/>
  <c r="T271" i="1"/>
  <c r="E271" i="1"/>
  <c r="D271" i="1"/>
  <c r="E270" i="1"/>
  <c r="T269" i="1"/>
  <c r="E269" i="1"/>
  <c r="D269" i="1"/>
  <c r="E268" i="1"/>
  <c r="T267" i="1"/>
  <c r="D267" i="1"/>
  <c r="E267" i="1"/>
  <c r="E266" i="1"/>
  <c r="D265" i="1"/>
  <c r="E265" i="1"/>
  <c r="E264" i="1"/>
  <c r="E263" i="1"/>
  <c r="T262" i="1"/>
  <c r="E262" i="1"/>
  <c r="D262" i="1"/>
  <c r="E261" i="1"/>
  <c r="S261" i="1" s="1"/>
  <c r="D261" i="1"/>
  <c r="E260" i="1"/>
  <c r="E259" i="1"/>
  <c r="D258" i="1"/>
  <c r="E258" i="1"/>
  <c r="E257" i="1"/>
  <c r="S257" i="1" s="1"/>
  <c r="D257" i="1"/>
  <c r="E256" i="1"/>
  <c r="E255" i="1"/>
  <c r="T255" i="1"/>
  <c r="D254" i="1"/>
  <c r="E254" i="1"/>
  <c r="T253" i="1"/>
  <c r="E253" i="1"/>
  <c r="S253" i="1" s="1"/>
  <c r="D253" i="1"/>
  <c r="E252" i="1"/>
  <c r="T252" i="1"/>
  <c r="T251" i="1"/>
  <c r="E251" i="1"/>
  <c r="S251" i="1" s="1"/>
  <c r="D251" i="1"/>
  <c r="E250" i="1"/>
  <c r="E249" i="1"/>
  <c r="T248" i="1"/>
  <c r="E248" i="1"/>
  <c r="S248" i="1" s="1"/>
  <c r="D248" i="1"/>
  <c r="E247" i="1"/>
  <c r="E246" i="1"/>
  <c r="T246" i="1"/>
  <c r="T245" i="1"/>
  <c r="E245" i="1"/>
  <c r="S245" i="1" s="1"/>
  <c r="D245" i="1"/>
  <c r="E244" i="1"/>
  <c r="D243" i="1"/>
  <c r="E243" i="1"/>
  <c r="E242" i="1"/>
  <c r="E241" i="1"/>
  <c r="E240" i="1"/>
  <c r="S240" i="1" s="1"/>
  <c r="T240" i="1"/>
  <c r="D240" i="1"/>
  <c r="E239" i="1"/>
  <c r="T239" i="1"/>
  <c r="T238" i="1"/>
  <c r="E238" i="1"/>
  <c r="S238" i="1" s="1"/>
  <c r="D238" i="1"/>
  <c r="E237" i="1"/>
  <c r="T237" i="1"/>
  <c r="T236" i="1"/>
  <c r="E236" i="1"/>
  <c r="S236" i="1" s="1"/>
  <c r="D236" i="1"/>
  <c r="E235" i="1"/>
  <c r="T235" i="1"/>
  <c r="T234" i="1"/>
  <c r="E234" i="1"/>
  <c r="S234" i="1" s="1"/>
  <c r="D234" i="1"/>
  <c r="E233" i="1"/>
  <c r="E232" i="1"/>
  <c r="T231" i="1"/>
  <c r="E231" i="1"/>
  <c r="D231" i="1"/>
  <c r="E230" i="1"/>
  <c r="S230" i="1" s="1"/>
  <c r="D230" i="1"/>
  <c r="E229" i="1"/>
  <c r="E228" i="1"/>
  <c r="D227" i="1"/>
  <c r="E227" i="1"/>
  <c r="E226" i="1"/>
  <c r="S226" i="1" s="1"/>
  <c r="D226" i="1"/>
  <c r="E225" i="1"/>
  <c r="E224" i="1"/>
  <c r="T224" i="1"/>
  <c r="T223" i="1"/>
  <c r="D223" i="1"/>
  <c r="E223" i="1"/>
  <c r="T222" i="1"/>
  <c r="E222" i="1"/>
  <c r="S222" i="1" s="1"/>
  <c r="D222" i="1"/>
  <c r="E221" i="1"/>
  <c r="E220" i="1"/>
  <c r="T220" i="1"/>
  <c r="E219" i="1"/>
  <c r="D219" i="1"/>
  <c r="T218" i="1"/>
  <c r="E218" i="1"/>
  <c r="S218" i="1" s="1"/>
  <c r="D218" i="1"/>
  <c r="E217" i="1"/>
  <c r="E216" i="1"/>
  <c r="S216" i="1" s="1"/>
  <c r="T216" i="1"/>
  <c r="D216" i="1"/>
  <c r="E215" i="1"/>
  <c r="T215" i="1"/>
  <c r="T214" i="1"/>
  <c r="E214" i="1"/>
  <c r="S214" i="1" s="1"/>
  <c r="D214" i="1"/>
  <c r="E213" i="1"/>
  <c r="T213" i="1"/>
  <c r="E212" i="1"/>
  <c r="S212" i="1" s="1"/>
  <c r="T212" i="1"/>
  <c r="D212" i="1"/>
  <c r="E211" i="1"/>
  <c r="T211" i="1"/>
  <c r="D210" i="1"/>
  <c r="E210" i="1"/>
  <c r="E209" i="1"/>
  <c r="D208" i="1"/>
  <c r="E208" i="1"/>
  <c r="E207" i="1"/>
  <c r="T206" i="1"/>
  <c r="E206" i="1"/>
  <c r="D206" i="1"/>
  <c r="E205" i="1"/>
  <c r="E204" i="1"/>
  <c r="T204" i="1"/>
  <c r="E203" i="1"/>
  <c r="S203" i="1" s="1"/>
  <c r="D203" i="1"/>
  <c r="E202" i="1"/>
  <c r="D200" i="1"/>
  <c r="E200" i="1"/>
  <c r="E199" i="1"/>
  <c r="S199" i="1" s="1"/>
  <c r="D199" i="1"/>
  <c r="E198" i="1"/>
  <c r="T197" i="1"/>
  <c r="D197" i="1"/>
  <c r="E197" i="1"/>
  <c r="E196" i="1"/>
  <c r="D195" i="1"/>
  <c r="E195" i="1"/>
  <c r="E194" i="1"/>
  <c r="E193" i="1"/>
  <c r="T193" i="1"/>
  <c r="T192" i="1"/>
  <c r="E192" i="1"/>
  <c r="D192" i="1"/>
  <c r="E191" i="1"/>
  <c r="S191" i="1" s="1"/>
  <c r="D191" i="1"/>
  <c r="E190" i="1"/>
  <c r="D189" i="1"/>
  <c r="E189" i="1"/>
  <c r="E188" i="1"/>
  <c r="T187" i="1"/>
  <c r="E187" i="1"/>
  <c r="D187" i="1"/>
  <c r="E186" i="1"/>
  <c r="S186" i="1" s="1"/>
  <c r="D186" i="1"/>
  <c r="E185" i="1"/>
  <c r="T185" i="1"/>
  <c r="T184" i="1"/>
  <c r="E184" i="1"/>
  <c r="S184" i="1" s="1"/>
  <c r="D184" i="1"/>
  <c r="E183" i="1"/>
  <c r="T183" i="1"/>
  <c r="T182" i="1"/>
  <c r="E182" i="1"/>
  <c r="S182" i="1" s="1"/>
  <c r="D182" i="1"/>
  <c r="E181" i="1"/>
  <c r="T181" i="1"/>
  <c r="T180" i="1"/>
  <c r="E180" i="1"/>
  <c r="S180" i="1" s="1"/>
  <c r="D180" i="1"/>
  <c r="E179" i="1"/>
  <c r="T179" i="1"/>
  <c r="E178" i="1"/>
  <c r="S178" i="1" s="1"/>
  <c r="D178" i="1"/>
  <c r="E177" i="1"/>
  <c r="T176" i="1"/>
  <c r="E176" i="1"/>
  <c r="S176" i="1" s="1"/>
  <c r="D176" i="1"/>
  <c r="E175" i="1"/>
  <c r="T175" i="1"/>
  <c r="E174" i="1"/>
  <c r="D174" i="1"/>
  <c r="T173" i="1"/>
  <c r="E173" i="1"/>
  <c r="S173" i="1" s="1"/>
  <c r="D173" i="1"/>
  <c r="E172" i="1"/>
  <c r="T171" i="1"/>
  <c r="E171" i="1"/>
  <c r="D171" i="1"/>
  <c r="T170" i="1"/>
  <c r="E170" i="1"/>
  <c r="S170" i="1" s="1"/>
  <c r="D170" i="1"/>
  <c r="E169" i="1"/>
  <c r="D168" i="1"/>
  <c r="E168" i="1"/>
  <c r="T167" i="1"/>
  <c r="E167" i="1"/>
  <c r="S167" i="1" s="1"/>
  <c r="D167" i="1"/>
  <c r="E166" i="1"/>
  <c r="T166" i="1"/>
  <c r="T165" i="1"/>
  <c r="D165" i="1"/>
  <c r="E165" i="1"/>
  <c r="E164" i="1"/>
  <c r="E163" i="1"/>
  <c r="T162" i="1"/>
  <c r="E162" i="1"/>
  <c r="S162" i="1" s="1"/>
  <c r="D162" i="1"/>
  <c r="E161" i="1"/>
  <c r="T161" i="1"/>
  <c r="T160" i="1"/>
  <c r="E160" i="1"/>
  <c r="S160" i="1" s="1"/>
  <c r="D160" i="1"/>
  <c r="E159" i="1"/>
  <c r="T158" i="1"/>
  <c r="E158" i="1"/>
  <c r="S158" i="1" s="1"/>
  <c r="D158" i="1"/>
  <c r="E157" i="1"/>
  <c r="T157" i="1"/>
  <c r="T156" i="1"/>
  <c r="E156" i="1"/>
  <c r="S156" i="1" s="1"/>
  <c r="D156" i="1"/>
  <c r="E155" i="1"/>
  <c r="T155" i="1"/>
  <c r="D154" i="1"/>
  <c r="E154" i="1"/>
  <c r="T153" i="1"/>
  <c r="E153" i="1"/>
  <c r="S153" i="1" s="1"/>
  <c r="D153" i="1"/>
  <c r="E152" i="1"/>
  <c r="E151" i="1"/>
  <c r="T151" i="1"/>
  <c r="T150" i="1"/>
  <c r="E150" i="1"/>
  <c r="S150" i="1" s="1"/>
  <c r="D150" i="1"/>
  <c r="E149" i="1"/>
  <c r="T148" i="1"/>
  <c r="E148" i="1"/>
  <c r="D148" i="1"/>
  <c r="E147" i="1"/>
  <c r="E146" i="1"/>
  <c r="D146" i="1"/>
  <c r="E145" i="1"/>
  <c r="E144" i="1"/>
  <c r="T144" i="1"/>
  <c r="T143" i="1"/>
  <c r="D143" i="1"/>
  <c r="E143" i="1"/>
  <c r="T142" i="1"/>
  <c r="E142" i="1"/>
  <c r="S142" i="1" s="1"/>
  <c r="D142" i="1"/>
  <c r="E141" i="1"/>
  <c r="E140" i="1"/>
  <c r="T140" i="1"/>
  <c r="E139" i="1"/>
  <c r="D139" i="1"/>
  <c r="E138" i="1"/>
  <c r="T137" i="1"/>
  <c r="D137" i="1"/>
  <c r="E137" i="1"/>
  <c r="T136" i="1"/>
  <c r="E136" i="1"/>
  <c r="S136" i="1" s="1"/>
  <c r="D136" i="1"/>
  <c r="E135" i="1"/>
  <c r="E134" i="1"/>
  <c r="T134" i="1"/>
  <c r="T133" i="1"/>
  <c r="E133" i="1"/>
  <c r="S133" i="1" s="1"/>
  <c r="D133" i="1"/>
  <c r="E132" i="1"/>
  <c r="T131" i="1"/>
  <c r="E131" i="1"/>
  <c r="S131" i="1" s="1"/>
  <c r="D131" i="1"/>
  <c r="E130" i="1"/>
  <c r="D129" i="1"/>
  <c r="E129" i="1"/>
  <c r="S129" i="1" s="1"/>
  <c r="E128" i="1"/>
  <c r="T127" i="1"/>
  <c r="E127" i="1"/>
  <c r="E126" i="1"/>
  <c r="T125" i="1"/>
  <c r="E125" i="1"/>
  <c r="S125" i="1" s="1"/>
  <c r="D125" i="1"/>
  <c r="E124" i="1"/>
  <c r="T123" i="1"/>
  <c r="E123" i="1"/>
  <c r="S123" i="1" s="1"/>
  <c r="D123" i="1"/>
  <c r="E122" i="1"/>
  <c r="E121" i="1"/>
  <c r="E120" i="1"/>
  <c r="T120" i="1"/>
  <c r="E119" i="1"/>
  <c r="D118" i="1"/>
  <c r="E118" i="1"/>
  <c r="T117" i="1"/>
  <c r="D117" i="1"/>
  <c r="E117" i="1"/>
  <c r="E116" i="1"/>
  <c r="T115" i="1"/>
  <c r="E115" i="1"/>
  <c r="S115" i="1" s="1"/>
  <c r="D115" i="1"/>
  <c r="E114" i="1"/>
  <c r="S114" i="1" s="1"/>
  <c r="D114" i="1"/>
  <c r="E113" i="1"/>
  <c r="D112" i="1"/>
  <c r="E112" i="1"/>
  <c r="S112" i="1" s="1"/>
  <c r="T111" i="1"/>
  <c r="D111" i="1"/>
  <c r="E111" i="1"/>
  <c r="E110" i="1"/>
  <c r="E109" i="1"/>
  <c r="D109" i="1"/>
  <c r="T108" i="1"/>
  <c r="E108" i="1"/>
  <c r="S108" i="1" s="1"/>
  <c r="D108" i="1"/>
  <c r="T107" i="1"/>
  <c r="E107" i="1"/>
  <c r="E106" i="1"/>
  <c r="T105" i="1"/>
  <c r="E105" i="1"/>
  <c r="E104" i="1"/>
  <c r="T103" i="1"/>
  <c r="E103" i="1"/>
  <c r="T102" i="1"/>
  <c r="D102" i="1"/>
  <c r="E102" i="1"/>
  <c r="T101" i="1"/>
  <c r="E101" i="1"/>
  <c r="S101" i="1" s="1"/>
  <c r="D101" i="1"/>
  <c r="T100" i="1"/>
  <c r="E100" i="1"/>
  <c r="E99" i="1"/>
  <c r="T98" i="1"/>
  <c r="E98" i="1"/>
  <c r="S98" i="1" s="1"/>
  <c r="D98" i="1"/>
  <c r="T97" i="1"/>
  <c r="E97" i="1"/>
  <c r="E96" i="1"/>
  <c r="S96" i="1" s="1"/>
  <c r="D96" i="1"/>
  <c r="T95" i="1"/>
  <c r="E95" i="1"/>
  <c r="S95" i="1" s="1"/>
  <c r="D95" i="1"/>
  <c r="E94" i="1"/>
  <c r="E93" i="1"/>
  <c r="S93" i="1" s="1"/>
  <c r="D93" i="1"/>
  <c r="T92" i="1"/>
  <c r="E92" i="1"/>
  <c r="S92" i="1" s="1"/>
  <c r="D92" i="1"/>
  <c r="E91" i="1"/>
  <c r="E90" i="1"/>
  <c r="S90" i="1" s="1"/>
  <c r="D90" i="1"/>
  <c r="E89" i="1"/>
  <c r="S89" i="1" s="1"/>
  <c r="T89" i="1"/>
  <c r="D89" i="1"/>
  <c r="E88" i="1"/>
  <c r="E87" i="1"/>
  <c r="T86" i="1"/>
  <c r="D86" i="1"/>
  <c r="E86" i="1"/>
  <c r="T85" i="1"/>
  <c r="E85" i="1"/>
  <c r="S85" i="1" s="1"/>
  <c r="D85" i="1"/>
  <c r="T84" i="1"/>
  <c r="E84" i="1"/>
  <c r="D84" i="1"/>
  <c r="E83" i="1"/>
  <c r="S83" i="1" s="1"/>
  <c r="D83" i="1"/>
  <c r="E82" i="1"/>
  <c r="S82" i="1" s="1"/>
  <c r="T82" i="1"/>
  <c r="D82" i="1"/>
  <c r="E81" i="1"/>
  <c r="T80" i="1"/>
  <c r="E80" i="1"/>
  <c r="S80" i="1" s="1"/>
  <c r="D80" i="1"/>
  <c r="E79" i="1"/>
  <c r="E78" i="1"/>
  <c r="T77" i="1"/>
  <c r="E77" i="1"/>
  <c r="S77" i="1" s="1"/>
  <c r="D77" i="1"/>
  <c r="E76" i="1"/>
  <c r="S76" i="1" s="1"/>
  <c r="D76" i="1"/>
  <c r="E75" i="1"/>
  <c r="A75" i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T74" i="1"/>
  <c r="E74" i="1"/>
  <c r="S74" i="1" s="1"/>
  <c r="D74" i="1"/>
  <c r="T72" i="1"/>
  <c r="T71" i="1"/>
  <c r="E71" i="1"/>
  <c r="S71" i="1" s="1"/>
  <c r="D71" i="1"/>
  <c r="E70" i="1"/>
  <c r="T69" i="1"/>
  <c r="E69" i="1"/>
  <c r="S69" i="1" s="1"/>
  <c r="D69" i="1"/>
  <c r="T68" i="1"/>
  <c r="E68" i="1"/>
  <c r="N61" i="1"/>
  <c r="E67" i="1"/>
  <c r="D67" i="1"/>
  <c r="E66" i="1"/>
  <c r="S66" i="1" s="1"/>
  <c r="D66" i="1"/>
  <c r="L61" i="1"/>
  <c r="E65" i="1"/>
  <c r="S65" i="1" s="1"/>
  <c r="H61" i="1"/>
  <c r="T65" i="1"/>
  <c r="D65" i="1"/>
  <c r="I61" i="1"/>
  <c r="E64" i="1"/>
  <c r="Q61" i="1"/>
  <c r="M61" i="1"/>
  <c r="T63" i="1"/>
  <c r="E63" i="1"/>
  <c r="S63" i="1" s="1"/>
  <c r="D63" i="1"/>
  <c r="A63" i="1"/>
  <c r="A64" i="1" s="1"/>
  <c r="A65" i="1" s="1"/>
  <c r="A66" i="1" s="1"/>
  <c r="A67" i="1" s="1"/>
  <c r="A68" i="1" s="1"/>
  <c r="A69" i="1" s="1"/>
  <c r="A70" i="1" s="1"/>
  <c r="A71" i="1" s="1"/>
  <c r="R61" i="1"/>
  <c r="O61" i="1"/>
  <c r="K61" i="1"/>
  <c r="G61" i="1"/>
  <c r="P61" i="1"/>
  <c r="J61" i="1"/>
  <c r="D60" i="1"/>
  <c r="T60" i="1"/>
  <c r="E60" i="1"/>
  <c r="T59" i="1"/>
  <c r="D59" i="1"/>
  <c r="E59" i="1"/>
  <c r="T58" i="1"/>
  <c r="E58" i="1"/>
  <c r="S58" i="1" s="1"/>
  <c r="D58" i="1"/>
  <c r="T57" i="1"/>
  <c r="E57" i="1"/>
  <c r="T56" i="1"/>
  <c r="E56" i="1"/>
  <c r="D56" i="1"/>
  <c r="R27" i="1"/>
  <c r="E55" i="1"/>
  <c r="T54" i="1"/>
  <c r="E54" i="1"/>
  <c r="O23" i="1"/>
  <c r="E53" i="1"/>
  <c r="E52" i="1"/>
  <c r="T51" i="1"/>
  <c r="E51" i="1"/>
  <c r="S51" i="1" s="1"/>
  <c r="D51" i="1"/>
  <c r="E50" i="1"/>
  <c r="T49" i="1"/>
  <c r="E49" i="1"/>
  <c r="E48" i="1"/>
  <c r="Q22" i="1"/>
  <c r="M36" i="1"/>
  <c r="T47" i="1"/>
  <c r="E47" i="1"/>
  <c r="S47" i="1" s="1"/>
  <c r="D47" i="1"/>
  <c r="E46" i="1"/>
  <c r="T45" i="1"/>
  <c r="E45" i="1"/>
  <c r="S45" i="1" s="1"/>
  <c r="D45" i="1"/>
  <c r="E44" i="1"/>
  <c r="P36" i="1"/>
  <c r="D43" i="1"/>
  <c r="E43" i="1"/>
  <c r="S43" i="1" s="1"/>
  <c r="T42" i="1"/>
  <c r="D42" i="1"/>
  <c r="E42" i="1"/>
  <c r="E41" i="1"/>
  <c r="L36" i="1"/>
  <c r="E40" i="1"/>
  <c r="D40" i="1"/>
  <c r="T39" i="1"/>
  <c r="E39" i="1"/>
  <c r="S39" i="1" s="1"/>
  <c r="D39" i="1"/>
  <c r="D38" i="1"/>
  <c r="E38" i="1"/>
  <c r="A38" i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R36" i="1"/>
  <c r="Q36" i="1"/>
  <c r="N21" i="1"/>
  <c r="J36" i="1"/>
  <c r="E37" i="1"/>
  <c r="N36" i="1"/>
  <c r="I36" i="1"/>
  <c r="N25" i="1"/>
  <c r="T35" i="1"/>
  <c r="E35" i="1"/>
  <c r="S35" i="1" s="1"/>
  <c r="D35" i="1"/>
  <c r="R23" i="1"/>
  <c r="Q29" i="1"/>
  <c r="N29" i="1"/>
  <c r="M29" i="1"/>
  <c r="J23" i="1"/>
  <c r="D34" i="1"/>
  <c r="E34" i="1"/>
  <c r="K21" i="1"/>
  <c r="D33" i="1"/>
  <c r="E33" i="1"/>
  <c r="C29" i="1"/>
  <c r="T32" i="1"/>
  <c r="J27" i="1"/>
  <c r="D32" i="1"/>
  <c r="E32" i="1"/>
  <c r="Q27" i="1"/>
  <c r="O26" i="1"/>
  <c r="E31" i="1"/>
  <c r="A31" i="1"/>
  <c r="A32" i="1" s="1"/>
  <c r="A33" i="1" s="1"/>
  <c r="A34" i="1" s="1"/>
  <c r="A35" i="1" s="1"/>
  <c r="R29" i="1"/>
  <c r="O22" i="1"/>
  <c r="K29" i="1"/>
  <c r="E30" i="1"/>
  <c r="D30" i="1"/>
  <c r="O29" i="1"/>
  <c r="J29" i="1"/>
  <c r="I29" i="1"/>
  <c r="N27" i="1"/>
  <c r="I27" i="1"/>
  <c r="C27" i="1"/>
  <c r="P26" i="1"/>
  <c r="K26" i="1"/>
  <c r="R25" i="1"/>
  <c r="M25" i="1"/>
  <c r="G25" i="1"/>
  <c r="O24" i="1"/>
  <c r="I24" i="1"/>
  <c r="Q23" i="1"/>
  <c r="K23" i="1"/>
  <c r="F23" i="1"/>
  <c r="M22" i="1"/>
  <c r="H22" i="1"/>
  <c r="C22" i="1"/>
  <c r="O21" i="1"/>
  <c r="J21" i="1"/>
  <c r="X15" i="1"/>
  <c r="S81" i="1" l="1"/>
  <c r="S155" i="1"/>
  <c r="S213" i="1"/>
  <c r="S492" i="1"/>
  <c r="S48" i="1"/>
  <c r="E23" i="1"/>
  <c r="S55" i="1"/>
  <c r="S40" i="1"/>
  <c r="T53" i="1"/>
  <c r="T66" i="1"/>
  <c r="T76" i="1"/>
  <c r="S100" i="1"/>
  <c r="T114" i="1"/>
  <c r="S118" i="1"/>
  <c r="S237" i="1"/>
  <c r="E29" i="1"/>
  <c r="K28" i="1"/>
  <c r="S33" i="1"/>
  <c r="S46" i="1"/>
  <c r="S57" i="1"/>
  <c r="S60" i="1"/>
  <c r="S116" i="1"/>
  <c r="S177" i="1"/>
  <c r="S185" i="1"/>
  <c r="S224" i="1"/>
  <c r="S349" i="1"/>
  <c r="S605" i="1"/>
  <c r="S246" i="1"/>
  <c r="S67" i="1"/>
  <c r="T79" i="1"/>
  <c r="T87" i="1"/>
  <c r="S109" i="1"/>
  <c r="S134" i="1"/>
  <c r="S211" i="1"/>
  <c r="S488" i="1"/>
  <c r="S30" i="1"/>
  <c r="T37" i="1"/>
  <c r="D37" i="1"/>
  <c r="D57" i="1"/>
  <c r="D68" i="1"/>
  <c r="D79" i="1"/>
  <c r="S79" i="1" s="1"/>
  <c r="T88" i="1"/>
  <c r="D88" i="1"/>
  <c r="S88" i="1" s="1"/>
  <c r="D97" i="1"/>
  <c r="T112" i="1"/>
  <c r="T118" i="1"/>
  <c r="D120" i="1"/>
  <c r="S120" i="1" s="1"/>
  <c r="D121" i="1"/>
  <c r="S121" i="1" s="1"/>
  <c r="T121" i="1"/>
  <c r="S143" i="1"/>
  <c r="S165" i="1"/>
  <c r="T188" i="1"/>
  <c r="D188" i="1"/>
  <c r="T194" i="1"/>
  <c r="D194" i="1"/>
  <c r="S194" i="1" s="1"/>
  <c r="E201" i="1"/>
  <c r="S210" i="1"/>
  <c r="S223" i="1"/>
  <c r="T242" i="1"/>
  <c r="D242" i="1"/>
  <c r="S254" i="1"/>
  <c r="S267" i="1"/>
  <c r="T337" i="1"/>
  <c r="T342" i="1"/>
  <c r="D342" i="1"/>
  <c r="D359" i="1"/>
  <c r="T359" i="1"/>
  <c r="T364" i="1"/>
  <c r="D364" i="1"/>
  <c r="D14" i="3"/>
  <c r="D13" i="3"/>
  <c r="L13" i="3"/>
  <c r="L14" i="3"/>
  <c r="P14" i="3"/>
  <c r="P13" i="3"/>
  <c r="X14" i="3"/>
  <c r="X13" i="3"/>
  <c r="AF13" i="3"/>
  <c r="AF14" i="3"/>
  <c r="AN13" i="3"/>
  <c r="AN14" i="3"/>
  <c r="F21" i="1"/>
  <c r="Q21" i="1"/>
  <c r="I22" i="1"/>
  <c r="G23" i="1"/>
  <c r="M23" i="1"/>
  <c r="K24" i="1"/>
  <c r="C25" i="1"/>
  <c r="I25" i="1"/>
  <c r="G26" i="1"/>
  <c r="L26" i="1"/>
  <c r="Q26" i="1"/>
  <c r="O27" i="1"/>
  <c r="F29" i="1"/>
  <c r="H29" i="1"/>
  <c r="P29" i="1"/>
  <c r="T30" i="1"/>
  <c r="T34" i="1"/>
  <c r="E36" i="1"/>
  <c r="G36" i="1"/>
  <c r="K36" i="1"/>
  <c r="T38" i="1"/>
  <c r="T40" i="1"/>
  <c r="D49" i="1"/>
  <c r="S49" i="1" s="1"/>
  <c r="D53" i="1"/>
  <c r="S53" i="1" s="1"/>
  <c r="D54" i="1"/>
  <c r="S54" i="1" s="1"/>
  <c r="S56" i="1"/>
  <c r="T64" i="1"/>
  <c r="D64" i="1"/>
  <c r="S64" i="1" s="1"/>
  <c r="T75" i="1"/>
  <c r="D75" i="1"/>
  <c r="S75" i="1" s="1"/>
  <c r="T81" i="1"/>
  <c r="D81" i="1"/>
  <c r="S84" i="1"/>
  <c r="D87" i="1"/>
  <c r="S87" i="1" s="1"/>
  <c r="S97" i="1"/>
  <c r="T99" i="1"/>
  <c r="D99" i="1"/>
  <c r="S99" i="1" s="1"/>
  <c r="D103" i="1"/>
  <c r="S103" i="1" s="1"/>
  <c r="D105" i="1"/>
  <c r="S105" i="1" s="1"/>
  <c r="T109" i="1"/>
  <c r="G21" i="1"/>
  <c r="M21" i="1"/>
  <c r="R21" i="1"/>
  <c r="K22" i="1"/>
  <c r="P22" i="1"/>
  <c r="C23" i="1"/>
  <c r="I23" i="1"/>
  <c r="N23" i="1"/>
  <c r="G24" i="1"/>
  <c r="L24" i="1"/>
  <c r="Q24" i="1"/>
  <c r="J25" i="1"/>
  <c r="O25" i="1"/>
  <c r="C26" i="1"/>
  <c r="H26" i="1"/>
  <c r="M26" i="1"/>
  <c r="F27" i="1"/>
  <c r="K27" i="1"/>
  <c r="G29" i="1"/>
  <c r="S32" i="1"/>
  <c r="F36" i="1"/>
  <c r="C36" i="1"/>
  <c r="S42" i="1"/>
  <c r="T44" i="1"/>
  <c r="D44" i="1"/>
  <c r="D22" i="1" s="1"/>
  <c r="T48" i="1"/>
  <c r="D48" i="1"/>
  <c r="T52" i="1"/>
  <c r="D52" i="1"/>
  <c r="S52" i="1" s="1"/>
  <c r="T55" i="1"/>
  <c r="D55" i="1"/>
  <c r="D23" i="1" s="1"/>
  <c r="S59" i="1"/>
  <c r="E62" i="1"/>
  <c r="E21" i="1" s="1"/>
  <c r="T67" i="1"/>
  <c r="T83" i="1"/>
  <c r="S86" i="1"/>
  <c r="T90" i="1"/>
  <c r="T93" i="1"/>
  <c r="T96" i="1"/>
  <c r="S102" i="1"/>
  <c r="T104" i="1"/>
  <c r="D104" i="1"/>
  <c r="S104" i="1" s="1"/>
  <c r="D107" i="1"/>
  <c r="S107" i="1" s="1"/>
  <c r="S111" i="1"/>
  <c r="T113" i="1"/>
  <c r="D113" i="1"/>
  <c r="S113" i="1" s="1"/>
  <c r="S117" i="1"/>
  <c r="T119" i="1"/>
  <c r="D119" i="1"/>
  <c r="D24" i="1" s="1"/>
  <c r="T124" i="1"/>
  <c r="D124" i="1"/>
  <c r="D127" i="1"/>
  <c r="S127" i="1" s="1"/>
  <c r="T138" i="1"/>
  <c r="D138" i="1"/>
  <c r="T145" i="1"/>
  <c r="D145" i="1"/>
  <c r="S148" i="1"/>
  <c r="T152" i="1"/>
  <c r="D152" i="1"/>
  <c r="S152" i="1" s="1"/>
  <c r="S171" i="1"/>
  <c r="T178" i="1"/>
  <c r="T186" i="1"/>
  <c r="S187" i="1"/>
  <c r="T191" i="1"/>
  <c r="S192" i="1"/>
  <c r="T198" i="1"/>
  <c r="D198" i="1"/>
  <c r="T203" i="1"/>
  <c r="S206" i="1"/>
  <c r="T217" i="1"/>
  <c r="T225" i="1"/>
  <c r="D225" i="1"/>
  <c r="T230" i="1"/>
  <c r="S231" i="1"/>
  <c r="T232" i="1"/>
  <c r="T241" i="1"/>
  <c r="S247" i="1"/>
  <c r="T256" i="1"/>
  <c r="D256" i="1"/>
  <c r="T261" i="1"/>
  <c r="S262" i="1"/>
  <c r="T263" i="1"/>
  <c r="T268" i="1"/>
  <c r="D268" i="1"/>
  <c r="S270" i="1"/>
  <c r="S271" i="1"/>
  <c r="S273" i="1"/>
  <c r="T274" i="1"/>
  <c r="D274" i="1"/>
  <c r="S274" i="1" s="1"/>
  <c r="T280" i="1"/>
  <c r="T308" i="1"/>
  <c r="S314" i="1"/>
  <c r="T318" i="1"/>
  <c r="D318" i="1"/>
  <c r="S318" i="1" s="1"/>
  <c r="T328" i="1"/>
  <c r="S330" i="1"/>
  <c r="S339" i="1"/>
  <c r="S341" i="1"/>
  <c r="T341" i="1"/>
  <c r="T348" i="1"/>
  <c r="D348" i="1"/>
  <c r="S361" i="1"/>
  <c r="S363" i="1"/>
  <c r="T363" i="1"/>
  <c r="S372" i="1"/>
  <c r="T375" i="1"/>
  <c r="T377" i="1"/>
  <c r="D377" i="1"/>
  <c r="T390" i="1"/>
  <c r="D390" i="1"/>
  <c r="S390" i="1" s="1"/>
  <c r="S402" i="1"/>
  <c r="T406" i="1"/>
  <c r="D406" i="1"/>
  <c r="S406" i="1" s="1"/>
  <c r="S414" i="1"/>
  <c r="T414" i="1"/>
  <c r="D426" i="1"/>
  <c r="T426" i="1"/>
  <c r="T431" i="1"/>
  <c r="D431" i="1"/>
  <c r="H452" i="1"/>
  <c r="D453" i="1"/>
  <c r="S453" i="1" s="1"/>
  <c r="L452" i="1"/>
  <c r="P452" i="1"/>
  <c r="D455" i="1"/>
  <c r="T455" i="1"/>
  <c r="T469" i="1"/>
  <c r="T471" i="1"/>
  <c r="T473" i="1"/>
  <c r="T477" i="1"/>
  <c r="T479" i="1"/>
  <c r="T481" i="1"/>
  <c r="S538" i="1"/>
  <c r="D560" i="1"/>
  <c r="T560" i="1"/>
  <c r="S633" i="1"/>
  <c r="T864" i="1"/>
  <c r="D864" i="1"/>
  <c r="T881" i="1"/>
  <c r="D881" i="1"/>
  <c r="S881" i="1" s="1"/>
  <c r="T891" i="1"/>
  <c r="H838" i="1"/>
  <c r="H836" i="1" s="1"/>
  <c r="T33" i="1"/>
  <c r="T43" i="1"/>
  <c r="T46" i="1"/>
  <c r="D46" i="1"/>
  <c r="T50" i="1"/>
  <c r="D50" i="1"/>
  <c r="S50" i="1" s="1"/>
  <c r="T91" i="1"/>
  <c r="D91" i="1"/>
  <c r="S91" i="1" s="1"/>
  <c r="T94" i="1"/>
  <c r="D94" i="1"/>
  <c r="D25" i="1" s="1"/>
  <c r="D100" i="1"/>
  <c r="T128" i="1"/>
  <c r="D128" i="1"/>
  <c r="S137" i="1"/>
  <c r="T172" i="1"/>
  <c r="D172" i="1"/>
  <c r="S172" i="1" s="1"/>
  <c r="C21" i="1"/>
  <c r="I21" i="1"/>
  <c r="G22" i="1"/>
  <c r="L22" i="1"/>
  <c r="C24" i="1"/>
  <c r="H24" i="1"/>
  <c r="M24" i="1"/>
  <c r="F25" i="1"/>
  <c r="K25" i="1"/>
  <c r="Q25" i="1"/>
  <c r="I26" i="1"/>
  <c r="G27" i="1"/>
  <c r="M27" i="1"/>
  <c r="F22" i="1"/>
  <c r="J22" i="1"/>
  <c r="N22" i="1"/>
  <c r="R22" i="1"/>
  <c r="T31" i="1"/>
  <c r="D31" i="1"/>
  <c r="S34" i="1"/>
  <c r="H36" i="1"/>
  <c r="S38" i="1"/>
  <c r="T41" i="1"/>
  <c r="D41" i="1"/>
  <c r="S41" i="1" s="1"/>
  <c r="T62" i="1"/>
  <c r="D62" i="1"/>
  <c r="T70" i="1"/>
  <c r="D70" i="1"/>
  <c r="S70" i="1" s="1"/>
  <c r="T110" i="1"/>
  <c r="D110" i="1"/>
  <c r="S110" i="1" s="1"/>
  <c r="T116" i="1"/>
  <c r="D116" i="1"/>
  <c r="T122" i="1"/>
  <c r="D122" i="1"/>
  <c r="S122" i="1" s="1"/>
  <c r="S128" i="1"/>
  <c r="T130" i="1"/>
  <c r="D130" i="1"/>
  <c r="S130" i="1" s="1"/>
  <c r="T135" i="1"/>
  <c r="D135" i="1"/>
  <c r="S135" i="1" s="1"/>
  <c r="T141" i="1"/>
  <c r="D141" i="1"/>
  <c r="S141" i="1" s="1"/>
  <c r="T147" i="1"/>
  <c r="D147" i="1"/>
  <c r="S147" i="1" s="1"/>
  <c r="S154" i="1"/>
  <c r="T154" i="1"/>
  <c r="T159" i="1"/>
  <c r="T163" i="1"/>
  <c r="S168" i="1"/>
  <c r="T168" i="1"/>
  <c r="T169" i="1"/>
  <c r="T177" i="1"/>
  <c r="S188" i="1"/>
  <c r="S189" i="1"/>
  <c r="T189" i="1"/>
  <c r="S195" i="1"/>
  <c r="T195" i="1"/>
  <c r="T199" i="1"/>
  <c r="S200" i="1"/>
  <c r="T200" i="1"/>
  <c r="T201" i="1"/>
  <c r="T205" i="1"/>
  <c r="D205" i="1"/>
  <c r="S205" i="1" s="1"/>
  <c r="S208" i="1"/>
  <c r="T208" i="1"/>
  <c r="T221" i="1"/>
  <c r="D221" i="1"/>
  <c r="S221" i="1" s="1"/>
  <c r="T226" i="1"/>
  <c r="S227" i="1"/>
  <c r="T227" i="1"/>
  <c r="T228" i="1"/>
  <c r="S233" i="1"/>
  <c r="S242" i="1"/>
  <c r="S243" i="1"/>
  <c r="T243" i="1"/>
  <c r="T247" i="1"/>
  <c r="D247" i="1"/>
  <c r="T249" i="1"/>
  <c r="T257" i="1"/>
  <c r="S258" i="1"/>
  <c r="T258" i="1"/>
  <c r="T259" i="1"/>
  <c r="S264" i="1"/>
  <c r="S265" i="1"/>
  <c r="T265" i="1"/>
  <c r="T270" i="1"/>
  <c r="D270" i="1"/>
  <c r="T303" i="1"/>
  <c r="D303" i="1"/>
  <c r="S303" i="1" s="1"/>
  <c r="T311" i="1"/>
  <c r="T329" i="1"/>
  <c r="T331" i="1"/>
  <c r="D331" i="1"/>
  <c r="S331" i="1" s="1"/>
  <c r="S355" i="1"/>
  <c r="T355" i="1"/>
  <c r="S368" i="1"/>
  <c r="T368" i="1"/>
  <c r="T378" i="1"/>
  <c r="D378" i="1"/>
  <c r="S398" i="1"/>
  <c r="T402" i="1"/>
  <c r="D402" i="1"/>
  <c r="D418" i="1"/>
  <c r="S418" i="1" s="1"/>
  <c r="T418" i="1"/>
  <c r="T423" i="1"/>
  <c r="D423" i="1"/>
  <c r="S426" i="1"/>
  <c r="S437" i="1"/>
  <c r="T437" i="1"/>
  <c r="D441" i="1"/>
  <c r="T441" i="1"/>
  <c r="S447" i="1"/>
  <c r="T447" i="1"/>
  <c r="D452" i="1"/>
  <c r="S455" i="1"/>
  <c r="S532" i="1"/>
  <c r="D562" i="1"/>
  <c r="T562" i="1"/>
  <c r="T665" i="1"/>
  <c r="D665" i="1"/>
  <c r="S665" i="1" s="1"/>
  <c r="T667" i="1"/>
  <c r="D667" i="1"/>
  <c r="T674" i="1"/>
  <c r="D674" i="1"/>
  <c r="T697" i="1"/>
  <c r="D697" i="1"/>
  <c r="T699" i="1"/>
  <c r="D699" i="1"/>
  <c r="T729" i="1"/>
  <c r="D729" i="1"/>
  <c r="T731" i="1"/>
  <c r="D731" i="1"/>
  <c r="T761" i="1"/>
  <c r="D761" i="1"/>
  <c r="T763" i="1"/>
  <c r="D763" i="1"/>
  <c r="S767" i="1"/>
  <c r="T793" i="1"/>
  <c r="D793" i="1"/>
  <c r="T795" i="1"/>
  <c r="D795" i="1"/>
  <c r="S795" i="1" s="1"/>
  <c r="T825" i="1"/>
  <c r="D825" i="1"/>
  <c r="T827" i="1"/>
  <c r="D827" i="1"/>
  <c r="T845" i="1"/>
  <c r="D845" i="1"/>
  <c r="S845" i="1" s="1"/>
  <c r="T106" i="1"/>
  <c r="D106" i="1"/>
  <c r="S106" i="1" s="1"/>
  <c r="T129" i="1"/>
  <c r="T149" i="1"/>
  <c r="D149" i="1"/>
  <c r="S149" i="1" s="1"/>
  <c r="S190" i="1"/>
  <c r="S197" i="1"/>
  <c r="T207" i="1"/>
  <c r="D207" i="1"/>
  <c r="S207" i="1" s="1"/>
  <c r="T210" i="1"/>
  <c r="T233" i="1"/>
  <c r="D233" i="1"/>
  <c r="T254" i="1"/>
  <c r="T264" i="1"/>
  <c r="D264" i="1"/>
  <c r="T272" i="1"/>
  <c r="D272" i="1"/>
  <c r="S272" i="1" s="1"/>
  <c r="T277" i="1"/>
  <c r="D277" i="1"/>
  <c r="T304" i="1"/>
  <c r="D304" i="1"/>
  <c r="S304" i="1" s="1"/>
  <c r="D309" i="1"/>
  <c r="T309" i="1"/>
  <c r="S338" i="1"/>
  <c r="T370" i="1"/>
  <c r="S371" i="1"/>
  <c r="T371" i="1"/>
  <c r="D376" i="1"/>
  <c r="S376" i="1" s="1"/>
  <c r="T376" i="1"/>
  <c r="S392" i="1"/>
  <c r="T398" i="1"/>
  <c r="D398" i="1"/>
  <c r="S408" i="1"/>
  <c r="T415" i="1"/>
  <c r="D415" i="1"/>
  <c r="D419" i="1"/>
  <c r="S441" i="1"/>
  <c r="S443" i="1"/>
  <c r="D451" i="1"/>
  <c r="T451" i="1"/>
  <c r="E484" i="1"/>
  <c r="S484" i="1" s="1"/>
  <c r="G452" i="1"/>
  <c r="S542" i="1"/>
  <c r="E597" i="1"/>
  <c r="S597" i="1" s="1"/>
  <c r="G596" i="1"/>
  <c r="T931" i="1"/>
  <c r="D931" i="1"/>
  <c r="H14" i="3"/>
  <c r="H13" i="3"/>
  <c r="T14" i="3"/>
  <c r="T13" i="3"/>
  <c r="AB13" i="3"/>
  <c r="AB14" i="3"/>
  <c r="AJ14" i="3"/>
  <c r="AJ13" i="3"/>
  <c r="P24" i="1"/>
  <c r="L29" i="1"/>
  <c r="P27" i="1"/>
  <c r="L27" i="1"/>
  <c r="H27" i="1"/>
  <c r="R26" i="1"/>
  <c r="N26" i="1"/>
  <c r="J26" i="1"/>
  <c r="F26" i="1"/>
  <c r="P25" i="1"/>
  <c r="L25" i="1"/>
  <c r="H25" i="1"/>
  <c r="R24" i="1"/>
  <c r="N24" i="1"/>
  <c r="J24" i="1"/>
  <c r="F24" i="1"/>
  <c r="P23" i="1"/>
  <c r="L23" i="1"/>
  <c r="H23" i="1"/>
  <c r="T23" i="1" s="1"/>
  <c r="P21" i="1"/>
  <c r="L21" i="1"/>
  <c r="H21" i="1"/>
  <c r="O36" i="1"/>
  <c r="F61" i="1"/>
  <c r="C61" i="1"/>
  <c r="S68" i="1"/>
  <c r="T78" i="1"/>
  <c r="D78" i="1"/>
  <c r="S78" i="1" s="1"/>
  <c r="S124" i="1"/>
  <c r="T126" i="1"/>
  <c r="D126" i="1"/>
  <c r="S126" i="1" s="1"/>
  <c r="T132" i="1"/>
  <c r="D132" i="1"/>
  <c r="S132" i="1" s="1"/>
  <c r="S138" i="1"/>
  <c r="S139" i="1"/>
  <c r="T139" i="1"/>
  <c r="S145" i="1"/>
  <c r="S146" i="1"/>
  <c r="T146" i="1"/>
  <c r="T164" i="1"/>
  <c r="D164" i="1"/>
  <c r="S164" i="1" s="1"/>
  <c r="S174" i="1"/>
  <c r="T174" i="1"/>
  <c r="T190" i="1"/>
  <c r="D190" i="1"/>
  <c r="T196" i="1"/>
  <c r="D196" i="1"/>
  <c r="S196" i="1" s="1"/>
  <c r="S198" i="1"/>
  <c r="T202" i="1"/>
  <c r="D202" i="1"/>
  <c r="S202" i="1" s="1"/>
  <c r="T209" i="1"/>
  <c r="D209" i="1"/>
  <c r="S209" i="1" s="1"/>
  <c r="S219" i="1"/>
  <c r="T219" i="1"/>
  <c r="S225" i="1"/>
  <c r="T229" i="1"/>
  <c r="D229" i="1"/>
  <c r="S229" i="1" s="1"/>
  <c r="T244" i="1"/>
  <c r="D244" i="1"/>
  <c r="S244" i="1" s="1"/>
  <c r="T250" i="1"/>
  <c r="D250" i="1"/>
  <c r="S250" i="1" s="1"/>
  <c r="S256" i="1"/>
  <c r="T260" i="1"/>
  <c r="D260" i="1"/>
  <c r="S260" i="1" s="1"/>
  <c r="T266" i="1"/>
  <c r="D266" i="1"/>
  <c r="S266" i="1" s="1"/>
  <c r="S268" i="1"/>
  <c r="S269" i="1"/>
  <c r="S277" i="1"/>
  <c r="S281" i="1"/>
  <c r="S297" i="1"/>
  <c r="T298" i="1"/>
  <c r="S309" i="1"/>
  <c r="T310" i="1"/>
  <c r="D310" i="1"/>
  <c r="S310" i="1" s="1"/>
  <c r="D312" i="1"/>
  <c r="S312" i="1" s="1"/>
  <c r="T312" i="1"/>
  <c r="T321" i="1"/>
  <c r="S325" i="1"/>
  <c r="T325" i="1"/>
  <c r="D330" i="1"/>
  <c r="T330" i="1"/>
  <c r="S333" i="1"/>
  <c r="D351" i="1"/>
  <c r="S351" i="1" s="1"/>
  <c r="T351" i="1"/>
  <c r="T356" i="1"/>
  <c r="D356" i="1"/>
  <c r="S359" i="1"/>
  <c r="T374" i="1"/>
  <c r="S377" i="1"/>
  <c r="S386" i="1"/>
  <c r="T386" i="1"/>
  <c r="T394" i="1"/>
  <c r="D394" i="1"/>
  <c r="S394" i="1" s="1"/>
  <c r="S404" i="1"/>
  <c r="T410" i="1"/>
  <c r="D410" i="1"/>
  <c r="S410" i="1" s="1"/>
  <c r="S420" i="1"/>
  <c r="S434" i="1"/>
  <c r="T434" i="1"/>
  <c r="T438" i="1"/>
  <c r="D438" i="1"/>
  <c r="T448" i="1"/>
  <c r="D448" i="1"/>
  <c r="S451" i="1"/>
  <c r="T488" i="1"/>
  <c r="T492" i="1"/>
  <c r="T496" i="1"/>
  <c r="T500" i="1"/>
  <c r="T504" i="1"/>
  <c r="T508" i="1"/>
  <c r="T512" i="1"/>
  <c r="T516" i="1"/>
  <c r="S536" i="1"/>
  <c r="D564" i="1"/>
  <c r="T564" i="1"/>
  <c r="S912" i="1"/>
  <c r="E24" i="2"/>
  <c r="H26" i="2"/>
  <c r="T301" i="1"/>
  <c r="D301" i="1"/>
  <c r="S301" i="1" s="1"/>
  <c r="D306" i="1"/>
  <c r="S306" i="1" s="1"/>
  <c r="T307" i="1"/>
  <c r="S316" i="1"/>
  <c r="D320" i="1"/>
  <c r="S320" i="1" s="1"/>
  <c r="T323" i="1"/>
  <c r="D323" i="1"/>
  <c r="S323" i="1" s="1"/>
  <c r="T333" i="1"/>
  <c r="D333" i="1"/>
  <c r="T336" i="1"/>
  <c r="D336" i="1"/>
  <c r="S336" i="1" s="1"/>
  <c r="S340" i="1"/>
  <c r="D343" i="1"/>
  <c r="S343" i="1" s="1"/>
  <c r="S345" i="1"/>
  <c r="D349" i="1"/>
  <c r="S354" i="1"/>
  <c r="D357" i="1"/>
  <c r="S357" i="1" s="1"/>
  <c r="S362" i="1"/>
  <c r="D365" i="1"/>
  <c r="S365" i="1" s="1"/>
  <c r="S367" i="1"/>
  <c r="T369" i="1"/>
  <c r="D369" i="1"/>
  <c r="S369" i="1" s="1"/>
  <c r="D379" i="1"/>
  <c r="S379" i="1" s="1"/>
  <c r="S381" i="1"/>
  <c r="T384" i="1"/>
  <c r="D384" i="1"/>
  <c r="S384" i="1" s="1"/>
  <c r="S388" i="1"/>
  <c r="T392" i="1"/>
  <c r="D392" i="1"/>
  <c r="T396" i="1"/>
  <c r="D396" i="1"/>
  <c r="S396" i="1" s="1"/>
  <c r="T400" i="1"/>
  <c r="D400" i="1"/>
  <c r="S400" i="1" s="1"/>
  <c r="T404" i="1"/>
  <c r="D404" i="1"/>
  <c r="T408" i="1"/>
  <c r="D408" i="1"/>
  <c r="T412" i="1"/>
  <c r="D412" i="1"/>
  <c r="S412" i="1" s="1"/>
  <c r="D416" i="1"/>
  <c r="S416" i="1" s="1"/>
  <c r="S421" i="1"/>
  <c r="D424" i="1"/>
  <c r="S424" i="1" s="1"/>
  <c r="S429" i="1"/>
  <c r="S436" i="1"/>
  <c r="T440" i="1"/>
  <c r="S445" i="1"/>
  <c r="D449" i="1"/>
  <c r="S449" i="1" s="1"/>
  <c r="D456" i="1"/>
  <c r="S456" i="1" s="1"/>
  <c r="D484" i="1"/>
  <c r="D488" i="1"/>
  <c r="D492" i="1"/>
  <c r="D496" i="1"/>
  <c r="S496" i="1" s="1"/>
  <c r="D500" i="1"/>
  <c r="S500" i="1" s="1"/>
  <c r="D504" i="1"/>
  <c r="S504" i="1" s="1"/>
  <c r="D508" i="1"/>
  <c r="S508" i="1" s="1"/>
  <c r="D512" i="1"/>
  <c r="S512" i="1" s="1"/>
  <c r="D516" i="1"/>
  <c r="S516" i="1" s="1"/>
  <c r="S553" i="1"/>
  <c r="S557" i="1"/>
  <c r="S568" i="1"/>
  <c r="T569" i="1"/>
  <c r="D569" i="1"/>
  <c r="T574" i="1"/>
  <c r="D574" i="1"/>
  <c r="T578" i="1"/>
  <c r="D578" i="1"/>
  <c r="S578" i="1" s="1"/>
  <c r="T582" i="1"/>
  <c r="D582" i="1"/>
  <c r="T586" i="1"/>
  <c r="D586" i="1"/>
  <c r="T590" i="1"/>
  <c r="D590" i="1"/>
  <c r="T594" i="1"/>
  <c r="D594" i="1"/>
  <c r="S594" i="1" s="1"/>
  <c r="D614" i="1"/>
  <c r="T614" i="1"/>
  <c r="I626" i="1"/>
  <c r="T632" i="1"/>
  <c r="D632" i="1"/>
  <c r="D27" i="1" s="1"/>
  <c r="F631" i="1"/>
  <c r="J631" i="1"/>
  <c r="J73" i="1" s="1"/>
  <c r="J28" i="1" s="1"/>
  <c r="J20" i="1" s="1"/>
  <c r="R631" i="1"/>
  <c r="S643" i="1"/>
  <c r="T643" i="1"/>
  <c r="S655" i="1"/>
  <c r="I653" i="1"/>
  <c r="M653" i="1"/>
  <c r="T658" i="1"/>
  <c r="D658" i="1"/>
  <c r="T681" i="1"/>
  <c r="D681" i="1"/>
  <c r="T683" i="1"/>
  <c r="D683" i="1"/>
  <c r="S683" i="1" s="1"/>
  <c r="T713" i="1"/>
  <c r="D713" i="1"/>
  <c r="T715" i="1"/>
  <c r="D715" i="1"/>
  <c r="T745" i="1"/>
  <c r="D745" i="1"/>
  <c r="T747" i="1"/>
  <c r="D747" i="1"/>
  <c r="T777" i="1"/>
  <c r="D777" i="1"/>
  <c r="T779" i="1"/>
  <c r="D779" i="1"/>
  <c r="S783" i="1"/>
  <c r="T809" i="1"/>
  <c r="D809" i="1"/>
  <c r="T811" i="1"/>
  <c r="D811" i="1"/>
  <c r="S811" i="1" s="1"/>
  <c r="E838" i="1"/>
  <c r="E836" i="1" s="1"/>
  <c r="S840" i="1"/>
  <c r="I838" i="1"/>
  <c r="I836" i="1" s="1"/>
  <c r="M838" i="1"/>
  <c r="M836" i="1" s="1"/>
  <c r="Q838" i="1"/>
  <c r="Q836" i="1" s="1"/>
  <c r="D962" i="1"/>
  <c r="T962" i="1"/>
  <c r="F29" i="2"/>
  <c r="F22" i="2"/>
  <c r="J29" i="2"/>
  <c r="J22" i="2"/>
  <c r="N29" i="2"/>
  <c r="N22" i="2"/>
  <c r="R29" i="2"/>
  <c r="R22" i="2"/>
  <c r="V29" i="2"/>
  <c r="V22" i="2"/>
  <c r="V27" i="2"/>
  <c r="R27" i="2"/>
  <c r="N27" i="2"/>
  <c r="J27" i="2"/>
  <c r="F27" i="2"/>
  <c r="V26" i="2"/>
  <c r="R26" i="2"/>
  <c r="N26" i="2"/>
  <c r="J26" i="2"/>
  <c r="F26" i="2"/>
  <c r="V25" i="2"/>
  <c r="R25" i="2"/>
  <c r="N25" i="2"/>
  <c r="J25" i="2"/>
  <c r="F25" i="2"/>
  <c r="V24" i="2"/>
  <c r="R24" i="2"/>
  <c r="N24" i="2"/>
  <c r="J24" i="2"/>
  <c r="F24" i="2"/>
  <c r="V23" i="2"/>
  <c r="R23" i="2"/>
  <c r="N23" i="2"/>
  <c r="J23" i="2"/>
  <c r="F23" i="2"/>
  <c r="V21" i="2"/>
  <c r="R21" i="2"/>
  <c r="N21" i="2"/>
  <c r="J21" i="2"/>
  <c r="F21" i="2"/>
  <c r="Q27" i="2"/>
  <c r="L27" i="2"/>
  <c r="G27" i="2"/>
  <c r="U26" i="2"/>
  <c r="P26" i="2"/>
  <c r="K26" i="2"/>
  <c r="E26" i="2"/>
  <c r="T25" i="2"/>
  <c r="O25" i="2"/>
  <c r="I25" i="2"/>
  <c r="D25" i="2"/>
  <c r="S24" i="2"/>
  <c r="M24" i="2"/>
  <c r="H24" i="2"/>
  <c r="C24" i="2"/>
  <c r="Q23" i="2"/>
  <c r="L23" i="2"/>
  <c r="G23" i="2"/>
  <c r="U22" i="2"/>
  <c r="P22" i="2"/>
  <c r="E22" i="2"/>
  <c r="T21" i="2"/>
  <c r="O21" i="2"/>
  <c r="I21" i="2"/>
  <c r="D21" i="2"/>
  <c r="S27" i="2"/>
  <c r="M27" i="2"/>
  <c r="H27" i="2"/>
  <c r="C27" i="2"/>
  <c r="Q26" i="2"/>
  <c r="L26" i="2"/>
  <c r="G26" i="2"/>
  <c r="U25" i="2"/>
  <c r="P25" i="2"/>
  <c r="K25" i="2"/>
  <c r="E25" i="2"/>
  <c r="T24" i="2"/>
  <c r="O24" i="2"/>
  <c r="I24" i="2"/>
  <c r="D24" i="2"/>
  <c r="S23" i="2"/>
  <c r="M23" i="2"/>
  <c r="H23" i="2"/>
  <c r="C23" i="2"/>
  <c r="Q22" i="2"/>
  <c r="L22" i="2"/>
  <c r="U21" i="2"/>
  <c r="P21" i="2"/>
  <c r="K21" i="2"/>
  <c r="E21" i="2"/>
  <c r="U27" i="2"/>
  <c r="K27" i="2"/>
  <c r="T26" i="2"/>
  <c r="I26" i="2"/>
  <c r="S25" i="2"/>
  <c r="H25" i="2"/>
  <c r="Q24" i="2"/>
  <c r="G24" i="2"/>
  <c r="P23" i="2"/>
  <c r="E23" i="2"/>
  <c r="O22" i="2"/>
  <c r="D22" i="2"/>
  <c r="M21" i="2"/>
  <c r="C21" i="2"/>
  <c r="O27" i="2"/>
  <c r="D27" i="2"/>
  <c r="M26" i="2"/>
  <c r="C26" i="2"/>
  <c r="L25" i="2"/>
  <c r="U24" i="2"/>
  <c r="K24" i="2"/>
  <c r="T23" i="2"/>
  <c r="I23" i="2"/>
  <c r="H22" i="2"/>
  <c r="Q21" i="2"/>
  <c r="G21" i="2"/>
  <c r="P27" i="2"/>
  <c r="O26" i="2"/>
  <c r="M25" i="2"/>
  <c r="L24" i="2"/>
  <c r="K23" i="2"/>
  <c r="I22" i="2"/>
  <c r="H21" i="2"/>
  <c r="E27" i="2"/>
  <c r="D26" i="2"/>
  <c r="C25" i="2"/>
  <c r="U23" i="2"/>
  <c r="T22" i="2"/>
  <c r="S21" i="2"/>
  <c r="S26" i="2"/>
  <c r="P24" i="2"/>
  <c r="M22" i="2"/>
  <c r="T27" i="2"/>
  <c r="Q25" i="2"/>
  <c r="O23" i="2"/>
  <c r="L21" i="2"/>
  <c r="I27" i="2"/>
  <c r="G25" i="2"/>
  <c r="D23" i="2"/>
  <c r="D278" i="1"/>
  <c r="S278" i="1" s="1"/>
  <c r="D281" i="1"/>
  <c r="D283" i="1"/>
  <c r="S283" i="1" s="1"/>
  <c r="D285" i="1"/>
  <c r="S285" i="1" s="1"/>
  <c r="D287" i="1"/>
  <c r="S287" i="1" s="1"/>
  <c r="D289" i="1"/>
  <c r="S289" i="1" s="1"/>
  <c r="D291" i="1"/>
  <c r="S291" i="1" s="1"/>
  <c r="D293" i="1"/>
  <c r="S293" i="1" s="1"/>
  <c r="D295" i="1"/>
  <c r="S295" i="1" s="1"/>
  <c r="D297" i="1"/>
  <c r="S342" i="1"/>
  <c r="T344" i="1"/>
  <c r="D344" i="1"/>
  <c r="S344" i="1" s="1"/>
  <c r="S348" i="1"/>
  <c r="S356" i="1"/>
  <c r="S364" i="1"/>
  <c r="T366" i="1"/>
  <c r="D366" i="1"/>
  <c r="S366" i="1" s="1"/>
  <c r="S378" i="1"/>
  <c r="T380" i="1"/>
  <c r="D380" i="1"/>
  <c r="S380" i="1" s="1"/>
  <c r="T387" i="1"/>
  <c r="D387" i="1"/>
  <c r="S387" i="1" s="1"/>
  <c r="S415" i="1"/>
  <c r="S423" i="1"/>
  <c r="S431" i="1"/>
  <c r="S438" i="1"/>
  <c r="T444" i="1"/>
  <c r="D444" i="1"/>
  <c r="S444" i="1" s="1"/>
  <c r="S448" i="1"/>
  <c r="L550" i="1"/>
  <c r="T550" i="1" s="1"/>
  <c r="P550" i="1"/>
  <c r="S560" i="1"/>
  <c r="S562" i="1"/>
  <c r="S564" i="1"/>
  <c r="C565" i="1"/>
  <c r="C73" i="1" s="1"/>
  <c r="S570" i="1"/>
  <c r="T571" i="1"/>
  <c r="D571" i="1"/>
  <c r="S571" i="1" s="1"/>
  <c r="S599" i="1"/>
  <c r="S603" i="1"/>
  <c r="S607" i="1"/>
  <c r="S611" i="1"/>
  <c r="H626" i="1"/>
  <c r="D626" i="1" s="1"/>
  <c r="D627" i="1"/>
  <c r="H631" i="1"/>
  <c r="T639" i="1"/>
  <c r="T650" i="1"/>
  <c r="D650" i="1"/>
  <c r="T652" i="1"/>
  <c r="D652" i="1"/>
  <c r="S677" i="1"/>
  <c r="T706" i="1"/>
  <c r="D706" i="1"/>
  <c r="S710" i="1"/>
  <c r="T738" i="1"/>
  <c r="D738" i="1"/>
  <c r="T770" i="1"/>
  <c r="D770" i="1"/>
  <c r="T802" i="1"/>
  <c r="D802" i="1"/>
  <c r="S802" i="1" s="1"/>
  <c r="L838" i="1"/>
  <c r="L836" i="1" s="1"/>
  <c r="T841" i="1"/>
  <c r="D841" i="1"/>
  <c r="S841" i="1" s="1"/>
  <c r="P73" i="2"/>
  <c r="D134" i="1"/>
  <c r="D140" i="1"/>
  <c r="S140" i="1" s="1"/>
  <c r="D144" i="1"/>
  <c r="S144" i="1" s="1"/>
  <c r="D151" i="1"/>
  <c r="S151" i="1" s="1"/>
  <c r="D155" i="1"/>
  <c r="D157" i="1"/>
  <c r="S157" i="1" s="1"/>
  <c r="D159" i="1"/>
  <c r="S159" i="1" s="1"/>
  <c r="D161" i="1"/>
  <c r="S161" i="1" s="1"/>
  <c r="D163" i="1"/>
  <c r="S163" i="1" s="1"/>
  <c r="D166" i="1"/>
  <c r="S166" i="1" s="1"/>
  <c r="D169" i="1"/>
  <c r="S169" i="1" s="1"/>
  <c r="D175" i="1"/>
  <c r="S175" i="1" s="1"/>
  <c r="D177" i="1"/>
  <c r="D179" i="1"/>
  <c r="S179" i="1" s="1"/>
  <c r="D181" i="1"/>
  <c r="S181" i="1" s="1"/>
  <c r="D183" i="1"/>
  <c r="S183" i="1" s="1"/>
  <c r="D185" i="1"/>
  <c r="D193" i="1"/>
  <c r="S193" i="1" s="1"/>
  <c r="D201" i="1"/>
  <c r="D204" i="1"/>
  <c r="S204" i="1" s="1"/>
  <c r="D211" i="1"/>
  <c r="D213" i="1"/>
  <c r="D215" i="1"/>
  <c r="S215" i="1" s="1"/>
  <c r="D217" i="1"/>
  <c r="S217" i="1" s="1"/>
  <c r="D220" i="1"/>
  <c r="S220" i="1" s="1"/>
  <c r="D224" i="1"/>
  <c r="D228" i="1"/>
  <c r="S228" i="1" s="1"/>
  <c r="D232" i="1"/>
  <c r="S232" i="1" s="1"/>
  <c r="D235" i="1"/>
  <c r="S235" i="1" s="1"/>
  <c r="D237" i="1"/>
  <c r="D239" i="1"/>
  <c r="S239" i="1" s="1"/>
  <c r="D241" i="1"/>
  <c r="S241" i="1" s="1"/>
  <c r="D246" i="1"/>
  <c r="D249" i="1"/>
  <c r="S249" i="1" s="1"/>
  <c r="D252" i="1"/>
  <c r="S252" i="1" s="1"/>
  <c r="D255" i="1"/>
  <c r="S255" i="1" s="1"/>
  <c r="D259" i="1"/>
  <c r="S259" i="1" s="1"/>
  <c r="D263" i="1"/>
  <c r="S263" i="1" s="1"/>
  <c r="S313" i="1"/>
  <c r="S324" i="1"/>
  <c r="T327" i="1"/>
  <c r="D327" i="1"/>
  <c r="S327" i="1" s="1"/>
  <c r="S337" i="1"/>
  <c r="S352" i="1"/>
  <c r="S360" i="1"/>
  <c r="S370" i="1"/>
  <c r="T373" i="1"/>
  <c r="D373" i="1"/>
  <c r="S373" i="1" s="1"/>
  <c r="S385" i="1"/>
  <c r="S419" i="1"/>
  <c r="S427" i="1"/>
  <c r="T433" i="1"/>
  <c r="D433" i="1"/>
  <c r="S433" i="1" s="1"/>
  <c r="S442" i="1"/>
  <c r="T519" i="1"/>
  <c r="T521" i="1"/>
  <c r="G523" i="1"/>
  <c r="E524" i="1"/>
  <c r="T524" i="1" s="1"/>
  <c r="S525" i="1"/>
  <c r="S537" i="1"/>
  <c r="S541" i="1"/>
  <c r="S554" i="1"/>
  <c r="S558" i="1"/>
  <c r="T559" i="1"/>
  <c r="T561" i="1"/>
  <c r="T565" i="1"/>
  <c r="D565" i="1"/>
  <c r="T567" i="1"/>
  <c r="D567" i="1"/>
  <c r="S567" i="1" s="1"/>
  <c r="S569" i="1"/>
  <c r="T601" i="1"/>
  <c r="T605" i="1"/>
  <c r="T609" i="1"/>
  <c r="T613" i="1"/>
  <c r="R653" i="1"/>
  <c r="T690" i="1"/>
  <c r="D690" i="1"/>
  <c r="S690" i="1" s="1"/>
  <c r="T722" i="1"/>
  <c r="D722" i="1"/>
  <c r="S726" i="1"/>
  <c r="T754" i="1"/>
  <c r="D754" i="1"/>
  <c r="S754" i="1" s="1"/>
  <c r="T786" i="1"/>
  <c r="D786" i="1"/>
  <c r="T818" i="1"/>
  <c r="D818" i="1"/>
  <c r="S818" i="1" s="1"/>
  <c r="D888" i="1"/>
  <c r="T888" i="1"/>
  <c r="T925" i="1"/>
  <c r="D925" i="1"/>
  <c r="T968" i="1"/>
  <c r="S13" i="3"/>
  <c r="D566" i="1"/>
  <c r="T568" i="1"/>
  <c r="D568" i="1"/>
  <c r="T570" i="1"/>
  <c r="D570" i="1"/>
  <c r="T572" i="1"/>
  <c r="D572" i="1"/>
  <c r="T576" i="1"/>
  <c r="D576" i="1"/>
  <c r="S576" i="1" s="1"/>
  <c r="T580" i="1"/>
  <c r="D580" i="1"/>
  <c r="S580" i="1" s="1"/>
  <c r="T584" i="1"/>
  <c r="D584" i="1"/>
  <c r="S584" i="1" s="1"/>
  <c r="T588" i="1"/>
  <c r="D588" i="1"/>
  <c r="T592" i="1"/>
  <c r="D592" i="1"/>
  <c r="S592" i="1" s="1"/>
  <c r="I596" i="1"/>
  <c r="I73" i="1" s="1"/>
  <c r="I28" i="1" s="1"/>
  <c r="I20" i="1" s="1"/>
  <c r="M596" i="1"/>
  <c r="M73" i="1" s="1"/>
  <c r="M28" i="1" s="1"/>
  <c r="M20" i="1" s="1"/>
  <c r="Q596" i="1"/>
  <c r="Q73" i="1" s="1"/>
  <c r="Q28" i="1" s="1"/>
  <c r="Q20" i="1" s="1"/>
  <c r="D601" i="1"/>
  <c r="S601" i="1" s="1"/>
  <c r="D605" i="1"/>
  <c r="D609" i="1"/>
  <c r="S609" i="1" s="1"/>
  <c r="D613" i="1"/>
  <c r="S613" i="1" s="1"/>
  <c r="T616" i="1"/>
  <c r="D616" i="1"/>
  <c r="T620" i="1"/>
  <c r="D620" i="1"/>
  <c r="S620" i="1" s="1"/>
  <c r="T624" i="1"/>
  <c r="D624" i="1"/>
  <c r="S629" i="1"/>
  <c r="M626" i="1"/>
  <c r="L631" i="1"/>
  <c r="T633" i="1"/>
  <c r="D633" i="1"/>
  <c r="T634" i="1"/>
  <c r="T635" i="1"/>
  <c r="T636" i="1"/>
  <c r="D636" i="1"/>
  <c r="S636" i="1" s="1"/>
  <c r="D642" i="1"/>
  <c r="S642" i="1" s="1"/>
  <c r="T647" i="1"/>
  <c r="S648" i="1"/>
  <c r="T651" i="1"/>
  <c r="D651" i="1"/>
  <c r="S654" i="1"/>
  <c r="Q653" i="1"/>
  <c r="T659" i="1"/>
  <c r="D659" i="1"/>
  <c r="D661" i="1"/>
  <c r="S661" i="1" s="1"/>
  <c r="S663" i="1"/>
  <c r="T666" i="1"/>
  <c r="D666" i="1"/>
  <c r="S669" i="1"/>
  <c r="S670" i="1"/>
  <c r="T675" i="1"/>
  <c r="D675" i="1"/>
  <c r="D677" i="1"/>
  <c r="T682" i="1"/>
  <c r="D682" i="1"/>
  <c r="S685" i="1"/>
  <c r="T691" i="1"/>
  <c r="D691" i="1"/>
  <c r="T698" i="1"/>
  <c r="D698" i="1"/>
  <c r="S698" i="1" s="1"/>
  <c r="S701" i="1"/>
  <c r="T707" i="1"/>
  <c r="D707" i="1"/>
  <c r="S707" i="1" s="1"/>
  <c r="T714" i="1"/>
  <c r="D714" i="1"/>
  <c r="S714" i="1" s="1"/>
  <c r="S717" i="1"/>
  <c r="T723" i="1"/>
  <c r="D723" i="1"/>
  <c r="S723" i="1" s="1"/>
  <c r="S727" i="1"/>
  <c r="T730" i="1"/>
  <c r="D730" i="1"/>
  <c r="S730" i="1" s="1"/>
  <c r="S733" i="1"/>
  <c r="T739" i="1"/>
  <c r="D739" i="1"/>
  <c r="S739" i="1" s="1"/>
  <c r="T746" i="1"/>
  <c r="D746" i="1"/>
  <c r="S749" i="1"/>
  <c r="T755" i="1"/>
  <c r="D755" i="1"/>
  <c r="T762" i="1"/>
  <c r="D762" i="1"/>
  <c r="S762" i="1" s="1"/>
  <c r="S765" i="1"/>
  <c r="T771" i="1"/>
  <c r="D771" i="1"/>
  <c r="S771" i="1" s="1"/>
  <c r="T778" i="1"/>
  <c r="D778" i="1"/>
  <c r="S778" i="1" s="1"/>
  <c r="S781" i="1"/>
  <c r="T787" i="1"/>
  <c r="D787" i="1"/>
  <c r="S787" i="1" s="1"/>
  <c r="S791" i="1"/>
  <c r="T794" i="1"/>
  <c r="D794" i="1"/>
  <c r="S794" i="1" s="1"/>
  <c r="S797" i="1"/>
  <c r="T803" i="1"/>
  <c r="D803" i="1"/>
  <c r="S803" i="1" s="1"/>
  <c r="T810" i="1"/>
  <c r="D810" i="1"/>
  <c r="S813" i="1"/>
  <c r="T819" i="1"/>
  <c r="D819" i="1"/>
  <c r="T826" i="1"/>
  <c r="D826" i="1"/>
  <c r="S826" i="1" s="1"/>
  <c r="S829" i="1"/>
  <c r="T840" i="1"/>
  <c r="T844" i="1"/>
  <c r="T865" i="1"/>
  <c r="D865" i="1"/>
  <c r="S865" i="1" s="1"/>
  <c r="T895" i="1"/>
  <c r="D895" i="1"/>
  <c r="S901" i="1"/>
  <c r="S906" i="1"/>
  <c r="T926" i="1"/>
  <c r="D926" i="1"/>
  <c r="S926" i="1" s="1"/>
  <c r="T946" i="1"/>
  <c r="D946" i="1"/>
  <c r="C28" i="2"/>
  <c r="C20" i="2" s="1"/>
  <c r="D524" i="1"/>
  <c r="T526" i="1"/>
  <c r="D526" i="1"/>
  <c r="S526" i="1" s="1"/>
  <c r="T528" i="1"/>
  <c r="D528" i="1"/>
  <c r="S528" i="1" s="1"/>
  <c r="T530" i="1"/>
  <c r="D530" i="1"/>
  <c r="S530" i="1" s="1"/>
  <c r="T532" i="1"/>
  <c r="D532" i="1"/>
  <c r="T534" i="1"/>
  <c r="D534" i="1"/>
  <c r="S534" i="1" s="1"/>
  <c r="T536" i="1"/>
  <c r="D536" i="1"/>
  <c r="T538" i="1"/>
  <c r="D538" i="1"/>
  <c r="T540" i="1"/>
  <c r="D540" i="1"/>
  <c r="S540" i="1" s="1"/>
  <c r="T542" i="1"/>
  <c r="D542" i="1"/>
  <c r="T544" i="1"/>
  <c r="D544" i="1"/>
  <c r="S544" i="1" s="1"/>
  <c r="T546" i="1"/>
  <c r="D546" i="1"/>
  <c r="S546" i="1" s="1"/>
  <c r="T548" i="1"/>
  <c r="D548" i="1"/>
  <c r="S548" i="1" s="1"/>
  <c r="E550" i="1"/>
  <c r="T573" i="1"/>
  <c r="D573" i="1"/>
  <c r="S573" i="1" s="1"/>
  <c r="S574" i="1"/>
  <c r="T577" i="1"/>
  <c r="D577" i="1"/>
  <c r="S577" i="1" s="1"/>
  <c r="T581" i="1"/>
  <c r="D581" i="1"/>
  <c r="S581" i="1" s="1"/>
  <c r="S582" i="1"/>
  <c r="T585" i="1"/>
  <c r="D585" i="1"/>
  <c r="S585" i="1" s="1"/>
  <c r="S586" i="1"/>
  <c r="T589" i="1"/>
  <c r="D589" i="1"/>
  <c r="S589" i="1" s="1"/>
  <c r="S590" i="1"/>
  <c r="T593" i="1"/>
  <c r="D593" i="1"/>
  <c r="S593" i="1" s="1"/>
  <c r="S614" i="1"/>
  <c r="E627" i="1"/>
  <c r="E26" i="1" s="1"/>
  <c r="G626" i="1"/>
  <c r="T629" i="1"/>
  <c r="D629" i="1"/>
  <c r="N626" i="1"/>
  <c r="N73" i="1" s="1"/>
  <c r="N28" i="1" s="1"/>
  <c r="N20" i="1" s="1"/>
  <c r="R626" i="1"/>
  <c r="T644" i="1"/>
  <c r="T648" i="1"/>
  <c r="D648" i="1"/>
  <c r="S652" i="1"/>
  <c r="T654" i="1"/>
  <c r="D654" i="1"/>
  <c r="F653" i="1"/>
  <c r="J653" i="1"/>
  <c r="S658" i="1"/>
  <c r="T663" i="1"/>
  <c r="D663" i="1"/>
  <c r="S667" i="1"/>
  <c r="T670" i="1"/>
  <c r="D670" i="1"/>
  <c r="S674" i="1"/>
  <c r="T679" i="1"/>
  <c r="D679" i="1"/>
  <c r="S679" i="1" s="1"/>
  <c r="T686" i="1"/>
  <c r="D686" i="1"/>
  <c r="S686" i="1" s="1"/>
  <c r="T695" i="1"/>
  <c r="D695" i="1"/>
  <c r="S695" i="1" s="1"/>
  <c r="S699" i="1"/>
  <c r="T702" i="1"/>
  <c r="D702" i="1"/>
  <c r="S702" i="1" s="1"/>
  <c r="S706" i="1"/>
  <c r="T711" i="1"/>
  <c r="D711" i="1"/>
  <c r="S711" i="1" s="1"/>
  <c r="S715" i="1"/>
  <c r="T718" i="1"/>
  <c r="D718" i="1"/>
  <c r="S718" i="1" s="1"/>
  <c r="S722" i="1"/>
  <c r="T727" i="1"/>
  <c r="D727" i="1"/>
  <c r="S731" i="1"/>
  <c r="T734" i="1"/>
  <c r="D734" i="1"/>
  <c r="S734" i="1" s="1"/>
  <c r="S738" i="1"/>
  <c r="T743" i="1"/>
  <c r="D743" i="1"/>
  <c r="S743" i="1" s="1"/>
  <c r="S747" i="1"/>
  <c r="T750" i="1"/>
  <c r="D750" i="1"/>
  <c r="S750" i="1" s="1"/>
  <c r="T759" i="1"/>
  <c r="D759" i="1"/>
  <c r="S759" i="1" s="1"/>
  <c r="S763" i="1"/>
  <c r="T766" i="1"/>
  <c r="D766" i="1"/>
  <c r="S766" i="1" s="1"/>
  <c r="S770" i="1"/>
  <c r="T775" i="1"/>
  <c r="D775" i="1"/>
  <c r="S775" i="1" s="1"/>
  <c r="S779" i="1"/>
  <c r="T782" i="1"/>
  <c r="D782" i="1"/>
  <c r="S782" i="1" s="1"/>
  <c r="S786" i="1"/>
  <c r="T791" i="1"/>
  <c r="D791" i="1"/>
  <c r="T798" i="1"/>
  <c r="D798" i="1"/>
  <c r="S798" i="1" s="1"/>
  <c r="T807" i="1"/>
  <c r="D807" i="1"/>
  <c r="S807" i="1" s="1"/>
  <c r="T814" i="1"/>
  <c r="D814" i="1"/>
  <c r="S814" i="1" s="1"/>
  <c r="T823" i="1"/>
  <c r="D823" i="1"/>
  <c r="S823" i="1" s="1"/>
  <c r="S827" i="1"/>
  <c r="D831" i="1"/>
  <c r="T833" i="1"/>
  <c r="G838" i="1"/>
  <c r="G836" i="1" s="1"/>
  <c r="P838" i="1"/>
  <c r="P836" i="1" s="1"/>
  <c r="T842" i="1"/>
  <c r="S871" i="1"/>
  <c r="T886" i="1"/>
  <c r="D886" i="1"/>
  <c r="S893" i="1"/>
  <c r="D903" i="1"/>
  <c r="S903" i="1" s="1"/>
  <c r="T903" i="1"/>
  <c r="S934" i="1"/>
  <c r="S946" i="1"/>
  <c r="S962" i="1"/>
  <c r="D36" i="2"/>
  <c r="L36" i="2"/>
  <c r="L28" i="2" s="1"/>
  <c r="L20" i="2" s="1"/>
  <c r="T36" i="2"/>
  <c r="T61" i="2"/>
  <c r="T28" i="2" s="1"/>
  <c r="T20" i="2" s="1"/>
  <c r="I73" i="2"/>
  <c r="R73" i="2"/>
  <c r="T525" i="1"/>
  <c r="D525" i="1"/>
  <c r="T527" i="1"/>
  <c r="D527" i="1"/>
  <c r="S527" i="1" s="1"/>
  <c r="T529" i="1"/>
  <c r="D529" i="1"/>
  <c r="S529" i="1" s="1"/>
  <c r="T531" i="1"/>
  <c r="D531" i="1"/>
  <c r="S531" i="1" s="1"/>
  <c r="T533" i="1"/>
  <c r="D533" i="1"/>
  <c r="S533" i="1" s="1"/>
  <c r="T535" i="1"/>
  <c r="D535" i="1"/>
  <c r="S535" i="1" s="1"/>
  <c r="T537" i="1"/>
  <c r="D537" i="1"/>
  <c r="T539" i="1"/>
  <c r="D539" i="1"/>
  <c r="S539" i="1" s="1"/>
  <c r="T541" i="1"/>
  <c r="D541" i="1"/>
  <c r="T543" i="1"/>
  <c r="D543" i="1"/>
  <c r="S543" i="1" s="1"/>
  <c r="T545" i="1"/>
  <c r="D545" i="1"/>
  <c r="S545" i="1" s="1"/>
  <c r="T547" i="1"/>
  <c r="D547" i="1"/>
  <c r="S547" i="1" s="1"/>
  <c r="T549" i="1"/>
  <c r="D549" i="1"/>
  <c r="S549" i="1" s="1"/>
  <c r="E566" i="1"/>
  <c r="S566" i="1" s="1"/>
  <c r="S572" i="1"/>
  <c r="T575" i="1"/>
  <c r="D575" i="1"/>
  <c r="S575" i="1" s="1"/>
  <c r="T579" i="1"/>
  <c r="D579" i="1"/>
  <c r="S579" i="1" s="1"/>
  <c r="T583" i="1"/>
  <c r="D583" i="1"/>
  <c r="S583" i="1" s="1"/>
  <c r="T587" i="1"/>
  <c r="D587" i="1"/>
  <c r="S587" i="1" s="1"/>
  <c r="S588" i="1"/>
  <c r="T591" i="1"/>
  <c r="D591" i="1"/>
  <c r="S591" i="1" s="1"/>
  <c r="T595" i="1"/>
  <c r="D595" i="1"/>
  <c r="S595" i="1" s="1"/>
  <c r="H596" i="1"/>
  <c r="D596" i="1" s="1"/>
  <c r="L596" i="1"/>
  <c r="P596" i="1"/>
  <c r="T615" i="1"/>
  <c r="S616" i="1"/>
  <c r="T619" i="1"/>
  <c r="T623" i="1"/>
  <c r="S624" i="1"/>
  <c r="C626" i="1"/>
  <c r="T630" i="1"/>
  <c r="D630" i="1"/>
  <c r="S630" i="1" s="1"/>
  <c r="E632" i="1"/>
  <c r="S632" i="1" s="1"/>
  <c r="G631" i="1"/>
  <c r="E631" i="1" s="1"/>
  <c r="K631" i="1"/>
  <c r="K73" i="1" s="1"/>
  <c r="O631" i="1"/>
  <c r="O73" i="1" s="1"/>
  <c r="P631" i="1"/>
  <c r="T637" i="1"/>
  <c r="S647" i="1"/>
  <c r="S650" i="1"/>
  <c r="S651" i="1"/>
  <c r="T655" i="1"/>
  <c r="D655" i="1"/>
  <c r="S659" i="1"/>
  <c r="T662" i="1"/>
  <c r="D662" i="1"/>
  <c r="S662" i="1" s="1"/>
  <c r="S666" i="1"/>
  <c r="T671" i="1"/>
  <c r="D671" i="1"/>
  <c r="S671" i="1" s="1"/>
  <c r="S675" i="1"/>
  <c r="T678" i="1"/>
  <c r="D678" i="1"/>
  <c r="S678" i="1" s="1"/>
  <c r="S681" i="1"/>
  <c r="S682" i="1"/>
  <c r="T687" i="1"/>
  <c r="D687" i="1"/>
  <c r="S687" i="1" s="1"/>
  <c r="D689" i="1"/>
  <c r="S689" i="1" s="1"/>
  <c r="S691" i="1"/>
  <c r="T694" i="1"/>
  <c r="D694" i="1"/>
  <c r="S694" i="1" s="1"/>
  <c r="S697" i="1"/>
  <c r="T703" i="1"/>
  <c r="D703" i="1"/>
  <c r="S703" i="1" s="1"/>
  <c r="D705" i="1"/>
  <c r="S705" i="1" s="1"/>
  <c r="T710" i="1"/>
  <c r="D710" i="1"/>
  <c r="S713" i="1"/>
  <c r="T719" i="1"/>
  <c r="D719" i="1"/>
  <c r="S719" i="1" s="1"/>
  <c r="D721" i="1"/>
  <c r="S721" i="1" s="1"/>
  <c r="T726" i="1"/>
  <c r="D726" i="1"/>
  <c r="S729" i="1"/>
  <c r="T735" i="1"/>
  <c r="D735" i="1"/>
  <c r="S735" i="1" s="1"/>
  <c r="D737" i="1"/>
  <c r="S737" i="1" s="1"/>
  <c r="T742" i="1"/>
  <c r="D742" i="1"/>
  <c r="S742" i="1" s="1"/>
  <c r="S745" i="1"/>
  <c r="S746" i="1"/>
  <c r="T751" i="1"/>
  <c r="D751" i="1"/>
  <c r="S751" i="1" s="1"/>
  <c r="D753" i="1"/>
  <c r="S753" i="1" s="1"/>
  <c r="S755" i="1"/>
  <c r="T758" i="1"/>
  <c r="D758" i="1"/>
  <c r="S758" i="1" s="1"/>
  <c r="S761" i="1"/>
  <c r="T767" i="1"/>
  <c r="D767" i="1"/>
  <c r="D769" i="1"/>
  <c r="S769" i="1" s="1"/>
  <c r="T774" i="1"/>
  <c r="D774" i="1"/>
  <c r="S774" i="1" s="1"/>
  <c r="S777" i="1"/>
  <c r="T783" i="1"/>
  <c r="D783" i="1"/>
  <c r="D785" i="1"/>
  <c r="S785" i="1" s="1"/>
  <c r="T790" i="1"/>
  <c r="D790" i="1"/>
  <c r="S790" i="1" s="1"/>
  <c r="S793" i="1"/>
  <c r="T799" i="1"/>
  <c r="D799" i="1"/>
  <c r="S799" i="1" s="1"/>
  <c r="D801" i="1"/>
  <c r="S801" i="1" s="1"/>
  <c r="T806" i="1"/>
  <c r="D806" i="1"/>
  <c r="S806" i="1" s="1"/>
  <c r="S809" i="1"/>
  <c r="S810" i="1"/>
  <c r="T815" i="1"/>
  <c r="D815" i="1"/>
  <c r="S815" i="1" s="1"/>
  <c r="D817" i="1"/>
  <c r="S817" i="1" s="1"/>
  <c r="S819" i="1"/>
  <c r="T822" i="1"/>
  <c r="D822" i="1"/>
  <c r="S822" i="1" s="1"/>
  <c r="S825" i="1"/>
  <c r="S831" i="1"/>
  <c r="K838" i="1"/>
  <c r="K836" i="1" s="1"/>
  <c r="O838" i="1"/>
  <c r="O836" i="1" s="1"/>
  <c r="S844" i="1"/>
  <c r="S855" i="1"/>
  <c r="T856" i="1"/>
  <c r="D866" i="1"/>
  <c r="T866" i="1"/>
  <c r="S873" i="1"/>
  <c r="T873" i="1"/>
  <c r="T911" i="1"/>
  <c r="D911" i="1"/>
  <c r="S911" i="1" s="1"/>
  <c r="S917" i="1"/>
  <c r="T917" i="1"/>
  <c r="S955" i="1"/>
  <c r="D957" i="1"/>
  <c r="T957" i="1"/>
  <c r="F73" i="2"/>
  <c r="D835" i="2"/>
  <c r="D833" i="2" s="1"/>
  <c r="P835" i="2"/>
  <c r="P833" i="2" s="1"/>
  <c r="T835" i="2"/>
  <c r="T833" i="2" s="1"/>
  <c r="T857" i="1"/>
  <c r="D857" i="1"/>
  <c r="S862" i="1"/>
  <c r="T862" i="1"/>
  <c r="S864" i="1"/>
  <c r="S866" i="1"/>
  <c r="S868" i="1"/>
  <c r="T874" i="1"/>
  <c r="T875" i="1"/>
  <c r="D875" i="1"/>
  <c r="S875" i="1" s="1"/>
  <c r="T879" i="1"/>
  <c r="D879" i="1"/>
  <c r="S888" i="1"/>
  <c r="T889" i="1"/>
  <c r="D889" i="1"/>
  <c r="S889" i="1" s="1"/>
  <c r="S891" i="1"/>
  <c r="S895" i="1"/>
  <c r="T904" i="1"/>
  <c r="D904" i="1"/>
  <c r="S904" i="1" s="1"/>
  <c r="S916" i="1"/>
  <c r="T916" i="1"/>
  <c r="T940" i="1"/>
  <c r="S941" i="1"/>
  <c r="S943" i="1"/>
  <c r="S944" i="1"/>
  <c r="S952" i="1"/>
  <c r="T955" i="1"/>
  <c r="D955" i="1"/>
  <c r="H968" i="1"/>
  <c r="T969" i="1"/>
  <c r="H28" i="2"/>
  <c r="H20" i="2" s="1"/>
  <c r="G29" i="2"/>
  <c r="S22" i="2"/>
  <c r="H73" i="2"/>
  <c r="C73" i="2"/>
  <c r="G73" i="2"/>
  <c r="K73" i="2"/>
  <c r="O73" i="2"/>
  <c r="S73" i="2"/>
  <c r="D73" i="2"/>
  <c r="D28" i="2" s="1"/>
  <c r="D20" i="2" s="1"/>
  <c r="T73" i="2"/>
  <c r="T850" i="1"/>
  <c r="D850" i="1"/>
  <c r="S850" i="1" s="1"/>
  <c r="S852" i="1"/>
  <c r="T855" i="1"/>
  <c r="D855" i="1"/>
  <c r="T869" i="1"/>
  <c r="D869" i="1"/>
  <c r="S869" i="1" s="1"/>
  <c r="S872" i="1"/>
  <c r="T876" i="1"/>
  <c r="D876" i="1"/>
  <c r="T878" i="1"/>
  <c r="D878" i="1"/>
  <c r="S878" i="1" s="1"/>
  <c r="T883" i="1"/>
  <c r="T884" i="1"/>
  <c r="S885" i="1"/>
  <c r="S886" i="1"/>
  <c r="S896" i="1"/>
  <c r="S900" i="1"/>
  <c r="T912" i="1"/>
  <c r="D912" i="1"/>
  <c r="S913" i="1"/>
  <c r="T913" i="1"/>
  <c r="T918" i="1"/>
  <c r="D918" i="1"/>
  <c r="S923" i="1"/>
  <c r="T923" i="1"/>
  <c r="S925" i="1"/>
  <c r="T934" i="1"/>
  <c r="D934" i="1"/>
  <c r="S937" i="1"/>
  <c r="T958" i="1"/>
  <c r="D964" i="1"/>
  <c r="T964" i="1"/>
  <c r="P28" i="2"/>
  <c r="P20" i="2" s="1"/>
  <c r="G61" i="2"/>
  <c r="K61" i="2"/>
  <c r="S61" i="2"/>
  <c r="S28" i="2" s="1"/>
  <c r="S20" i="2" s="1"/>
  <c r="I61" i="2"/>
  <c r="Q61" i="2"/>
  <c r="V73" i="2"/>
  <c r="F835" i="2"/>
  <c r="F833" i="2" s="1"/>
  <c r="J835" i="2"/>
  <c r="J833" i="2" s="1"/>
  <c r="N835" i="2"/>
  <c r="N833" i="2" s="1"/>
  <c r="R835" i="2"/>
  <c r="R833" i="2" s="1"/>
  <c r="V835" i="2"/>
  <c r="V833" i="2" s="1"/>
  <c r="I835" i="2"/>
  <c r="I833" i="2" s="1"/>
  <c r="M835" i="2"/>
  <c r="M833" i="2" s="1"/>
  <c r="Q835" i="2"/>
  <c r="Q833" i="2" s="1"/>
  <c r="U835" i="2"/>
  <c r="U833" i="2" s="1"/>
  <c r="S617" i="1"/>
  <c r="S621" i="1"/>
  <c r="S625" i="1"/>
  <c r="T628" i="1"/>
  <c r="D628" i="1"/>
  <c r="S628" i="1" s="1"/>
  <c r="S634" i="1"/>
  <c r="T638" i="1"/>
  <c r="D638" i="1"/>
  <c r="S638" i="1" s="1"/>
  <c r="C653" i="1"/>
  <c r="S832" i="1"/>
  <c r="T835" i="1"/>
  <c r="D835" i="1"/>
  <c r="S835" i="1" s="1"/>
  <c r="F838" i="1"/>
  <c r="J838" i="1"/>
  <c r="J836" i="1" s="1"/>
  <c r="N838" i="1"/>
  <c r="N836" i="1" s="1"/>
  <c r="R838" i="1"/>
  <c r="R836" i="1" s="1"/>
  <c r="T848" i="1"/>
  <c r="D848" i="1"/>
  <c r="S848" i="1" s="1"/>
  <c r="T851" i="1"/>
  <c r="D851" i="1"/>
  <c r="S851" i="1" s="1"/>
  <c r="D853" i="1"/>
  <c r="S853" i="1" s="1"/>
  <c r="S857" i="1"/>
  <c r="T860" i="1"/>
  <c r="D860" i="1"/>
  <c r="S860" i="1" s="1"/>
  <c r="T867" i="1"/>
  <c r="D867" i="1"/>
  <c r="T871" i="1"/>
  <c r="D871" i="1"/>
  <c r="S876" i="1"/>
  <c r="S879" i="1"/>
  <c r="T882" i="1"/>
  <c r="D882" i="1"/>
  <c r="D884" i="1"/>
  <c r="S884" i="1" s="1"/>
  <c r="S887" i="1"/>
  <c r="T890" i="1"/>
  <c r="D890" i="1"/>
  <c r="D892" i="1"/>
  <c r="S892" i="1" s="1"/>
  <c r="D897" i="1"/>
  <c r="S897" i="1" s="1"/>
  <c r="T901" i="1"/>
  <c r="D901" i="1"/>
  <c r="S902" i="1"/>
  <c r="T905" i="1"/>
  <c r="D905" i="1"/>
  <c r="S905" i="1" s="1"/>
  <c r="T909" i="1"/>
  <c r="D909" i="1"/>
  <c r="S909" i="1" s="1"/>
  <c r="S910" i="1"/>
  <c r="T914" i="1"/>
  <c r="D914" i="1"/>
  <c r="S914" i="1" s="1"/>
  <c r="S918" i="1"/>
  <c r="T921" i="1"/>
  <c r="D921" i="1"/>
  <c r="S921" i="1" s="1"/>
  <c r="T929" i="1"/>
  <c r="D929" i="1"/>
  <c r="S929" i="1" s="1"/>
  <c r="S931" i="1"/>
  <c r="T933" i="1"/>
  <c r="D933" i="1"/>
  <c r="S933" i="1" s="1"/>
  <c r="T936" i="1"/>
  <c r="D945" i="1"/>
  <c r="S945" i="1" s="1"/>
  <c r="T956" i="1"/>
  <c r="D956" i="1"/>
  <c r="S956" i="1" s="1"/>
  <c r="S963" i="1"/>
  <c r="S969" i="1"/>
  <c r="S968" i="1" s="1"/>
  <c r="F36" i="2"/>
  <c r="V36" i="2"/>
  <c r="P36" i="2"/>
  <c r="N73" i="2"/>
  <c r="E73" i="2"/>
  <c r="U73" i="2"/>
  <c r="J73" i="2"/>
  <c r="O13" i="3"/>
  <c r="AA13" i="3"/>
  <c r="S618" i="1"/>
  <c r="S622" i="1"/>
  <c r="C631" i="1"/>
  <c r="S639" i="1"/>
  <c r="T646" i="1"/>
  <c r="D646" i="1"/>
  <c r="S646" i="1" s="1"/>
  <c r="S830" i="1"/>
  <c r="S839" i="1"/>
  <c r="T843" i="1"/>
  <c r="D843" i="1"/>
  <c r="S843" i="1" s="1"/>
  <c r="S846" i="1"/>
  <c r="T854" i="1"/>
  <c r="D854" i="1"/>
  <c r="S854" i="1" s="1"/>
  <c r="S858" i="1"/>
  <c r="T861" i="1"/>
  <c r="D861" i="1"/>
  <c r="S861" i="1" s="1"/>
  <c r="S867" i="1"/>
  <c r="T872" i="1"/>
  <c r="D872" i="1"/>
  <c r="S877" i="1"/>
  <c r="S882" i="1"/>
  <c r="T885" i="1"/>
  <c r="D885" i="1"/>
  <c r="S890" i="1"/>
  <c r="T893" i="1"/>
  <c r="D893" i="1"/>
  <c r="S894" i="1"/>
  <c r="T898" i="1"/>
  <c r="D898" i="1"/>
  <c r="S898" i="1" s="1"/>
  <c r="S899" i="1"/>
  <c r="T907" i="1"/>
  <c r="D907" i="1"/>
  <c r="S907" i="1" s="1"/>
  <c r="T915" i="1"/>
  <c r="D915" i="1"/>
  <c r="S915" i="1" s="1"/>
  <c r="S919" i="1"/>
  <c r="T922" i="1"/>
  <c r="D922" i="1"/>
  <c r="S922" i="1" s="1"/>
  <c r="S927" i="1"/>
  <c r="T930" i="1"/>
  <c r="D930" i="1"/>
  <c r="S930" i="1" s="1"/>
  <c r="D937" i="1"/>
  <c r="T953" i="1"/>
  <c r="D953" i="1"/>
  <c r="S953" i="1" s="1"/>
  <c r="G22" i="2"/>
  <c r="K22" i="2"/>
  <c r="K29" i="2"/>
  <c r="K28" i="2" s="1"/>
  <c r="K20" i="2" s="1"/>
  <c r="O29" i="2"/>
  <c r="O28" i="2" s="1"/>
  <c r="O20" i="2" s="1"/>
  <c r="L61" i="2"/>
  <c r="P61" i="2"/>
  <c r="M73" i="2"/>
  <c r="M28" i="2" s="1"/>
  <c r="M20" i="2" s="1"/>
  <c r="H835" i="2"/>
  <c r="H833" i="2" s="1"/>
  <c r="L835" i="2"/>
  <c r="L833" i="2" s="1"/>
  <c r="K13" i="3"/>
  <c r="AI14" i="3"/>
  <c r="AI13" i="3"/>
  <c r="S935" i="1"/>
  <c r="T938" i="1"/>
  <c r="D938" i="1"/>
  <c r="S938" i="1" s="1"/>
  <c r="T941" i="1"/>
  <c r="D941" i="1"/>
  <c r="S951" i="1"/>
  <c r="S957" i="1"/>
  <c r="T960" i="1"/>
  <c r="D960" i="1"/>
  <c r="S960" i="1" s="1"/>
  <c r="S964" i="1"/>
  <c r="F61" i="2"/>
  <c r="J61" i="2"/>
  <c r="N61" i="2"/>
  <c r="R61" i="2"/>
  <c r="V61" i="2"/>
  <c r="Q73" i="2"/>
  <c r="I21" i="3"/>
  <c r="M21" i="3"/>
  <c r="Y21" i="3"/>
  <c r="AC21" i="3"/>
  <c r="AO21" i="3"/>
  <c r="G13" i="3"/>
  <c r="W13" i="3"/>
  <c r="AM13" i="3"/>
  <c r="S942" i="1"/>
  <c r="T944" i="1"/>
  <c r="D944" i="1"/>
  <c r="T948" i="1"/>
  <c r="D948" i="1"/>
  <c r="S948" i="1" s="1"/>
  <c r="S961" i="1"/>
  <c r="S967" i="1"/>
  <c r="S966" i="1" s="1"/>
  <c r="T971" i="1"/>
  <c r="D971" i="1"/>
  <c r="D970" i="1" s="1"/>
  <c r="F970" i="1"/>
  <c r="T970" i="1" s="1"/>
  <c r="E36" i="2"/>
  <c r="E28" i="2" s="1"/>
  <c r="E20" i="2" s="1"/>
  <c r="I36" i="2"/>
  <c r="I28" i="2" s="1"/>
  <c r="I20" i="2" s="1"/>
  <c r="M36" i="2"/>
  <c r="Q36" i="2"/>
  <c r="Q28" i="2" s="1"/>
  <c r="Q20" i="2" s="1"/>
  <c r="U36" i="2"/>
  <c r="U28" i="2" s="1"/>
  <c r="U20" i="2" s="1"/>
  <c r="G14" i="3"/>
  <c r="E24" i="3"/>
  <c r="I24" i="3"/>
  <c r="M24" i="3"/>
  <c r="Q24" i="3"/>
  <c r="U24" i="3"/>
  <c r="Y24" i="3"/>
  <c r="AC24" i="3"/>
  <c r="AG24" i="3"/>
  <c r="AK24" i="3"/>
  <c r="AO24" i="3"/>
  <c r="E25" i="3"/>
  <c r="I25" i="3"/>
  <c r="M25" i="3"/>
  <c r="Q25" i="3"/>
  <c r="U25" i="3"/>
  <c r="Y25" i="3"/>
  <c r="AC25" i="3"/>
  <c r="AG25" i="3"/>
  <c r="AK25" i="3"/>
  <c r="AO25" i="3"/>
  <c r="E26" i="3"/>
  <c r="I26" i="3"/>
  <c r="M26" i="3"/>
  <c r="Q26" i="3"/>
  <c r="U26" i="3"/>
  <c r="Y26" i="3"/>
  <c r="AC26" i="3"/>
  <c r="AG26" i="3"/>
  <c r="AK26" i="3"/>
  <c r="AO26" i="3"/>
  <c r="E27" i="3"/>
  <c r="I27" i="3"/>
  <c r="M27" i="3"/>
  <c r="Q27" i="3"/>
  <c r="U27" i="3"/>
  <c r="Y27" i="3"/>
  <c r="AC27" i="3"/>
  <c r="AG27" i="3"/>
  <c r="AK27" i="3"/>
  <c r="F231" i="3"/>
  <c r="F229" i="3" s="1"/>
  <c r="F21" i="3" s="1"/>
  <c r="J231" i="3"/>
  <c r="J229" i="3" s="1"/>
  <c r="J21" i="3" s="1"/>
  <c r="N231" i="3"/>
  <c r="N229" i="3" s="1"/>
  <c r="N21" i="3" s="1"/>
  <c r="R231" i="3"/>
  <c r="R229" i="3" s="1"/>
  <c r="R21" i="3" s="1"/>
  <c r="V231" i="3"/>
  <c r="V229" i="3" s="1"/>
  <c r="V21" i="3" s="1"/>
  <c r="Z231" i="3"/>
  <c r="Z229" i="3" s="1"/>
  <c r="Z21" i="3" s="1"/>
  <c r="AD231" i="3"/>
  <c r="AD229" i="3" s="1"/>
  <c r="AD21" i="3" s="1"/>
  <c r="AH231" i="3"/>
  <c r="AH229" i="3" s="1"/>
  <c r="AH21" i="3" s="1"/>
  <c r="AL231" i="3"/>
  <c r="AL229" i="3" s="1"/>
  <c r="AL21" i="3" s="1"/>
  <c r="AP231" i="3"/>
  <c r="AP229" i="3" s="1"/>
  <c r="AP21" i="3" s="1"/>
  <c r="E231" i="3"/>
  <c r="E229" i="3" s="1"/>
  <c r="E21" i="3" s="1"/>
  <c r="I231" i="3"/>
  <c r="I229" i="3" s="1"/>
  <c r="M231" i="3"/>
  <c r="M229" i="3" s="1"/>
  <c r="Q231" i="3"/>
  <c r="Q229" i="3" s="1"/>
  <c r="Q21" i="3" s="1"/>
  <c r="U231" i="3"/>
  <c r="U229" i="3" s="1"/>
  <c r="U21" i="3" s="1"/>
  <c r="Y231" i="3"/>
  <c r="Y229" i="3" s="1"/>
  <c r="AC231" i="3"/>
  <c r="AC229" i="3" s="1"/>
  <c r="AG231" i="3"/>
  <c r="AG229" i="3" s="1"/>
  <c r="AG21" i="3" s="1"/>
  <c r="AK231" i="3"/>
  <c r="AK229" i="3" s="1"/>
  <c r="AK21" i="3" s="1"/>
  <c r="AO231" i="3"/>
  <c r="AO229" i="3" s="1"/>
  <c r="D14" i="2" l="1"/>
  <c r="D15" i="2"/>
  <c r="T14" i="2"/>
  <c r="T15" i="2"/>
  <c r="N14" i="1"/>
  <c r="N15" i="1"/>
  <c r="U15" i="2"/>
  <c r="U14" i="2"/>
  <c r="E15" i="2"/>
  <c r="E14" i="2"/>
  <c r="M15" i="2"/>
  <c r="M14" i="2"/>
  <c r="M14" i="1"/>
  <c r="M15" i="1"/>
  <c r="C28" i="1"/>
  <c r="C20" i="1" s="1"/>
  <c r="Q14" i="1"/>
  <c r="Q15" i="1"/>
  <c r="J15" i="1"/>
  <c r="J14" i="1"/>
  <c r="AK14" i="3"/>
  <c r="AK13" i="3"/>
  <c r="U14" i="3"/>
  <c r="U13" i="3"/>
  <c r="E14" i="3"/>
  <c r="E13" i="3"/>
  <c r="Q15" i="2"/>
  <c r="Q14" i="2"/>
  <c r="S15" i="2"/>
  <c r="S14" i="2"/>
  <c r="L15" i="2"/>
  <c r="L14" i="2"/>
  <c r="I14" i="1"/>
  <c r="I15" i="1"/>
  <c r="I15" i="2"/>
  <c r="I14" i="2"/>
  <c r="O28" i="1"/>
  <c r="O20" i="1" s="1"/>
  <c r="S23" i="1"/>
  <c r="S452" i="1"/>
  <c r="AG14" i="3"/>
  <c r="AG13" i="3"/>
  <c r="Q14" i="3"/>
  <c r="Q13" i="3"/>
  <c r="AD14" i="3"/>
  <c r="AD13" i="3"/>
  <c r="AC14" i="3"/>
  <c r="AC13" i="3"/>
  <c r="M14" i="3"/>
  <c r="M13" i="3"/>
  <c r="P15" i="2"/>
  <c r="P14" i="2"/>
  <c r="D838" i="1"/>
  <c r="D836" i="1" s="1"/>
  <c r="C14" i="2"/>
  <c r="C15" i="2"/>
  <c r="V28" i="2"/>
  <c r="V20" i="2" s="1"/>
  <c r="N28" i="2"/>
  <c r="N20" i="2" s="1"/>
  <c r="F28" i="2"/>
  <c r="F20" i="2" s="1"/>
  <c r="E27" i="1"/>
  <c r="E24" i="1"/>
  <c r="S94" i="1"/>
  <c r="S25" i="1" s="1"/>
  <c r="K20" i="1"/>
  <c r="N14" i="3"/>
  <c r="N13" i="3"/>
  <c r="K15" i="2"/>
  <c r="K14" i="2"/>
  <c r="S596" i="1"/>
  <c r="AP14" i="3"/>
  <c r="AP13" i="3"/>
  <c r="S631" i="1"/>
  <c r="S565" i="1"/>
  <c r="T631" i="1"/>
  <c r="D631" i="1"/>
  <c r="F73" i="1"/>
  <c r="D26" i="1"/>
  <c r="H73" i="1"/>
  <c r="H28" i="1" s="1"/>
  <c r="H20" i="1" s="1"/>
  <c r="T21" i="1"/>
  <c r="E22" i="1"/>
  <c r="T22" i="1" s="1"/>
  <c r="S119" i="1"/>
  <c r="S24" i="1" s="1"/>
  <c r="S44" i="1"/>
  <c r="S22" i="1" s="1"/>
  <c r="S27" i="1"/>
  <c r="Z14" i="3"/>
  <c r="Z13" i="3"/>
  <c r="J14" i="3"/>
  <c r="J13" i="3"/>
  <c r="Y14" i="3"/>
  <c r="Y13" i="3"/>
  <c r="I14" i="3"/>
  <c r="I13" i="3"/>
  <c r="T653" i="1"/>
  <c r="D653" i="1"/>
  <c r="S627" i="1"/>
  <c r="S626" i="1" s="1"/>
  <c r="S653" i="1"/>
  <c r="T566" i="1"/>
  <c r="R28" i="2"/>
  <c r="R20" i="2" s="1"/>
  <c r="J28" i="2"/>
  <c r="J20" i="2" s="1"/>
  <c r="S550" i="1"/>
  <c r="T484" i="1"/>
  <c r="D550" i="1"/>
  <c r="D61" i="1"/>
  <c r="P73" i="1"/>
  <c r="P28" i="1" s="1"/>
  <c r="P20" i="1" s="1"/>
  <c r="E25" i="1"/>
  <c r="T25" i="1" s="1"/>
  <c r="T29" i="1"/>
  <c r="F28" i="1"/>
  <c r="S201" i="1"/>
  <c r="S31" i="1"/>
  <c r="S26" i="1" s="1"/>
  <c r="AO14" i="3"/>
  <c r="AO13" i="3"/>
  <c r="G28" i="2"/>
  <c r="G20" i="2" s="1"/>
  <c r="R73" i="1"/>
  <c r="R28" i="1" s="1"/>
  <c r="R20" i="1" s="1"/>
  <c r="E626" i="1"/>
  <c r="T626" i="1" s="1"/>
  <c r="D523" i="1"/>
  <c r="D73" i="1" s="1"/>
  <c r="S524" i="1"/>
  <c r="S523" i="1" s="1"/>
  <c r="E523" i="1"/>
  <c r="T523" i="1" s="1"/>
  <c r="AL14" i="3"/>
  <c r="AL13" i="3"/>
  <c r="V14" i="3"/>
  <c r="V13" i="3"/>
  <c r="F13" i="3"/>
  <c r="F14" i="3"/>
  <c r="H15" i="2"/>
  <c r="H14" i="2"/>
  <c r="AH13" i="3"/>
  <c r="AH14" i="3"/>
  <c r="R13" i="3"/>
  <c r="R14" i="3"/>
  <c r="O14" i="2"/>
  <c r="O15" i="2"/>
  <c r="S971" i="1"/>
  <c r="S838" i="1"/>
  <c r="S836" i="1" s="1"/>
  <c r="T838" i="1"/>
  <c r="F836" i="1"/>
  <c r="T836" i="1" s="1"/>
  <c r="S970" i="1"/>
  <c r="T597" i="1"/>
  <c r="E653" i="1"/>
  <c r="D21" i="1"/>
  <c r="T24" i="1"/>
  <c r="T26" i="1"/>
  <c r="E596" i="1"/>
  <c r="T596" i="1" s="1"/>
  <c r="E452" i="1"/>
  <c r="G73" i="1"/>
  <c r="G28" i="1" s="1"/>
  <c r="G20" i="1" s="1"/>
  <c r="T627" i="1"/>
  <c r="L73" i="1"/>
  <c r="L28" i="1" s="1"/>
  <c r="L20" i="1" s="1"/>
  <c r="E61" i="1"/>
  <c r="T61" i="1" s="1"/>
  <c r="S62" i="1"/>
  <c r="S61" i="1" s="1"/>
  <c r="T36" i="1"/>
  <c r="T27" i="1"/>
  <c r="D36" i="1"/>
  <c r="S37" i="1"/>
  <c r="S36" i="1" s="1"/>
  <c r="D29" i="1"/>
  <c r="L15" i="1" l="1"/>
  <c r="L14" i="1"/>
  <c r="G14" i="1"/>
  <c r="G15" i="1"/>
  <c r="P15" i="1"/>
  <c r="P14" i="1"/>
  <c r="H14" i="1"/>
  <c r="H15" i="1"/>
  <c r="V15" i="2"/>
  <c r="V14" i="2"/>
  <c r="R15" i="2"/>
  <c r="R14" i="2"/>
  <c r="E73" i="1"/>
  <c r="E28" i="1" s="1"/>
  <c r="E20" i="1" s="1"/>
  <c r="T452" i="1"/>
  <c r="G15" i="2"/>
  <c r="G14" i="2"/>
  <c r="K14" i="1"/>
  <c r="K15" i="1"/>
  <c r="S73" i="1"/>
  <c r="C14" i="1"/>
  <c r="C15" i="1"/>
  <c r="D28" i="1"/>
  <c r="D20" i="1" s="1"/>
  <c r="S29" i="1"/>
  <c r="S28" i="1" s="1"/>
  <c r="S20" i="1" s="1"/>
  <c r="F15" i="2"/>
  <c r="F14" i="2"/>
  <c r="R14" i="1"/>
  <c r="R15" i="1"/>
  <c r="F20" i="1"/>
  <c r="T28" i="1"/>
  <c r="S21" i="1"/>
  <c r="J14" i="2"/>
  <c r="J15" i="2"/>
  <c r="T73" i="1"/>
  <c r="N14" i="2"/>
  <c r="N15" i="2"/>
  <c r="O14" i="1"/>
  <c r="O15" i="1"/>
  <c r="S14" i="1" l="1"/>
  <c r="S15" i="1"/>
  <c r="D15" i="1"/>
  <c r="D14" i="1"/>
  <c r="F15" i="1"/>
  <c r="T20" i="1"/>
  <c r="F14" i="1"/>
  <c r="E14" i="1"/>
  <c r="E15" i="1"/>
  <c r="T15" i="1" l="1"/>
  <c r="T14" i="1"/>
</calcChain>
</file>

<file path=xl/comments1.xml><?xml version="1.0" encoding="utf-8"?>
<comments xmlns="http://schemas.openxmlformats.org/spreadsheetml/2006/main">
  <authors>
    <author>ТВВ</author>
  </authors>
  <commentList>
    <comment ref="C44" authorId="0">
      <text>
        <r>
          <rPr>
            <b/>
            <sz val="8"/>
            <color indexed="81"/>
            <rFont val="Tahoma"/>
            <family val="2"/>
            <charset val="204"/>
          </rPr>
          <t>ТВВ:</t>
        </r>
        <r>
          <rPr>
            <sz val="8"/>
            <color indexed="81"/>
            <rFont val="Tahoma"/>
            <family val="2"/>
            <charset val="204"/>
          </rPr>
          <t xml:space="preserve">
2011- 317,82            2012 -537,29</t>
        </r>
      </text>
    </comment>
  </commentList>
</comments>
</file>

<file path=xl/comments2.xml><?xml version="1.0" encoding="utf-8"?>
<comments xmlns="http://schemas.openxmlformats.org/spreadsheetml/2006/main">
  <authors>
    <author>Турулин Виктор Валерьевич</author>
  </authors>
  <commentList>
    <comment ref="C44" authorId="0">
      <text>
        <r>
          <rPr>
            <b/>
            <sz val="8"/>
            <color indexed="81"/>
            <rFont val="Tahoma"/>
            <family val="2"/>
            <charset val="204"/>
          </rPr>
          <t>2011-135,77; 2013 - 67,14</t>
        </r>
      </text>
    </comment>
  </commentList>
</comments>
</file>

<file path=xl/comments3.xml><?xml version="1.0" encoding="utf-8"?>
<comments xmlns="http://schemas.openxmlformats.org/spreadsheetml/2006/main">
  <authors>
    <author>Турулин Виктор Валерьевич</author>
  </authors>
  <commentList>
    <comment ref="C44" authorId="0">
      <text>
        <r>
          <rPr>
            <b/>
            <sz val="8"/>
            <color indexed="81"/>
            <rFont val="Tahoma"/>
            <family val="2"/>
            <charset val="204"/>
          </rPr>
          <t>2011-135,77; 2013 - 67,14</t>
        </r>
      </text>
    </comment>
  </commentList>
</comments>
</file>

<file path=xl/comments4.xml><?xml version="1.0" encoding="utf-8"?>
<comments xmlns="http://schemas.openxmlformats.org/spreadsheetml/2006/main">
  <authors>
    <author>ТВВ</author>
  </authors>
  <commentList>
    <comment ref="C44" authorId="0">
      <text>
        <r>
          <rPr>
            <b/>
            <sz val="8"/>
            <color indexed="81"/>
            <rFont val="Tahoma"/>
            <family val="2"/>
            <charset val="204"/>
          </rPr>
          <t>ТВВ:</t>
        </r>
        <r>
          <rPr>
            <sz val="8"/>
            <color indexed="81"/>
            <rFont val="Tahoma"/>
            <family val="2"/>
            <charset val="204"/>
          </rPr>
          <t xml:space="preserve">
2011- 317,82            2012 -537,29</t>
        </r>
      </text>
    </comment>
  </commentList>
</comments>
</file>

<file path=xl/comments5.xml><?xml version="1.0" encoding="utf-8"?>
<comments xmlns="http://schemas.openxmlformats.org/spreadsheetml/2006/main">
  <authors>
    <author>ТВВ</author>
  </authors>
  <commentList>
    <comment ref="C44" authorId="0">
      <text>
        <r>
          <rPr>
            <b/>
            <sz val="8"/>
            <color indexed="81"/>
            <rFont val="Tahoma"/>
            <family val="2"/>
            <charset val="204"/>
          </rPr>
          <t>ТВВ:</t>
        </r>
        <r>
          <rPr>
            <sz val="8"/>
            <color indexed="81"/>
            <rFont val="Tahoma"/>
            <family val="2"/>
            <charset val="204"/>
          </rPr>
          <t xml:space="preserve">
2011- 317,82            2012 -537,29</t>
        </r>
      </text>
    </comment>
  </commentList>
</comments>
</file>

<file path=xl/comments6.xml><?xml version="1.0" encoding="utf-8"?>
<comments xmlns="http://schemas.openxmlformats.org/spreadsheetml/2006/main">
  <authors>
    <author>ТВВ</author>
  </authors>
  <commentList>
    <comment ref="C44" authorId="0">
      <text>
        <r>
          <rPr>
            <b/>
            <sz val="8"/>
            <color indexed="81"/>
            <rFont val="Tahoma"/>
            <family val="2"/>
            <charset val="204"/>
          </rPr>
          <t>ТВВ:</t>
        </r>
        <r>
          <rPr>
            <sz val="8"/>
            <color indexed="81"/>
            <rFont val="Tahoma"/>
            <family val="2"/>
            <charset val="204"/>
          </rPr>
          <t xml:space="preserve">
2011- 317,82            2012 -537,29</t>
        </r>
      </text>
    </comment>
  </commentList>
</comments>
</file>

<file path=xl/comments7.xml><?xml version="1.0" encoding="utf-8"?>
<comments xmlns="http://schemas.openxmlformats.org/spreadsheetml/2006/main">
  <authors>
    <author>Покало Юлия Викторовна</author>
  </authors>
  <commentList>
    <comment ref="K34" authorId="0">
      <text>
        <r>
          <rPr>
            <b/>
            <sz val="9"/>
            <color indexed="81"/>
            <rFont val="Tahoma"/>
            <family val="2"/>
            <charset val="204"/>
          </rPr>
          <t>Покало Юлия Викторовна:</t>
        </r>
        <r>
          <rPr>
            <sz val="9"/>
            <color indexed="81"/>
            <rFont val="Tahoma"/>
            <family val="2"/>
            <charset val="204"/>
          </rPr>
          <t xml:space="preserve">
с учетом амортизации в управленч. расх</t>
        </r>
      </text>
    </comment>
  </commentList>
</comments>
</file>

<file path=xl/sharedStrings.xml><?xml version="1.0" encoding="utf-8"?>
<sst xmlns="http://schemas.openxmlformats.org/spreadsheetml/2006/main" count="11223" uniqueCount="2043">
  <si>
    <t>Приложение  № 7.1</t>
  </si>
  <si>
    <t>к приказу Минэнерго России</t>
  </si>
  <si>
    <t>от 24 марта 2010 г. №114</t>
  </si>
  <si>
    <t>Отчет об исполнении инвестиционной программы ПАО "МРСК Северного Кавказа"  за 4 квартал 2015 г., млн. рублей с НДС
(представляется ежеквартально)</t>
  </si>
  <si>
    <t>Генеральный директор</t>
  </si>
  <si>
    <t>ПАО "МРСК Северного Кавказа"</t>
  </si>
  <si>
    <t>_________________Ю.В. Зайцев</t>
  </si>
  <si>
    <t>«___»________________ 2016 года</t>
  </si>
  <si>
    <t>М.П.</t>
  </si>
  <si>
    <t>№№</t>
  </si>
  <si>
    <t>Наименование объекта</t>
  </si>
  <si>
    <t xml:space="preserve">Остаток стоимости на начало года * </t>
  </si>
  <si>
    <t>Объем финансирования
 [отчетный год]</t>
  </si>
  <si>
    <t>Освоено (закрыто актами выполненных работ), млн.рублей</t>
  </si>
  <si>
    <t>Введено оформлено актами ввода в эксплуатацию), млн.рублей</t>
  </si>
  <si>
    <t>Осталось профинансировать по результатам отчетного периода *</t>
  </si>
  <si>
    <t>Отклонение ***</t>
  </si>
  <si>
    <t>Причины отклонений</t>
  </si>
  <si>
    <t>всего</t>
  </si>
  <si>
    <t>1 кв</t>
  </si>
  <si>
    <t>2 кв</t>
  </si>
  <si>
    <t>3 кв</t>
  </si>
  <si>
    <t>4 кв</t>
  </si>
  <si>
    <t>млн.рублей</t>
  </si>
  <si>
    <t>%</t>
  </si>
  <si>
    <t>в том числе за счет</t>
  </si>
  <si>
    <t>план**</t>
  </si>
  <si>
    <t>факт***</t>
  </si>
  <si>
    <t>план</t>
  </si>
  <si>
    <t>факт</t>
  </si>
  <si>
    <t>за отчетный 
квартал</t>
  </si>
  <si>
    <t>уточнения стоимости по результатам утвержденной ПСД</t>
  </si>
  <si>
    <t>уточнения стоимости по результатм закупочных процедур</t>
  </si>
  <si>
    <t xml:space="preserve">ВСЕГО, </t>
  </si>
  <si>
    <t>Ставропольэнерго</t>
  </si>
  <si>
    <t>Дагэнерго</t>
  </si>
  <si>
    <t>Кабардино-Балкарский филиал</t>
  </si>
  <si>
    <t>Северо-Осетинский филиал</t>
  </si>
  <si>
    <t>Карачаево-Черкесский филиал</t>
  </si>
  <si>
    <t>Ингушский филиал</t>
  </si>
  <si>
    <t>Аппарат управления</t>
  </si>
  <si>
    <t>1.</t>
  </si>
  <si>
    <t>Техническое перевооружение и реконструкция</t>
  </si>
  <si>
    <t>1.1.</t>
  </si>
  <si>
    <t>Энергосбережение и повышение энергетической эффективности</t>
  </si>
  <si>
    <t>Корректировка выполненных объемов работ по факту выявленных профильными службами  ПАО «МРСК Северного Кавказа» замечаний.</t>
  </si>
  <si>
    <t>Погашение Кт задолженносит прошлых лет.</t>
  </si>
  <si>
    <t>1.2.</t>
  </si>
  <si>
    <t>Создание систем противоаварийной и режимной автоматики</t>
  </si>
  <si>
    <t>Дефицит денежных средств.</t>
  </si>
  <si>
    <t>Финансирование: план финансирования ИПР 2015г. формировался в середине 2014г., и не учитывал объективную ситуацию на объектах кап. строительства по итогам 2014г. В 2015г. осуществлено погашение КЗ сформировавшейся по итогам 2014г.  Финансирование: Дефицит денежных средств</t>
  </si>
  <si>
    <t>Освоение,ввод: удорожание объекта за счет отнесения прочих затрат Финансирование: Дефицит денежных средств</t>
  </si>
  <si>
    <t>Ввод: объект укомплектован оборудованием заказчика в декабре 2015 года Финансирование: Дефицит денежных средств</t>
  </si>
  <si>
    <t>Освоение: удорожание оборудования по итогам торгов Ввод: объект укомплектован оборудованием заказчика в декабре 2015 года Финансирование: Дефицит денежных средств, тонесены %</t>
  </si>
  <si>
    <t>Объект реализуется в соответствии с предписаниям РДУ (Заключение ОАО "СО ЕЭС" от 08.02.2012). Объект предусмотрен утвержденной ИПР на 2014 г. Ввод объекта запланирован в 2015 году. Финансирование: погашение Кт задолженности  2014 г.</t>
  </si>
  <si>
    <t>Погашение Кт задолженности за выполненные работы перед подрядной организацией,приобретение оборудования и материалов. Начисление % по кредиту</t>
  </si>
  <si>
    <t>Погашение кредиторской задолженности перед подрядной организацией, приобретение оборудования и материалов.начисление % по кредиту</t>
  </si>
  <si>
    <t>Погашение Кт задолженности приобретение оборудования и материалов. Начисление % по кредиту</t>
  </si>
  <si>
    <t>1.3.</t>
  </si>
  <si>
    <t xml:space="preserve">Создание систем телемеханики  и связи </t>
  </si>
  <si>
    <t>Договор долгосрочный, работы ведутся с опережением графика выполнения работ. Финансирование: погашение Кт задолженности 2014 г. по условиям договора.</t>
  </si>
  <si>
    <t>Дефицит денежных средств</t>
  </si>
  <si>
    <t>1.4.</t>
  </si>
  <si>
    <t>Установка устройств регулирования напряжения и компенсации реактивной мощности</t>
  </si>
  <si>
    <t>1.5.</t>
  </si>
  <si>
    <t>Прочее</t>
  </si>
  <si>
    <t>Погашение Кт задолженности 2014 г.</t>
  </si>
  <si>
    <t>Объект включен в план финансирования в соответствии с Приказом Минэнерго РФ по РВР от 03.04.2015 №215. Срок ввода объекта скорректирован (согласно Приказа РВР срок ввода - август 2016 года). Срок реализации мероприятия перенесен на более поздний период при корректировке. Дефицит денежных средств.</t>
  </si>
  <si>
    <t>позднее выполнение плана КВЛ, отнесены %, з/п</t>
  </si>
  <si>
    <t>Освоение,ввод; удорожание объекта по итогам торгов 2015 года и отнесения прочих расходов  Финансирование: Дефицит денежных средств</t>
  </si>
  <si>
    <t>Освоение: при корректировке ИПР срок реализации  объекта перенесен на 2017 г. Финансирование: при корректировке ИПР срок реализации  объекта перенесен на 2017 г. Финансирование: При корректировке ИПР срок реализации  объекта перенесен на 2017 г. В 2015 году запланирована разработка ПИР. С целью недопущения роста объемов незавершенного строительства мероприятие будет реализовываться в 2017 г.</t>
  </si>
  <si>
    <t>Освоение: бъект реализован вне плана в свзяи с технической потребностью установки силового трансформатора для обеспечения поддержания норматива потерь (установленного МРСК) в заданных рамках. Акт технического осведетельствования от 30.10.2015 Финансирование: Выполнение обязательств по договору ТП.Работы выполн.хоз. способом, Начисление % за  использование кредитных средств</t>
  </si>
  <si>
    <t>Освоение, ввод: удорожание строительства за счет прочих расходов Финансирование: Дефицит денежных средств</t>
  </si>
  <si>
    <t>Дефецит денежных средств скэрк</t>
  </si>
  <si>
    <t>Объект реализуется в соответствии с заключением  ОАО "СО ЕЭС" от 22.06.2015г., а также тех.присоединения ГРК "Мамисон". В соответствии с предписанием выполнение работ и ввод объекта на основные фонды запланированы в 2015 году. Финансирование: дефецит денежных средств</t>
  </si>
  <si>
    <t>Погашение Кт задолженности за доставленное оборудование и материалы</t>
  </si>
  <si>
    <t>выполнение объема работ по договору 2014 года. Погашение Кт задолженности.</t>
  </si>
  <si>
    <t>Освоение, ввод:в связи с тем, что при корректировке ИПР на 2015г., объект находился в «подвешенном состоянии (кандидат на исключение)» до июня 2015г.,  договор на поставку оборудования был заключен позже запланированного срока. В этой связи задержка в поставке трансформатора не позволила выполнить план  Финансирование: Перенос срока проведения торг.зак. процедур из-за принятия решения о вхождении объекта в план или его исключения в условиях сокращения источников финансирования ИПР</t>
  </si>
  <si>
    <t>Освоение: бъект реализован вне плана в свзяи с технической потребностью установки оборудования для обеспечения поддержания норматива потерь (установленного МРСК) в заданных рамках. Акт технического осведетельствования от 07.09.2015 Финансирование: Выполнение обязательств по договору ТП.Работы выполн.хоз. способом, Начисление % за  использование кредитных средств</t>
  </si>
  <si>
    <t>Погашение Кт задолженности 2014 г., %, з/п</t>
  </si>
  <si>
    <t>Освоение : задержка поставки оборудования Финансирование: Дефицит денежных средств</t>
  </si>
  <si>
    <t>Освоение: экономия по результатам торгов Финансирование: план ИПР 2015г. формировался в середине 2014г., и не учитывал объективную ситуацию на объектах кап. строительства по итогам 2014г.  Финансирование: Экономия по результатам торгово-закупочных процедур ПИР</t>
  </si>
  <si>
    <t>Освоение,ввод: подрядчик не определен, поздно принято решение о выполнении  работ хозспособом  Финансирование: Отсутствие договора подряда.Объект выполняется хоз.способом.</t>
  </si>
  <si>
    <t xml:space="preserve">Освоение : задержка поставки оборудования Финансирование: Задержка поставки оборудования </t>
  </si>
  <si>
    <t>Освоение, ввод: необходимость выполнения договорных обязательств по договору техприса Финансирование: Выполнение обязательств по договору ТП.Работы выполн.хоз.способом.</t>
  </si>
  <si>
    <t>Освоение, ввод: необходимость выполнения договорных обязательств по договору техприса Финансирование: погашение Кт задолженности, отнесены %</t>
  </si>
  <si>
    <t>Погашение Кт задолжености за поставленное оборудование</t>
  </si>
  <si>
    <t>Экономия по договору, оплата КС 14 по условиям договора в 1 кв. 2016 г</t>
  </si>
  <si>
    <t>Освоение: невыполнение подрядчиком  графика производства работ Финансирование: Экономия по договору</t>
  </si>
  <si>
    <t>Финансирование: Погашение Кт задолженности.</t>
  </si>
  <si>
    <t>Освоение, ввод: экономия по итогам торгов Финансирование: Дефицит денежных средств</t>
  </si>
  <si>
    <t>Освоение, ввод: экономия по итогам торгов Финансирование: Дефицит денежных средств, отнесены %</t>
  </si>
  <si>
    <t>СМР и наладка оборудования. Финансирование: погашение Кт задолженности, приобретение оборудования и материалов.</t>
  </si>
  <si>
    <t>СМР и наладка оборудования. Финансирование: погашение Кт задолженности за доставленное оборудование.</t>
  </si>
  <si>
    <t>Освоение: выполнение работ, не завершенных в 2014г. Ввод: выполнение работ, не завершенных в 2014г. Финансирование: приобретение оборудования и материалов, отнесены % и з/пл Финансирование: Дефицит денежных средств</t>
  </si>
  <si>
    <t>Финансирование: приобретение оборудования и материалов, дефицит денежных средств</t>
  </si>
  <si>
    <t>Освоение,ввод: Объект реализован вне плана в свзяи с технической потребностью установки доп.МТП для обеспечения поддержания норматива потерь (установленного МРСК) в заданных рамках.  Жалоба потребителей от 25.11.2015г.   Финансирование: Выполнение обязательств по договору ТП.Работы выполн.хоз. способом, Начисление % за  использование кредитных средств</t>
  </si>
  <si>
    <t>Освоение,ввод: Объект реализован вне плана в свзяи с технической потребностью установки доп.МТП для обеспечения поддержания норматива потерь (установленного МРСК) в заданных рамках.  Жалоба потребителей от 27.05.12015г.   Финансирование: Выполнение обязательств по договору ТП.Работы выполн.хоз. способом, Начисление % за  использование кредитных средств</t>
  </si>
  <si>
    <t>Освоение,ввод: Объект реализован вне плана в свзяи с технической потребностью установки доп.МТП для обеспечения поддержания норматива потерь (установленного МРСК) в заданных рамках.  Жалоба потребителей от 02.04.12015г.   Финансирование: Выполнение обязательств по договору ТП.Работы выполн.хоз. способом, Начисление % за  использование кредитных средств</t>
  </si>
  <si>
    <t>Освоение: Объект реализован вне плана в свзяи с технической потребностью установки доп.МТП для обеспечения поддержания норматива потерь (установленного МРСК) в заданных рамках.  Жалоба потребителей от 07.10.2015г.   Финансирование: Выполнение обязательств по договору ТП.Работы выполн.хоз. способом, Начисление % за  использование кредитных средств</t>
  </si>
  <si>
    <t>Освоение,ввод: подрядная организация занимается оформлением исходно-разрешительной документации (отводом земли) Финансирование: Не выполнение подрядчиком графика производственных работ</t>
  </si>
  <si>
    <t>Объект включен в ИПР в соответствии с предписаниями надзорных органов (Ростехнадзор: предписание от № 160-р Пл-Д8.2/Д 8.1 от 25.04.2014) При выполнении работ из объекта выделены титула по реконструкции ВЛ 0,4кВ согласно приказа от 31.12.2014 №843. Финансирование: дефецит денежных средств</t>
  </si>
  <si>
    <t>Дефецит денежных средств</t>
  </si>
  <si>
    <t>Дефицит денежных средств скэрк</t>
  </si>
  <si>
    <t>Погашение Кт задолженности</t>
  </si>
  <si>
    <t>Освоение: выполнение работ, не завершенных в 2014г. Ввод: выполнение работ, не завершенных в 2014г. Финансирование: отнесены %, дефицит денежных средств</t>
  </si>
  <si>
    <t>Освоение: выполнение работ, не завершенных в 2014г. Ввод: выполнение работ, не завершенных в 2014г. Финансирование: отнесены % ,з/пл, дефецит денежных средств</t>
  </si>
  <si>
    <t>Освоение: Выполнение Приказа Минэнерго РФ от 20.05.2003 №187 ПУЭ глава 2.4 п. 2.4.95., отнесение прочих расходов Ввод: удорожание за счет отнесения прочих расходов Финансирование: отнесены % ,з/пл Финансирование: Дефицит денежных средств</t>
  </si>
  <si>
    <t>Освоение: выполнение работ, не завершенных в 2014г. Ввод: Объект 2014г., введен в 2015 в связи с задержкой поставки оборудования. Финансирование: Работы выполнены хоз. Способом, отнесены % , приобретение оборудования и материалов Финансирование: Дефицит денежных средств</t>
  </si>
  <si>
    <t>Освоение:  работы выполнены в 4 кв 2014г из за недоделок заактированы в 1 кв 2015 года .,отнесены прочие затраты   Ввод: объект "законсервирован" в августе 2015 Финансирование: Дефицит денежных средств</t>
  </si>
  <si>
    <t>Освоение:  работы выполнены в 4 кв 2014г из за недоделок заактированы в 1 кв 2015 года .,отнесены прочие затраты   Ввод: объект "законсервирован" в августе 2015 Финансирование: Дефицит денежных средств, отнесены %, ГСМ</t>
  </si>
  <si>
    <t>Финансирование: Погашение Кт задолженности Финансирование: Дефицит денежных средств</t>
  </si>
  <si>
    <t>Освоение,ввод:ПИР выполнены 31.10.2015 реализовать объект в 2015 году не успели Финансирование: Задержка поставки оборудования со стороны Заказчика</t>
  </si>
  <si>
    <t>Оборудование, не входящее в сметы строек филиала Ставропольэнерго, в т.ч.</t>
  </si>
  <si>
    <t>Прочая спецтехника, механизмы</t>
  </si>
  <si>
    <t>Оборудование, не входящее в сметы строек филиала Дагэнерго, в т.ч.</t>
  </si>
  <si>
    <t>Оборудование, не входящее в сметы строек Кабардино-Балкарского филиала, в т.ч.</t>
  </si>
  <si>
    <t>Оборудование, не входящее в сметы строек Северо-Осетинского филиала, в т.ч.</t>
  </si>
  <si>
    <t>Оборудование, не входящее в сметы строек  Карачаево-Черкесского филиала, в т.ч.</t>
  </si>
  <si>
    <t>дефицит денежных средств</t>
  </si>
  <si>
    <t>Оборудование, не входящее в сметы строек Ингушского филиала, в т.ч.</t>
  </si>
  <si>
    <t>Оборудование, не входящее в сметы строек Аппарата управления, в т.ч.</t>
  </si>
  <si>
    <t>Оборудование, требующее монтажа</t>
  </si>
  <si>
    <t>2.</t>
  </si>
  <si>
    <t>Новое строительство</t>
  </si>
  <si>
    <t>2.1.</t>
  </si>
  <si>
    <t>2.2.</t>
  </si>
  <si>
    <t>Прочее новое строительство</t>
  </si>
  <si>
    <t>Освоение: На момент закрытия объекта подрядной организацией ЗАО "ПП "Поток" не была предоставленна исполнительная и разрешительная документация по ПНР. Объемы по выполненным ПНР проведены после предоставления подтверждающей документации. Ввод: Объемы по выполненным ПНР введены  после предоставления подтверждающей документации и оформления форм КС-2, КС-3 Финансирование: Дефицит денежных средств</t>
  </si>
  <si>
    <t>Финансирование: погашение кредиторской задолженности, не планировавшейся при формировании ИПР. Финансирование: Дефицит денежных средств</t>
  </si>
  <si>
    <t>Освоение,ввод; удорожание объекта по итогам торгов 2015 года и отнесения прочих расходов  Финансирование: Начисление % за использование кредитных средств, начисление з/п</t>
  </si>
  <si>
    <t>Освоение:длительная торгово-закупочная процедкра Финансирование: Дефицит денежных средств, отнесены %</t>
  </si>
  <si>
    <t xml:space="preserve"> Финансирование: Дефицит денежных средств, отнесены %</t>
  </si>
  <si>
    <t>Освоение:ввиду существенного сокращения ИПР, для оптимизации затрат по объекту и минимизации роста КЗ  и объемов НЗС (в условиях перевыполнения плана 2015г.) начало объекта перенесено на 2019 год (проект ИПР на 2016 – 2021гг.) Финансирование: Ввиду существенного сокращения ИПР, для оптимизации затрат по объекту и минимизации роста КЗ  и объемов НЗС (в условиях перевыполнения плана 2015г.) начало объекта перенесено на 2019 год (проект ИПР на 2016 – 2021гг.)</t>
  </si>
  <si>
    <t>Финансирование: выполнение договорных обяз.по договору техприса, приобретение оборудования и материалов  Финансирование: Дефицит денежных средств</t>
  </si>
  <si>
    <t>Освоение, ввод:невыполнение подрядчиком графика  производства работ Финансирование: Невыполнение плана освоения капитальных вложений.</t>
  </si>
  <si>
    <t>Освоени:необходимость выполнения договорных обязательств по договору техприса  Финансирование: Погашение Кт задолженности по договорам поставки</t>
  </si>
  <si>
    <t>Погашение Кт задолженности за поставленное оборудование</t>
  </si>
  <si>
    <t xml:space="preserve"> Финансирование: Дефицит денежных средств</t>
  </si>
  <si>
    <t>Освоение:невыполнение договорных обязательств заявителем( договор не оплачен) Финансирование: Невыполнение плана освоения капитальных вложений.</t>
  </si>
  <si>
    <t>Освоение, ввод:невыполнение договорных обязательств заявителем( договор не оплачен) Финансирование: Невыполнение плана освоения капитальных вложений.</t>
  </si>
  <si>
    <t>Освоение, ввод: задержка в реализации работ по территории лесонасождений. Договор на Освоение лесов под строительство объекта №01/15 ИП от 18.12.2015 проходит гос.экспертизу Финансирование: Невыполнение плана освоения капитальных вложений.</t>
  </si>
  <si>
    <t>Освоение, ввод:задержка  поставки материалов, для выполнения объекта хозспособом Финансирование: Письмо Заявителя о переносе реализации</t>
  </si>
  <si>
    <t>Освоение:невыполнение договорных обязательств заявителем( договор не оплачен) Финансирование: Невыполнение договрных обязательств Заявителем (планируется расторжение договора ТП)</t>
  </si>
  <si>
    <t>Погашение Кт задолженности за поставленное оборудование, начислены %</t>
  </si>
  <si>
    <t>Освоение:титул включен в план для резевирования средств, необходимых для выполнения тех.пр. льготной категории заявителей . Фактические  затраты по объектам  детализированы по итогам выполднения 9 месяцев,по итогам 4 квартала проходят укрупненно Финансирование: Выполнение работ по факту заключенных договоров ТП</t>
  </si>
  <si>
    <t>Освоение, ввод:заявитель произведет работы собственными силами согласно доп.соглашению 1 к договору 288/14/КРЭС от 05.05.15 Финансирование: Письмо Заявителя о внесении изменений в догвор Т.П. (выполнение работ самостоятельно)</t>
  </si>
  <si>
    <t>Экономия по договору</t>
  </si>
  <si>
    <t>Освоение, ввод: экономия по итогам торгов Финансирование: Невыполнение подрядчиком графика производства работ</t>
  </si>
  <si>
    <t>Освоение, ввод: объект будет реализован хозспособом ,поставка материалов заплпнирована на февраль2016 Финансирование: Невыполнение подрядчиком графика производства работ</t>
  </si>
  <si>
    <t>Освоение, ввод:  мероприятия по техприсоединению закрыты без строительстава Финансирование: Объект не укомплектован материалом для хоз.способа</t>
  </si>
  <si>
    <t>Освоение, ввод:обеъкт включен на основании укрупненного расчета, но в результате выполнения хозспособом сложилась экономия Финансирование: Дефицит денежных средств</t>
  </si>
  <si>
    <t>Освоение,ввод:необходимость выполнения договорных обязательств по договору техприса  Финансирование: Погашение кредиторской задолженности, Начисление з/п</t>
  </si>
  <si>
    <t xml:space="preserve">Освоение,ввод:необходимость выполнения договорных обязательств по договору техприса  Финансирование: Выполнение обязательств по договору ТП.Работы выполн.хоз.способом. </t>
  </si>
  <si>
    <t>Освоение:необходимость выполнения договорных обязательств по договору техприса  Финансирование: Выполнение обязательств по договору ТП.Работы выполн.хоз. способом, Начисление % за  использование кредитных средств</t>
  </si>
  <si>
    <t>Освоение:необходимость выполнения договорных обязательств по договору техприса  Финансирование: Выполнение обязательств по договору ТП.Работы выполн.хоз.способом.</t>
  </si>
  <si>
    <t>Освоение, ввод: объект реализован вне плана в свзяи с технической потребностью  для обеспечения поддержания норматива потерь (установленного МРСК) в заданных рамках.  Жалоба потребителя от 05.12.2014 Финансирование: Погашение Кт задолженности по договорам поставки</t>
  </si>
  <si>
    <t xml:space="preserve">Приобретение основных средств </t>
  </si>
  <si>
    <t>4.</t>
  </si>
  <si>
    <t>НИОКР</t>
  </si>
  <si>
    <t>Погашение задолженности 2013 г.</t>
  </si>
  <si>
    <t>Справочно:</t>
  </si>
  <si>
    <t>Оплата процентов за привлеченные кредитные ресурсы</t>
  </si>
  <si>
    <t>Объект 1</t>
  </si>
  <si>
    <t>Объект 2</t>
  </si>
  <si>
    <t>…</t>
  </si>
  <si>
    <t>* - в ценах отчетного года</t>
  </si>
  <si>
    <t>** - план, согласно утвержденной инвестиционной программе</t>
  </si>
  <si>
    <t>*** - накопленным итогом за год</t>
  </si>
  <si>
    <t>Примечание: для сетевых объектов с разделением объектов на ПС, ВЛ и КЛ</t>
  </si>
  <si>
    <t>Приложение  №  7.2</t>
  </si>
  <si>
    <t>Отчет об исполнении основных этапов работ по реализации инвестиционной программы ПАО "МРСК Северного Кавказа" за 4 квартал 2015 г.
(представляется ежеквартально)</t>
  </si>
  <si>
    <t>_________________Ю.В.Зайцев</t>
  </si>
  <si>
    <t>№</t>
  </si>
  <si>
    <t>Наименование объекта*</t>
  </si>
  <si>
    <t>Плановый объем финансирования, млн. руб.*</t>
  </si>
  <si>
    <t>Фактически профинансировано, млн. руб.</t>
  </si>
  <si>
    <t>Оклонение фактической стоимости работ от плановой стоимости, млн. руб.</t>
  </si>
  <si>
    <t>Фактически освоено (закрыто актами выполненных работ) с НДС, млн. руб.</t>
  </si>
  <si>
    <t>Технические характеристики созданных объектов</t>
  </si>
  <si>
    <t>Генерирующие объекты</t>
  </si>
  <si>
    <t xml:space="preserve">Подстанции </t>
  </si>
  <si>
    <t>Линии электропередачи</t>
  </si>
  <si>
    <t>Иные 
объекты</t>
  </si>
  <si>
    <t>Всего</t>
  </si>
  <si>
    <t>ПИР</t>
  </si>
  <si>
    <t>СМР</t>
  </si>
  <si>
    <t>оборудование и материалы</t>
  </si>
  <si>
    <t>прочие</t>
  </si>
  <si>
    <t>год ввода в эксплуатацию</t>
  </si>
  <si>
    <t>Нормативный 
срок службы, 
лет</t>
  </si>
  <si>
    <t>мощность, МВт</t>
  </si>
  <si>
    <t>тепловая энергия, 
Гкал/час</t>
  </si>
  <si>
    <t>Нормативный срок службы, лет</t>
  </si>
  <si>
    <t>Количество и марка силовых трансформаторов, шт</t>
  </si>
  <si>
    <t>Мощность, МВА</t>
  </si>
  <si>
    <t>год ввода в эксплуа-тацию</t>
  </si>
  <si>
    <t>Тип опор</t>
  </si>
  <si>
    <t>Марка кабеля</t>
  </si>
  <si>
    <t>Протяженность, км</t>
  </si>
  <si>
    <t>Погашение задолженности прошлых лет</t>
  </si>
  <si>
    <t>* - с разделением объектов на ПС, ВЛ и КЛ с указанием уровня напряжения</t>
  </si>
  <si>
    <t>** - согласно проектно-сметной документации с учетом перевода в прогнозные цены планируемого периода с НДС</t>
  </si>
  <si>
    <t>Приложение  № 9</t>
  </si>
  <si>
    <t>от «24» марта 2010 г. №114</t>
  </si>
  <si>
    <t>Отчет о вводах/выводах объектов  ПАО "МРСК Северного Кавказа"  за 4 квартал  2015 г.
(представляется ежеквартально)</t>
  </si>
  <si>
    <t>№ п/п</t>
  </si>
  <si>
    <t>Наименование проекта</t>
  </si>
  <si>
    <t>Ввод мощностей</t>
  </si>
  <si>
    <t>Вывод мощностей</t>
  </si>
  <si>
    <t>план*</t>
  </si>
  <si>
    <t xml:space="preserve">1 кв. </t>
  </si>
  <si>
    <t>2 кв.</t>
  </si>
  <si>
    <t>3 кв.</t>
  </si>
  <si>
    <t>4 кв.</t>
  </si>
  <si>
    <t>2015 г.</t>
  </si>
  <si>
    <t>2015г.</t>
  </si>
  <si>
    <t>МВА</t>
  </si>
  <si>
    <t>км</t>
  </si>
  <si>
    <t>ВСЕГО:</t>
  </si>
  <si>
    <t>Заместитель генерального директора по капитальному строительству</t>
  </si>
  <si>
    <t>Приложение  № 13</t>
  </si>
  <si>
    <t xml:space="preserve">Отчет о техническом состоянии объектов филиалов ПАО "МРСК Северного Кавказа"  за 4 квартал 2015 г.
</t>
  </si>
  <si>
    <t>№ 
п/п</t>
  </si>
  <si>
    <t>Наименование направления/
проекта 
инвестиционной 
программы</t>
  </si>
  <si>
    <t>Технические характеристики</t>
  </si>
  <si>
    <t>Сроки реализации 
проекта</t>
  </si>
  <si>
    <t>Наличие исходно-разрешительной документации</t>
  </si>
  <si>
    <t>мощность, 
МВт, МВА</t>
  </si>
  <si>
    <t>выработка, млн.кВт/ч</t>
  </si>
  <si>
    <t>длина 
ВЛ,
км</t>
  </si>
  <si>
    <t>Год начала
строительства</t>
  </si>
  <si>
    <t>Год ввода в 
эксплуатацию</t>
  </si>
  <si>
    <t>Утвержденная  
проектно-сметная 
документация
(+;-)</t>
  </si>
  <si>
    <t>Заключение 
Главгос-
экспертизы 
России (+;-)</t>
  </si>
  <si>
    <t>Оформленный 
в соответствии 
с законо-
+тельством 
землеотвод (+;-)</t>
  </si>
  <si>
    <t>Разрешение 
на строи-
тельство (+;-)</t>
  </si>
  <si>
    <t>СТФ</t>
  </si>
  <si>
    <t>ДагФ</t>
  </si>
  <si>
    <t>КБФ</t>
  </si>
  <si>
    <t>СОФ</t>
  </si>
  <si>
    <t>КЧФ</t>
  </si>
  <si>
    <t>ИнФ</t>
  </si>
  <si>
    <t>АУ</t>
  </si>
  <si>
    <t>компоненты серверов, Адаптер, Модуль Brocade 8Gb, Память 16GB</t>
  </si>
  <si>
    <t>серверное оборудование, Маршрутизатор, Коммутатор IBM System Networking, Система хранения IBM DS3524</t>
  </si>
  <si>
    <t>персональные компьютеры и оргтехника, ноубук, принтер, сканер</t>
  </si>
  <si>
    <t>моноблок</t>
  </si>
  <si>
    <t>Маршрутизатор МikroTik CCR1036-8G-2S+EM</t>
  </si>
  <si>
    <t>Сервер HP Proliant DL320e Gen8 2x4Gb DDR3/4xHDD 2000Gb/350WРасширенная гарантия: Сервис HP 5 лет</t>
  </si>
  <si>
    <t>Сервер HP Proliant DL320e Gen8 2x4Gb DDR3/4xHDD 500Gb/350WРасширенная гарантия: Сервис HP 5 лет</t>
  </si>
  <si>
    <t>Сервер конференцсвязи/POL-RPCS1810-010-RU/RP</t>
  </si>
  <si>
    <t>Шлюз - GSM 2N StarGate</t>
  </si>
  <si>
    <t>Кресло руков.нат.кожа ТА106(21) черный/дерево темный орех ЧЕЛЛИНИ</t>
  </si>
  <si>
    <t>Кондиционер мобильный RODA 09</t>
  </si>
  <si>
    <t>Коммутатор HP FF 5700</t>
  </si>
  <si>
    <t>Сервер HP DL560</t>
  </si>
  <si>
    <t>Система (строительство)  электропитания мощностью 20 кВ серверной комнаты каб.602</t>
  </si>
  <si>
    <t>Система хранения данных HP MSA 2040</t>
  </si>
  <si>
    <t xml:space="preserve">Ферма виртуализации серверных ролей </t>
  </si>
  <si>
    <t xml:space="preserve">Ферма для виртуализации серверных ролей </t>
  </si>
  <si>
    <t>Объектив Canon EF-S 18-135mm F/3.5 -5.6 IS</t>
  </si>
  <si>
    <t>Сейф огневзломостойкий Гарант-95Т</t>
  </si>
  <si>
    <t>Робот-тренажер "Гоша" с компьютерной тренажерной программой "Гоша"</t>
  </si>
  <si>
    <t>Комплексная программа мер по снижению сверхнормативных потерь</t>
  </si>
  <si>
    <t>+</t>
  </si>
  <si>
    <t>Не требуется</t>
  </si>
  <si>
    <t>Электростанция дизельная в шумопогодоизолированном кожухе ДЭС F100GX (80 кВт)</t>
  </si>
  <si>
    <t xml:space="preserve">БензопилаSTIHL MS 361 </t>
  </si>
  <si>
    <t>Бензокоса (триммер)Husqvarna 545FХ</t>
  </si>
  <si>
    <t>персональные компьютеры и оргтехника, Персональный компьютер НР6300 Pro SFF i5+ мониторНР TFT LE2002*20 LED MONITOR 250 св/м2,1000:1,2мы,1</t>
  </si>
  <si>
    <t>КММ "ШТРИХ-М-ФР-К" зав №00100536</t>
  </si>
  <si>
    <t xml:space="preserve"> Оборудование ОДС Атуев Группа материально-тех снабжения Атуев М.Х.</t>
  </si>
  <si>
    <t>Установка для проверки сложных защит "Уран-2"</t>
  </si>
  <si>
    <t>РЕТОМ-21 (с поверкой) +ноутбук</t>
  </si>
  <si>
    <t>Проверочный стенд РЗАУран- 2</t>
  </si>
  <si>
    <t>Генератор технической частотыГТЧ – 150</t>
  </si>
  <si>
    <t>Прибор ВАФПарма ВАФ (с двумя клещами)</t>
  </si>
  <si>
    <t>Комплекс универсальныйРЕТОМ-21 (с поверкой)+чемодан повышенной прочности для транспортировки РЕТОМ-21+ноутбук</t>
  </si>
  <si>
    <t>Вольтамперфазометр (с двумя клещами) Парма ВАФ-А-2 (с поверкой)</t>
  </si>
  <si>
    <t>Генератор технической частоты   ГТЧ-3М (60ВА) (с поверкой)</t>
  </si>
  <si>
    <t>Комплект поисковый   КП-500К в кейсе</t>
  </si>
  <si>
    <t>Прибор акустического контроля высоковольтных опорно-стержневых изоляторов на 110 кВ Метакон-Экспресс 110 (с калибровкой)</t>
  </si>
  <si>
    <t>Детектор утечки элегаза DILO 3-033-R002</t>
  </si>
  <si>
    <t>Прибор для контроля характеристик выключателей  ПКВ/М7 USB (с поверкой)</t>
  </si>
  <si>
    <t>Измеритель показателей качества электроэнергии Ресурс UF2М-3Т52-5-100-1000 (с поверкой)</t>
  </si>
  <si>
    <t>Измеритель сопротивления заземленияИС-10 (полная комплектация с клещами и зондами)  (с поверкой)</t>
  </si>
  <si>
    <t>Прибор для измерения параметров трансформаторов"Коэффициэнт" (с измерительным кабелем 5 м)</t>
  </si>
  <si>
    <t>Милиомметр цифровойПТФ-1 (с поверкой)</t>
  </si>
  <si>
    <t>Аппарат испытательныйАИД-70М (с поверкой)</t>
  </si>
  <si>
    <t>Прибор для определения температуры вспышки в открытом тигле (аппарат для определения температуры вспышки в закрытом тигле по методу ГОСТ 6356 и ISO 2719)ТВЗ</t>
  </si>
  <si>
    <t>Установка для определения пробивного напряжения трансформаторного маслаУИМ-90М</t>
  </si>
  <si>
    <t>Установка измерения диэлектрических потерь трансформаторного маслаТангенс-3М (с калибровкой)</t>
  </si>
  <si>
    <t>Реконструкция ВЛ 110 кВ №103 Каспийская ТЭЦ - Восточная. Замена провода М-70 на АС-150, сцепной арматуры, изоляторов, троса и частично опор. (12 шт.). Инв.№000236</t>
  </si>
  <si>
    <t xml:space="preserve">Не требуется </t>
  </si>
  <si>
    <t>Реконструкция ВЛ-110кВ Чирюрт-Шамхал. Л-101 Замена провода АС-150 на АС-185, сцепной арматуры, изоляторов, троса  на вновь образованном участке Чирюрт-Артем (1-цепь).</t>
  </si>
  <si>
    <t xml:space="preserve">Реконструкция ВЛ-110кВ Чирюрт-Шамхал-Тяговая. Л-102 Замена провода АС-150 на АС-185, сцепной арматуры, изоляторов, троса  на вновь образованном участке Чирюрт-Артем </t>
  </si>
  <si>
    <t>ВЛ-110 №101 расширение трассы инв.№000233</t>
  </si>
  <si>
    <t>ВЛ-110 №102 расширение трассы инв.№000235</t>
  </si>
  <si>
    <t>ВЛ-110 №202 расширение трассы инв.№000235</t>
  </si>
  <si>
    <t xml:space="preserve">Реконструкция ВЛ-110кВ № 111 КЧГЭС-Миатлы. Замена провода на АС-240, сцепной арматуры, изоляторов, троса </t>
  </si>
  <si>
    <t xml:space="preserve">Реконструкция ВЛ 110 кВ №135 Чирюрт -  Карланюрт-Тяговая. Замена провода АС-150 на АС-185, сцепной арматуры, изоляторов, троса </t>
  </si>
  <si>
    <t>Реконструкция ВЛ 110 кВ №160 Буйнакск-1 - Буйнакск-2. Замена провода АС-150 на АС-240, сцепной арматуры, изоляторов, троса и частично опор. Инв.№000251</t>
  </si>
  <si>
    <t>Реконструкция схемы плавки гололёда с автоматическим контролем на ПС Сергокала (ВЛ 110 кВ №182 Леваши - Сергокала)</t>
  </si>
  <si>
    <t>Реконструкция ВЛ 110 кВ №139 Акташ - Сулевкент. Замена провода АС-95, АС-120 на АСК-185, сцепной арматуры, изоляторов, троса и частично опор.</t>
  </si>
  <si>
    <t xml:space="preserve">Реконструкция ВЛ 110 кВ №136 Карланюрт-Тяговая - Акташ. Замена провода АС-150 на АС-185, сцепной арматуры, изоляторов, троса </t>
  </si>
  <si>
    <t xml:space="preserve">Реконструкция ВЛ 110 кВ №105 Изберг-Дербент. </t>
  </si>
  <si>
    <t>Реконструкция ВЛ-35кВ № Ахты-Хнов с переводом на 10 кВ. Замена провода, сцепной арматуры, изоляторов, троса и частично опор.</t>
  </si>
  <si>
    <t>Реконструкция ПС "Махачкала-110". Замена СВ-110, т/т, ВЧЗ на 1000А. Инв.№   360 дн</t>
  </si>
  <si>
    <t>Реконструкция ПС  110кВ  Хунзах  замена  КРУНов 10кВ 18 шт. Замена трансформатора 6.3МВА на 10МВА. Замена 2-хВМТ-110 №190.189 на ВЭБ ПИР</t>
  </si>
  <si>
    <t>Реконструкция ПС 110/35/10 "Ярыксу". Замена ячеек КРУН 26 шт.</t>
  </si>
  <si>
    <t>Реконструкция ПС 110/35/10 Кв "Акташ" инв 320060</t>
  </si>
  <si>
    <t>Реконструкция ПС 110/35/6 кВ "ГПП". Замена ДФЗ-201 ВЛ110 кВ Махачкала-ГПП 1ц. (ВЛ-110-144) и Махачкала-ГПП 2 ц. (ВЛ-110-145) на микропроцессорный аналог ШЭ2607 083 (ЭКРА). Установка реактора. Замена трансформатора 31.5 МВА на 40МВА.Инв.№002179</t>
  </si>
  <si>
    <t>2013г. - Реконструкция ПС 110/10кВ Миатлы. Замена ТТ В-111 на ТТ 1000А. Замена ВЧ заградителей на ВЧЗ-1000А. Замена провода ошиновки АС-150 на АС-300. 2014г.- Замена ДФЗ-201 на ПВЗ-90.Установка выключателя на Л-138 и замена СВ-110. Установка АУРЫ. Установ</t>
  </si>
  <si>
    <t xml:space="preserve">Реконструкция ПС 110/35/10 "Буйнакск-2". (2013 г. - Замена ВЧ заградителя ВЛ-110-160 на ВЧЗ 1000 А. Установка ШСВ 110 кВ.; 2014 г. -Замена ДФЗ-201 ВЛ </t>
  </si>
  <si>
    <t>Реконструкция ПС 35/10 кВ "Карата". Замена трансформатора 6,3 мВА на 10 мВА.</t>
  </si>
  <si>
    <t>Реконструкция ПС 35/10 кВ "Полигон Солнце". Замена трансформатора 1,6 мВА на 6,3 мВА. Ограждение с охранными мероприятиями.Инв.№002221</t>
  </si>
  <si>
    <t>Очистные сооружения г. Буйнакск - установка двух ячеек 6 кВ на ПС 110 кВ Буйнакск-1</t>
  </si>
  <si>
    <t>Реконструкция ПС 35 кВ Октябрьская- установка ячейки 10 кВ  (ДагПирх)</t>
  </si>
  <si>
    <t xml:space="preserve">Строительство ЛЭП 6 кВ от ПС 110/6 кВ Дербент-Западная для электроснабжения объекта ПУ ФСБ по ул.Космодемьянской г.Дербента </t>
  </si>
  <si>
    <t>Строительство ВЛ-6  кВ ф-7 от ПС Буйнакск-1</t>
  </si>
  <si>
    <t>Строительство ВЛ-6  кВ ф-7 от ПС Буйнакск-2</t>
  </si>
  <si>
    <t>Строительство ВЛ 6кв Ф№1 от ПС 35 кв "Хуцеевка"</t>
  </si>
  <si>
    <t>Реконструкция ПС "Гергебиль" (для выдачи мощности Гацатлинской ГЭС) 4901165</t>
  </si>
  <si>
    <t>Реконструкция ПС110/35кв  "Хунзах" (для выдачи мощности Гацатлинской ГЭС) 4900129</t>
  </si>
  <si>
    <t>Строительство ВЛ-110 кВ "Гоцатлинская ГЭС-ПС Гоцатлинская", а также заходов "Гоцатлинская ГЭС-ПС Хунзах" и Гоцатлинская ГЭС-Гергебиль"</t>
  </si>
  <si>
    <t>Строительство РЗА и ПА (резервные защиты) на ПС 110 кВ "Хунзах" и ПС 110 кВ "Гергебиль" 2 этап</t>
  </si>
  <si>
    <t>Строительство ВЧ каналов связи на ПС 110 кВ "Хунзах", ПС 110 кВ "Гергебиль"</t>
  </si>
  <si>
    <t>Реконструкция ВЛ 6 кВ №1 от ПС "Огни"</t>
  </si>
  <si>
    <t>Реконструкция ВЛ 10кВ № 3 от ПС "Цанак"</t>
  </si>
  <si>
    <t>ВЛ-10кВ Ф-2от ПС "Хунзахская" Хунзах.  РЭС инв.№4900213</t>
  </si>
  <si>
    <t>Реконструкция ВЛ-10 кВ  Ф№3 пс Дылым</t>
  </si>
  <si>
    <t xml:space="preserve">Реконструкция ВЛ 10кВ №  1   от ПС Зрых </t>
  </si>
  <si>
    <t>Реконструкция ВЛ 10кВ №5 от ПС "Магарамкент  (Магар. СУ)</t>
  </si>
  <si>
    <t>Реконструкция ВЛ 10кВ №1  от ПС "Уркута"отпайка Ашты</t>
  </si>
  <si>
    <t>Реконструкция ВЛ 10кВ №3 от ПС 35/10 "Шиляги"</t>
  </si>
  <si>
    <t>Реконструкция ВЛ 10кВ №3от ПС "Черняевка"</t>
  </si>
  <si>
    <t>ВЛ-10кВ Ф-6 от ПС "Кумух "Кумух. РЭС инв.№4900237</t>
  </si>
  <si>
    <t>Реконструкция ВЛ 6 кВ №16 от ПС ЮЖНАЯ</t>
  </si>
  <si>
    <t xml:space="preserve">Реконструкция ВЛ 10кВ №4 от ПС "Касумкент"    </t>
  </si>
  <si>
    <t xml:space="preserve">Реконструкция ВЛ 10кВ №4 от ПС "Хив"    </t>
  </si>
  <si>
    <t>Реконструкция ВЛ 10кВ Ф.№1 от ПС "Карабудахкент"</t>
  </si>
  <si>
    <t>Реконструкция ВЛ 10кВ Ф№3 ПС "Т-Мектеб"</t>
  </si>
  <si>
    <t xml:space="preserve">Реконструкция ВЛ-10кВ.Ф№,5 ПС "Каякент" </t>
  </si>
  <si>
    <t>Реконструкция ВЛ-0,4кВ  от Ф-7 пс.Шамхал
 п.Коркмаскала и КТП № 66,68,69,70,71,72,73,77</t>
  </si>
  <si>
    <t>Реконструкция ВЛ 0,4кВ от КТП № 13,15,16 с. Ботаюрт</t>
  </si>
  <si>
    <t>Реконструкция ВЛ 0,4кВ и КТП №13,14,15,16,17 с.Костек</t>
  </si>
  <si>
    <t>Реконструкция ВЛ-0,4 кВ с. Тотаюрт Бабаюртовского р-на</t>
  </si>
  <si>
    <t>Реконструкция ВЛ-0,4 кВ с. Уцмиюрт Бабаюртовского р-на</t>
  </si>
  <si>
    <t xml:space="preserve">Реконструкция ВЛ-0,4-10 кВ по улице Пушкина  в г.Дербент </t>
  </si>
  <si>
    <t>Реконструкция ВЛ-0,4-10 кВ по улице Пушкина  в г.Дербент (переулки вокруг сквера боевой славы)</t>
  </si>
  <si>
    <t>Реконструкция ВЛ-0,4 кВ с заменой провода на СИП</t>
  </si>
  <si>
    <t>КТП №13/400 с.Костек Хас.РЭС инв.3200314</t>
  </si>
  <si>
    <t>КТП №15/160 с.Костек Хас.РЭС инв.3205869</t>
  </si>
  <si>
    <t>КТП №2/250 с.Костек Хас.РЭС инв.3200312</t>
  </si>
  <si>
    <t>КТП №14/160 с.Костек Хас.РЭС инв.3200320</t>
  </si>
  <si>
    <t>КТП№16/160 с.Костек Хас.РЭС инв.3200313</t>
  </si>
  <si>
    <t>КТП №18/160  с.Костек Хас.РЭС инв.3200375</t>
  </si>
  <si>
    <t>Ктп №19/250 с.Костек Хас РЭС инв.№3200309</t>
  </si>
  <si>
    <t>КТП №66 от Ф-7 ПС "Шамхал"п.Коркмаскала инв.001442</t>
  </si>
  <si>
    <t>КТП №68 от Ф-7 ПС "Шамхал" п.Коркмаскала  Центральные РЭС инв.№001467</t>
  </si>
  <si>
    <t>КТП №69 от Ф-7 ПС "Шамхал" Центр.РЭС инв.№001478</t>
  </si>
  <si>
    <t>КТП №70 от Ф-7 ПС "Шамхал" п.Коркмаскала  Центральные РЭС инв.№001487</t>
  </si>
  <si>
    <t>КТП №71 от Ф-7 ПС "Шамхал"  Центральные РЭС инв.№003759</t>
  </si>
  <si>
    <t xml:space="preserve">КТП №72 от Ф-7 ПС "Шамхал"  Центральные РЭС </t>
  </si>
  <si>
    <t xml:space="preserve">КТП №73 от Ф-7 ПС "Шамхал" п.Коркмаскала  Центральные РЭС </t>
  </si>
  <si>
    <t>КТП №74 от Ф-7 ПС "Шамхал" п.Коркмаскала  Центральные РЭС инв.№003052</t>
  </si>
  <si>
    <t>Строительство ВЛ 0,4 - 10 кВ в г.Дербент (Освещение Дербентской крепости)</t>
  </si>
  <si>
    <t xml:space="preserve">Реконструкция ВЛ-110 кВ №140 ПС 110кВ Бабаюрт . Оснащение основными селективными быстродействующими защитами. . </t>
  </si>
  <si>
    <t>Реконструкция ВЛ-110кВ №158         ПС Гергебиль-110 – Гунибская ГЭС. Оснащение основными селективными быстродействующими защитами.</t>
  </si>
  <si>
    <t xml:space="preserve">Реконструкция ВЛ-110кВ №189 Гунибская ГЭС - Хунзах с отпайкой на ПС 110 кВ Карадах. Оснащение основными селективными быстродействующими защитами. </t>
  </si>
  <si>
    <t xml:space="preserve">Реконструкция ПС Кизилюртовская с оснащением защитами  типа ШЭ2607 083 ВЛ-110кВ №176. </t>
  </si>
  <si>
    <t>Реконструкция ПС Ярыксу с оснащением защитами  типа ШЭ2607 083 ВЛ-110кВ №176</t>
  </si>
  <si>
    <t xml:space="preserve">Реконстукция ПС «Хунзах» установка регистратора типа АУРА                                                                                                                                                                                                                </t>
  </si>
  <si>
    <t>РеконстукцияПС Ярыксу, замена АКПА – В на микропроцессорную АКА «Кедр» на ВЛ-110кВ №132</t>
  </si>
  <si>
    <t>-</t>
  </si>
  <si>
    <t>Реконструкция основной защиты ДФЗ-201 ВЛ-110 кВ №129 ПС Шамхал - ПС ГПП</t>
  </si>
  <si>
    <t>20 ,00</t>
  </si>
  <si>
    <t>Реконструкция основной защиты ДФЗ-201 ВЛ-110 кВ №130 ПС ГПП - ПС Махачкала-110</t>
  </si>
  <si>
    <t>Реконструкция ВЛ-110 кВ Акташ-Кизляр-2. Оснащение основными селективными быстродействующими защитами. № 140</t>
  </si>
  <si>
    <t xml:space="preserve">Техперевооружение устройств РЗА и ПА, в т.ч. (П/С110/35/10ква "Акташ" инв 3200060; П/С110/35/10ква "Кизляр1" инв 33001013; П/С110/35/10ква "Чиркей ГПП1" инв 3200056; П/С110/35/10ква "Ярыксу" инв 3200051)                                                                                                                                                                                                                  </t>
  </si>
  <si>
    <t>Модернизация системы сбора и передачи информации филиала  "Дагэнерго" на основе внедрения новейших средств телемеханики и связи с применением оборудования и аппаратуры на основе цифровых технологий в соответствии с утверждённой Программой модернизации ССПИ на 2012-2017 г.г.      3 этап</t>
  </si>
  <si>
    <t>Монтаж и ввод в рабоу ВЧ-канала ВЛ 110 кВ Буйнакск-1-Гергебиль (ВЛ 110 №118) для реализации управляющих воздействий ОН-5</t>
  </si>
  <si>
    <t>Приобретение имущества ОАО "Дагэнергосеть" (дог. от 10.04.2015)</t>
  </si>
  <si>
    <t>Генератор электроэнергии бензиновый, дизельный</t>
  </si>
  <si>
    <t>Генератор электроэнергии бензиновый AYERBE AY 3800 K</t>
  </si>
  <si>
    <t>Компьютер в комплекте ПК IRU Corp 525 i5 3470/4Gb/500Gb/HDG (Монитор Dell 21.5" S2240L Blak I), Комплект HP Pro 3500 MT i33240/4Gb/500Gb/DVDRW/kb/m/DOS+W2072a Monitor</t>
  </si>
  <si>
    <t>Вольтамперфазометр цифровой РЕТОМЕТР-М2</t>
  </si>
  <si>
    <t>ИНФ</t>
  </si>
  <si>
    <t>Строительство ПС-110/35/10 "Плиево New" 2х40 МВА</t>
  </si>
  <si>
    <t>Реконструкция  ПС 35/10 Кв "Экажево" ОРУ 35кВ. Замена Т-2 (2,5МВА на 6,3МВА).</t>
  </si>
  <si>
    <t>Реконструкция ВЛ 6 кВ, ТП 6/0,4 кВ и  ВЛ 0,4 кВ в с.п. Сагопши</t>
  </si>
  <si>
    <t>Реконструкция ВЛ-0,4 кВ с. Кантышево, с. Далаково</t>
  </si>
  <si>
    <t>Реконструкция ПС 110/35/6 кВ "Плиево"  Инженерно-технические мероприятия, направленные на охрану объекта с.Плиево, ул.Горчханова</t>
  </si>
  <si>
    <t>Реконструкция ВЛ 10кВ Ф-1 Эзминская ГЭС – Джейрахский район</t>
  </si>
  <si>
    <t>Бензокоса (триммер) Husqvarna 545 FX</t>
  </si>
  <si>
    <t>Электростанция дизельная в шумопогодоизолированном кожухе  ДЭС F100GX (80 кВт)</t>
  </si>
  <si>
    <t xml:space="preserve"> генератор электроэнергии бензиновый, дизельный</t>
  </si>
  <si>
    <t>Триммер-кусторез бензиновый STIHL FS 400 (1.9 кВт/2,6 л.с. нож DM 300-3) 4128 212 0007</t>
  </si>
  <si>
    <t>Насосная станция  НХ-67.17.000 "Краб"</t>
  </si>
  <si>
    <t>Гидравлическая установка для создания давления "ГУСК-60"</t>
  </si>
  <si>
    <t>персональные компьютеры и оргтехника, ноутбук, Персональная электронно-вычислительная машина, принтер</t>
  </si>
  <si>
    <t>Течеискатель Dilo 3-033-R002</t>
  </si>
  <si>
    <t>Источник питания программируемый DP1308A</t>
  </si>
  <si>
    <t>Прибор для определения скоростных и временных характеристик маслянных выключателей ТМВ-2</t>
  </si>
  <si>
    <t>Измеритель показателей качества электроэнергии "Ресурс UF2M-3T52-5-100-1000"</t>
  </si>
  <si>
    <t>Манометр образцовый МО-1227  0,25; Диаметр корпуса 250 мм, условная шкала (400 делений),</t>
  </si>
  <si>
    <t>Источник бесперебойного питания ИБЭП-220/48-12А</t>
  </si>
  <si>
    <t>Коммутатор Catalyst 2960 24 10/100+2Т/SFPLAN Base image</t>
  </si>
  <si>
    <t xml:space="preserve">Реконструкция ПС "Нальчик-110"реконструкция ЗРУ,. замена Т-1 20МВА на 25МВА </t>
  </si>
  <si>
    <t>Реконструкция  ВЛ 110  кВ Л-105 от ПС "Нальчик" до ПС "ПТФ"</t>
  </si>
  <si>
    <t>Реконструкция  ВЛ 110  кВ Л-87 от ПС "Нарткала" до ПС "Прохладная"</t>
  </si>
  <si>
    <t>Реконструкция ПС 110кВ (востановление АИИС КУЭ)</t>
  </si>
  <si>
    <t xml:space="preserve">Реконструкция ПС 110/35/10кВ "Адыл-Су" с заменой Т-1 6.3МВА на 10МВА и Т-2 6.3МВА на 10МВА , с заменой КРУН ,МВ </t>
  </si>
  <si>
    <t>Реконструкция ПС 35/0,4 "Чалмас"</t>
  </si>
  <si>
    <t>Реконструкция ПС 110/10/6 кВ "Долинск " (техприсоединение ООО"Стрит" договор №525/2011 от 16.09.2011г.)</t>
  </si>
  <si>
    <t>Реконструкция ПС 110/10/6 кВ "Долинск" (техприсоединение ООО"Стрит" договор №526/2011 от 16.09.2011г.)</t>
  </si>
  <si>
    <t>Монтаж Трансформаторо тока 110 кВ (6шт) ПС110/10/6 кВ СКЭП(Тех. присоед. Малые ГЭС КБР дог.ТП № 762/2013 от 08.10.13 г.), КБО002840</t>
  </si>
  <si>
    <t>Монтаж Ячеек 10 кВ (2 шт.)110/10/6 кВ "Долинск"  (Тех. присоед. Министерства строительства и архитектуры КБР дог.ТП № 32/2014 от 28.01.14 г.), КБО002839</t>
  </si>
  <si>
    <t>Реконструкция ПС 35/6 кВ "Крем-Константиновская"  (Тех. присоед. ООО "Зеленая Компания" дог. № 11/14  от 07.02.2014 г., ), КБО002932</t>
  </si>
  <si>
    <t>Реконсрукция ПС "ЦРУ"   (техприсоединение МВД КБР)</t>
  </si>
  <si>
    <t xml:space="preserve">Реконструкция ПС 110 кВ "Котляревская" с установкой линейной ячейки 10кВ (Тех.присоед.ООО"Майский мукомольн. завод" дог.№227/2013 от 29.04.13г.)  </t>
  </si>
  <si>
    <t>Реконструкция ПС 110/35/10 кВ"Баксан-110"(тех.прис. ОАО"КабБалкАгро" дог.№395/11 от 01.07.2011г.) инв№ Б00006564</t>
  </si>
  <si>
    <t>Строительство ЛЭП 10 кВ от ТП10-0,4 кВ 160 кВА на ВЛ 10 кВ Ф 101 ПС Заводская( тех прис ЧД Шабазгериева РЖ догТП №У-200/14 от 09.10.14г), КБО002841</t>
  </si>
  <si>
    <t>Строительство ТП 10-0,4 кВ 160 кВА на ВЛ 10 кВ Ф 101 ПС Заводская( тех прис ЧД Шабазгериева РЖ догТП №У-200/14 от 09.10.14г), КБО002842</t>
  </si>
  <si>
    <t>Реконструкция ВЛ 10кВ Ф-201 от  ПС Баксаненок инв.№Б00002306</t>
  </si>
  <si>
    <t>Реконструкция ВЛ 10кВ Ф-769 от  ПС Солдатская инв.№Б00005770</t>
  </si>
  <si>
    <t xml:space="preserve">Реконструкция ВЛ-10 кВ  Ф-768  ПС "Солдатская" </t>
  </si>
  <si>
    <t>Реконструкция ВЛ 0,4 кВ от ТП-10 Ф-201 ПС Баксаненок инв.№Б00002519, КБО002942</t>
  </si>
  <si>
    <t>Реконструкция ВЛ 0,4 кВ от ТП-4 Ф-201 ПС Баксаненок инв.№Б00002458, КБО002937</t>
  </si>
  <si>
    <t>Реконструкция ВЛ 0,4 кВ от ТП-5 Ф-201 ПС Баксаненок инв.№Б00002511, КБО002939</t>
  </si>
  <si>
    <t>Реконструкция ВЛ 0,4 кВ от ТП-6 Ф-201 ПС Баксаненок инв.№Б00002517, КБО002940</t>
  </si>
  <si>
    <t>Реконструкция ВЛ 0,4 кВ от ТП-9 Ф-201 ПС Баксаненок инв.№Б00002515, КБО002941</t>
  </si>
  <si>
    <t>Реконструкция ВЛ 0,4кВ от ТП-5 Ф-769 от ПС Солдатская инв.№Б00005819, КБО002947</t>
  </si>
  <si>
    <t>Реконструкция ВЛ 0,4кВ от ТП-6 Ф-769 от ПС Солдатская инв.№Б00005820, КБО002948</t>
  </si>
  <si>
    <t>Монтаж КТП 250 кВА с.Малка ул.Хуранова</t>
  </si>
  <si>
    <t xml:space="preserve">Монтаж КТП 250 кВА с.Ст.Черек </t>
  </si>
  <si>
    <t>Монтаж КТП 250 кВА с. Нижний Черек</t>
  </si>
  <si>
    <t>Монтаж КТП 160 кВА с. Заюково ул.Кирова</t>
  </si>
  <si>
    <t>Монтаж КТП 160 кВА с. Кахун ул.Абхазская</t>
  </si>
  <si>
    <t>Модернизация существующих устройств РЗА на ПС 110 кВ "Нальчик"</t>
  </si>
  <si>
    <t>Модернизация существующих устройств РЗА на ПС 110 кВ "ПТФ"</t>
  </si>
  <si>
    <t>Реконструкция ПС 110 Залукокоаже с УРЗА на ВЛ 110 кВ №1</t>
  </si>
  <si>
    <t>Реконструкция ПС 110 Залукокоаже с УРЗА на ВЛ 110 кВ №210</t>
  </si>
  <si>
    <t>Реконструкция ПС 110 Малка с УРЗА на ВЛ 110 кВ №211</t>
  </si>
  <si>
    <t>Реконструкция ПС 110 Кызбурун с УРЗА на ВЛ 110 кВ №3</t>
  </si>
  <si>
    <t>Модернизация системы сбора и передачи телеинформации в соответствии с утвержденной Программой в 2011 году 2-ой этап</t>
  </si>
  <si>
    <t>Программа перспективного развития систем учета э/э на РРЭ</t>
  </si>
  <si>
    <t>Реконструкция с оснащением АИИС КУЭ сущ.узлов учета э/э ПС"Дубки"(инв.№Б00004991) (тех.прис.ОАО"НГЭК"дог.Н-1/10 от 22.09.2010г.</t>
  </si>
  <si>
    <t>Реконструкция Ф-102,Ф-108 ПС"Кызбурун-110"с уст.3 фазы у/у эл.эн.с АИИС КУЭ(тех.прис.зд.местн.Админ.Баксан.мун.р-дог.№102/13 от 28.11.2013г.)</t>
  </si>
  <si>
    <t>Реконструкция ТП-10 Ф-635 ПС"ПТФ"  с зам. ТМ 180 КВА на 250 КВА инв.№Б00001911 (тех.прис.ЧД Ширитовой Р.А дог.№Чг-197/13 от 19.12.2013г.)</t>
  </si>
  <si>
    <t>Реконструкция ТП-17 Ф-1016 ПС"Нальчик" с зам.ТМ 160 КВА на 250 КВА инв.№Б00001430 (тех.прис.ЧД Кучменова Ж.Х. дог.№Чг-201/13 от 19.12.2013г.)</t>
  </si>
  <si>
    <t>Реконструкция ТП-18 Ф-636 ПС"ПТФ"  с зам.ТМ 160 КВА на 250 КВА инв.№Б00001797 (тех.прис.ЧД Шугунова Р.А. дог.№Чг-204/13 от 27.12.2013г.)</t>
  </si>
  <si>
    <t>Реконструкция ТП-21 Ф-635 ПС"ПТФ"  с зам. ТМ 160 КВА на 250 КВА инв.№Б00001433 (тех.прис.ЧД Мазукова А.Р. дог.№Чг-199/13 от 19.12.2013г.)</t>
  </si>
  <si>
    <t>Реконструкция ТП-26 Ф-611 ПС"Лечинкай" с зам. ТМ 100 КВА на 160 КВА инв.№Б00001819 (тех.прис.ЧД Бетуганова А.М. дог.№Чг-198/13 от 19.12.2013г.)</t>
  </si>
  <si>
    <t>Реконструкция ТП-3 Ф-1016 ПС"Нальчик" с зам.ТМ 160 КВА на 250 КВА инв.№Б00001917 (тех.прис.ЧД Кярова З.М. дог.№Чг-202/13 от 19.12.2013г.)</t>
  </si>
  <si>
    <t>Реконструкция ТП-3 Ф-103 ПС"Нальчик" с зам.ТМ 180 КВА на 250 КВА инв.№Б00001925 (тех.прис.ЧД Соблировой С.М. дог.№Чг-203/13 от 27.12.2013г.)</t>
  </si>
  <si>
    <t>Реконструкция ТП-5 Ф-282 ПС"Адыл-Су"с уст.3 фазы у/у эл.эн.с АИИС КУЭ инв.№Б00002091(тех.прис.ФГУП РТРС РТПЦ п.Эльбрус дог.№Э-55/13 от 26.11.2013г.)</t>
  </si>
  <si>
    <t>Реконструкция ТП-6 Ф-636 ПС"ПТФ"  с зам.ТМ 320 КВА на 400 КВА инв.№Б00001431 (тех.прис.ЧД Пековой З.В. дог.№Чг-164/13 от 20.11.2013г.)</t>
  </si>
  <si>
    <t>Строительство КЛ-0,4 кВ от ТП-5 Ф-282 ПС"Адыл-Су"(тех.прис.ФГУП РТРС РТПЦ  КБР п.Эльбрус дог.№Э-55/13 от 26.11.2013г.)</t>
  </si>
  <si>
    <t>Строительство КТП 10/0,4  на  Ф-321 ПС "Чегем-2"с замен. ТМ 250 кВа( тех. прис. ЧД Капова А.А.</t>
  </si>
  <si>
    <t>Строительство ТП-3 Ф-103 ПС"Нальчик" с зам.ТМ 180 КВА на 250 КВА   тех.прис.ЧД Беппаева И.С.(дог.№Чг-178/13 от 29.11.13г.)</t>
  </si>
  <si>
    <t>Строительство КТП-10/0,4 160 КВА Ф-321 ПС"Чегем-2"  (тех.прис.ЧД Алоева Х.И. дог.№Чг-200/13 от 19.12.2013г.)</t>
  </si>
  <si>
    <t>Автомобили УАЗ-3163, 390995, 390945, всего 8 ед.</t>
  </si>
  <si>
    <t>БКМ-317-03  3897 Грузовая специальная Бурильно-крановая машина  VIN Х89389715ЕОВZ7897</t>
  </si>
  <si>
    <t>Экскаватор-бульдозер "ЭО 2621"(271) 808157606</t>
  </si>
  <si>
    <t>Полуприцеп МАЗ-938660-2054 VIN Y3M938660Е0013157</t>
  </si>
  <si>
    <t>Бензопила Husgvarna  372 XP</t>
  </si>
  <si>
    <t>Бензопила HUSQVARNA 372XP 96570291-18(3.9кВт/5,4л.с 18)</t>
  </si>
  <si>
    <t>Перфоратор Makita HR 5211 C</t>
  </si>
  <si>
    <t>Пресс гидравлический 50 т НХ 41.09.000 (в комплекте)</t>
  </si>
  <si>
    <t>персональные компьютеры и оргтехника, , ноубук, принтер, сканер</t>
  </si>
  <si>
    <t>персональные компьютеры и оргтехника, сканер, моноблок, принтер, ноутбук</t>
  </si>
  <si>
    <t>Устройство  "Нептун-2", 3</t>
  </si>
  <si>
    <t>Термостат ВТ10-2</t>
  </si>
  <si>
    <t>Измеритель емкости и тангенса угла диэлектр потерь высоковольт изоляции "Тангенс-2000"</t>
  </si>
  <si>
    <t>Мегаомметр М6-2</t>
  </si>
  <si>
    <t>Микромилликилоомметр  МИКО-2.3(с поверкой)</t>
  </si>
  <si>
    <t>Вольтамперфазометр ПАРМА-ВАФ-А (с двумя клещами)</t>
  </si>
  <si>
    <t>Прибор акустич.контроля высоковольтных опорно-стержневых изоляторов на 110 кВ"Метакон-Экспресс110</t>
  </si>
  <si>
    <t>Течетрассопоисковый  комплект ЛИДЕР-1111</t>
  </si>
  <si>
    <t>Измеритель показателей качества электрической энергии "Ресурс UF2M-3T52-5-100-1000"</t>
  </si>
  <si>
    <t>Комплект для замены изоляторов ПС-120Б(с СВ-5,0)</t>
  </si>
  <si>
    <t>Набор "А.Н.Жулева" №1 (монтажный инструмент СИП )</t>
  </si>
  <si>
    <t>Прибор энергетика многофункциональный портативный СЕ602 100К с токовыми клещами 0,1-100 А</t>
  </si>
  <si>
    <t>Блок-контейнерБлок-контейнер БК 8.0*2.4*2.5</t>
  </si>
  <si>
    <t>Микроомметр ИКС-5</t>
  </si>
  <si>
    <t>Блок-контейнер БК 8,0*2,4*2,5</t>
  </si>
  <si>
    <t>Модернизация  АТС    HiPath  4000  Siemens в Административном  здании КЧФ</t>
  </si>
  <si>
    <t>Реконструкция ПС 110 кВ "Южная" (замена тр-ров Т-1, Т-2 с увел. мощности 2х16 МВА на 2х40 МВА)</t>
  </si>
  <si>
    <t>Модернизация системы сбора и передачи информации Карачаево-Черкесского филиала ПС 110 кВ Карачаевск, Усть-Джегута</t>
  </si>
  <si>
    <t>Реконструкция ВЛ-110 кВ Л-221 ПС «Черкесск-330"  - ПС «Академическая» с совместным повесом с Л-128 до  ПС «Зеленчук» протяженностью 21.4 км. Строительство выхода Л-221  от ПС Зеленчук в сторону ПС Академическая ( 6.7 км)</t>
  </si>
  <si>
    <t>Реконструкция ВЛ-110 кВ Л-245 "Суворовская-Боргустан" с заменой существующего провода АС-120  на АС-185  21,4 км</t>
  </si>
  <si>
    <t xml:space="preserve">ВЛ-110 кВ Л-95-III  на ПС "Джегонасс"  </t>
  </si>
  <si>
    <t>Реконструкция ВЛ-35 кВ Л-325  "Зеленогорская-КичиБалык" 17.5 км</t>
  </si>
  <si>
    <t>Реконструкция ПС 110 кВ "Зеленчук" (строительство 2 линейных  ячеек)</t>
  </si>
  <si>
    <t>Реконструкция ПС 110/10 кВ "Джегонасс"</t>
  </si>
  <si>
    <t xml:space="preserve">Расширение с реконструкцией ПС 35/10 кВ "Архыз" и строительство новой линейной ячейки 35 кВ </t>
  </si>
  <si>
    <t>Реконструкция ВЛ-6 кВ Ф-17 от ПС "Рудник", для технологического присоединени ЗАО "Урупский ГОК" ( Дог. №509/2011 29.08.2011, ТУ №214) L- 4.99 км</t>
  </si>
  <si>
    <t>Реконструкция ВЛ-6 кВ  Ф-7 от ПС "Рудник", для технологического присоединени ЗАО "Урупский ГОК" 1800 кВт    ( Дог. №509/2011 29.08.2011, ТУ №214) L- 4.3 км</t>
  </si>
  <si>
    <t>Строительство отпайки от ВЛ-10 кВ Ф-858 ПС Заречная (300 кВт-Дог.№139 31.03.2014, ТУ№139-02-14 26.02.2014) L=0.13 км</t>
  </si>
  <si>
    <t>Реконструкция ВЛ-10 кВ Ф-553 ПС"Учкекен" ( 105 кВт -ТУ  № 283-05-12 10.05. 2012 г.) L-40 м</t>
  </si>
  <si>
    <t>Реконструкция ВЛ-10 кВ Ф-306, Ф-308 ПС"Зеленчук" (98 кВт -ТУ  № 966-12-12  24.12.2012 г.) L- 950 м</t>
  </si>
  <si>
    <t xml:space="preserve">Реконструкция ВЛЭП 0,4 кВ, резерв для технологического присоединения льготной группы заявителей (до 15 кВ) Карачаево-Черкесского филиала </t>
  </si>
  <si>
    <t>ПС 110/10 кВ «Южная». Организация быстродействующих защит ВЛ 110 кВ «Зеленчукская ГЭС – Южная» (Л-42) (ТУ №364р)</t>
  </si>
  <si>
    <t>ПС 110/10 кВ «Южная». Оснащение ПС 110/10 кВ «Южная»  устройствами и оборудованием для организации каналов ПА по ВЛ 110 кВ «Черкесск – Южная (Л-217) и по ВЛ 110 кВ Южная – Зеленчукская ГЭС (Л-42) (ТУ №364р)</t>
  </si>
  <si>
    <t>Организация быстродействующей защиты ВЛ 110 кВ Зеленчукская ГЭС – ТОК Москвы. Замена провода ошиновки ячеек ВЛ 110 кВ Ток Москвы - Зеленчукская ГЭС (Л-143) и ВЛ 110 кВ Черкесск – Ток Москвы (Л-218) и шин РУ-110 кВ марки АС-150 на провод сечением не менее АС-185 (ТУ №364р)</t>
  </si>
  <si>
    <t>ПС 110/35/10 кВ «Зеленчук». Организация быстродействующей защиты ВЛ 110 кВ Зеленчукская ГЭС – Зеленчук (Л-144) (ТУ №364р)</t>
  </si>
  <si>
    <t>ПС 110/10 кВ «Карачаевск». Организация быстродействующей защиты ВЛ 110 кВ Зеленчукская ГЭС – Карачаевск (Л-31) (ТУ №364р)</t>
  </si>
  <si>
    <t>Реконструкция ВЛ-10 кВ Ф-306 от ПС Зеленчук Зеленчукских РЭС 4.8 км                     ( по требованию Ростехнадзора)</t>
  </si>
  <si>
    <t>Реконструкция ВЛ-10В Ф-558 от ПС Учкекен Малокарачаевских РЭС  (замена дер.опор, провода 1.7 км)</t>
  </si>
  <si>
    <t>Реконструкция ВЛ-10 кВ  Ф-289  п/с Сары-Тюз  1.7 км У-Джег  КЧФ</t>
  </si>
  <si>
    <t>Реконструкция ВЛ-10В Ф-372от ПС Маруха Зеленчукских  РЭС  (замена дер.опор, провода   1.12 км)</t>
  </si>
  <si>
    <t>Реконструкция ВЛ-0,4 кВ от ТП 314/594 Малокарачаевских РЭС 1,05 км</t>
  </si>
  <si>
    <t>Реконструкция ВЛ-0,4 кВ от ТП 12/501             Хабезских РЭС 2.5 км</t>
  </si>
  <si>
    <t>Реконструкция ВЛ-0,4 кВ от ТП 45/859 Прикубанских РЭС  0,9 км</t>
  </si>
  <si>
    <t>Реконструкция ВЛ-0,4 кВ от ТП 1/289 Усть-Джегутинских РЭС   0,96 км</t>
  </si>
  <si>
    <t>Реконструкция ВЛ-0,4 кВ от ТП 6/262 Усть-Джегутинских РЭС   2.8 км</t>
  </si>
  <si>
    <t>Реконструкция ВЛ-0.4 кВ  от ТП 9/322 Зеленчукских  РЭС  (замена дер.опор,провода 5.7км)</t>
  </si>
  <si>
    <t>Реконструкция ВЛ-0.4 кВ от ТП 33/824 Зеленчукские электрические сети (замена дер.опор, провода ) 2.9 км</t>
  </si>
  <si>
    <t>Реконструкция ВЛ-0.4 кВ от ТП 35/824 Зеленчукские электрические сети (замена дер.опор, провода ) 5.11 км</t>
  </si>
  <si>
    <t>Реконструкция ВЛ-0.4 кВ от ТП 7/432 Адыге-Хабльских РЭС (замена дер.опор, провода ) 5,38 км (в связи с острой необходимостью)</t>
  </si>
  <si>
    <t>Реконструкция КЛ-10 кВ ПС Гоначхир-ЦРП Домбай (требование Правительства)</t>
  </si>
  <si>
    <t xml:space="preserve">Реконструкция ЗТП 5/482 (замена на БКТП 630 кВа) Карачаевских РЭС (в  связи с острой необходимостью) </t>
  </si>
  <si>
    <t>Реконструкция ограждения ПС 110 кВ "Преградная" с устройством периметральной охранной сигнализации</t>
  </si>
  <si>
    <t>Монтаж автомат. установки пожарной сигнализации (АУПС)</t>
  </si>
  <si>
    <t>Программа перспективного развития систем учета электроэнергии на РРЭ</t>
  </si>
  <si>
    <t>«Техническое перевооружение средств РЗА на ПС 110/35/10  кВ "Зеленогорская" в линейных ячейках  ВЛ 110 кВ в сторону  ПС 330 "Кисловодск"» (оснащение 2-хлинейных ячеек защитой ДФЗ)</t>
  </si>
  <si>
    <t>Техперевооружение средств РЗА в линейной ячейке ВЛ-110 кВ в сторону ПС 330 "Кисловодск" на ПС 110/10 кВ "Парковая"</t>
  </si>
  <si>
    <t>Техперевооружение средств РЗА в линейной ячейке ВЛ-110 кВ в сторону ПС 330 "Кисловодск" на ПС 110/10 кВ "Ясная Поляна-2"</t>
  </si>
  <si>
    <t>Техперевооружение на ПС 110/10 кВ Подкумок средств РЗА линенйной ячейки  110 кВ Л-6(оснащение ячейки 110 кВ  Л-6 ДФЗ  )</t>
  </si>
  <si>
    <t>Техперевооружение на ПС 110/35/6 кВ "Георгиевская" средств РЗА линейной ячейки 110 кВ Л-9(оснащение линейной ячейки 110 кВ Л-9 ДФЗ  )</t>
  </si>
  <si>
    <t>Техническое перевооружение средств РЗА ВЛ 110 кВ Л-23 на ПС 110 кВ Южная  (оснащение линейной ячейки Л-23ДФЗ)</t>
  </si>
  <si>
    <t>Техническое перевооружение  на ПС 110 кВ Кировская средств РЗА ВЛ 110 кВ Л-2(оснащение  ячейки С-1 защитой ДФЗ для защиты Л-2)</t>
  </si>
  <si>
    <t>Реконструкция ВЛ-110 кВ №140 ПС 110кВ Бабаюрт . Оснащение основными селективными быстродействующими защитами</t>
  </si>
  <si>
    <t>Реконструкция ВЛ-110кВ №158 ПС Гергебиль-110 – Гунибская ГЭС. Оснащение основными селективными быстродействующими защитами.</t>
  </si>
  <si>
    <t>Реконструкция ПС Ярыксу с оснащением защитами  типа ШЭ2607 083 ВЛ-110кВ №176.</t>
  </si>
  <si>
    <t>Модернизация существующих устройств РЗА на ПС 110 кВ "ПТФ"" на ВЛ 110 кВ Л-178 Б00004995</t>
  </si>
  <si>
    <t>Реконструкция РЗ и ПА  на ВЛ-110 кВ № 20, 21, 22 от ПС "В-1"</t>
  </si>
  <si>
    <t>Реконструкция РЗ и ПА  на ВЛ-110 кВ № 73, 74 от ПС "РП-110"</t>
  </si>
  <si>
    <t>Модернизация системы сбора и передачи информации филиала "Ставропольэнерго" ПС 110 кВ Бекешевская, ГНС, Ново-Невиномысская, Мин-воды-2, Промкомплекс, Северная, Лесная.</t>
  </si>
  <si>
    <t>Модернизация системы сбора и передачи информации Кабардино-Балкарского филиала ПС 110 кВ Дубки, Нальчик-110</t>
  </si>
  <si>
    <t>Модернизация системы сбора и передачи информации Северо-Осетинского филиала ПС 110 кВ В-1, РП-110, Янтарь, Юго-Западная, Восточная, Левобережная, Северо-Восточная, Алагир, АЗС, Нузал, Зарамаг, Унал, Дзуарикау, Ардон-110, Змейская, Эльхотово, Терек-110, Моздок,-110, Беслан-110</t>
  </si>
  <si>
    <t>Модернизация системы сбора и передачи телеинформации в соответствии с утвержденной Программой в 2011 году</t>
  </si>
  <si>
    <t>Техпепевооружение средств СДТУ на базе Арзгирского РЭС(замена сущ.АТС на АТС МИНИКОМ)</t>
  </si>
  <si>
    <t>Техпепевооружение средств СДТУ на базе Кочубеевского РЭС (замена сущ.АТС на АТС МИНИКОМ)</t>
  </si>
  <si>
    <t>Техпепевооружение средств СДТУ на базе Грачевского (замена сущ.АТС на АТС МИНИКОМ)</t>
  </si>
  <si>
    <t>Реконструкция ВЛ 110 кВ Л-246 c заменой сущ. проводов на провода  АС-185 и частичной заменой опор, изоляторов)</t>
  </si>
  <si>
    <t>Установка датчиков гололеда на ВЛ 110 кВ Л-45 ПС Т-302 - ПС Круглолесская</t>
  </si>
  <si>
    <t xml:space="preserve">Реконструкция ВЛ-110кВ Л-10 "Машук 330" -"Е-2" ( замена проводов АС 120 на провода АС-185,  изоляторов и частичная замена опор, замена ошиновки Л-10  на ПС Е-2)  </t>
  </si>
  <si>
    <t>Реконструкция ВЛ-110кВ Л-157 Восход  - Рагули ( замена опор, сущ. проводов на провода большего сечения, грозозащитного троса и изоляторов в полном объеме)</t>
  </si>
  <si>
    <t>Реконструкция ВЛ-110 кВ Л-221 ПС"Черкесск-330"- ПС "Академическая" с совместным  подвесом с Л-128 до ПС "Зеленчук" протяженностью 21.4 км, Строительство выхода Л-221 от ПС Зеленчук в сорону ПС Академическая                (6.7 км)</t>
  </si>
  <si>
    <t>ВЛ-110 кВ   Л-95-III  на ПС "Джегонасс"</t>
  </si>
  <si>
    <t xml:space="preserve">Реконструкция ПС 110/35/10кВ "Ачикулак" в Нефтекумском районе(замена тр-ра Т-2  на тр-р 10 тыс.кВА,сущ.выкл.110кВ на элегазовые выкл.типа ВЭБ-110, сущ.разъед. на РГ-110 с двигат. приводом, сущ.ТН-110 на ТН типа НАМИ-110, сущ.выкл.35кВ на элегазовые выкл.типа ВГБЭ-35, сущ.разъед.35кВ на РГ-35 с двигат. приводом, устройство 2-й с.ш. РУ-10кВ с установкой КРУН-10 типа К-59 с вакуумными выкл. и РЗА типа "Орион-2", телемеханизация подстанции с установкой ТМ типа "Гранит-Микро", устройство АВР на секционном выкл. ОРУ-35кВ, замена панелей защиты линий и тр-ров 110 и 35кВ) </t>
  </si>
  <si>
    <t xml:space="preserve">Техническое перевооружение линейной ячейки 110 кВ  Л-274 ПС110/6кВ  "Нефтекумск" (замена сущ.выкл.110кВ на элегазовый выкл.типа ВЭБ-110, сущ.разъед. на разъединители с эл. двигат. приводом, сущ.ТН-110 на ТН типа НАМИ-110,  замена сущ. средств РЗА  на микропроцессорные защиты )                                                              </t>
  </si>
  <si>
    <t>Реконструкция ПС 110/10кВ "Провал" -   (замена сущ. силовых тр-ров  мощн. 2х10 т. кВА на тр-ры мощн. 2х16 т. кВА)</t>
  </si>
  <si>
    <t>Реконструкция ПС 110 кВ "Центральная" в г.Ставрополе (организация системы плавки гололеда для ВЛ 110 кВ и 10 кВ с установкой устройства для плавки, устройство системы шин плавки гололеда на ОРУ-110 кВ и на РУ-10 кВ)</t>
  </si>
  <si>
    <t>Реконструкция  на ПС 110 кВ «Рагули»  средств автоматики в линейной ячейке        ВЛ 110 кВ Рагули – Восход (Л-157) (установка устройства противоаварийной автоматики типа АЛАР)</t>
  </si>
  <si>
    <t>Реконструкция инженерно-технических средств по охране ПС 110/35/10 кВ "Новоалександровская"</t>
  </si>
  <si>
    <t xml:space="preserve">Реконструкция инженерно-технических средств по охране ПС 110/35/10 кВ "Дивное" Апанасенковского района </t>
  </si>
  <si>
    <t>Реконструкция ПС110/35/10кВ Новая Деревня  (устройство секционного выключателя с защитами ВЛ 110 кВ в том числе по Л-25 -релейной защиты  с абсолютной селективностью)</t>
  </si>
  <si>
    <t>Установка силового трансформатора ТМН-6300 кВа на ПС Городская</t>
  </si>
  <si>
    <t>Реконструкция  ПС 110/10 /6  кВ  "Северная"</t>
  </si>
  <si>
    <t>Установка сигнализатора обнаружения гололёдных нагрузок (СОГН) и замена устаревшей фарфоровой изоляции на ВЛ-110 кВ №210, 211, 1, 172/. Установка АТ плавки гололеда 10 000 МВА для плавки отходящих ВЛ от Баксан ГЭС</t>
  </si>
  <si>
    <t>Реконструкция ПС 110/35/6 кВ "Нузал" - Замена МВ 6 кВ на вакуумные (8 ячеек), замена трансформатора Т-1 мощностью 6,3 МВА на 3-х обмоточный мощностью 10 МВА</t>
  </si>
  <si>
    <t xml:space="preserve">Реконструкция маслохозяйства на ПС 110/35/6 кВ "В-1" </t>
  </si>
  <si>
    <t>Инженерно-технические мероприятия, направленные на охрану ПС 110/6 кВ "Янтарь"</t>
  </si>
  <si>
    <t>Инженерно-технические мероприятия, направленные на охрану ПС 35/6 кВ "Редант"</t>
  </si>
  <si>
    <t>Инженерно-технические мероприятия, направленные на охрану ПС 110/10 кВ "Эльхотово"</t>
  </si>
  <si>
    <t>Инженерно-технические мероприятия, направленные на охрану ПС 110/35/10 кВ "Ардон"</t>
  </si>
  <si>
    <t>Инженерно-технические мероприятия, направленные на охрану ПС 110/6 кВ "Фиагдон"</t>
  </si>
  <si>
    <t>Инженерно-технические мероприятия, направленные на охрану ПС 110/35/10 кВ "Алагир"</t>
  </si>
  <si>
    <t>Инженерно-технические мероприятия, направленные на охрану ПС 110/35/10 кВ "Беслан"</t>
  </si>
  <si>
    <t>Инженерно-технические мероприятия, направленные на охрану ПС 110/35/10 кВ "Карца"</t>
  </si>
  <si>
    <t>Инженерно-технические мероприятия, направленные на охрану ПС 110/35/10 кВ "Нузал"</t>
  </si>
  <si>
    <t>Инженерно-технические мероприятия, направленные на охрану ПС 110/35/10 кВ "Северо-Западная"</t>
  </si>
  <si>
    <t>Инженерно-технические мероприятия, направленные на охрану ПС 110/6 кВ "В-1"</t>
  </si>
  <si>
    <t>Инженерно-технические мероприятия, направленные на охрану ПС 110/6 кВ "РП-110"</t>
  </si>
  <si>
    <t>Реконструкция ПС "Зарамаг"- 2014 г.- ПИР; 2015 г.-установка линейной ячейки и устройств РЗА на ВЛ-110 кВ №128, 2016 г.- реконструкция ПС для технологического присоединения ГРК Мамисон</t>
  </si>
  <si>
    <t>Реконструкция ПС 110/35/6 кВ "Беслан". Реконструкция с увеличением трансформаторной мощности. Замена 1 трехобм-го тр-ра 16 МВА на 25 МВА, монтаж двух секций выкл. 22 ячеек, замена отделителей на выкл. ВГТ 1 ПК</t>
  </si>
  <si>
    <t>Реконструкция ПС 110/35/6 кВ "Беслан" с установкой ЩПТ и ЩСН, заменой центральной сигнализации</t>
  </si>
  <si>
    <t>Реконструкция ПС 110 кВ Усть-Джегута: замена ТТ с номинальным током 320 А в ячейке С-1 на ТТ с номинальным током не менее 400 А (по ОЗП)</t>
  </si>
  <si>
    <t>Реконструкция ПС 110/35/10 кВ Зеленчук (строительство 2-х линейных яч.)</t>
  </si>
  <si>
    <t>Реконструкция ПС 35/10кВ "Аэропорт" (замена трансформатора мощностью 6,3 МВА на трансформатор 10 МВА)</t>
  </si>
  <si>
    <t>Установка блока с оборудованием для комплектных подстанций 35 кВ с разъединителем и выключателем, разъединителей 10 кВ на ПС "Махмуд-Мектеб"</t>
  </si>
  <si>
    <t>Установка силового трансформатора ТМН-4000 кВА на ПС 35/10 кВ Серафимовская</t>
  </si>
  <si>
    <t>Расширение с реконструкцией ПС 35/10 кВ "Архыз" и строительство новой линейной ячейки 35 кВ (ПИР и приобретение зем.участка)</t>
  </si>
  <si>
    <t>Расширение ПС 110/10 кВ «Покойная» для обеспечения технологического присоединения ПГУ-135  ТЭС при ООО «Ставролен» в г. Буденновске Ставропольского края к электросетям филиала ОАО «МРСК Северного Кавказа» - «Ставропольэнерго» (свыше 750)</t>
  </si>
  <si>
    <t>Усиление резервных ячеек на ПС 110/10  кВ «Заводская» для обеспечения технологического присоединения энергопринимающих устройств жилого комплекса, по ул. Черняховского в г. Ставрополе ОАО "Ставрпольэнергоинвест". (Договор № 622/2013 от 20.08.2013) (свыше 670)</t>
  </si>
  <si>
    <t>Усиление резервных ячеек на ПС 110/10  кВ «Восточная» для обеспечения технологического присоединения энергопринимающих устройств  торгового комплекса в г.Ставрополе  ООО "Лучстрой" (Договор № 794/2013 от 07.11.2013) (свыше  670)</t>
  </si>
  <si>
    <t>Реконструкция ПС 110 кВ "Полимер"для осуществления технологического присоединения энергопринимающих устройств  Георгиевского комбината строительных материалов (замена трансформатора 10 тыс. кВА на 16 тыс.кВА) Договор №419/2014 от 26.09.2014 (свыше 670)</t>
  </si>
  <si>
    <t>Оснащение (реконструкция) ПС 110 кВ «Запикетная» - устройствами релейной защиты для технологического присоединения энергетических установок Модулей газопоршневых агрегатов на котельной «Запикетная» г. Кисловодск Договор 02/2013 от 15.01.2013, доп. согл №1 от 12.07.2013</t>
  </si>
  <si>
    <t>Реконструкция ПС 110 кВ "Баксан" (техприсоединение ОАО"КабБалкАгро" договор №395//2011)</t>
  </si>
  <si>
    <t>Реконструкция ПС 110 кВ "Котляревская"  с установкой ячейки 10кВ(техприсоединение ООО"Майский мукомольный завод")</t>
  </si>
  <si>
    <t>Реконструкция ПС 110/10/6 кВ "Долинск"  (Тех. присоед. ООО "Стрит" дог. № 525/2011,  от 16.09.11г.</t>
  </si>
  <si>
    <t>Монтаж Трансформаторо тока 110 кВ (6шт) ПС110/10/6 кВ СКЭП(Тех. присоед. Малые ГЭС КБР дог.ТП № 762/2013 от 08.10.13 г.)</t>
  </si>
  <si>
    <t>Монтаж Ячеек 10 кВ (2 шт.)110/10/6 кВ "Долинск"  (Тех. присоед. Министерства строительства и архитектуры КБР дог.ТП № 32/2014 от 28.01.14 г.)</t>
  </si>
  <si>
    <t>Реконструкция ПС 110/6 кВ Городская (замена ТТ-6 кВ в выделяемых ячейках на 1 и 2 с.ш. КРУН-6 кВ ПС 110/6 кВ Городская) (ТУ  №8062 от 13.08.2014, ГУП Аланияэлектросеть)</t>
  </si>
  <si>
    <t>Пусконаладочные работы линейной ячейки на 2 с.ш. ПС Беслан", установка линейной ячейки на 2 с.ш. ПС "Беслан-Северная" (ОАО "Ариана-С)</t>
  </si>
  <si>
    <t>Замена ТТ в линейных ячейках на 1 и 2 с.ш. ПС "Городская"(ТУ 5715, ГУП Аланияэлектросеть, региональный сосудистый центр</t>
  </si>
  <si>
    <t>Установка новой лин.ячейки в КРУН-10 кВ с вакуумными выключателями ПС Ардон (ТУ 33/2013, Агро-ИР</t>
  </si>
  <si>
    <t>Технологическое присоединение энергетических установок для строительства 728 квартир в РСО-Алания г. Владикавказ, воен. гор. №79 "Весна"</t>
  </si>
  <si>
    <t>Реконст. 110/35/10 кв. инв.№
С00007690 Реконструкция ПС 35/10 кВ Павлодольская-1, стр-во ВЛ 10/0,4 кВ (в/ч 330184 г.Моздок) 2 этап</t>
  </si>
  <si>
    <t xml:space="preserve">Реконструкция ПС 35/10 кВ «Аэропорт» для обеспечения технологического присоединения  энергопринимающих устройств ГУП СК «Ставрополькоммунэлектро» в г. Михайловске Ставропольского края Договор № 821/2013 от 26.11.2013 </t>
  </si>
  <si>
    <t xml:space="preserve"> Реконструкция ВЛ-6 кВ Ф-607 ПС Нефтекумск путем строительства отпайки для обеспечения технологического присоединения энергопринимающих устройств школы на 420мест и детского сада на 55 мест  в с.Озек-Суат, ул.Мира Нефтекумского района Договор №43-05/86/192  от  15.08.2013г.</t>
  </si>
  <si>
    <t>Реконструкции ВЛ-10 кВ Ф-397 от ПС "Провал"для тех.присоединения военизированного спасательного центра постоянной готовности  в п. Иноземцево, г. Желе</t>
  </si>
  <si>
    <t>Реконстр ВЛ10-0,4 кВ Ф-136 от ПС Юцкая,строительство ВЛ-0,4 кВ и ТП 10-0,4 кВ"под ключ" для тех. присоединения пищеблока с. Юца, Предгорн р-он</t>
  </si>
  <si>
    <t>Реконструкция ВЛ-10 кВ Ф-1 ПС Моздок-330 (замена провода на большее сечение на участке от опоры 1/34 до опоры 5/20 протяженностью 1,5 км). Строительство отпайки Ф-1/10 кВ ПС Моздок-330 протяженностью 0,040 км. (ТУ №7846 от 18.06.2014, СНТ Садовод)</t>
  </si>
  <si>
    <t>Подключение от оп. 17/31 ф-8/6 кВ. Монтаж ЛЭП 6 кВ  240 м. Установка ВШУ-6 кВ, ЛР дог. 8457 от 04.12.2014 заявит. ГКУ "Главное строиетльное управление РСО-Алания Цопанов О.Д. ПС Ольгинская, пос.Новый, Пригородный район</t>
  </si>
  <si>
    <t>Реконструкция ПС 110/6 кВ Северо-Восточная (Установка линейной ячейки в РУ-6 кВ ПС Северо-Восточная) (ТУ №7027 от 30.10.2013)</t>
  </si>
  <si>
    <t>Реконструкция ПС 110/6 кВ Янтарь (замена выкатного элемента с масляным выключателем Ф-19/6 кВ ПС Янтарь, замена ТТ-6 кВ в ячейке Ф-19/6 кВ ПС Янтарь) (ТУ №8019 от 26.08.2014, ООО "Баспик")</t>
  </si>
  <si>
    <t>Реконструкция ПС 110/6 кВ Западная(замена выкатного элемента с масляным выключателем  Ф-19/6 кВ ПС Западная, замена ТТ-6 кВ в ячейке Ф-19/6 кВ ПС Западная) (ТУ №7942 от 11.07.2014, ИП Моураов А.Г.)</t>
  </si>
  <si>
    <t>Реконструкция ПС 110/6 кВ Янтарь (замена выкатного элемента с масляным выключателем Ф-32/6 кВ ПС Янтарь, замена ТТ-6 кВ в ячейке Ф-32/6 кВ ПС Янтарь) (ТУ №7600 от 10.04.2014, ООО "Склад технических газов")</t>
  </si>
  <si>
    <t>Замена трансформаторов тока. (ТУ 4809 ГУП Аланияэлектросеть, 166 кв дом по ул. Курская)</t>
  </si>
  <si>
    <t>Замена тт в лин.ячейке ф-13/6 кВ  ПС Западная (ТУ 5911, ГУП Аланияэлектросеть, торговая база и торговый центр)</t>
  </si>
  <si>
    <t>Замена тт в 2-х линейных ячейках ПС Левобережная (ТУ 5959, ГУП Аланияэлектросеть, д/сад и жил. дом)</t>
  </si>
  <si>
    <t>Замена тт в лин.ячейках ф-1 и ф-6/6 кВ ПС Янтарь (ТУ 5384, ИП Тасоев А.Б,, торг. Развл. Центр)</t>
  </si>
  <si>
    <t>Замена ТТ в лин.ячейке ПС Ардон (ТУ 5618, ООО Прогресс)</t>
  </si>
  <si>
    <t>Реконструкция ПС 35/10 кВ "КПП"  для осуществления технологического присоединения энергопринимающих устройств Казьминского группового водопровода  (100-750)</t>
  </si>
  <si>
    <t xml:space="preserve">Реконструкция ПС 35/10кВ "Почтовая"(для осущесвления техприсоединения э/прин.устройств Казминского группового водопровода) </t>
  </si>
  <si>
    <t>Реконструкция ПС 35/6 кВ "Крем-Константиновская"  (Тех. присоед. ООО "Зеленая Компания" дог. № 11/14  от 07.02.2014 г., )</t>
  </si>
  <si>
    <t>Реконструкция ВЛ 10 кВ Ф-102 от ПС  "Провал" для тех. прис. энергопринимающих устройств заявителей для нужд филиала "Ставропольэнерго" 2 этап (90</t>
  </si>
  <si>
    <t>Реконструкция ВЛ-10 кВ Ф-510 ПС Ачикулак путем строительства отпайки для обеспечения технологического присоединения энергопринимающих устройств детского сада на 100 мест  в с.Ачикулак, пер.Украинский, 17 Нефтекумского района Договор №43-05/78/191 от 23.07.2013</t>
  </si>
  <si>
    <t>Реконструкция ВЛ-10 кВ Ф-109 для обеспечения технологического присоединения энергопринимающих устройств дома смотрителя кладбища №3 расположенного в 1,3 км на юго-восток от ул.Шоссейная, пос.Доброжеланный, Будённовского района"под ключ" Договор №316/14-05 от 20.10.2014 (15-150)</t>
  </si>
  <si>
    <t>Установка авт.выкл. Монтаж ЛЭП  протяж. 380 м, дог. 7665 от 12.05.2014, ПС Архонская ТП-5-14, Управление Федеральной миграционной службы, г.Владикавказ, ул.В.Тхапсаева, 4</t>
  </si>
  <si>
    <t>Замена тт в лин. Яч. Ф-15/6 кВ ПС Западная (ТУ 5856 от 08.08.2013, ГУП Аланияэлектросеть, кафе Фысым)</t>
  </si>
  <si>
    <t>Замена ТТ в лин.ячейке Ф-38 ПС Западная (ТУ 5674 от 05.07.2013, ООО Кобан)</t>
  </si>
  <si>
    <t>Реконструкция ПС 35/6 кВ "Михайловская (замена ТТ-6 кВ в линейной ячейке Ф-4/6 кВ ПС 35/6 кВ Михайловская) (ТУ №7645 от 23.04.2014, ГУП Аланияэлектросеть)</t>
  </si>
  <si>
    <t>Реконструкция ТП 4-16 ПС Раздольная  с установкой автом.выключателя  (ТУ№13/15 от 16.01.2015 МБДОУ Моздокского района, с.Сухотское, ул. Садовая, д.45а</t>
  </si>
  <si>
    <t>Реконструкция  ВЛ-10 кВ, стороительство ВЛ-0,4 кВ  и ТП 10/0,4 кВ для осущетсвления технологического присоединения энергопринимающих устройств жилого дома   по адресу:
 ул.Ручейная с.Новоблагодарное Предгорного района Жданов В.В. Договор №231 от 21.04.14 (до 15)</t>
  </si>
  <si>
    <t>Реконструкция ВЛ-10 кВ Ф-264 строительство ТП и ВЛИ-0,4 кВ для осуществления тех.присоединения земельного участка для ведения личного подсобного хозяйства в с.Горькая Балка Советского района Филимонова Марина Ивановна</t>
  </si>
  <si>
    <t>Реконструкция ВЛ-10 кВ Ф-192, строительство МТП и ВЛИ-0,4 кВ для осуществления тех. присоединения жилого дома в ст.Лысогорской Георгиевского района
"под ключ" Тонян В.А. Договор №308/14/ГРЭС от 06.08.2014 (до 15)</t>
  </si>
  <si>
    <t>Реконструкция ВЛ-10 кВ от Ф-162, ВЛ-0,4 кВ и МТП для обеспечения технологического присоединения энергопринимающих устройств станции технического обслуживания, в с.Новоблагодарное, ул. Славянская, ул.Балахонова, ул.Луговая «под ключ». Договор №677-680 от 15.10.2014, 682-689 от 15.10.2014, 691-694 от 15.10.2014 (до 15)</t>
  </si>
  <si>
    <t>Реконструкция ВЛ-10 кВ Ф-173 от ПС «Кубань», строительство ВЛИ-0,4 кВ и ТП 10/0,4 кВ для технологического присоединения жилого дома Демкиной Н.М.  по ул. Урожайная 38 в г. Невинномысске Договор №07/442 от 03.07.2014 (до 15)</t>
  </si>
  <si>
    <t xml:space="preserve">Реконструкция ВЛЭП 1-20 кВ (замена проводов, дефектных опор), резерв для технологического присоединения льготной группы заявителей (до 15 кВ) Северо-Осетинского филиала </t>
  </si>
  <si>
    <t>Реконструкция ВЛ-0,4 кВ от ТП 15/851 для осуществления технологического присоединения нежилого здания по ул.Садовая, 155 в с.Апанасенковское Апанасенковского р-на. Сушко Алевтина Федоровна. Договор №06-40/8 от 10.02.2014 (до 15)</t>
  </si>
  <si>
    <t>Реконструкция ВЛ-0,4 кВ Ф-1 от ТП - 21/157 в с.Татарка Шпаковского района (для техприсоединения жилого дома Костиной О.С.в с.Татарка, ул.Мирная,13), до 15</t>
  </si>
  <si>
    <t>Реконструкция ВЛ-0,4 кВ Ф-1 ТП-5334/185 для обеспечения технологического присоединения РУ-0,22 кВ расположенного на земельном участке под жилую застройку в с.Нины Советского района №175/14/ЗРЭС  от  13.05.2014г. Заявитель - Ильяшенко А.В. (до 15)</t>
  </si>
  <si>
    <t>Реконструкция ВЛ-0,4 кВ  от ТП- 1/218 для обеспечения технологического присоединения энергопринимающих устройств жилых домов по ул. Российская с. Прикумское «под ключ» Атанесян А.А., Новосартов А.А. Договор №369,370 от 03.01.2014 (до 15)</t>
  </si>
  <si>
    <t>Реконструкция ВЛ-0,4 кВ от ТП 152/162 для тех. присоединения жилого дома в х. Калаборка ул. Крайняя (дог. На тех прис. № 505)</t>
  </si>
  <si>
    <t>Реконструкция ВЛ-0,4 кВ Ф-1 ТП-2264/449 для обеспечения технологического присоединения энергопринимающих устройств жилого дома в ст.Старопавловская Кировского района Договор №89/14/НРЭС от 01.04.2014 Заявитель Ющенко (до 15)</t>
  </si>
  <si>
    <t>Реконструкция ВЛ-0,4 кВ от ТП- 16/137, строительства ВЛ-0,4 кВ и МТП для обеспечения технологического присоединения энергопринимающих устройств строительной площадки жилого дома в Предгорном районе, с.Юца, ул. Садовая, дом № 104 А "под ключ" Договор №509, 510, 511, 512 от 28.10.2014 (до 15)</t>
  </si>
  <si>
    <t>Реконструкция ВЛ-0,4 кВ Ф-1 от КТП-356/137 для тех. присоединения жилого дома в Предгорном р-не, с. Юца, ул. Кавминводская,4</t>
  </si>
  <si>
    <t>Реконструкция ВЛ-0,4кВ Ф-1 от КТП-5135/178  РП "Солдато-Александровская" в с.Солдато-Александровское ( Дог. ТП №462/14/ЗРЭС от 30.10.2014г.)</t>
  </si>
  <si>
    <t>Реконструкция ВЛ-0,4 кВ от ВЛ-0,4 кВ Ф-4 от КТП-1329/129  в ст.Александрийской Георгиевского района (Договор тех.присоединения №315/14/грэс от 11.08.2014)</t>
  </si>
  <si>
    <t>Реконструкция ВЛ-0,4кВ от ТП-389/305 для обеспечения технологического присоединения энергопринимающих устройств жилого дома, расположенного по адресу: Предгорный район, п. Ясная Поляна, 
ул. Подкумская, №3</t>
  </si>
  <si>
    <t>Реконструкции ВЛ-0.4 кВ Ф-135 от ПС «Промкомплекс» для обеспечения технологического присоединения энергопринимающих устройств жилого массива по ул. Привольная, ул. Благополучная в с. Верхнерусское Шпаковского района   "под ключ" Договор №07/334, 07/336, 07/337, 07/338 от 09.06.2014, №07-01/890 - 07-01/892, 07-01/881- 07-01/888 от 30.12.2013, 07-01/619 от 29.08.2013 (до 15)</t>
  </si>
  <si>
    <t>Реконструкция ВЛ-0,4 кВ Ф-3 от ТП-1140/193 ПС "Лысогорская" в ст.Лысогорская Георгиевского р-на(дог.об осуществлении тех.прис №311/14/ГРЭС от 06.08.14,  до 15</t>
  </si>
  <si>
    <t xml:space="preserve">Реконструкция ВЛЭП 0,4 кВ (замена проводов, дефектных опор), резерв для технологического присоединения льготной группы заявителей (до 15 кВ) Северо-Осетинского филиала </t>
  </si>
  <si>
    <t>Реконструкция ВЛЭП 0,4 кВ, резерв для технологического присоединения льготной группы заявителей (до 15 кВ)</t>
  </si>
  <si>
    <t>Реконструкция ВЛ 10 кВ  Ф-354 (установка доп. ТП для разгрузки ТП-3/354 в х. Сухой Изобильненского района, строительство ВЛ-10 (0,05 км),  строительство ВЛ-0,4 (0,05км) для разделения и переподключения н/в Ф-2 от ТП-3/354 на проектируемую ТП)</t>
  </si>
  <si>
    <t>Реконструкция ВЛ 10 кВ  Ф-227 (установка доп. ТП для разгрузки ТП-7/227 в с. Найденовское Изобильненского района, строительство ВЛ-10 (0,05 км),  строительство ВЛ-0,4 (0,05км) для переподключения н/в Ф-2 от ТП-7/227 на проектируемую ТП)</t>
  </si>
  <si>
    <t>Реконструкция ВЛ 10 кВ от Ф-184 ( установкой доп ТП 10/0,4 для разгрузки ТП-   /184 в ст.Расшеватская Александровского района, стр-во ВЛ 10 кВ - 0,05 км, Реконструкция ВЛ 0,4 кВ присоединяемой к прэктируемой ТП 10/0,4 ).</t>
  </si>
  <si>
    <t>Реконструкция ВЛ 10 кВ от Ф-132 от ПС Донская</t>
  </si>
  <si>
    <t>Реконструкция ВЛ 10 кВ от Ф-134от ПС Донская ( установкой доп ТП 10/0,4 для разгрузки ТП-  2/134 в с.Донском  Труновского района, стр-во ВЛ 10 кВ, Реконструкция ВЛ 0,4 кВ присоединяемой к прэктируемой ТП 10/0,4 ).</t>
  </si>
  <si>
    <t>Реконструкция ВЛ-10 кВ Ф-376 от ПС «Солдато-Александровская» ( установка доп. ТП для разгрузки КТП-5098/376 в с. Солдато-Александровское Советского района)</t>
  </si>
  <si>
    <t>Реконструкция ВЛ-10кВ Ф-723-1 от ПС 110/10 кВ Камбулат  (установка дополнительного МТП для разгрузки ТП-4/723-1  и ТП-6/723-1 в с.Малые Ягуры Туркменского района)</t>
  </si>
  <si>
    <t>Реконструкция ВЛ 10 кВ Ф-898 от ПС "Дербетовская" Ипатовского района</t>
  </si>
  <si>
    <t>Реконструкция ВЛ 10 кВ Ф-239 от ПС "Эген" Ипатовского района</t>
  </si>
  <si>
    <t>Реконструкция ВЛ 10 кВ Ф-332 от ПС "Золотаревская" Ипатовского района</t>
  </si>
  <si>
    <t>Реконструкция ВЛ 10 кВ Ф-108 от ПС "Суворовская" (установка дополнительной МТП)</t>
  </si>
  <si>
    <t>Реконструкция ВЛ 10 кВ Ф-333 от ПС "Золотаревская" Ипатовского района</t>
  </si>
  <si>
    <t>Реконструкция ВЛ-10кВ Ф-166 от ПС "Рыздвяная"  в пролете опор №№ 1-66 в ст. Рождественская Изобильненского района(дог. 12-90 от 01.10.2012)</t>
  </si>
  <si>
    <t>Реконструкция ВЛ 10 кВ Ф-532 от ПС "Андрей-Курган" в Нефтекумском районе (установка новой МТП и разъединителя РЛНДз)</t>
  </si>
  <si>
    <t>Реконструкция ВЛ 10 кВ Ф-510 от ПС "Ачикулак" в Нефтекумском районе (строительство участка ВЛ 10 кВ для восстановления связи Ф-510 с Ф-507, для повышения надежности электроснабжения потребителей с.Ачикулак)</t>
  </si>
  <si>
    <t>Реконструкция ВЛ-6 кВ Ф-607 от ПС "Нефтекумск" в Нефтекумском районе (строительство части ВЛ-6 кВ на участке оп.№153-194 вместо существующей ВЛ)</t>
  </si>
  <si>
    <t>Реконструкция ВЛ-10 кВ Ф-383 (строительство КТП 10/0,4 кВ 250 кВА) от ПС 35/10 кВ "Гражданская" в с. Гражданское Минераловодского района</t>
  </si>
  <si>
    <t>Реконструкция ВЛ-10 кВ Ф-161 (строительство МТП 10/0,4 кВ 250 кВА) от ПС 110/35/10 кВ "Железноводская" в пос. Змейка Минераловодского района</t>
  </si>
  <si>
    <t xml:space="preserve">Реконструкция ВЛ-10 кВ Ф-231 от ПС "Балахоновская" Кочубееввского р-на Ставропольского края  </t>
  </si>
  <si>
    <t xml:space="preserve">Реконструкция ВЛ-10 кВ Ф-154 от ПС "Пригородная" (участок опор №1-61)  </t>
  </si>
  <si>
    <t>Реконструкция  ВЛ-10 кВ Ф-335 ПС 35/10 ПС “Галюгаевская” Курского района.</t>
  </si>
  <si>
    <t>Реконструкция  ВЛ-10 кВ Ф-133 ПС Новоульяновская 110/35/10 Георгиевского района</t>
  </si>
  <si>
    <t>Реконструкция ВЛ-10 кВ.  Ф-296 от ПС«Курская-II»  Курского района</t>
  </si>
  <si>
    <t>Реконструкция ВЛ-10 кВ Ф-864 от ПС "Вознесеновская" Апанасенковского района (установка дополнительной ТП для разгрузки ТП-12/864)</t>
  </si>
  <si>
    <t>Реконструкция ВЛ-10 кВ Ф-899 от ПС "Дербетовская" Апанасенковского района (замена опор, провода на СИП)</t>
  </si>
  <si>
    <t>Реконструкция ВЛ-10 кВ Ф-774 от ПС "Кучерла" Туркменского района (установка дополнительной ТП для разгрузки ТП-10/774)</t>
  </si>
  <si>
    <t>Реконструкция ВЛ-10 кВ Ф-701 от ПС "Летняя Ставка" Туркменского района (установка дополнительной ТП для разгрузки ТП-8/701)</t>
  </si>
  <si>
    <t>Реконструкция ВЛ-10 кВ Ф-222 от ПС 35/10 кВ Первомайская Ипатовского района (установка дополнительной МТП для разгрузки ТП-1/222 и ТП-1/221 в с.Первомайское, замена проводов на СИП оп.1-5, 1/1-1/16 по сущ.опорам 0,7 км)</t>
  </si>
  <si>
    <t xml:space="preserve">Реконструкция ВЛ-10 кВ Ф-281 от ПС "Богдановская" с ВЛ-0,4 кВ Ф-1 от ТП-4322/281 ПС "Богдановская"Степновский район Ставропольский край </t>
  </si>
  <si>
    <t xml:space="preserve">Реконструкция ВЛ-10 кВ Ф-476 от ПС "Иргаклы" Степновский район Ставропольский край </t>
  </si>
  <si>
    <t xml:space="preserve">Реконструкция ВЛ-10 кВ Ф-479 от ПС "Восток" в пос. Верхнестепном Степновского района </t>
  </si>
  <si>
    <t xml:space="preserve">Реконструкция  ВЛ-10 кВ Ф-344  ПС 110\10 кВ «Отказное» в с.Отказное Советского района. (Вынос участка ВЛ-10 кВ протяженностью 2 км за территорию школы в том числе совместный подвес ВЛ10/0,4кВ - 1 км, вынос участка ВЛ-10кВ протяженностью 1 км из зоны затопления и территории оползневых оврагов, замена изоляторов на всем протяжении ВЛ-10 кВ). 
</t>
  </si>
  <si>
    <t xml:space="preserve">Реконструкция ВЛ-10 кВ 457 от ПС "Эдиссия" (Установка доп.МТП 3125/457 для разгрузки КТП-3112/457) в п.Ровный Курского района, </t>
  </si>
  <si>
    <t>Реконструкция ВЛ-10 кВ Ф-330 от ПС Галюгаевская (установка доп.МТП для разгрузки ТП-3283/330) в ст.Галюгаевская Курского р-на</t>
  </si>
  <si>
    <t>Реконструкция ВЛ-10 кВ Ф-360 от ПС "ЖБИ" (установка доп.МТП -5158/360 для разгрузки КТП-5013/360) в х.Михайловском Советского района</t>
  </si>
  <si>
    <t>«Реконструкция ВЛ-10 кВ  Ф-376 от ПС «Солдато Александровское  (Установка  доп. МТП 5149/376 для разгрузки КТП-5026/376) в с. Солдато Александровском  Советского   района»</t>
  </si>
  <si>
    <t>Реконструкция ВЛ 10 кВ (Установка доп.ТП 160 кВА для разгрузки КТП 1681/394) от ПС "Очистные сооружения" в с.Краснокумском Георгиевского района)</t>
  </si>
  <si>
    <t>Реконструкция ВЛ-10 кВ Ф-121 от ПС "Темнолесская"</t>
  </si>
  <si>
    <t>Реконструкция ВЛ-10 кВ Ф-196 (Установка доп.МТП для разгрузки ЗТП-1069/196) в ст.Лысогорская Георгиевского района</t>
  </si>
  <si>
    <t>Реконструкция ВЛ-10 кВ Ф-311 от ПС "Бурунная" (Установка доп.МТП для разгрузки ТП-3742/311) в п.Мирный Курского района</t>
  </si>
  <si>
    <t>Реконструкция ВЛ - 10 кВ (установка доп. ТП для разгрузки КТП - 2503/128 от ПС "Орловкая") в с.Орловка Кировского района</t>
  </si>
  <si>
    <t>Реконструкция ВЛ - 10 кВ (установка доп. ТП для разгрузки КТП - 2519/239 от ПС "Коммаяк") в х.Закавказский Кировского района</t>
  </si>
  <si>
    <t>Реконструкция ВЛ - 10 кВ (установка доп. ТП для разгрузки КТП - 2740/159 от ПС "Кура") в х.Курганный Кировского района</t>
  </si>
  <si>
    <t>Реконструкция ВЛ - 10 кВ Ф- 132 (установка доп. КТПМ - 1296/132 от ПС "Подгорная") в ст.Подгорная Георгиевского  района</t>
  </si>
  <si>
    <t>Реконструкция ВЛ-10кВ Ф-131 от ПС "Ессентуки-2" (вынос ВЛ из зоны застройки)</t>
  </si>
  <si>
    <t>Реконструкция ВЛ-10кВ Ф-442 от ПС "Сотниковская" Благодарненского района</t>
  </si>
  <si>
    <t>ВЛ-10кВ Ф-3от ПС "Черняевка"Кизляр. РЭС инв.№33001790</t>
  </si>
  <si>
    <t>ВЛ-10кВ Ф-4 от ПС "Касумкент" Касумкент.РЭС инв№31003289</t>
  </si>
  <si>
    <t xml:space="preserve">Реконструкция  ВЛ 10  кВ Ф-201  ПС "Баксаненок" </t>
  </si>
  <si>
    <t xml:space="preserve">Реконструкция  ВЛ 10  кВ Ф-769  ПС "Солдатская" </t>
  </si>
  <si>
    <t>Реконструкция ВЛ-6 кВ Ф-2 ПС Ольгинская от опоры 90 до 124 опоры</t>
  </si>
  <si>
    <t>Реконструкция ВЛ-6 кВ: перевод части нагрузки с Ф-8 на Ф-5 от ПС "Алагир"</t>
  </si>
  <si>
    <t>Реконструкция ВЛ-6- кВ ф-6 ПС 35/6 Сунжа (Реконструкция ВЛ-6-10 кВ)</t>
  </si>
  <si>
    <t>Реконструкция ВЛ-10 кВ Ф-3 ПС "Гизель"  для разукрупнения КТП 3-36</t>
  </si>
  <si>
    <t>Реконструкция ВЛ-10 кВ Ф-30 ПС "Левобережная" для разукрупнения ТП 30-18</t>
  </si>
  <si>
    <t>Монтаж отпайки ВЛ-10 кВ для разукрупнения КТП 3-17 ПС Гизель</t>
  </si>
  <si>
    <t xml:space="preserve">Реконструкция ВЛ-10 кВ Ф-5 ПС "Раздольная" </t>
  </si>
  <si>
    <t>Реконструкция ВЛ-10 кВ Ф-2 ПС "Дигора-Насосная"</t>
  </si>
  <si>
    <t>Реконструкция ВЛ-0,4 кВ. Ф-1, Ф-2 от МТП-5325/339 в х.Привольный Советского района</t>
  </si>
  <si>
    <t>Реконструкция ВЛ-10 кВ Ф-104 от ПС "Провал" Предгорного района Установка МТП 10/0,4 кВ мощностью 160 кВА.</t>
  </si>
  <si>
    <t xml:space="preserve">«Реконструкция ВЛ-10-0,4 кВ   Ф-108 от ПС «Кугультинская» в с. Кугульта  Грачевского  района Ставропольского края. </t>
  </si>
  <si>
    <t>Реконструкция ВЛ-0,4 кВ от ТП-214/166 в п.Н.Благодарный Предгорного района</t>
  </si>
  <si>
    <t>Реконструкция ВЛ-0,4 кВ от ТП-3/305 замена провода на СИП, установка щитов учета на фасаде здания</t>
  </si>
  <si>
    <t>Реконструкция ВЛ-0,4 кВ Ф-2 от ЗТП-6/282 в п.Большевик (замена опор, провода (кабеля) на СИП, замена ответвлений к зданиям)</t>
  </si>
  <si>
    <t>Реконструкция ВЛ 0,4 кВ от ТП 11/141 в ст.Григорополисской Новоалександровского района</t>
  </si>
  <si>
    <t>Реконструкция ВЛ 0,4 кВ от ТП-5/354 в х. Сухом Изобильненского района</t>
  </si>
  <si>
    <t>Реконструкция ВЛ- 0,4 кВ от ТП -4/497 в с.Раздольное Новоалександровского района</t>
  </si>
  <si>
    <t>Реконструкция ВЛ-0,4 кВ Ф-1, 2 от МТП-8/723-2  в с.Малые Ягуры Туркменского района (замена МТП, замена опор и провода на СИП, замена ответвлений к зданиям)</t>
  </si>
  <si>
    <t>Реконструкция ВЛ 0.4 кВ Ф-1 от СКТП-1/898 в п. Виноделенский Ипатовского района</t>
  </si>
  <si>
    <t>Реконструкция ВЛ-0,4 кВ от ТП-11/301  в с. Арзгир, Арзгирского района (замена опор, проводов, ответветлений к вводам, установка шкафов учёта на фасадах зданий)</t>
  </si>
  <si>
    <t>Реконструкция ВЛ 0.4 кВ Ф-1.3 от СКТП-18/239 в а.Малый Барханчак Ипатовского района</t>
  </si>
  <si>
    <t>Реконструкция ВЛ-0,4 кВ от ТП-13/168 в с.Архангельское Будённовского района (реконструкция ВЛ-0,4 кВ Ф-1,2,3 протяженностью 1,6 км, строительство МТП)</t>
  </si>
  <si>
    <t>Реконструкция ВЛ-0,4 кВ от ТП-6/571 в с.Абрам-Тюбе Нефтекумского района (переустройство Ф-1,2 с выносом ВЛ из зоны дворов, замена провода)</t>
  </si>
  <si>
    <t>Реконструкция ВЛ-0,4 кВ Ф-1,2 от ТП-579/108 ст. Суворовская Предгорного района</t>
  </si>
  <si>
    <t>Реконструкция ВЛ-0,4 кВ от ТП-565/108 ст. Суворовская Предгорного района</t>
  </si>
  <si>
    <t>Реконструкция ВЛ-0,4 кВ Ф-1, Ф-2 от ТП-194/144 в П. Н. Этокский</t>
  </si>
  <si>
    <t>Реконструкция ВЛ-0,4 кВ Ф-1, Ф-2 от ТП-195/144 с установкой доп. ТП-160 кВА в П. Н. Этокский</t>
  </si>
  <si>
    <t>Реконструкция ВЛ-0,4 кВ Ф-1 от ТП-413/149 в пос. Зеленый Предгорного района</t>
  </si>
  <si>
    <t>Реконструкция ВЛ-0,4 кВ Ф-3 от ТП-27/234 ПС "Балахоновская" в с.Балахоновском Кочубеевского района</t>
  </si>
  <si>
    <t>Реконструкция ВЛ-0,4 кВ Ф-1,2,3 от ТП-1/277 ПС "Надзорная" в с.Надзорном Кочубеевского района</t>
  </si>
  <si>
    <t xml:space="preserve">Реконструкци ВЛ-04 кВ нв ф-1,ф-2,ф-3 от ТП-3412/225 в с.Серноводское Курского  района </t>
  </si>
  <si>
    <t xml:space="preserve">Реконструкция ВЛ-04 кВ нв ф-1,ф-2, от ТП-3422/225 в с.Серноводское
Курского  района </t>
  </si>
  <si>
    <t xml:space="preserve">Реконструкция   ВЛ-0,4 кВ  ф-3 от ТП-4132 Ф-281 в с. Богдановское
Степновского  района
</t>
  </si>
  <si>
    <t xml:space="preserve">Реконструкция ВЛ-0,4 кв Ф-2 от ТП-2797/156 ПС 35/10 кВ Кура в ст Советской   Кировского района </t>
  </si>
  <si>
    <t xml:space="preserve">Реконструкция ВЛ-0,4 кВ  ф-2, ф-3 от МТП-1009 Ф-259 в ст.Незлобная Георгиевского  района
</t>
  </si>
  <si>
    <t xml:space="preserve">Реконструкция ВЛ-0,4 кВ  ф-2 от ТП-1431 Ф-152 в с.Краснокумское
Георгиевского  района
</t>
  </si>
  <si>
    <t>Реконструкция ВЛ-0,4 кв Ф-3 от МТП-5283 Ф-184 ПС 110/10 кВ "Нины" в х Рог Советского района Ставропольского края</t>
  </si>
  <si>
    <t>Реконструкция ВЛ-0,4 кВ Ф-1, 2 от ТП-10/774 в с.Кучерла Туркменского района (замена опор, проводов на СИП, ответвлений к зданиям,  установка щитков на фасаде домов, оснащение  ответвлений к домам счетчиками модель РиМ  ЗАО «Радио и Микроэлектроника»,  оснащение ТП УСПД и счетчиками, организация на ТП сбора показаний от счетчиков к жил. домам и передачи информации на ДП СЭС))</t>
  </si>
  <si>
    <t>Реконструкция ВЛ-0,4 кВ Ф-2 от ТП-8/701 в с.Владимировка Туркменского района (замена опор, проводов на СИП, ответвлений к зданиям,  установка щитков на фасаде домов, оснащение  ответвлений к домам счетчиками модель РиМ  ЗАО «Радио и Микроэлектроника»,  оснащение ТП УСПД и счетчиками, организация на ТП сбора показаний от счетчиков к жил. домам и передачи информации на ДП СЭС)</t>
  </si>
  <si>
    <t>Реконструкция ВЛ-0,4 кВ ф-2 от ТП-1/221 в с.Первомайское Ипатовского района (переключение участка оп.3-35 ВЛ-0,4 кВ на новую МТП-100 кВА с заменой провода на СИП, ответвлений к зданиям,  установка щитков на фасаде домов, оснащение  ответвлений к домам счетчиками модель РиМ  ЗАО «Радио и Микроэлектроника»,  оснащение ТП УСПД и счетчиками, организация на ТП сбора показаний от счетчиков к жил. домам и передачи информации на ДП СЭС))</t>
  </si>
  <si>
    <t>Реконструкция ВЛ-0,4 кВ ф-1, 2, 3 от ТП-9/425 в а.Эдельбай Благодарненского района (замена опор, провода на СИП на территории школы, переключение участка ВЛ на ТП-23/425)</t>
  </si>
  <si>
    <t>Реконструкция ВЛ-0,4 кВ ф-1 от ТП-19/442 в с.Сотниковское Благодарненского района (замена опор, провода на СИП на территории д/сада)</t>
  </si>
  <si>
    <t>Реконструкция ВЛ-0,4кВ Ф-1,2 от ТП-10/903 в п.Айгурский Апанасенковского района</t>
  </si>
  <si>
    <t>Реконструкция ВЛ-0,4кВ Ф-2 от ТП-2/462 в с.Спасское Благодарненского района</t>
  </si>
  <si>
    <t>Реконструкция ВЛ 0,4 кВ от ТП-10 Ф-201 ПС Баксаненок инв.№Б00002519</t>
  </si>
  <si>
    <t>Реконструкция ВЛ 0,4 кВ от ТП-4 Ф-201 ПС Баксаненок инв.№Б00002458</t>
  </si>
  <si>
    <t>Реконструкция ВЛ 0,4 кВ от ТП-5 Ф-201 ПС Баксаненок инв.№Б00002511</t>
  </si>
  <si>
    <t>Реконструкция ВЛ 0,4 кВ от ТП-6 Ф-201 ПС Баксаненок инв.№Б00002517</t>
  </si>
  <si>
    <t>Реконструкция ВЛ 0,4 кВ от ТП-9 Ф-201 ПС Баксаненок инв.№Б00002515</t>
  </si>
  <si>
    <t>Реконструкция ВЛ 0,4кВ от ТП-5 Ф-769 от ПС Солдатская инв.№Б00005819</t>
  </si>
  <si>
    <t>Реконструкция ВЛ 0,4кВ от ТП-6 Ф-769 от ПС Солдатская инв.№Б00005820</t>
  </si>
  <si>
    <t>Реконструкция ВЛ-0,4 кВ ТП 6-10 ПС Ольгинская с заменой провода на большее сечение</t>
  </si>
  <si>
    <t>Реконструкция ВЛ-0,4 кВ Ф-1, Ф-2 ТП 3-4 ПС Раздольная с. Виноградное</t>
  </si>
  <si>
    <t>Реконструкция ВЛ 0,4кВ ф-1,2,3,4,5 КТП 3-11ПС "Гизель"с заменой провода на большее сечение</t>
  </si>
  <si>
    <t>Реконструкция ВЛ-0,4 кВ ТП 26-5 ПС "Фаснал" с заменой провода на большее сечение</t>
  </si>
  <si>
    <t>Реконструкция ВЛ-0,4 кВ ТП 30-18 ПС "Левобережная" с заменой провода на большее сечение</t>
  </si>
  <si>
    <t>Реконструкция ВЛ-0,4 кВ ТП 5-2 ПС "Алагир" с заменой провода на большее сечение</t>
  </si>
  <si>
    <t>Реконструкция ВЛ-0,4 кВ ТП 8-29 ПС "Алагир" с заменой провода на большее сечение</t>
  </si>
  <si>
    <t>Реконструкция ВЛ-0,4 кВ Ф-3,4 ТП 3-7 ПС "Эльхотово" с заменой провода на большее сечение</t>
  </si>
  <si>
    <t>Реконструкция ВЛ-0,4 кВ Ф-1,2 ТП 3-11 ПС Змейская  с заменой провода на большее сечение</t>
  </si>
  <si>
    <t>Реконструкция ВЛ-0,4 кВ ТП 6-19 Ф-1 ПС "Ольгинская" с заменой провода на большее сечение</t>
  </si>
  <si>
    <t>Реконструкция ВЛ-0,4 кВ ТП 6-18 Ф-1,2  ПС "Ольгинская" с заменой провода на большее сечение</t>
  </si>
  <si>
    <t>Реконструкция ВЛ-0,4 кВ МТП 3-20 ПС "Николаевская" с заменой провода на большее сечение</t>
  </si>
  <si>
    <t>Реконструкция ВЛ-0.4 кВ от ТП 7/432 Адыге-Хабльских РЭС (замена дер.опор, провода ) 6.7 км (в связи с острой необходимостью)</t>
  </si>
  <si>
    <t>Реконструкция ЛЭП 0,4кВ ТП 6-7, в с.п.Троицкое (Инв.№ И00001199)</t>
  </si>
  <si>
    <t xml:space="preserve">Реконструкция ТП-550/296 160 кВа ст. Суворовская (замена на КТП-250 кВа) </t>
  </si>
  <si>
    <t>Реконструкция ТП-553/296 160 кВа ст. Суворовская (замена на КТП 250 кВа )</t>
  </si>
  <si>
    <t xml:space="preserve">Реконструкция ТП-12/161 400 кВа с. Бородыновка (замена на КТПП- 630 кВа )  </t>
  </si>
  <si>
    <t xml:space="preserve">Реконструкция ТП-9/228 250 кВа в с. Гражданское (замена на КТП-250 кВа) </t>
  </si>
  <si>
    <t>Реконструкция ТП-8/228 160 кВа в с. Гражданское замена на КТП-250 кВа 250 кВа</t>
  </si>
  <si>
    <t xml:space="preserve">Реконструкция ТП-9/225 60 кВа с. Гражданское (замена на КТП-160 кВа)  </t>
  </si>
  <si>
    <t xml:space="preserve">Реконструкция ТП-186/145 в пос. Пятигорский Предгорного района  </t>
  </si>
  <si>
    <t xml:space="preserve">Реконструкция ТП-4/388 в пос. Загорский Минераловодского района </t>
  </si>
  <si>
    <t xml:space="preserve">Реконструкция ТП-20/159 100 кВа в п. Побегайловка (замена на КТП-250 кВа) </t>
  </si>
  <si>
    <t>Реконструкция КТП 8/288 (замена силового трансформатора 10 кВа на 63 кВа) Александровского ПУ АРЭС</t>
  </si>
  <si>
    <t>Реконструкция КТП 8/255 (замена силового трансформатора 63 кВа на 160 кВа) Саблинского ПУ АРЭС</t>
  </si>
  <si>
    <t>Реконструкция КТП 589/185 (замена силового трансформатора 40 кВа на 100 кВа) Суворовского ПУ ПРЭС</t>
  </si>
  <si>
    <t>Реконструкция КТП 198/162 (замена силового трансформатора 100 кВа на 160 кВа) Железноводского ПУ ПРЭС</t>
  </si>
  <si>
    <t xml:space="preserve">Реконструкция КТП -33/170 (замена силового трансформатора 160 кВА на силовой трансформатор 250 кВА)  в Константиновский ПУ ПРЭС  </t>
  </si>
  <si>
    <t>Реконструкция КТП-545/101 (замена силового трансформатора 100 кВа на силовой трансформатор 160 кВа) Яснополянского ПУ ПРЭС</t>
  </si>
  <si>
    <t>Замена существующей КТП-1/409 на МТП с тр-ром 250 кВА в с. Птичье Изобильненского района</t>
  </si>
  <si>
    <t>Реконструкция СКТП-12/404 в с.Левокумское, Левокумского района (строительство МТП вместо СКТП, установка разъединителя РЛНДз взамен существующего, устройства ввода кабелей в МТП, замена концевой опоры)</t>
  </si>
  <si>
    <t>Реконструкция СКТП-40/301 в с.Арзгир, Арзгирского района (строительство МТП вместо СКТП, установка нового разъединителя РЛНДз)</t>
  </si>
  <si>
    <t>Реконструкция КТП-18/240 в с.Прасковея, Будённовского района (замена КТП на МТП, установка нового разъединителя РЛК)</t>
  </si>
  <si>
    <t>Реконструкция КТП - 5/215 (замена силового трансформатора 100 кВа на силовой трансформатор 160 кВа) Марьино-Колодцевского ПУ МРЭС</t>
  </si>
  <si>
    <t>Реконструкция КТП 729/167 (замена силового трансформатора 160 кВа на силовой трансформатор 250 кВа) Константиновского ПУ ПРЭС</t>
  </si>
  <si>
    <t>Реконструкция КТП-173/162 160 кВа (замена на КТП 160 кВа) Железноводского ПУ ПРЭС</t>
  </si>
  <si>
    <t>Реконструкция КТП-6/291 63 кВа (замена силового трансформатора мощностью 63 кВа на 100 кВа) Круглолесский ПУ АРЭС</t>
  </si>
  <si>
    <t>Реконструкция МТП-15/292 63 кВа (замена силового трансформатора мощностью 63 кВа на 100 кВа) Круглолесский ПУ АРЭС</t>
  </si>
  <si>
    <t>Установка доп.ТП для разгрузки ТП-2/184 и ТП-1/181 в ст.Расшеватской Новоалександровского района</t>
  </si>
  <si>
    <t>Реконструкция СКТП-8/404 в п.Новокумский, Левокумского района (строительство МТП вместо СКТП, установка разъединителя РЛНДз)</t>
  </si>
  <si>
    <t>Замена МТП 160 кВА на КТП 250 кВА ТП 5-1 ПС "Кадгарон"</t>
  </si>
  <si>
    <t>Реконструкция КТП (хозспособ)</t>
  </si>
  <si>
    <t>Модернизация системы учета эл-гии по двум вновь вводимым точкам учета в сечении ОАО"Ставропольэнергосбыт"-ОАО "Калмэнерго" на ПС 110/35/10кВ Рагули</t>
  </si>
  <si>
    <t xml:space="preserve">Реконструкция ограждения ПС 110 кВ   "Преградная" с устройством периметральной охранной сигнализации </t>
  </si>
  <si>
    <t xml:space="preserve">Монтаж (АУПС) и системы оповещения и управления эвакуацией при пожаре в Адм. здании  Ирафских РЭС </t>
  </si>
  <si>
    <t>Монтаж (АУПС) и системы оповещения и управления эвакуацией при пожаре в адм. и вспомогательных зданиях для нужд СОФ ПАО МРСК  Левобережная -442,9 кв.м</t>
  </si>
  <si>
    <t>Монтаж (АУПС) и системы оповещения и управления эвакуацией при пожаре в адм. и вспомогательных зданиях для нужд СОФ ПАО МРСК  Терская 235,4 кв.м.</t>
  </si>
  <si>
    <t>Монтаж (АУПС) и системы оповещения и управления эвакуацией при пожаре в адм. и вспомогательных зданияхПАО МРСК  Моздок -110-253,6 кв.м.</t>
  </si>
  <si>
    <t>Монтаж (АУПС) и системы оповещения и управления эвакуацией при пожаре в адм. и вспомогательных зданиях ПАО МРСК Алагир -390кв.м.</t>
  </si>
  <si>
    <t xml:space="preserve">Монтаж (АУПС) и системы оповещения и управления эвакуацией при пожаре в адм. и вспомогательных зданиях ПАО МРСК Терек 110-305,7кв.м. </t>
  </si>
  <si>
    <t>Монтаж (АУПС) и системы оповещения и управления эвакуацией при пожаре в адм. и вспомогательных зданияхПАО МРСК  Янтарь 308,4 кв.м.</t>
  </si>
  <si>
    <t xml:space="preserve">Реконструкция производственной базы Курсавского РЭС </t>
  </si>
  <si>
    <t>Оснащение средствами противопожарной защиты объектов гаража Прикумских электрических сетей</t>
  </si>
  <si>
    <t>Оснащение средствами противопожарной защиты объектов Нефтекумского РЭС</t>
  </si>
  <si>
    <t>Оснащение средствами противопожарной защиты объектов Левокумского РЭС</t>
  </si>
  <si>
    <t>Реконструкция производственного здания по ремонту силовых трансформаторов ( трансформаторная башня) ПС 110 кВ Западная в г.Ставрополе</t>
  </si>
  <si>
    <t xml:space="preserve">Реконструкция здания Учебного комбината в г. Ессентуки, ул. Ямпольского, 15                                     (здание блока административного корпуса лит. "А-1"  площадь кровли 587 м2, устройство шатровой кровли типа "конверт")  </t>
  </si>
  <si>
    <t>Строительство ремонтно-производственной базы г.Михайловск</t>
  </si>
  <si>
    <t>Реконструкция производственной базы Кисловодского ПУЭС Предгорного РЭС</t>
  </si>
  <si>
    <t>Модернизация Инженерных систем центра обработки данных в здании Лабораторно-произв.корпуса КЧФ</t>
  </si>
  <si>
    <t>Неисполнение подрядной организацией обязательств по обеспечению проектных параметров  в части  автоматизации приборов учета.</t>
  </si>
  <si>
    <t xml:space="preserve">Финансирование: план финансирования ИПР 2015г. формировался в середине 2014г., и не учитывал объективную ситуацию на объектах кап. строительства по итогам 2014г. В 2015г. осуществлено погашение КЗ сформировавшейся по итогам 2014г. </t>
  </si>
  <si>
    <t>Освоение: Объект неукомплектован оборудованием заказчика Ввод: Объект неукомплектован оборудованием заказчика Финансирование:  отнесены %</t>
  </si>
  <si>
    <t xml:space="preserve"> % по кредиту</t>
  </si>
  <si>
    <t>Погашение кредиторской задолдженности</t>
  </si>
  <si>
    <t>Погашение Кт задолдженности.</t>
  </si>
  <si>
    <t>Выполнение работ по договору, заключенному в 2014 г.,  % по кредиту</t>
  </si>
  <si>
    <t>Объект включен в ИПР в соответствии с Приказом Минэнерго РФ от 03.04.2015 №215 при корректировке</t>
  </si>
  <si>
    <t>Погашение кредиторской задолженности перед подрядной организацией, начисление % по кредиту</t>
  </si>
  <si>
    <t>Освоение: выполнение работ, не завершенных в 2014г. Ввод: выполнение работ, не завершенных в 2014г. Финансирование: Погашение Кт задолженности, отнесены %</t>
  </si>
  <si>
    <t>% по кредиту</t>
  </si>
  <si>
    <t xml:space="preserve">Оплата выполненных работ 2014 г. по условиям договора, начислены % по кредиту </t>
  </si>
  <si>
    <t>Освоение:отнесение прочих затрат (%) Финансирование: план финансирования ИПР 2015г. формировался в середине 2014г., и не учитывал объективную ситуацию на объектах кап. строительства по итогам 2014г. В 2015г. осуществлено погашение КЗ сформировавшейся по итогам 2014г. , отнесены %</t>
  </si>
  <si>
    <t>Объект реализуется в соответствии с Приказом Минэнерго РФ от 03.04.2015 №215, при корректировке стоимость работ уточнена</t>
  </si>
  <si>
    <t>% по кредиту, з/плата</t>
  </si>
  <si>
    <t>начислены % по кредиту</t>
  </si>
  <si>
    <t>Освоение:выполнение объемов работ, не завершенных в 2014 году, по договору от 22.05.2014 №01/14 Энергострой МН. Финансирование: погашение кредиторской задолженности 2014 года, не планировавшейся при формировании ИПР.</t>
  </si>
  <si>
    <t>Объект введен на основные фонды в 2014 году. Завершение работ в 2015 году. Погашение Кт задолженности, % по кредиту</t>
  </si>
  <si>
    <t>Строительно-монтажные работы выполнены в 2014 году внеплана с целью получения паспорта готовности к ОЗП. Ввод объекта на основные фонды запланирован в 2015 году.  Финансирование: погашение Кт задоженности 2014 г.</t>
  </si>
  <si>
    <t>объект не введен в эксплуатацию с связи с выявленными замечаниями. Финансирование: погашение Кт задоженности 2014 г.</t>
  </si>
  <si>
    <t>Ввод объекта ИПР 2013 г.</t>
  </si>
  <si>
    <t>Экономия по договору, оплата КС 14 по условиям договора в 4 кв.</t>
  </si>
  <si>
    <t>Снижение объемов НЗС</t>
  </si>
  <si>
    <t>объект не введен в эксплуатацию с связи с выявленными замечаниями</t>
  </si>
  <si>
    <t>Освоение: В связи с невыполнением подрядчиком ООО "Южрегионстрой"  договорных обязательств, (срок окончания работ до 20.10.2014г.) по доп.соглашению №2 от 28.07.2014г. , реконструкция объекта  закончена  в январе 2015г. Введен в эксплуатацию в апреле 2015г. Ввод: В связи с невыполнением подрядчиком ООО "Южрегионстрой"  договорных обязательств, (срок окончания работ до 20.10.2014г.) по доп.соглашению №2 от 28.07.2014г. , реконструкция объекта  закончена  в январе 2015г. Введен в эксплуатацию в апреле 2015г. Финансирование:план финансирования ИПР 2015г. формировался в середине 2014г., и не учитывал объективную ситуацию на объектах кап. строительства по итогам 2014г. В 2015г. осуществлено погашение КЗ сформировавшейся по итогам 2014г. ,  % по кредиту и  з/пл</t>
  </si>
  <si>
    <t>Освоение: выполнение работ, не завершенных в 2014г., по договору от 07.08.204 № 04/14-СКЭРК. Ввод: выполнение работ, не завершенных в 2014г., по договору от 07.08.204 № 04/14-СКЭРК. Финансирование:погашение кредиторской задолженности, не планировавшейся при формировании ИПР.</t>
  </si>
  <si>
    <t>Освоение: объект перенесен на 2017 год при корректировке ИПР. Финансирование:  объект перенесен на 2017 год при корректировке ИПР</t>
  </si>
  <si>
    <t>Освоение: отнесение прочих затрат (% по кредиту, зарплата). Финансирование: отнесение прочих затрат (% по кредиту, зарплата).</t>
  </si>
  <si>
    <t>Освоение: отнесение прочих затрат (% по кредиту, зарплата). Финансирование: отнесение прочих затрат (зарплата).  Ввод: Объект начат в 2013 году. По итогам 2013-2014 гг договорные обязательства не выполнены,  договор с подрядчиком  расторгнут, для снижения объема НС объект введен в 2015 г</t>
  </si>
  <si>
    <t>Объект введен на основные фонды в 2014 году. Погашение Кт задолдженности</t>
  </si>
  <si>
    <t>Сторнировали СМР</t>
  </si>
  <si>
    <t>Завершение работ по договору подряда, заключенному в 2014 г.</t>
  </si>
  <si>
    <t>зп сотрудников, ввод объекта из незавершенного строительства</t>
  </si>
  <si>
    <t>ввод объекта из незавершенного строительства</t>
  </si>
  <si>
    <t>зп сотрудников, % по кредиту, ввод объекта из незавершенного строительства</t>
  </si>
  <si>
    <t>Погашение Кт задолженности,  % по кредиту и  з/пл, ввод строительной части объекта из незавершенного строительства</t>
  </si>
  <si>
    <t>Финансирование:  Погашение Кт задолженности 2014 г. Ввод объекта НЗС на основные фонды</t>
  </si>
  <si>
    <t>Снижение объема финансирования за счет зачета дебеторской задолженности в размере 0,152</t>
  </si>
  <si>
    <t>Объект технологического присоединения, договор подряда заключен в 2014 г.,не исполнение подрядной организацией обязательств. Финансирование: начислены % по кредитам, з/п.</t>
  </si>
  <si>
    <t>% по кредиту. Объект технологического присоединения, договор подряда заключен в 2014 г.,не исполнение подрядной организацией обязательств</t>
  </si>
  <si>
    <t>Освоение, ввод: выполнение работ, не завершенных в 2014г. Финансирование: погашение Кт задолженности,  % по кредиту и  з/пл</t>
  </si>
  <si>
    <t>Освоение, ввод: задержка в проведении торгов. Финансирование:  % по кредиту и  з/пл</t>
  </si>
  <si>
    <t>Работы вполнены для исполнения договорных объязательств  на техприсоединение потребителя к сетям КБФ</t>
  </si>
  <si>
    <t>Отсутствие необходимости выполнения работ</t>
  </si>
  <si>
    <t>Погашение Кт задолженности.выполнение обязательств по договору технологического присоединения</t>
  </si>
  <si>
    <t>Погашение Кт задолженности, % выполнение обязательств по договору технологического присоединения 2014 г.</t>
  </si>
  <si>
    <t>Ввод объекта незавершенного строительством</t>
  </si>
  <si>
    <t>выполнение обязательств по договору технологического присоединения</t>
  </si>
  <si>
    <t>Освоение, ввод: необходимость выполнения договорных обязательств по договору техприса Финансирование: план ИПР 2015г. формировался в середине 2014г., и не учитывал объективную ситуацию на объектах кап. строительства по итогам 2014г., отнесены %</t>
  </si>
  <si>
    <t>Договор на выполнение СМР с подрядной организацией расторгнут, задержка поставки оборудования и материалов для выполнения работ хозспособом</t>
  </si>
  <si>
    <t>выполнение обязательств по договору технологического присоединения 2014 г.</t>
  </si>
  <si>
    <t>Освоение, финансирование, ввод: необходимость выполнения договорных обязательств по договору техприса</t>
  </si>
  <si>
    <t>Освоение, финансирование: необходимость выполнения договорных обязательств по договору техприса</t>
  </si>
  <si>
    <t xml:space="preserve">Освоение, финансирование, ввод: необходимость выполнения договорных обязательств по договору техприса </t>
  </si>
  <si>
    <t>Выполнение работ по факту заключенных договоров ТП хозспособом. Финансирование: погашение Кт задолженности 2014 г.</t>
  </si>
  <si>
    <t xml:space="preserve">Освоение, финансирование, ввод: необходимость выполнения договорных обязательств по договору техприса. </t>
  </si>
  <si>
    <t xml:space="preserve">Освоение: необходимость выполнения договорных обязательств по договору техприса. Финансирование: необходимость выполнения договорных обязательств по договору техприса, отнесены % </t>
  </si>
  <si>
    <t>Финансирование: выполнение договорных обязательств по договору техприса.</t>
  </si>
  <si>
    <t>Освоение: необходимость выполнения договорных обязательств по договору техприса. Финансирование: отнесены %</t>
  </si>
  <si>
    <t>СМР и наладка оборудования. Финансирование: приобретение оборудования и материалов.</t>
  </si>
  <si>
    <t>Освоение: отнесение прочих затрат (%)  Финансирование: приобретение оборудования и материалов, отнесены %</t>
  </si>
  <si>
    <t>Освоение: отнесение прочих затрат (%, з/пл)  Финансирование: приобретение оборудования и материалов, отнесены %, з/пл</t>
  </si>
  <si>
    <t xml:space="preserve">Освоение: отнесение прочих затрат (% по кредиту и резерв по зарплате ОКС) Финансирование: приобретение оборудования и материалов, отнесены % ,з/пл </t>
  </si>
  <si>
    <t>Финансирование: приобретение оборудования и материалов</t>
  </si>
  <si>
    <t>Освоение: выполнение работ, не завершенных в 2014г. Ввод: выполнение работ, не завершенных в 2014г. Финансирование: план ИПР 2015г. формировался в середине 2014г., и не учитывал объективную ситуацию на объектах кап. строительства по итогам 2014г.,приобретение оборудования и материалов, отнесены % ,з/пл</t>
  </si>
  <si>
    <t>Освоение: выполнение работ, не завершенных в 2014г. Ввод: выполнение работ, не завершенных в 2014г. Финансирование: Работы выполнены хоз. Способом, отнесены % , приобретение оборудования и материалов</t>
  </si>
  <si>
    <t>Освоение: выполнение работ, не завершенных в 2014г. Ввод: выполнение работ, не завершенных в 2014г. Финансирование: приобретение оборудования и материалов, отнесены % и з/пл</t>
  </si>
  <si>
    <t xml:space="preserve">Освоение:  выполнение работ, не завершенных в 2014г., в связи с несвоевременной поставкой оборудования , подрядчиком  выполнены работы в январе 2015г. Также отнесены на затраты резерв отпускных ОКС и начислены % по кредитам.  Финансирование: приобретение оборудования и материалов, отнесены % </t>
  </si>
  <si>
    <t>Освоение, ввод: Реконструкция была запланирована в 2010 году, в связи с наличием жалоб населения на низкое напряжение по ул. Суворова, ул. Партизанская, ул. Мира, пер. Полевой. ПИР выполнен в 2011 году. В 2014 году заключен договор подряда от 18.08.2014 №03/14-СТК. Договор расторгнут в связи с неисполнением подрядчиком своих обязательств в срок. Объект не был включен в ИП-2015 года. В связи с продолжающимися жалобами (последняя поступила в адрес ЦЭС 24.04.2014 года со стороны ЦМО ОАО "Ставропольэнергосбыт"), работы по объекту были выполнены хозяйственным способом. Финансирование: Работы выполнены хоз. способом, отнесены % , приобретение оборудования и материалов</t>
  </si>
  <si>
    <t xml:space="preserve">Освоение: выполнение работ, не завершенных в 2014г. Ввод: выполнение работ, не завершенных в 2014г. Финансирование: план финансирования ИПР 2015г. формировался в середине 2014г., и не учитывал объективную ситуацию на объектах кап. строительства по итогам 2014г. В 2015г. осуществлено погашение КЗ сформировавшейся по итогам 2014г. </t>
  </si>
  <si>
    <t>Освоение: Выполнение Приказа Минэнерго РФ от 20.05.2003 №187 ПУЭ глава 2.4 п. 2.4.95. Ввод: Выполнение Приказа Минэнерго РФ от 20.05.2003 №187 ПУЭ глава 2.4 п. 2.4.95. Финансирование: план ИПР 2015г. формировался в середине 2014г., и не учитывал объективную ситуацию на объектах кап. строительства по итогам 2014г.,приобретение оборудования и материалов, отнесены % ,з/пл</t>
  </si>
  <si>
    <t xml:space="preserve">Освоение, ввод: Объект реализован вне плана в свзяи с технической потребностью установки доп.МТП для обеспечения поддержания норматива потерь (установленного МРСК) в заданных рамках.  Жалоба потребителей от 02.09.2013г.   Финансирование: Работы выполнены хоз. способом, отнесены % </t>
  </si>
  <si>
    <t>Объект реализован вне плана в свзяи с технической потребностью установки доп.МТП для обеспечения поддержания норматива потерь (установленного МРСК) в заданных рамках. Помимо этого по объекту получено большое количество жалоб от населения</t>
  </si>
  <si>
    <t xml:space="preserve">Освоение:Объект реализован вне плана в свзяи с технической потребностью установки доп.МТП для обеспечения поддержания норматива потерь (установленного МРСК) в заданных рамках. Жалоба потребителей от 15.08.2012г. Финансирование:Финансирование: Работы выполнены хоз. Способом, отнесены % </t>
  </si>
  <si>
    <t xml:space="preserve">Освоение: Объект реализован вне плана в свзяи с технической потребностью установки доп.МТП для обеспечения поддержания норматива потерь (установленного МРСК) в заданных рамках. Жалоба потребителей от 19.08.2014г. Ввод: Объект реализован вне плана в свзяи с технической потребностью установки доп.МТП для обеспечения поддержания норматива потерь (установленного МРСК) в заданных рамках. Жалоба потребителей от 19.08.2014г. </t>
  </si>
  <si>
    <t xml:space="preserve">Освоение:Объект реализован вне плана в свзяи с технической потребностью установки доп. ТП для обеспечения поддержания норматива потерь (установленного МРСК) в заданных рамках. Жалоба потребителей вход. №10 от 12.01.2009г.) 
  Финансирование: работы выполнены хоз. способом, отнесены % </t>
  </si>
  <si>
    <t xml:space="preserve">Освоение:Объект реализован вне плана в свзяи с технической потребностью  для обеспечения поддержания норматива потерь (установленного МРСК) в заданных рамках.  Финансирование: отнесены % </t>
  </si>
  <si>
    <t xml:space="preserve">Освоение: Объект реализован вне плана в свзяи с технической потребностью установки доп.МТП для обеспечения поддержания норматива потерь (установленного МРСК) в заданных рамках. Жалоба потребителей вход. №747 от 08.08.2013г.) 
 Финансирование: работы выполнены хоз. способом, отнесены % </t>
  </si>
  <si>
    <t xml:space="preserve">Освоение: Объект реализован вне плана в свзяи с технической потребностью установки доп.МТП для обеспечения поддержания норматива потерь (установленного МРСК) в заданных рамках.  Жалоба потребителей от 02.09.2013г.  Финансирование: работы выполнены хоз. способом, отнесены % </t>
  </si>
  <si>
    <t>Освоение: Объект реализован вне плана в свзяи с технической потребностью  для обеспечения поддержания норматива потерь (установленного МРСК) в заданных рамках.  Финансирование: отнесены % и з/пл</t>
  </si>
  <si>
    <t>Ввиду дефицита денежных средств, объект исключен из ИПР</t>
  </si>
  <si>
    <t xml:space="preserve">Строительно-монтажные работы выполнены в 2014 году Ввод объекта НЗС на основные фонды  в 2015 году.  </t>
  </si>
  <si>
    <t>Объект включен в ИПР в соответствии с предписаниями надзорных органов (Предписание Ростехнадзора №0001-р ВП -А/1 от 02.04.2013) При выполнении работ из объекта выделены титула по реконструкции ВЛ 0,4кВ согласно приказа от 31.12.2014 №843</t>
  </si>
  <si>
    <t>Погашение Кт задолженности, Начислены % за пользование кредитными средствами, з/п, ввод строительной части объекта из незавершенного строительства</t>
  </si>
  <si>
    <t>Погашение Кт задолженности, % по кредиту, з/п, ввод строительной части объекта из незавершенного строительства</t>
  </si>
  <si>
    <t>Начислены % за пользование кредитными средствами, ввод строительной части объекта из незавершенного строительства</t>
  </si>
  <si>
    <t>Погашение кредиторской задолженности, не оплаченной в 2014 году. Начисление % по кредиту.</t>
  </si>
  <si>
    <t>Ввод: Подрядной организацией ООО "ЭДС" согласно договора №05/13-ЭДС от 15.02.2013 г. выполненны работы не в полном объеме, договор рассторгнут. После окончания судебных заседаний  ОКС ПАО "Ставропольэнерго" было принято решение о вводе 1-го этапа строительства.</t>
  </si>
  <si>
    <t>Освоение, ввод: выполнение работ, не завершенных в 2014г. Финансирование: план ИПР 2015г. формировался в середине 2014г., и не учитывал объективную ситуацию на объектах кап. строительства по итогам 2014г., отнесены %</t>
  </si>
  <si>
    <t>Освоение: выполнение работ, не завершенных в 2014г. Ввод: выполнение работ, не завершенных в 2014г. Финансирование: отнесены % ,з/пл</t>
  </si>
  <si>
    <t>Освоение, ввод: выполнение работ, не завершенных в 2014г., по договору от 01.12.2014 №13/14-ТС.  Финансирование: отнесены % , ГСМ</t>
  </si>
  <si>
    <t>Освоение: выполнение работ, не завершенных в 2014г., по договору от 01.07.2014 № 06/14. Финансирование: отнесены % , з/пл, приобретение оборудования и материалов</t>
  </si>
  <si>
    <t xml:space="preserve">Освоение: выполнение работ, не завершенных в 2014г. Ввод: выполнение работ, не завершенных в 2014г. </t>
  </si>
  <si>
    <t>Освоение:выполнение работ, не завершенных в 2014г. Финансирование: отнесены % , з/пл, приобретение оборудования и материалов</t>
  </si>
  <si>
    <t xml:space="preserve">Освоение: выполнение работ, не завершенных в 2014г. Ввод: выполнение работ, не завершенных в 2014г. Финансирование: отнесены % </t>
  </si>
  <si>
    <t>Освоение: Выполнение Приказа Минэнерго РФ от 20.05.2003 №187 Жалобы жителей. Ввод: Выполнение Приказа Минэнерго РФ от 20.05.2003 №187 Жалобы жителей. Финансирование: план ИПР 2015г. формировался в середине 2014г., и не учитывал объективную ситуацию на объектах кап. строительства по итогам 2014г. , отнесены % ,з/пл</t>
  </si>
  <si>
    <t>Освоение: Выполнение Приказа Минэнерго РФ от 20.05.2003 №187 ПУЭ глава 2.4 п. 2.4.95. Ввод: Выполнение Приказа Минэнерго РФ от 20.05.2003 №187 Жалобы жителей. Финансирование: план ИПР 2015г. формировался в середине 2014г., и не учитывал объективную ситуацию на объектах кап. строительства по итогам 2014г. , отнесены % ,з/пл</t>
  </si>
  <si>
    <t>Освоение:отнесение прочих затрат (%) Финансирование: отнесены %</t>
  </si>
  <si>
    <t>Объект реализован по требованию Правительства РД с целью обеспечения электроснабжения г. Дербент на празднование 2000-летия</t>
  </si>
  <si>
    <t>Завершение работ 2014 г.</t>
  </si>
  <si>
    <t xml:space="preserve">Выполнение работ по титулу выделено в отдельный титул соглсано  приказа от 31.12.2014 №843 из титулуа "Реконструкция  ВЛ 10  кВ Ф-201  ПС "Баксаненок" </t>
  </si>
  <si>
    <t xml:space="preserve">Выполнение работ по титулу выделено в отдельный титул соглсано  приказа от 31.12.2014 №843 из титулуа "Реконструкция  ВЛ 10  кВ Ф-769  ПС "Солдатская" </t>
  </si>
  <si>
    <t>Начислены % за пользование кредитными средствами, з/п, ввод строительной части объекта из незавершенного строительства</t>
  </si>
  <si>
    <t>% по кредиту, з/плата.Объект 2014 г. введен в эксплуатацию в 3 квартале 2015</t>
  </si>
  <si>
    <t>Освоение: неисполнение подрядчиком АО "Ставропольсетьэнергоремонт" договорных обязательств по договору от 04.08.2014 № 12/14. Договор расторгнут.Работы выполнены хозспособом. Ввод: неисполнение подрядчиком АО "Ставропольсетьэнергоремонт" договорных обязательств по договору от 04.08.2014 № 12/14. Договор расторгнут.Работы выполнены хозспособом. Финансирование: Работы выполнены хоз. Способом, отнесены % , приобретение оборудования и материалов</t>
  </si>
  <si>
    <t>Освоение: неисполнение подрядчиком АО "Ставропольсетьэнергоремонт" договорных обязательств по договору от 04.08.2014 № 12/14.  Договор расторгнут.Работы выполнены хозспособом. Ввод: неисполнение подрядчиком АО "Ставропольсетьэнергоремонт" договорных обязательств по договору от 04.08.2014 № 12/14.  Договор расторгнут.Работы выполнены хозспособом. Финансирование: Работы выполнены хоз. Способом, отнесены % , приобретение оборудования и материалов</t>
  </si>
  <si>
    <t>Освоение: Объект реализован вне плана в свзяи с увеличением нагрузки в сетях 0,4 кВ,акт контрольного замера качества электроэнергии от 18.01.2015 Ввод: Объект реализован вне плана в свзяи с увеличением нагрузки в сетях 0,4 в сетях 0,4 кВ,акт контрольного замера качества электроэнергии от 18.01.2015 Финансирование: Работы выполнены хоз. Способом, отнесены %</t>
  </si>
  <si>
    <t>Освоение: Объект реализован вне плана в свзяи с увеличением нагрузки в сетях 0,4 ,акт контрольного замера качества электроэнергии от 16.02.2015 Ввод: Объект реализован вне плана в свзяи с увеличением нагрузки в сетях 0,4 ,акт контрольного замера качества электроэнергии от 16.02.2016 Финансирование: Работы выполнены хоз. Способом, отнесены %</t>
  </si>
  <si>
    <t>Освоение: Объект реализован вне плана в свзяи с увеличением нагрузки в сетях 0,4 в сетях 0,4 кВ,акт контрольного замера качества электроэнергии от 02.03.2015 Ввод: Объект реализован вне плана в свзяи с увеличением нагрузки в сетях 0,4 в сетях 0,4 кВ,акт контрольного замера качества электроэнергии от 02.03.2016 Финансирование: Работы выполнены хоз. Способом, отнесены %</t>
  </si>
  <si>
    <t>Освоение: Объект реализован вне плана в связи с увеличением нагрузки в сетях 0,4кВ,акт контрольного замера качества электроэнергии от 21.12.2014 Ввод: Объект реализован вне плана в свзяи с увеличением нагрузки в сетях 0,4кВ,акт контрольного замера качества электроэнергии от 21.12.2015 Финансирование: Работы выполнены хоз. Способом, отнесены %</t>
  </si>
  <si>
    <t>Освоение: увеличения нагрузки в сетях 0,4 кВ,акт контрольного замера качества электроэнергии от 27.12.2014 Ввод: увеличения нагрузки в сетях 0,4 кВ,акт контрольного замера качества электроэнергии от 27.12.2015 Финансирование: Работы выполнены хоз. Способом, отнесены %</t>
  </si>
  <si>
    <t>Освоение: Объект реализован вне плана в свзяи с увеличением нагрузки в сетях 0,4,акт контрольного замера качества электроэнергии  от 03.11.2014 Ввод: Объект реализован вне плана в свзяи с увеличением нагрузки в сетях 0,4,акт контрольного замера качества электроэнергии  от 03.11.2015 Финансирование: Работы выполнены хоз. Способом, отнесены %</t>
  </si>
  <si>
    <t>Освоение:Объект реализован вне плана в свзяи с технической потребностью установки доп.МТП для обеспечения поддержания норматива потерь (установленного МРСК) в заданных рамках. Помимо этого по объекту получено большое количество жалоб от населения Финансирование: Работы выполнены хоз. Способом, отнесены % и з/пл , приобретение оборудования и материалов</t>
  </si>
  <si>
    <t>Освоение:отнесение прочих затрат (%) Финансирование: отнесены % , приобретение оборудования и материалов</t>
  </si>
  <si>
    <t>Освоение: Объект реализован вне плана в свзяи с увеличением нагрузки в сетях 0,4,акт контрольного замера качества электроэнергии от 25.06.2015 г. Ввод: Объект реализован вне плана в свзяи с увеличением нагрузки в сетях 0,4,акт контрольного замера качества электроэнергии от 25.06.2015 г. Финансирование: Работы выполнены хоз. Способом, отнесены %</t>
  </si>
  <si>
    <t>Освоение: Объект реализован вне плана в свзяи с увеличением нагрузки в сетях 0,4,(акт контрольного замера качества электроэнергии от 14.07.2015 г. Ввод: Объект реализован вне плана в свзяи с увеличением нагрузки в сетях 0,4,(акт контрольного замера качества электроэнергии от 14.07.2015 г. Финансирование: Работы выполнены хоз. Способом, отнесены %</t>
  </si>
  <si>
    <t>Освоение:Объект реализован вне плана в свзяи с увеличением нагрузки в сетях 0,4,акт контрольного замера качества электроэнергии  от 27.08.2015 г Финансирование: Работы выполнены хоз. Способом, отнесены %</t>
  </si>
  <si>
    <t>Освоение:Объект реализован вне плана в свзяи с увеличением нагрузки в сетях 0,4,акт контрольного замера качества электроэнергии от 01.09.2015 г Финансирование: Работы выполнены хоз. Способом, отнесены %</t>
  </si>
  <si>
    <t>Освоение:Объект реализован вне плана в свзяи с увеличением нагрузки в сетях 0,4,акт контрольного замера качества электроэнергии от 01.09.2015 г. Финансирование: Работы выполнены хоз. Способом, отнесены %</t>
  </si>
  <si>
    <t>Вввод объекта НЗС на основные фонды</t>
  </si>
  <si>
    <t>Реконструкция объекта выполнена хозспособом</t>
  </si>
  <si>
    <t xml:space="preserve">Освоение: выполнение обязательств  по договору № 130635-086626 от 29.05.2013 . Ввод: выполнение обязательств  по договору № 130635-086626 от 29.05.2013 . </t>
  </si>
  <si>
    <t>Необходимость установки системы пожарной сигнализации в зданиях филиала</t>
  </si>
  <si>
    <t>Освоение:отнесение прочих затрат (%) Финансирование: отнесены %, ГСМ</t>
  </si>
  <si>
    <t>Освоение: выполнение работ, не завершенных в 2014г. Ввод: выполнение работ, не завершенных в 2014г. Финансирование: план ИПР 2015г. формировался в середине 2014г., и не учитывал объективную ситуацию на объектах кап. строительства по итогам 2014г., отнесены %</t>
  </si>
  <si>
    <t>Освоение: аренда земли Финансирование: отнесены %, арендная плата</t>
  </si>
  <si>
    <t>Работы выполнены в 2013 г.</t>
  </si>
  <si>
    <t xml:space="preserve">Установка ограничителей  ОПНп-110/77/10/550 УХЛ1 с основанием и датчиком тока утечки ДТУ-03 на ПС </t>
  </si>
  <si>
    <t>Установка однофазных счетчиков на объекте ВЛ-0,4кВ КТП-2/235 Ф-1,2  Октябрьский УЭС</t>
  </si>
  <si>
    <t>Установка однофазных счетчиков на объекте ВЛ-0,4кВ КТП-4/899  Дивенский УЭС</t>
  </si>
  <si>
    <t>Установка однофазных счетчиков на объекте ВЛ-0,4кВ КТП-5/235 Октябрьского УЭС</t>
  </si>
  <si>
    <t>Установка однофазных счетчиков на объекте ВЛ-0,4кВ КТП-8/834  Ф-1  Маныческий УЭС</t>
  </si>
  <si>
    <t>Установка прибора щитовой цифровой электроизмерительный ЩП120П-5А-220ВУ-1RS-x-K-0.5 OO на ПС</t>
  </si>
  <si>
    <t>Установка Счетчика электроэнергии " ЭНЕРГИЯ ПЛЮС-1" на ВЛ-0,4 кВ от ТП-9/433</t>
  </si>
  <si>
    <t>Установка узлов учета на ВЛ-0,4 кВ от ТП 5/151 Ф-2 ПС "Марьины Колодцы"</t>
  </si>
  <si>
    <t>Установка фильтра присоединения ФП (51-1000 кГц)-6400 пФ на ПС</t>
  </si>
  <si>
    <t>Замена вольтметров и амперметров на ПС Александровская</t>
  </si>
  <si>
    <t>Монтаж вторичной коммутации на ПС "КПФ"</t>
  </si>
  <si>
    <t>Монтаж вторичной коммутации на ПС "Центральная"</t>
  </si>
  <si>
    <t>Монтаж вторичной коммутации на ПС "Южная"</t>
  </si>
  <si>
    <t>Реконструкции высоко-частотной связи ст. Курсавка</t>
  </si>
  <si>
    <t>Реконструкция оборудования РЗА  ПС Александровская</t>
  </si>
  <si>
    <t>Установка ВЧ- заградителя на ВЛ-110 кВ Л-6 оп №270</t>
  </si>
  <si>
    <t>Установка микропроцессорного устройства защит "Сириус"ПС 110/10кВ НПС-4</t>
  </si>
  <si>
    <t>Установка микропроцессорного устройства защит "Сириус"ПС 35/10 кВ СХТ</t>
  </si>
  <si>
    <t xml:space="preserve">Установка однофазных счетчиков на объекте КТП 1/106 </t>
  </si>
  <si>
    <t xml:space="preserve">Установка однофазных счетчиков на объекте КТП 14/106 </t>
  </si>
  <si>
    <t xml:space="preserve">Установка однофазных счетчиков на объекте КТП 4/106 </t>
  </si>
  <si>
    <t xml:space="preserve">Установка однофазных счетчиков на объекте КТП 6/106 </t>
  </si>
  <si>
    <t>Установка однофазных счетчиков на объекте МТП 6/440</t>
  </si>
  <si>
    <t xml:space="preserve">Установка однофазных счетчиков на объекте СКТП 3/106 </t>
  </si>
  <si>
    <t xml:space="preserve">Установка однофазных счетчиков на объекте СКТП 5/106 </t>
  </si>
  <si>
    <t>Установка преобразователей Е852М-5А для измерения параметров тока и напряжения; ПС 35/10 кВ  Кура</t>
  </si>
  <si>
    <t xml:space="preserve">Установка силового трансформатора ТМГ-100/10/0,4 в ТП-12/107 от ПС "Кугультинская" Грачевских РЭС  </t>
  </si>
  <si>
    <t xml:space="preserve">Установка силового трансформатора ТМГ-100/10/0,4 в ТП-2/128 от ПС "Сергиевская" Грачевских РЭС   </t>
  </si>
  <si>
    <t xml:space="preserve">Установка силового трансформатора ТМГ-160/10/0,4 в ТП-28/135 от ПС "Промкомплекс" Шпаковских РЭС   </t>
  </si>
  <si>
    <t xml:space="preserve">Установка силового трансформатора ТМГ-160/10/0,4 в ТП-3/117 от ПС "Базовая" Грачевских РЭС   </t>
  </si>
  <si>
    <t xml:space="preserve">Установка силового трансформатора ТМГ-160/10/0,4 в ТП-7/106 от ПС "Воронежская" Кочубеевских РЭС </t>
  </si>
  <si>
    <t xml:space="preserve">Установка силового трансформатора ТМГ-250/10/0,4 в ТП-1/150 от ПС "Георгиевская" Кочубеевских РЭС </t>
  </si>
  <si>
    <t xml:space="preserve">Установка силового трансформатора ТМГ-250/10/0,4 в ТП-1/156 от ПС "Пригородная" Шпаковских РЭС     </t>
  </si>
  <si>
    <t xml:space="preserve">Установка силового трансформатора ТМГ-250/10/0,4 в ТП-11/105 от ПС "Егорлыкская ГЭС" Шпаковских РЭС     </t>
  </si>
  <si>
    <t>Установка силового трансформатора ТМГ-250/10/0,4 в ТП-25/104 от ПС "Воронежская" Кочубеевских РЭС</t>
  </si>
  <si>
    <t xml:space="preserve">Установка силового трансформатора ТМГ-250/10/0,4 в ТП-25/135 от ПС "Промкомплекс" Шпаковских РЭС     </t>
  </si>
  <si>
    <t>Установка счетчика активной электирической энергии однофазный СЕ201 S7 145-JR1Q2VZ CE831M03.03 на ВЛ -0,4 кВ от ТП 8/352</t>
  </si>
  <si>
    <t>Установка счетчика активной электирической энергии однофазный СЕ201 S7 145-JR1Q2VZ CE831M03.03 на ВЛ 0,4 кВ от ТП 6/352</t>
  </si>
  <si>
    <t>Установка счетчика активной электирической энергии однофазный СЕ201 S7 145-JR1Q2VZ CE831M03.03 на ВЛ 0,4 кВ от ТП 7/352</t>
  </si>
  <si>
    <t>Установка счетчика активной электирической энергии однофазный СЕ201 S7 145-JR1Q2VZ CE831M03.03 на ВЛ-0,4 кВ от ТП 2/352</t>
  </si>
  <si>
    <t>Установка счетчика активной электирической энергии однофазный СЕ201 S7 145-JR1Q2VZ CE831M03.03 на ВЛ-0,4 кВ от ТП 9/352</t>
  </si>
  <si>
    <t>Установка счетчика активной электирической энергии однофазный СЕ201 S7 145-JR1Q2VZ CE831M03.03 на ВЛ-0,4 кВ от ТП-1/352</t>
  </si>
  <si>
    <t>Установка счетчиков ЦЭ 6850/0,2-5Т-2Н-100 3фаз на ПСТ Горькая Балка 1 35/10 кВ</t>
  </si>
  <si>
    <t>Установка счетчиков ЦЭ 6850/0,2-5Т-2Н-100 3фаз на ПСТ Незлобненская 35/10 кВ</t>
  </si>
  <si>
    <t>Установка счетчиков э/э на ВЛ-0,4 кВ от ТП-1/182</t>
  </si>
  <si>
    <t>Установка счетчиков э/э на ВЛ-0,4 кВ от ТП-1/302</t>
  </si>
  <si>
    <t>Установка счетчиков э/э на ВЛ-0,4 кВ от ТП-12/607</t>
  </si>
  <si>
    <t>Установка счетчиков э/э на ВЛ-0,4 кВ от ТП-13/607</t>
  </si>
  <si>
    <t>Установка счетчиков э/э на ВЛ-0,4 кВ от ТП-14/182</t>
  </si>
  <si>
    <t>Установка счетчиков э/э на ВЛ-0,4 кВ от ТП-15/607</t>
  </si>
  <si>
    <t>Установка счетчиков э/э на ВЛ-0,4 кВ от ТП-16/607</t>
  </si>
  <si>
    <t>Установка счетчиков э/э на ВЛ-0,4 кВ от ТП-2/182</t>
  </si>
  <si>
    <t>Установка счетчиков э/э на ВЛ-0,4 кВ от ТП-2/302</t>
  </si>
  <si>
    <t>Установка счетчиков э/э на ВЛ-0,4 кВ от ТП-28/607</t>
  </si>
  <si>
    <t>Установка счетчиков э/э на ВЛ-0,4 кВ от ТП-3/431</t>
  </si>
  <si>
    <t>Установка счетчиков э/э на ВЛ-0,4 кВ от ТП-4/431</t>
  </si>
  <si>
    <t>Установка счетчиков э/э на ВЛ-0,4 кВ от ТП-41/302</t>
  </si>
  <si>
    <t>Установка счетчиков э/э на ВЛ-0,4 кВ от ТП-47/302</t>
  </si>
  <si>
    <t>Установка счетчиков э/э на ВЛ-0,4 кВ от ТП-9/302</t>
  </si>
  <si>
    <t xml:space="preserve">Установка счетчиков электроэнергии однофазных   СЕ201 S7 145, ВЛ-0,4 кВ от ТП-4173/279 </t>
  </si>
  <si>
    <t xml:space="preserve">Установка счетчиков электроэнергии однофазных  СЕ201 S7 145 на ВЛ-0,4 кВ Ф -3 КТП-1441/394 </t>
  </si>
  <si>
    <t>Установка счетчиков электроэнергии однофазных  СЕ201 S7 145 на ВЛ-0,4 кВ Ф-1  КТП-1278/132</t>
  </si>
  <si>
    <t>Установка счетчиков электроэнергии однофазных  СЕ201 S7 145 на ВЛ-0,4 кВ Ф-1 ЗТП-1277/132</t>
  </si>
  <si>
    <t>Установка счетчиков электроэнергии однофазных  СЕ201 S7 145 на ВЛ-0,4 кВ Ф-1 КТП-1270/132</t>
  </si>
  <si>
    <t>Установка счетчиков электроэнергии однофазных  СЕ201 S7 145 на ВЛ-0,4 кВ Ф-1 КТП-1271/132</t>
  </si>
  <si>
    <t>Установка счетчиков электроэнергии однофазных  СЕ201 S7 145 на ВЛ-0,4 кВ Ф-1 КТП-1330/132</t>
  </si>
  <si>
    <t xml:space="preserve">Установка счетчиков электроэнергии однофазных  СЕ201 S7 145 на ВЛ-0,4 кВ Ф-1 КТП-1421/394  </t>
  </si>
  <si>
    <t xml:space="preserve">Установка счетчиков электроэнергии однофазных  СЕ201 S7 145 на ВЛ-0,4 кВ Ф-1 КТП-1432/394 </t>
  </si>
  <si>
    <t>Установка счетчиков электроэнергии однофазных  СЕ201 S7 145 на ВЛ-0,4 кВ Ф-1 КТП-1580/132</t>
  </si>
  <si>
    <t>Установка счетчиков электроэнергии однофазных  СЕ201 S7 145 на ВЛ-0,4 кВ Ф-1 КТП-1598/132</t>
  </si>
  <si>
    <t xml:space="preserve">Установка счетчиков электроэнергии однофазных  СЕ201 S7 145 на ВЛ-0,4 кВ Ф-1 КТП-1681/394  </t>
  </si>
  <si>
    <t xml:space="preserve">Установка счетчиков электроэнергии однофазных  СЕ201 S7 145 на ВЛ-0,4 кВ Ф-1 КТП-1699/394 </t>
  </si>
  <si>
    <t>Установка счетчиков электроэнергии однофазных  СЕ201 S7 145 на ВЛ-0,4 кВ Ф-1 КТП-1713/394</t>
  </si>
  <si>
    <t>Установка счетчиков электроэнергии однофазных  СЕ201 S7 145 на ВЛ-0,4 кВ Ф-1 МТП-1272/132</t>
  </si>
  <si>
    <t>Установка счетчиков электроэнергии однофазных  СЕ201 S7 145 на ВЛ-0,4 кВ Ф-1 МТП-1279/132</t>
  </si>
  <si>
    <t>Установка счетчиков электроэнергии однофазных  СЕ201 S7 145 на ВЛ-0,4 кВ Ф-1 МТП-1445/394</t>
  </si>
  <si>
    <t>Установка счетчиков электроэнергии однофазных  СЕ201 S7 145 на ВЛ-0,4 кВ Ф-2  КТП-1300/132</t>
  </si>
  <si>
    <t>Установка счетчиков электроэнергии однофазных  СЕ201 S7 145 на ВЛ-0,4 кВ Ф-2 ЗТП-1277/132</t>
  </si>
  <si>
    <t>Установка счетчиков электроэнергии однофазных  СЕ201 S7 145 на ВЛ-0,4 кВ Ф-2 КТП-1271/132</t>
  </si>
  <si>
    <t>Установка счетчиков электроэнергии однофазных  СЕ201 S7 145 на ВЛ-0,4 кВ Ф-2 КТП-1580/132</t>
  </si>
  <si>
    <t>Установка счетчиков электроэнергии однофазных  СЕ201 S7 145 на ВЛ-0,4 кВ Ф-2 КТП-1598/132</t>
  </si>
  <si>
    <t xml:space="preserve">Установка счетчиков электроэнергии однофазных  СЕ201 S7 145 на ВЛ-0,4 кВ Ф-2 КТП-1681/394  </t>
  </si>
  <si>
    <t>Установка счетчиков электроэнергии однофазных  СЕ201 S7 145 на ВЛ-0,4 кВ Ф-2 КТП-1713/394</t>
  </si>
  <si>
    <t>Установка счетчиков электроэнергии однофазных  СЕ201 S7 145 на ВЛ-0,4 кВ Ф-2 МТП-1279/132</t>
  </si>
  <si>
    <t xml:space="preserve">Установка счетчиков электроэнергии однофазных  СЕ201 S7 145 на ВЛ-0,4 кВ Ф-2 МТП-1445/394 </t>
  </si>
  <si>
    <t>Установка счетчиков электроэнергии однофазных  СЕ201 S7 145 на ВЛ-0,4 кВ Ф-3  КТП-1278/132</t>
  </si>
  <si>
    <t>Установка счетчиков электроэнергии однофазных  СЕ201 S7 145 на ВЛ-0,4 кВ Ф-3 КТП-1271/132</t>
  </si>
  <si>
    <t>Установка счетчиков электроэнергии однофазных  СЕ201 S7 145 на ВЛ-0,4 кВ Ф-3 КТП-1598/132</t>
  </si>
  <si>
    <t xml:space="preserve">Установка счетчиков электроэнергии однофазных  СЕ201 S7 145 на ВЛ-0,4 кВ Ф-3 КТП-1681/394 </t>
  </si>
  <si>
    <t>Установка счетчиков электроэнергии однофазных  СЕ201 S7 145 на ВЛ-0,4 кВ Ф-3 МТП-1272/132</t>
  </si>
  <si>
    <t>Установка счетчиков электроэнергии однофазных  СЕ201 S7 145 на ВЛ-0,4 кВ Ф-4 МТП-1272/132</t>
  </si>
  <si>
    <t xml:space="preserve">Установка счетчиков электроэнергии однофазных  СЕ201 S7 145 на ВЛ-0,4 кВ Ф-5 КТП-1432/394 </t>
  </si>
  <si>
    <t>Установка трансформатора  ТМГ 250 10/04 D/Yn-11 на ОТП 9/180</t>
  </si>
  <si>
    <t>Установка трансформатора ТМГ 100/10/0,4 кВА на КТП-15/074</t>
  </si>
  <si>
    <t>Установка трансформатора ТМГ 100/10/04 на КТП-14/074</t>
  </si>
  <si>
    <t>Установка трансформатора ТМГ 11-160/10/0,4 (Y/Zн-11) на МТП 2/153</t>
  </si>
  <si>
    <t>Установка трансформатора ТМГ 11-160/10/04 СКТП-10/092</t>
  </si>
  <si>
    <t>Установка трансформатора ТМГ 160/10/04 на КТП-12/074</t>
  </si>
  <si>
    <t>Установка трансформатора ТМГ 21-630/10/0,4 (Д/Yн-11) в ТП-21</t>
  </si>
  <si>
    <t>Установка трансформатора ТМГ 250 10/04 D/Yn-11 на КТП 2/258</t>
  </si>
  <si>
    <t>Установка трансформатора ТМГ-100/10/0,4 Y/Yn-0 на МТП 12/155</t>
  </si>
  <si>
    <t>Установка трансформатора ТМГ-100/10/0,4 Y/Yn-0 на ОТП 4/431</t>
  </si>
  <si>
    <t>Установка трансформатора ТМГсу- 11-160/10/0,4 на ОТП 1/318</t>
  </si>
  <si>
    <t>Установка трансформаторов ТМГ 11-250/10/0,4	на КТП-1010/259 250кВА</t>
  </si>
  <si>
    <t>Установка трансформаторов ТМГ 11-250/10/0,4	на КТП-1179/454 160кВА</t>
  </si>
  <si>
    <t>Установка трехфазных счетчиков учета электроэнергии в ячейках ЗРУ 10 кВ ПС "Центральная"</t>
  </si>
  <si>
    <t>Установка трехфазных счетчиков учета электроэнергии в ячейках ЗРУ 10 кВ ПС "Южная"</t>
  </si>
  <si>
    <t>Установка трехфазных счетчиков учета электроэнергии в ячейках ЗРУ 6 кВ ПС "Восточная"</t>
  </si>
  <si>
    <t>Установка трехфазных счетчиков учета электроэнергии в ячейках ЗРУ 6 кВ ПС "Лесная"</t>
  </si>
  <si>
    <t xml:space="preserve">Установка трехфазных счетчиков учета электроэнергии в ячейках ЗРУ 6 кВ ПС "Промышленная"    </t>
  </si>
  <si>
    <t>Установка трехфазных счетчиков учета электроэнергии в ячейках ЗРУ 6-10 кВ ПС "Западная"</t>
  </si>
  <si>
    <t>Установка трехфазных счетчиков учета электроэнергии в ячейках ЗРУ 6-10 кВ ПС "Северная"</t>
  </si>
  <si>
    <t>Установка устройства " Орион -2-Л " ПС Безопасная</t>
  </si>
  <si>
    <t>Установка устройства " Сириус-2-ОМП-5А-220В-И1" ПС Новоалександровская</t>
  </si>
  <si>
    <t>Установка устройства " Сириус-2-ОМП-5А-220В-И1" ПС Светлая</t>
  </si>
  <si>
    <t>Установка устройства " Шкаф отбора напряжения ШОН-301 С"  ПС "Дмитриевская"</t>
  </si>
  <si>
    <t xml:space="preserve">Установка электронных счетчиков РИМ у абонентов ВЛ-0,4 кВ Ф-1 КТП 24/166 от ПС "Ставрополь-330" Шпаковских РЭС </t>
  </si>
  <si>
    <t>Установка электронных счетчиков СЕ у абонентов ВЛ-0,4 кВ Ф-1 КТП 11/166 от ПС "Ставрополь-330" Шпаковских РЭС</t>
  </si>
  <si>
    <t>Установка электронных счетчиков СЕ у абонентов ВЛ-0,4 кВ Ф-2 КТП 20/195 от ПС "Новая Деревня" Кочубеевских РЭС</t>
  </si>
  <si>
    <t xml:space="preserve"> Реконструкции ТП 267/167  250 кВА (замена силового трансформатора мощностью 250 кВА на  силовой трансформатор 250 кВА) Константиновского  ПУ ПРЭС</t>
  </si>
  <si>
    <t xml:space="preserve"> Реконструкции ТП 29/104 250 кВА (замена силового трансформатора мощностью 250 кВА на  силовой трансформатор 250 кВА) Константиновского ПУ ПРЭС</t>
  </si>
  <si>
    <t xml:space="preserve"> Реконструкции ТП 534/166 100 кВА (замена силового трансформатора мощностью 160 кВА на  силовой трансформатор 100 кВА) Железноводского  ПУ ПРЭС</t>
  </si>
  <si>
    <t xml:space="preserve"> Реконструкции ТП-25/327 160 кВА (замена силового трансформатора мощностью 160 кВА на  силовой трансформатор 250 кВА) КисловодскогоПУ ПРЭС</t>
  </si>
  <si>
    <t xml:space="preserve"> Реконструкции ТП-3/355 160 кВА (замена силового трансформатора мощностью 100 кВА на  силовой трансформатор 160  кВА) Круглолеского  ПУ АРЭС</t>
  </si>
  <si>
    <t xml:space="preserve"> Реконструкции ТП-550/296 160 кВА (замена силового трансформатора мощностью 160 кВА на  силовой трансформатор 160 кВА) СуворовскоПУ ПРЭС</t>
  </si>
  <si>
    <t>Реконструкции ТП 405/152  250 кВА (замена силового трансформатора мощностью 250 кВА на  силовой трансформатор 250 кВА) Ессентукского  ПУ ПРЭС</t>
  </si>
  <si>
    <t>Реконструкции ТП 912/131 250 кВА (замена силового трансформатора мощностью 250 кВА на  силовой трансформатор 250 кВА) Ессентукского  ПУ ПРЭС</t>
  </si>
  <si>
    <t>Реконструкции ТП-141/166 100 кВА (замена силового трансформатора мощностью 160 кВА на  силовой трансформатор 100 кВА)  Железноводского ПУ ПРЭС</t>
  </si>
  <si>
    <t>Реконструкции ТП-2/223 400 кВА (замена силового трансформатора мощностью 400 кВА на  силовой трансформатор 400 кВА) Гражданского ПУ МРЭС</t>
  </si>
  <si>
    <t>Реконструкции ТП-413/149 400кВА (замена силового трансформатора мощностью 250 кВА на  силовой трансформатор 100 кВА) Пятигорского  ПУ ПРЭС</t>
  </si>
  <si>
    <t>Реконструкции ТП486/113 160 кВА (замена силового трансформатора мощностью 630 кВА на  силовой трансформатор 630кВА )Бекешевского ПУ ПРЭС</t>
  </si>
  <si>
    <t>Прочее оборудование, требующее монтажа</t>
  </si>
  <si>
    <t>Замена счетчика однофазного "Энергия Плюс-1"на ВЛ-0,4 кВ Ф-245 Б-110 ТП-11 инв № Б00002243</t>
  </si>
  <si>
    <t>Замена счетчика однофазного "Энергия Плюс-1"на ВЛ-0,4 кВ Ф-245 Б-110 ТП-3 инв № Б00002953</t>
  </si>
  <si>
    <t>Замена счетчика однофазного "Энергия Плюс-1"на ВЛ-0,4 кВ Ф-245 Б-110 ТП-4 инв № Б00003033</t>
  </si>
  <si>
    <t>Замена счетчика однофазного "Энергия Плюс-1"на ВЛ-0,4 кВ Ф-245 Б-110 ТП-5 инв № Б000030004</t>
  </si>
  <si>
    <t>Замена счетчика однофазного "Энергия Плюс-1"на ВЛ-0,4 кВ Ф-245 Б-110 ТП-7 инв № Б00002941</t>
  </si>
  <si>
    <t>Замена счетчика однофазного "Энергия Плюс-1"на ВЛ-0,4 кВ Ф-245 Б-110 ТП-9 инв № Б00007125</t>
  </si>
  <si>
    <t xml:space="preserve">Замена счетчиков активной эл. энергии однофазный многотарифный СЕ 102 S7 145-JKR1QVZ EMB-250-100PI-004 на ВЛ-04 кВ Б-110 ТП-20, ТП-13 Ф-194 ПС Б-35 </t>
  </si>
  <si>
    <t>Монтаж счетчиков   для Зольских РЭС (6 шт -ЦЭ 6803В; 73 шт- СЕ-102; 71 шт.- СЕ-101)</t>
  </si>
  <si>
    <t>Монтаж счетчиков однофазных  СЕ 101 S6 145 (40 шт)  на ВЛ-0.38 кВ для Чегемских РЭС</t>
  </si>
  <si>
    <t>Монтаж счетчиков однофазных  Счетчик СЕ 102 S7 145 JKR1QVZ EMB-250-100PI-004  (66 шт)  на ВЛ-0.38 кВ для Прохладненских РЭС</t>
  </si>
  <si>
    <t>Установка разъединителей РГН 1а-110 ll/1000-40УХЛ1с приводом ПРГ-00,01-6УХЛ1 на ПС 110/10 кВ Гунделен</t>
  </si>
  <si>
    <t>Установка разъединителя РГ-1А-35/1000 УХЛ с приводом ПРГ 00,01-5УХЛ-1 на ПС 35/10 кВ Ново-Ивановка</t>
  </si>
  <si>
    <t>Установка разъединителя РГ-1А-35/1000 УХЛ с приводом ПРГ 00,01-5УХЛ-1 на ПС 35/6 кВ Лечинкай</t>
  </si>
  <si>
    <t>Установка разъединителя РГ-2-35/1000 УХЛ с приводом ПРГ 00,01-5УХЛ-1 на ПС 35/6 кВ Лечинкай</t>
  </si>
  <si>
    <t>Установка счетчиков однофазных СЕ 101 Баксанские РЭС</t>
  </si>
  <si>
    <t>Установка Трансформатора напряжения НАМИ-110 УХЛ1 герметичный 110000/11 три вторич обмотки кл. точности осн.втор</t>
  </si>
  <si>
    <t>Прочие</t>
  </si>
  <si>
    <t>Трансформаторы тока -110 кВ  ТВ-110-IX-УХЛ1  600/5</t>
  </si>
  <si>
    <t>Счетчик электроэнергии однофазный  ЭНЕРГИЯ ПЛЮС-1</t>
  </si>
  <si>
    <t>Конденсатор связи СМП-110_3 Правобережная ГП</t>
  </si>
  <si>
    <t>Фильтр присоединения ФПМ-РС-6400/51</t>
  </si>
  <si>
    <t>установка ячейки КРУ 10 к В,Т-101    пс Маруха</t>
  </si>
  <si>
    <t>установка ячейки КРУ 10 к В,Т-101    пс Старокувинская</t>
  </si>
  <si>
    <t>установка ячейки КРУ 10 к В,Ф-370    пс Маруха</t>
  </si>
  <si>
    <t>установка ячейки КРУ 10 к В,Ф-371    пс Маруха</t>
  </si>
  <si>
    <t>установка ячейки КРУ 10 к В,Ф-372    пс Маруха</t>
  </si>
  <si>
    <t>установка ячейки КРУ 10 к В,Ф-416    пс Старокувинская</t>
  </si>
  <si>
    <t>установка ячейки КРУ 10 к В,Ф-417    пс Старокувинская</t>
  </si>
  <si>
    <t>установка ячейки КРУ 10 к В,Ф-419    пс Старокувинская</t>
  </si>
  <si>
    <t>установка ячейки КРУ 10 к В,Ф-421    пс Старокувинская</t>
  </si>
  <si>
    <t>установка ячейки КРУ 10 к В,Ф-492    пс Гоначхир</t>
  </si>
  <si>
    <t>установка ячейки КРУ 10 к В,Ф-493    пс Гоначхир</t>
  </si>
  <si>
    <t>установка ячейки КРУ 10 к В,Ф-494    пс Гоначхир</t>
  </si>
  <si>
    <t>установка ячейки КРУ 10 к В,Ф-495    пс Гоначхир</t>
  </si>
  <si>
    <t>установка ячейки КРУ 10 к В,Ф-498    пс Гоначхир</t>
  </si>
  <si>
    <t>установка ячейки КРУ 10 к В,Ф-499    пс Гоначхир</t>
  </si>
  <si>
    <t>Шкаф регулирования напряжения ШЭ-РН-2051,трансформаторов Т-1 и Т-2,  п/с Зеленчук</t>
  </si>
  <si>
    <t>Шкаф релейной защиты ШЭ-С-10-3001 пс Зеленчук</t>
  </si>
  <si>
    <t>Шкаф релейной защиты ШЭ-ТТ-4007  пс Зеленчук</t>
  </si>
  <si>
    <t>Шкаф АВР</t>
  </si>
  <si>
    <t>Разработка и создание на базе веб-архитектуры корпоративной распределительной информ-образовательной среды</t>
  </si>
  <si>
    <t>Разработка типовых проектных решений по объектам распред. сетей 10-0,4 кВ</t>
  </si>
  <si>
    <t>Разработка Схемы и программы развития электроэнергетики Став. края на 2016-2020 годы</t>
  </si>
  <si>
    <t>Реконструкция ВЛ-0,4кВ Ф-2,3,4 от ТП-2/462 в с.Спасское Благодарненского района</t>
  </si>
  <si>
    <t xml:space="preserve">Реконструкция ПС 110/6 кВ "Северо-Восточная"- реконструкция ОРУ 110 кВ </t>
  </si>
  <si>
    <t>Оборудование переведено в состав ОФ в соответствии с приказом №843 ПАО "МРСК СК" 31.12.2014</t>
  </si>
  <si>
    <t xml:space="preserve">Соглсано  приказа от 31.12.2014 №843 работы выполненые по ремонтной прогамме перенесены в ИПР </t>
  </si>
  <si>
    <t>Оборудование переведено в состав ОФ в соответствии с приказом №843 ПАО "МРСК СК" 31.12.2015</t>
  </si>
  <si>
    <t>Оборудование переведено в состав ОФ в соответствии с приказом №843 ПАО "МРСК СК" 31.12.2016</t>
  </si>
  <si>
    <t>Оборудование переведено в состав ОФ в соответствии с приказом №843 ПАО "МРСК СК" 31.12.2017</t>
  </si>
  <si>
    <t>Оборудование переведено в состав ОФ в соответствии с приказом №843 ПАО "МРСК СК" 31.12.2018</t>
  </si>
  <si>
    <t>Ввод: Протокол б/н от 31.08.2015</t>
  </si>
  <si>
    <t>Освоение:Оптимизация затрат на ПИР при сокращении ИП Финансирование: Оптимизация затрат на ПИР при сокращении ИП,отнесены %</t>
  </si>
  <si>
    <t>Освоение:Письмо Министра Энергетики  Промышленности и Связи №01-528 от 09.02.2015 Финансирование: отнесены %</t>
  </si>
  <si>
    <t>Строительство  ПС 110/10кВ "Радиозавод"  с заходами ВЛ 110 кВ  в г Михайловске Шпаковского района     (ОРУ-110кВ по схеме № 110-5 с элегазовыми выкл. в цепях тр-ров и в Мостике, с установкой силовых тр-ров 110/10кВ мощностью 2х25,0 тыс. кВА,  РУ-10 кВ типа КРУ, орган. постоянного опер. тока, сооруж. модульных зданий ОПУ и ЗРУ-10, сооружение модульного здания ДП и укомпл. его диспетчерским щитом и средствами связи)</t>
  </si>
  <si>
    <t>Строительство ПС 110 кВ «Бештау» с заходами ВЛ 110 кВ для  технологического  присоединения энергопринимающих устройств жилого микрорайона «Западный»  в г. Пятигорске к электрическим сетям филиала ОАО «МРСК Северного Кавказа» - «Ставропольэнерго»  (свыше 670) Договор № 260/2012 от 22.08.2012</t>
  </si>
  <si>
    <t>СтроительствоПС 110/6 кВ "Парковая" 110/35/6 кВ с трансформаторами 2х25 МВА (включение в сеть от ВЛ-110 кВ №27 ПС "Юго-Западная" - "Янтарь"</t>
  </si>
  <si>
    <t>Строительство ПС-110/35/10 "Плиево New" 2х40 МВА (в т.ч. установка устройства АЛАР в ячейке ВЛ 110 кВ Плиево-Самашки (Л-102) и установка полукомплекта основной защиты с абсолютной селективностью (ДФЗ) ВЛ 110 кВ Владикавказ-2 - Плиево (Л-203))</t>
  </si>
  <si>
    <t>Строительство заходов ВЛ 110 от опоры № 30 ВЛ 110 кВ  Л-170 "ПС Парковая - ПС Зеленогорская" на ПС "Кисловодск 330" и от  ПС "Кисловодск 330" до опоры №54 ВЛ 110 кВ  Л-170 на "ПС Парковая - ПС Зеленогорская"</t>
  </si>
  <si>
    <t>Строительство ВЛ-110 кВ ПС 330"Ильенко"(Кисловодск)-ПС "Зеленогорская"</t>
  </si>
  <si>
    <t>Строительство ВЛ-110 кВ ПС 330"Ильенко"(Кисловодск)-ПС "Ясная-Поляна-2"</t>
  </si>
  <si>
    <t>Расширение  ПС 110/10 кВ "Южная"- ( установка 3-го тр-ра мощностью 25,0 тыс. кВА, устройство трансформаторной ячейки 110 кВ для Т-3; строительство помещения ЗРУ-10 для 3-й С.Ш. РУ-10 кВ, установка ячеек К-63 с вакуумными выкл.в проект. Помещении ЗРУ-10)</t>
  </si>
  <si>
    <t>Расширение ПС 110/10 кВ "Парковая" (установка дополнительной линейной ячейки 10 кВ)</t>
  </si>
  <si>
    <t>Строительство ПС "Городская" с 2 трансформаторами по 16 МВА ( включение в сеть от ВЛ-110 кВ №3/71 ПС "Северо-Западная - ПС "ЦРП-1"</t>
  </si>
  <si>
    <t>Строительство ПС 35/10 "Новомарьевская" в Шпаковском районе</t>
  </si>
  <si>
    <t>Строительство  ВЛ 110 кВ от ПС 330 кВ Прикумск до места присоединения ВЛ 110 кВ, питающей ГПП-2, к ВЛ 110 кВ Л-212 (213) для обеспечения технологического присоединения ПГУ-135  ТЭС при ООО «Ставролен» в г. Буденновске Ставропольского края к электросетям филиала ОАО «МРСК Северного Кавказа»-«Ставропольэнерго» (свыше 750)</t>
  </si>
  <si>
    <t>Строительство  ВЛ-110 кВ ПГУ-135  -  ПС 110/10 кВ «Покойная» для обеспечения технологического присоединения ПГУ-135  ТЭС при ООО «Ставролен» в      г. Буденновске Ставропольского края к электросетям филиала ОАО «МРСК Северного Кавказа» - «Ставропольэнерго» (свыше 750)</t>
  </si>
  <si>
    <t>Строительство  двух ВЛ 110 кВ (заход-выход) от ОРУ-110 кВ ПГУ-135 до ВЛ 110 кВ ПС Прикумск-330 – ПС Буденновск-500 для обеспечения технологического присоединения ПГУ-135  ТЭС при ООО «Ставролен» в г. Буденновске Ставропольского края к электросетям филиала ОАО «МРСК Северного Кавказа»-«Ставропольэнерго» (свыше 750)</t>
  </si>
  <si>
    <t>Строительство ЛЭП 110 кВ от проектируемой  ПС "Автозавод" до ВЛ 110 кВ Промкомплекс - Радиозавод (Л-20) для осуществления технологического присоединения энергопринимающих устройств завода по сборке автомобилей ООО АК "СтавропольАвто" в Шпаковском районе. Договор 104/2014 от 04.03.2014г (свыше 670)</t>
  </si>
  <si>
    <t>Строительство  двух ВЛ 110 кВ (заход-выход) от ОРУ-110 кВ ПГУ-135 до ВЛ 110 кВ ГПП-2 – ГПП-3 для обеспечения технологического присоединения ПГУ-135  ТЭС при ООО «Ставролен» в г. Буденновске Ставропольского края к электросетям филиала ОАО «МРСК Северного Кавказа»-«Ставропольэнерго» (свыше 750)</t>
  </si>
  <si>
    <t xml:space="preserve">Строительство ЛЭП-10 кВ  для осуществления технологического присоединения энергопринимающих устройств ООО «Овощи Ставрополья» 
в ст. Марьинская Кировского района  (свыше 670) Договор № 142/2013 от 08.04.2013
</t>
  </si>
  <si>
    <t>Строительство ЛЭП-10 кВ и РП-10 для обеспечения технологического присоединения энергопринимающих устройств военизированного спасательного центра постоянной готовности Северо-Кавказского регионального центра в поселке  Иноземцево г. Железноводска  Договор №462/2013 от 11.06.2013г (свыше 670)</t>
  </si>
  <si>
    <t>Строительство ВЛ-10 кВ, БКТП 10-0,4 кВ (установка реклоузера) для обеспечения технологического присоединения энергопринимающих устройств гипермаркета, расположенного в с. Винсады Ставропольского края. ООО "Доринда" Договор №421-2014 от 30.09.2014 (свыше 670)</t>
  </si>
  <si>
    <t>Строительство ВЛ-10 кВ для осуществления строительного городка в 20 км от г. Ипатово в направлении с. Сов. Руно Ипатовского р-на (Договор № 44-05/55 от 20.04.2012 ) (свыше 670)</t>
  </si>
  <si>
    <t>Строительство ВЛ 10 кВ для осуществления технологического присоединения энергопринимающих устройств НС №1, НС №2, НС №3 и дождевальных маших Valley, расположенных в 6,5 км северо-западнее от с. Обильное Ставропольского края. ООО "Изобилие"  (Договор  № 697/2013 от 20.09.2013) (свыше 670)</t>
  </si>
  <si>
    <t>Расширение ПС 110/35/10 кВ "Светлоград" для обеспечения технологического присоединения энергопринимающих устройств Светлоградского комбикормового завода (Договор № 608/2013 от 06.08.2013) (свыше 670)</t>
  </si>
  <si>
    <t>Строительство ПС 110 кВ «Бештау» с заходами ВЛ 110 кВ для  технологического  присоединения энергопринимающих устройств жилого микрорайона «Западный»  в г. Пятигорске к электрическим сетям филиала ОАО «МРСК Северного Кавказа» - «Ставропольэнерго»  - 2 этап (свыше 670) Договор № 260/2012 от 22.08.2012</t>
  </si>
  <si>
    <t>Установка лин. Ячейки на 4 с.ш., строит. КЛЭП-6 кВ ПС Левобережная (ТУ 5328, Ремгражданпроектконструкция)</t>
  </si>
  <si>
    <t>Установка 2-х линейных ячеек ПС Янтарь (ТУ 5841, УПС АМС г. Владикавказ, Новый город</t>
  </si>
  <si>
    <t>Установка двух линейных ячеек ПС Юго-западная (237/2012, 31-32 мкр.)</t>
  </si>
  <si>
    <t>Строительство ПС 35 кВ Лента с ВЛ 35 и 10 кВ для обеспечения технологического присоединения энергопринимающих устройств торгового комплекса ООО «Лента» в п. Иноземцево Договор № 170/2014 от 09.04.2014г (свыше 670)</t>
  </si>
  <si>
    <t>Строительство РП 10 кВ  «Промкомплекс»  для технологического присоединения энергопринимающих устройств жилого микрорайона «Русский лес» 
в с. Верхнерусское ООО "СТИСИС" (Договор № 565/2013 от 10.07.2013)
(свыше 670)</t>
  </si>
  <si>
    <t>Строительство ВЛ-10 кВ для осуществления технологического присоединения площадки для выращивания индейки (площадка №5) Изобильненский р-он, в границах МО Каменнобродского сельсовета. ООО "Агро-плюс" Договор №43-05/52 от 27.05.2013</t>
  </si>
  <si>
    <t>Строительство ВЛ-10 кВ для осуществления технологического присоединения строящегося лечебно-диагностического центра Шпаковский р-он, с Надежда ООО "РасЕвроКлиник Ставрополь" Договор №43-05/71 от 10.07.2013</t>
  </si>
  <si>
    <t>Строительство ЛЭП-10 кВ от ВЛ-10 кВ Ф-307 для обеспечения технологического присоединения энергопринимающих устройств МДОУ детский сад на 100 мест по ул.Терешковой 13 в с.Арзгир Арзгирского района</t>
  </si>
  <si>
    <t>Строительство  ЛЭП-10 кВ от ВЛ-10 кВ Ф-157 для обеспечения технологического присоединения энергопринимающих устройств строящегося ДОУ на 160 мест по ул. Колхозная 1/10 в с.Татарка Шпаковского района</t>
  </si>
  <si>
    <t>Строительство ЛЭП-10 кВ от резервной ячейки ПС Аэропорт до границы земельного участка Заявителя (ГУП СК "Управляющая компания инвестиционного и инновационного развития Ставропольского края".            Центр трансферта технологий,                  г. Михайловск,                            ул. Привокзальная, 3.) (Договор № 44-05/170 от 05.12.2012) (150-670)</t>
  </si>
  <si>
    <t>Строительство участка ВЛ-10 кВ для обеспечения технологического присоединения энергопринимающих устройств автомобильной газонаполнительной компрессорной станции ООО "Газпром трансгаз Ставрополь" в г. Изобильном  (Договор № 44-05/80 от 19.06.2012 Протокол разногласий от 15.02.2013 г. ) (150-670)</t>
  </si>
  <si>
    <t>Строительство ВЛ 10 кВ от Ф-242 ПС "Промкомплекс" до границы земельного участка заявителя ФКУ "ОДЕЗ ФНС России". Жилин Геннадий Владимирович.                             г. Ставрополь, ул. Коломийцева, 23 (Договор № 44-05/149 от 02.11.2012) (150-670)</t>
  </si>
  <si>
    <t>Строительство ВЛ-10 кВ для тех. присоединения Пятигорского пивоваренного завода, пос. Иноземцево, г. Железноводск  (Договор №43-05/04 от 25.02.2013) (150-670)</t>
  </si>
  <si>
    <t>Строит ВЛ-10 кВ от ПС Провал,установ нов.яч 10 кВ на ПС Провал, рек.ВЛ-10 кВ Ф-170 от ПС Провал для тех.прис.торг.центра в Предг. р-не,МО Этокск.сельс</t>
  </si>
  <si>
    <t>Строительство ЛЭП-10 кВ для обеспечения технологического присоединения энергопринимающих устройств строящегося дошкольного общеобразовательного учреждения на 280 мест в 530 квартале г.Ставрополя, ул.Тюльпановая, 25. Договор №43-</t>
  </si>
  <si>
    <t>Строительство ВРУ-10-0,4 кВ для осуществления технологического присоединения энергопринимающих устройств Филиала РТРС «Ставропольского КРТПЦ» Договор № 44-05/222 от 29.12.2012</t>
  </si>
  <si>
    <t>Строительство ЛЭП-10 кВ от Ф-387 ПС 110/10 «Подкумок» для осуществления технол. присоединения энергопринимающих устройств площадки очистных сооружений объекта "Водоснабжение ст.Георгиевской Георгиевского района.Министерство строительства, архитекутры и жилищно-комунального хозяйства (15-150) Договор №521/14/ГРЭС от 11.12.2014</t>
  </si>
  <si>
    <t>Строительство ВЛ-10 кВ  и КЛ 10 кВ (тех.прис.газонаполнительной станции ЗАО "Рокада Маркет" в г. Георгиевске) (15-150)</t>
  </si>
  <si>
    <t>Строительство ВЛ-0,4 кВ, ВЛ-10 кВ, МТП 10/0,4 кВ для технологического присоединения энергопринимающих устройств станции технического обслуживания, в г.Ессентуки, на выезд в г.Ессентуки  «под ключ». Амириди Константин Иванович Договор №174 от 04.06.2014 (15-150)</t>
  </si>
  <si>
    <t>Строительство ВЛ 10 кВ  от фидера Ф-135 до границ земельного участка заявителя для технологического присоединения энергопринимающих устройств. .Дошкольное общеобразовательное учреждение на 160 мест. С. Верхнерусское,  ул. 50 лет Победы, 29 В (Договор № 43-05/92 от 16.08.2013) (15-150)</t>
  </si>
  <si>
    <t>Строительство ВЛ 10 кВ  от фидера Ф-210 для технологического присоединения энергопринимающих устройств Отдел образования администрации Шпаковского района.Дошкольное общеобразовательное учреждение на 160 мест.             Г. Михайловск, ул. Счастливая, 6 (Договор  № 43-05/94 от 16.08.2013) (15-150)</t>
  </si>
  <si>
    <t>Строительство ВЛ 10 кВ до границы земельного участка заявителя Отдел образования администрации Шпаковского района.ТП сроящегося дошкольного общеобразовательного учреждения на 280 мест.             с. Надежда,                               ул. Орджоникидзе, 66А (Договор № 43-05/123 от 24.09.2013) (15-150)</t>
  </si>
  <si>
    <t>Строительство ВЛ-10 кВ для осуществления технологического присоединения энергопринимающих усройств жилого дома, навеса под КРС, скважины в с.Полтавское Курского района "под ключ". ООО "СП Содружество" .Заявитель Аллакаев Хаммит Услиевич. Договор №345/14/КРЭС от 18.08.2014 (15-150)</t>
  </si>
  <si>
    <t>СтроительствоВЛ-10 кВ от ВЛ-10 кВ Ф-345 ПС «Отказное» для обеспечения технологического присоединения энергопринимающих устройств строящейся водозаборной скважины в с.Отказное Советского района. "под ключ" Договор № 43-05/74 от 15.08.2014 (15-150)</t>
  </si>
  <si>
    <t>Строительство ВЛ-10 кВ  для  обеспечения тех. присоединения э/принимающих  устройств  заявителей вдоль трассовой магистральной ВЛ-10 кВ (УКЗ-4, Ф-134  ПС «Свистухинская») газопровода КС "Изобильный-Невинномысск" ООО "Газпром трансгаз Ставрополь" Договор №43-05/26 от 18.04.2014 (15-150)</t>
  </si>
  <si>
    <t>Строительство ВЛ-10 кВ  для  обеспечения тех. присоединения э/принимающих  устройств  заявителей вдоль трассовой магистральной ВЛ-10 кВ (УКЗ-1, Ф-133  ПС «Сенгилеевская ГЭС»)  газопровода КС "Изобильный-Невинномысск"  ООО "Газпром трансгаз Ставрополь" Договор №43-05/27 от 18.04.2014 (15-150)</t>
  </si>
  <si>
    <t>Строительство ВЛ-10 кВ, ВЛ-0,4 кВ, МТП 10/0,4 кВ для технологического присоединения энергопринимающих устройств Магазина №138 в ст.Незлобной Георгиевского района "под ключ". ООО "Георгиевск-Хлеб". Сергеев Александр Александрович. Договор 209/14/ГРЭС от 11.06.2014 (15-150)</t>
  </si>
  <si>
    <t>Строительство  ВЛЗ-10 кВ для осуществления технологического присоединения энергопринимающих устройств придорожного комплекса в районе ул. Дачная, с. Старомарьевка, Грачевского района "под ключ".Светлана Викторовна Вазиева Договор 43-05/20 от 17.04.2014 (15-150)</t>
  </si>
  <si>
    <t>Строительство ЛЭП-10 кВ от Ф-360 ПС "ЖБИ" для осуществления тех. присоединения объекта: "Разводящие сети водоснабжения" в пос. Михайловка Советского района  "под ключ".Администрация МО с.Солдато-Александровское Договор №528/14/3РЭС от 12.12.2014 (15-150)</t>
  </si>
  <si>
    <t>Строительство отпайки отВЛ-6 кВ опоры №130 Ф-646 ПС Усть-Джегута для тех.присоединения  административного здания (98 кВт -ТУ  № 1965-12-12 24.12.2012 г.) L-40 м</t>
  </si>
  <si>
    <t>Строительство ВЛ-0,4 кВ и установка МТП-250 кВА для обеспечения тех. прис энергоприним. устройств детсада в х.Тихомировка Советского района</t>
  </si>
  <si>
    <t>Строительство ЛЭП-0,4 кВ для обеспечения технологич. присоед. энергоприн устройств МБДОУ Детский сад №18 "Гармония" в ст.Подгорной Георгиевского р-на</t>
  </si>
  <si>
    <t>Строительство ВЛ-0.4 кВ от ТП 21/144 ПС Кавказская (55 кВт -ТУ  № 176-03-12  20.03.2012 г.) L-100 м</t>
  </si>
  <si>
    <t>Строительство  ВЛ-10- 0,4кВ для технологического присоединения льготной группы заявителей (до 15 кВ)</t>
  </si>
  <si>
    <t>Строительство  ВЛ-10 кВ, КТП 10/0,4 кВ для осуществления технологического присоединения  энергопринимающих устройств Местной религиозной организации православного Прихода Иверской иконы Божией Матери п.Змейка Минводского района Ставропольского края Пятигорской и Черкесской Епархии Русской Православной Церкви (Московский Патриархат) "под ключ" Договор №343 от 07.08.2014 (до 15 кВ)</t>
  </si>
  <si>
    <t>Строительство ВЛ-10 кВ для осуществления технологического присоединения энергопринимающих устройств жилого дома животноводов в п.Рощино Курского района Османов Ахмед Идрисович Договор №288/14/КРЭС от 17.07.2014 (до 15)</t>
  </si>
  <si>
    <t>Выполнение работ под"ключ"по строительству ВЛ-10кВ для обеспечения технолог.присоединения энергопринимающих устройств строящейся школы на 320 учащихся</t>
  </si>
  <si>
    <t>Строительство ВЛ-10 кВ для обеспечения технологического присоединения энергопринимающих устройств жилого массива по ул. Михайловская в с. Верхнерусское Шпаковского района   "под ключ" Договор №07/335 от 09.06.2014, №07-01/889 от 30.12.2013 (до 15)</t>
  </si>
  <si>
    <t>Строительство ЛЭП 10 кВ от ТП10-0,4 кВ 160 кВА на ВЛ 10 кВ Ф 101 ПС Заводская( тех прис ЧД Шабазгериева РЖ догТП №У-200/14 от 09.10.14г)</t>
  </si>
  <si>
    <t>Строительство ВЛ 0,4 кВ от ТП-1149/166  для тех. прис. жилых домов по ул. Свободы, п. Урожайный, Пред. Района</t>
  </si>
  <si>
    <t>Строительство ВЛИ-0,4 кВ от ТП-10/0,4  для осуществления технологического присоединения энергопринимающих устройств строительных площадак жилых домов, расположенных по адресу пер. Озерный с.Садовое Предгорный район</t>
  </si>
  <si>
    <t>Строительство ВЛ-0,4 кВ для обеспечения технологического  присоединения энергопринимающих устройств жилого дома по ул. Гагарина 1 в с.Нины Советского района</t>
  </si>
  <si>
    <t>Строительство участка ЛЭП-0,4 кВ от ВЛ-0,4 кВ Ф-1 от ТП-28/101  для обеспечения технологического  присоединения энергопринимающих устройств жилого дома по ул. Подгорная 21 в ст.Новомарьевской Шпаковского района</t>
  </si>
  <si>
    <t>Строительство ВЛ 0,4 кВ, установка ТП 10/0,4 кВ для технологического присоединения энергопринимающих устройств строительной площадки жилого дома. Предгорный район, Юцкий сельсовет, х. Новая Пролетарка Коллективная заявка. Петренко Алла Александровна. (Договор №504 от 09.08.2013) (до 15)</t>
  </si>
  <si>
    <t xml:space="preserve"> Строительство ВЛ-0,4 кВ от ТП-66/335 для технологического присоединения энергопринимающих устройств жилых домов в Предгорном районе, ст.Ессентукская, ул. Механизаторов "под ключ". Кирякина А.Р., Есаулкова Е.Н., Коваленко А.Г. Договор №847-849 от 09.12.2014 (до 15)</t>
  </si>
  <si>
    <t>Строительство ВЛ-0,4 кВ Ф-108 от ПС110/35/10 кВ «Суворовская», строительство ВЛ-0,4 кВ для технологического присоединения энергопринимающих устройств жилых домов на  ул. Ващенко, ст. Суворовской Предгорного района. Договор №121 от 26.03.2014, 122 от 01.04.2014, 128 от 27.03.2014, 129 от 31.03.2014 (до 15)</t>
  </si>
  <si>
    <t>Строительство ВЛ-0,4 кВ Ф-108 от ПС110/35/10 кВ «Суворовская», строительство ВЛ-0,4 кВ, ТП 10/0,4 кВ для технологического присоединения энергопринимающих устройств жилых домов на  ул. Хоперская, ст. Суворовской Предгорного района. Договор № 119,120, 123, 124,125,126,127 от 27.03.2014 (до 15)</t>
  </si>
  <si>
    <t xml:space="preserve">Строительство ЛЭП-0,4 кВ от ТП 5098/376 для осуществления тех.присоед. энергоприн.устройств ООО "Мемориал" в с.Солдато-Александровское Советского р-на </t>
  </si>
  <si>
    <t>"Строительство ЛЭП-0,4 кВ от ТП-5094/345 для осуществ.тех.присоед.энергоприним.устройств ООО "Мемориал" в с.Отказное Советского района</t>
  </si>
  <si>
    <t>"Строительство ВЛ 0,4 кВ от ТП-5030/178 для обеспеч. технолог. прис. энергоприним устройств жилого дома в с.Солдато-Александровское Советского района</t>
  </si>
  <si>
    <t>Строительство ВЛ-0,4 кВ от ТП-922/162 с установкой МТП   для осуществления технологического присоединения энергопринимающих устройств жилых домов на ул. Степная, ул. Западная, с.Новоблагодарное, Предгорного района "под ключ"</t>
  </si>
  <si>
    <t>Строительство ВЛ-0,4 кВ от ТП-436/305 для обеспечения технологического присоединения энергопринимающих устройств жилых домов в п.Ясная Поляна, ул. Шоссейная, ул. Яснополянская "под ключ". Договор №715, 716, 717, 718 от 10.10.2014 (до 15)</t>
  </si>
  <si>
    <t>Строительство ВЛ-0,4 кВ  для осуществления технологического присоединения энергопринимающих устройств строительной площадки жилого дома в с.Канглы, ул.Новая Нурлиев Эдуард Шамилевич, Ибрагимов Рамазан Тельманович Договор №60 от 27.02.2014 (до 15)</t>
  </si>
  <si>
    <t>Строительство ВЛИ 0,4 кВ для технологического присоединения жилого дома Веригина Д.В. в ст. Новомарьевская, ул. Набережная, 11А, Шпаковского района Договор №07/309 от 30.05.2014 (до 15)</t>
  </si>
  <si>
    <t>Строительство ВЛ-0,4 кВ для осуществления технологического присоединения жилых домов в ст. Суворовская по ул.Терской. Коллективная заявка. Договор № 365 от 25.07.2014, 366 от 08.07.2014, 367, 368 от 03.07.2014 (до 15)</t>
  </si>
  <si>
    <t>Строительство ВЛ-0,4 кВ для осуществления технологического присоединения жилых домов в п.Пятигорский, проезд №8. Коллективная заявка. Договор № 339, 340, 341, 342 от 07.07.2014 (до 15)</t>
  </si>
  <si>
    <t>Cтроительство ВЛ-0,4 кВ от ТП-14/166 для обеспечения технологического присоединения энергопринимающих устройств жилого дома в с.Сунжа-Ворошиловка, ул.Свободы 2б.  "под ключ" Зубанов А.В. Договор №642 от 17.09.2014 (до 15)</t>
  </si>
  <si>
    <t>Строительство ВЛ-0,4 кВ Ф-3 от ТП-921/162 для обеспечения технологического присоединения энергопринимающих устройств жилых домов в п.Железноводский, ул. Сульфатная "под ключ" Договор №712.713.714 от 20.11.2014 (до 15)</t>
  </si>
  <si>
    <t xml:space="preserve">Строительство ЛЭП-0,4 кВ для осуществления технологического присоединения РУ-0,4 кВ расположенного на земельном участке для ведения сельскохозяйственного производства в с.Горькая Балка Советского района   "под ключ". КФК "Загрош" Договор №516/14/3/ЗРЭС от 01.12.2014 (до 15) </t>
  </si>
  <si>
    <t>Строительство участка ЛЭП 0,4 кВ. от опоры № 58 н/в ф-1 ТП 3/280 для технологического присоединения энергопринимающих устройств жилого дома  по ул. Калинина 138 "В" в с. Подлужное Изобильненского района</t>
  </si>
  <si>
    <t>Строит-во ВЛ-0,4 кВ от ТП 1112/153 для тех. присоединения энергопринимающ. устройств жил домов, расположенных г. Ессентуки, мкр. Опытник "под ключ"</t>
  </si>
  <si>
    <t xml:space="preserve"> Строительство ВЛ-0,4 кВ от ТП-425/136 для обеспечения технологического присоединения энергопринимающих устройств строительной площадки жилого дома в с.Юца, пер. Почтовый 10 А "под ключ" Гикалов А.А. Договор № 513 от 10.10.2014 (до 15)</t>
  </si>
  <si>
    <t>Строительство ВЛ-0,4 кВ Ф-1 от ТП-2/107 для обеспечения технологического присоединения энергопринимающих устройств плотины пруда "Розлив" в с.Просянка</t>
  </si>
  <si>
    <t>Строительство ВЛ-0,4 кВ, Ф-1 от КТП- 3346/220 от ПС "Графская" по тех.присоединению в х.Бугулов, ул.Виноградная</t>
  </si>
  <si>
    <t>Строительство ВЛ-0,4 кВ, Ф-1 от КТП- 3362/358 от ПС "Русская" по тех.присоединению в с.Русское, ул.Набережная</t>
  </si>
  <si>
    <t>Строительство ВЛ-0,4 кВ, Ф-2 от КТП- 3498/210 от ПС "Балтрабочий" по тех.присоединению в п.Балтийский, ул.Урожайная</t>
  </si>
  <si>
    <t>Строительство ВЛ-0,4 кВ, Ф-2 от МТП- 3669/356 от ПС "Русская" по тех.присоединению в с.Русское, ул.Октябрьская</t>
  </si>
  <si>
    <t>Строительство ВЛ-0,4кВ от ТП-1/032 для обеспечения технологического присоединения энергопринимающих устройств личного подсобного хозяйства в с.Сухая Б</t>
  </si>
  <si>
    <t>Строительство ВЛ-0,4 кВ от ТП-131/134 для обеспечения технологического присоединения энергопринимающих устройств жилого дома по ул. Бригадная 76 в с.Джуца Предгорного района</t>
  </si>
  <si>
    <t>Строительство ЛЭП-0,4 кВ для осуществления тех. присоединения РУ-0,22 кВ расположенное на земельном участке для индивидуального жилищного строительства в ст.Александрийской Георгиевского района "под ключ" Ибрагимов М.Б. Договор №381/14/ГРЭС от 14.10.2014 (до 15)</t>
  </si>
  <si>
    <t>Строительство ТП-10/0,4кВ 250кВА для технологического присоединения жилых домов в п.Урожайный Предгорного района</t>
  </si>
  <si>
    <t>Строительство ТП 10-0,4 кВ 160 кВА на ВЛ 10 кВ Ф 101 ПС Заводская( тех прис ЧД Шабазгериева РЖ догТП №У-200/14 от 09.10.14г)</t>
  </si>
  <si>
    <t>Строительство ВЛ-10 кВ Ф-440 и ВЛ-0,4 кВ от ЗТП-5/440 в п.Мокрая Буйвола Благодарненского района (установка дополнительного МТП, замена метал.опор на ж/б и провода на СИП , замена ответвлений к зданиям)</t>
  </si>
  <si>
    <t>Строительство ВЛ 0,4-10 кВ для электроснабжения нового микрорайона в с. Даргавс по договору  22/14 от 16.12.2014</t>
  </si>
  <si>
    <t>«Строительство новой  ТП и ВЛ-0,4 кВ  в  с. Ачикулак (район Ачикулакской НИЛОС)Нефтекумского района»  ( установка МТП-250/10 строительство ВЛ 0,4 кВ -2,0 км- опоры ж.б., провода СИП-2, ответвления к ж.домам, шкафы учета э/э на фасадах ж. домов)</t>
  </si>
  <si>
    <t>Строительство ВЛ-0,4 кВ Ф-1,2 от ТП-71/161 п. Змейка, Минераловодского р-на</t>
  </si>
  <si>
    <t>Строительство кабельной линии 6 кВ от ЦРП-1 до ТП-16 и ТП-16</t>
  </si>
  <si>
    <t>Строительство ТП-10/0,4 кВ 250 кВА с. Гражданское Гражданского ПУ МРЭС</t>
  </si>
  <si>
    <t>Строительство ТП-10/607, мощностью 40 кВа</t>
  </si>
  <si>
    <t>Строительство ТП-17/507, мощностью 63 кВа</t>
  </si>
  <si>
    <t>Строительство ТП-17/607, мощностью 100 кВа</t>
  </si>
  <si>
    <t>Строительство ТП-8/578, мощностью 100 кВа</t>
  </si>
  <si>
    <t>Строительство ТП-17/510, мощностью 160 кВа</t>
  </si>
  <si>
    <t>Монтаж КТП 160 кВА с.Малка ул.Хуранова</t>
  </si>
  <si>
    <t xml:space="preserve">Монтаж КТП 160 кВА с.Ст.Черек </t>
  </si>
  <si>
    <t>Разукрупнение ТП 30-18 ПС Левобережная с установкой нового КТП 160 кВА</t>
  </si>
  <si>
    <t>Разработка проектно-сметной документации по строительству ПС Парковая 110/10/6 кВ</t>
  </si>
  <si>
    <t xml:space="preserve">Разработка методики и устройства дистанционного выявления поврежденных изоляторов возд. линий 6-35кВ                                                (НИОКР) </t>
  </si>
  <si>
    <t>Освоение: перевыполнение плана КВЛ для своевременного выполнения обязательств по договору технологического присоединения. Финансирование: Погашение Кт задолженности,  % по кредиту и  з/пл</t>
  </si>
  <si>
    <t>Погашение Кт задолженности. Начислены % за пользование кредитными средствами, ввод строительной части объекта из незавершенного строительства</t>
  </si>
  <si>
    <t>начислены % по кредиту и з/п</t>
  </si>
  <si>
    <t xml:space="preserve">Освоение, финансирование, ввод: выполнение объемов работ, не учтенных проектом ФСК ,для подкл. новой ПС </t>
  </si>
  <si>
    <t xml:space="preserve">Финансирование: приобретение оборудования и материалов, предусмотренных в плане 2014 г. </t>
  </si>
  <si>
    <t>Освоение: в связи с аварийным состоянием КЛ 10 кВ от ПС «Зеленогорская» до Кисловодской ТЭЦ возникла необходимость перевода питания на ПС «Парковая» Ввод: В связи с аварийным состоянием КЛ 10 кВ от ПС «Зеленогорская» до Кисловодской ТЭЦ возникла необходимость первода питания на ПС «Парковая» Финансирование: отнесены % и  з/пл</t>
  </si>
  <si>
    <t>Освоение, финансирование, ввод: отнесение прочих затрат (%)</t>
  </si>
  <si>
    <t>Освоение: отнесение прочих затрат (%) Финансирование: отнесение прочих затрат (%)</t>
  </si>
  <si>
    <t>Освоение: необходимость выполнения договорных обязательств по договору техприса. Финансирование: отнесены % и  з/пл</t>
  </si>
  <si>
    <t>Освоение, финансирование: отнесены % и  з/пл</t>
  </si>
  <si>
    <t>Финансирование: выполнение договорных обяз.по договору техприса</t>
  </si>
  <si>
    <t>Внеплановый объект выполнен и введен в эксплуатацию.</t>
  </si>
  <si>
    <t>Дагф</t>
  </si>
  <si>
    <t>Введен в основные фонды объект ИПР 2014 г.</t>
  </si>
  <si>
    <t xml:space="preserve">Освоение, ввод: необходимость выполнения договорных обязательств по договору техприса. Финансирование: отнесены прочие затраты </t>
  </si>
  <si>
    <t xml:space="preserve">Освоение, финансирование: необходимость выполнения договорных обязательств по договору техприса. </t>
  </si>
  <si>
    <t xml:space="preserve">Финансирование: необходимость выполнения договорных обязательств по договору техприса. </t>
  </si>
  <si>
    <t>Внеплановый объект выполнен и введен в эксплуатацию</t>
  </si>
  <si>
    <t>Освоение: Выполнение работ 2014 года и отнесение прочих расходов (% по кредиту, заработная плата) Финансирование: отнесены % и з/пл , приобретение оборудования и материалов</t>
  </si>
  <si>
    <t>Начислены % за пользование кредитными средствами,з/п. ввод строительной части объекта из незавершенного строительства</t>
  </si>
  <si>
    <t>Освоение: выполнение работ, не завершенных в 2014г., начислены % по кредитам. Финансирование: отнесены % , приобретение оборудования и материалов</t>
  </si>
  <si>
    <t>з/п, ввод строительной части объекта из незавершенного строительства</t>
  </si>
  <si>
    <t>Освоение, ввод: Реконструкция была запланирована в 2010 году, в связи с наличием жалоб населения на низкое напряжение по ул. Суворова, ул. Партизанская, ул. Мира, пер. Полевой. ПИР выполнен в 2011 году. В 2014 году заключен договор подряда от 18.08.2014 №03/14-СТК. Договор расторгнут в связи с неисполнением подрядчиком своих обязательств в срок. Объект не был включен в ИП-2015 года. В связи с продолжающимися жалобами (последняя поступила в адрес ЦЭС 24.04.2014 года со стороны ЦМО ОАО "Ставропольэнергосбыт"), работы по объекту были выполнены хозяйственным способом.  Финансирование: Работы выполнены хоз. Способом, отнесены %</t>
  </si>
  <si>
    <t>Начислены % за пользование кредитными средствами</t>
  </si>
  <si>
    <t>2 шт ТДТН-40000/110/35/10</t>
  </si>
  <si>
    <t>2 шт ТДН-16000/110/10</t>
  </si>
  <si>
    <t>2 шт ТДН-10000/110/10</t>
  </si>
  <si>
    <t>ТДН-10000/110 - 2 шт.</t>
  </si>
  <si>
    <t>ТДТНГ-31500/110 - 1 шт.   ТДТН-40000/110 - 1 шт.               ТДТНГ-20000/110 - 1 шт.</t>
  </si>
  <si>
    <t xml:space="preserve">ТДТН-10000/110 - 2 шт. </t>
  </si>
  <si>
    <t>ТМН-6300/110 - 2 шт.</t>
  </si>
  <si>
    <t>ТДТН-1 шт, ТДНГ-2 шт</t>
  </si>
  <si>
    <t>ТРДН. 2 шт</t>
  </si>
  <si>
    <t>Цифровое оборудование телемеханики "Телеканал М2"</t>
  </si>
  <si>
    <t>ТДТН 1х16 1х10 3х25             ТМН 6х6.3 1х2.5               ТНД 1х16    КТРU 1х10 ТМ 3х6.3 1х2.5                 ТРДН 2х40 ТДН 6х10 1х16                    АТМ 1х7    1х8</t>
  </si>
  <si>
    <t>Цифрованая АТС MiniCom DX-500</t>
  </si>
  <si>
    <t>Цифрованая АТС MiniCom DX-501</t>
  </si>
  <si>
    <t>ТДТН-25000 ТДТН-25000 ТДТН-25000</t>
  </si>
  <si>
    <t>2хТДН</t>
  </si>
  <si>
    <t>2х40</t>
  </si>
  <si>
    <t xml:space="preserve">
ПБ110-15
ПСБ110-1 У110-1 УБ110-3
</t>
  </si>
  <si>
    <t>АС</t>
  </si>
  <si>
    <t>ПБ110-8  ПБ110-15</t>
  </si>
  <si>
    <t xml:space="preserve">  ПБ110-15 У110-1</t>
  </si>
  <si>
    <t>У110-1           У110-1+5          У110-1+9 1.2УБ110-З ПБ110-15</t>
  </si>
  <si>
    <t>АС-150</t>
  </si>
  <si>
    <t>АС-185</t>
  </si>
  <si>
    <t>ПБ110-15, ПС110-9В</t>
  </si>
  <si>
    <t>СВ-22, СВ-26, У-110-2</t>
  </si>
  <si>
    <t>АС-120/19
1-231</t>
  </si>
  <si>
    <t>П-110-5 У-110-3</t>
  </si>
  <si>
    <t xml:space="preserve">ПБ-110 </t>
  </si>
  <si>
    <t xml:space="preserve">У-110-1 УБ-110-1 </t>
  </si>
  <si>
    <t>ПБ-35-3 ПД-35-3</t>
  </si>
  <si>
    <t>АС-70</t>
  </si>
  <si>
    <t xml:space="preserve">ТДТН-10000/110 - 2 шт.              </t>
  </si>
  <si>
    <t xml:space="preserve">ТДТН 25000/110 - 2 шт.  </t>
  </si>
  <si>
    <t>Ограждение ж/б-660 п.м. , оснащение охранной сигнализацией и охранным освещением</t>
  </si>
  <si>
    <t>ТДТН-16000/110 - 1 шт.               ТМН-6300/35 - 1 шт.</t>
  </si>
  <si>
    <t>ТДТН-63000/110</t>
  </si>
  <si>
    <t xml:space="preserve">2*ТДТН </t>
  </si>
  <si>
    <t xml:space="preserve">1*ТДТН </t>
  </si>
  <si>
    <t xml:space="preserve">2*ТМ </t>
  </si>
  <si>
    <t>39 комплектов</t>
  </si>
  <si>
    <t>Т1-ТДТН,
Т2- ТДТГ, 2шт</t>
  </si>
  <si>
    <t>ТДТН-1
ТДНГ-1
ТДТГ-1</t>
  </si>
  <si>
    <t>ТРДН-1 шт
ТРДН-1 шт</t>
  </si>
  <si>
    <t>ТМН-6,3 - 2 шт</t>
  </si>
  <si>
    <t>ТДН-1 шт</t>
  </si>
  <si>
    <t>ТДТН-2 шт</t>
  </si>
  <si>
    <t>ТДГ-1 шт
ТДН-1 шт</t>
  </si>
  <si>
    <t>ТДТН, 2 шт</t>
  </si>
  <si>
    <t>ТРДН-2 шт</t>
  </si>
  <si>
    <t>Т1-ТДТ,
Т2- ТДТН, 2шт</t>
  </si>
  <si>
    <t>1хТДТН                                                 1хТДТНГ                                    1хТМТГ</t>
  </si>
  <si>
    <t>2х20                      1х7.5</t>
  </si>
  <si>
    <t>1хТДТНГ         1хТДТН</t>
  </si>
  <si>
    <t>1х16           1х20</t>
  </si>
  <si>
    <t>КРУН-10 кВ</t>
  </si>
  <si>
    <t>1/ТМН-10000/110/6,          1/ТМН-6300/110/6</t>
  </si>
  <si>
    <t>2 шт. (ТМН 2500, ТМ 1600)</t>
  </si>
  <si>
    <t>2 шт. (ТМ 2500, ТМН 4000)</t>
  </si>
  <si>
    <t>1*ТДНС</t>
  </si>
  <si>
    <t>1*ТМН</t>
  </si>
  <si>
    <t>1хТМН</t>
  </si>
  <si>
    <t>1х2.5</t>
  </si>
  <si>
    <t>дерев.</t>
  </si>
  <si>
    <t>АС-50</t>
  </si>
  <si>
    <t xml:space="preserve">ТДН-10000/110 - 1 шт.                   ТМН-16000/110 - 1 шт.  </t>
  </si>
  <si>
    <t>ТДН-16000/110-1 шт. ТДН-10000/110-2 шт.</t>
  </si>
  <si>
    <t>ТДТН 40000/110   ТДТН 40000/110</t>
  </si>
  <si>
    <t xml:space="preserve">ТМТ-6300/110 </t>
  </si>
  <si>
    <t>ТДН 16000/110 ТДН 16000/110</t>
  </si>
  <si>
    <t>1хТДТН-16000, 1хТДТН-16000</t>
  </si>
  <si>
    <t>ТДН-10000</t>
  </si>
  <si>
    <t>ТРДН-25000 ТРДН-25000 ТРДН-25000</t>
  </si>
  <si>
    <t>ТДН, 2 шт</t>
  </si>
  <si>
    <t>ТДТН, 1 шт</t>
  </si>
  <si>
    <t>1960
1983</t>
  </si>
  <si>
    <t>ТМ-1 шт;
ТДТН-1 шт</t>
  </si>
  <si>
    <t>2,500;
10,000</t>
  </si>
  <si>
    <t xml:space="preserve">ТМН-10000/35/10-1 шт ТМН-6300/35/10-1 шт                                                 </t>
  </si>
  <si>
    <t>П10-3,А10-2</t>
  </si>
  <si>
    <t>СВ-10,5</t>
  </si>
  <si>
    <t>Кабель ААБл-10 3*240</t>
  </si>
  <si>
    <t>П10-1
А10-1</t>
  </si>
  <si>
    <t>СВ-110</t>
  </si>
  <si>
    <t>СИП 3</t>
  </si>
  <si>
    <t>ВШУ-10 кВ, РЛНД10/400</t>
  </si>
  <si>
    <t>СВ</t>
  </si>
  <si>
    <t>СИП</t>
  </si>
  <si>
    <t>2/ТМН-6300/110-80-У1</t>
  </si>
  <si>
    <t>ТДТН- 2 шт</t>
  </si>
  <si>
    <t>1971 (ЗРУ-1993)</t>
  </si>
  <si>
    <t>ТДТН-1 шт, ТДТГ-1 шт</t>
  </si>
  <si>
    <t>1971,
1993</t>
  </si>
  <si>
    <t>ТДТН-1 шт,
ТДТГ-1 шт</t>
  </si>
  <si>
    <t>ТРДН, 2 шт</t>
  </si>
  <si>
    <t>ТМ-4000/35, ТМН-4000/35 - 2 шт.</t>
  </si>
  <si>
    <t>ТМ -6300/35 ТМ -4000/35</t>
  </si>
  <si>
    <t>2*ТМ</t>
  </si>
  <si>
    <t>16*25</t>
  </si>
  <si>
    <t>АС-70/11, СИП</t>
  </si>
  <si>
    <t>ПЗ
КЗ</t>
  </si>
  <si>
    <t>П10/0.38,А10/0,38</t>
  </si>
  <si>
    <t>СВ-105</t>
  </si>
  <si>
    <t>СИП3</t>
  </si>
  <si>
    <t xml:space="preserve">ТМН-  1 шт
ТМ-1 шт </t>
  </si>
  <si>
    <t>СВ-95-3,5</t>
  </si>
  <si>
    <t>СИП2А3*50+1*54,6</t>
  </si>
  <si>
    <t>ТМГ10/0,4кВ</t>
  </si>
  <si>
    <t>СВ-95</t>
  </si>
  <si>
    <t>СИП2 3х50+1х54,6+1х16</t>
  </si>
  <si>
    <t>СВ-105
СВ-95</t>
  </si>
  <si>
    <t>П10-1Б,К10-1Б</t>
  </si>
  <si>
    <t>УА3,П3</t>
  </si>
  <si>
    <t>П3,К3</t>
  </si>
  <si>
    <t>К10-1Б,П10-1Б</t>
  </si>
  <si>
    <t>П3,ОА3</t>
  </si>
  <si>
    <t>П1,УА1</t>
  </si>
  <si>
    <t>Стойки 
СВ95-3</t>
  </si>
  <si>
    <t>Провод СИП-2 3х50+1х54,6-0,6/1,0</t>
  </si>
  <si>
    <t>Стойка СВ95-3</t>
  </si>
  <si>
    <t>Провод СИП2А 3х50+1х54,6</t>
  </si>
  <si>
    <t>СИП2 3х50</t>
  </si>
  <si>
    <t>ТМГ 250</t>
  </si>
  <si>
    <t>1 комп.</t>
  </si>
  <si>
    <t>ТМГ 400</t>
  </si>
  <si>
    <t>2*ТДТН</t>
  </si>
  <si>
    <t xml:space="preserve">            1хТДН            1хТРДН</t>
  </si>
  <si>
    <t>1х16                    1х40</t>
  </si>
  <si>
    <t xml:space="preserve">1хТДН   </t>
  </si>
  <si>
    <t xml:space="preserve">1хТДН                    1хТРДЦН </t>
  </si>
  <si>
    <t>1х16        1х63</t>
  </si>
  <si>
    <t>ПР-1,А10-1</t>
  </si>
  <si>
    <t>П10-1,А10-1</t>
  </si>
  <si>
    <t>П10-1,П10-2</t>
  </si>
  <si>
    <t>А10-1,П10-1</t>
  </si>
  <si>
    <t>П10-1,П10-1Б</t>
  </si>
  <si>
    <t>П10-1Б,УА10-1Б</t>
  </si>
  <si>
    <t>П10-3,П10-7ДБ</t>
  </si>
  <si>
    <t>П10-3,П10-4</t>
  </si>
  <si>
    <t>П10-1
УА10-1</t>
  </si>
  <si>
    <t>П10-1
Т-1(Т-образная Ж\Б)</t>
  </si>
  <si>
    <t>П10/0.38
А10/0,38</t>
  </si>
  <si>
    <t>П10-1, А10-1
ПЗ, КЗ</t>
  </si>
  <si>
    <t>8,578
1,385</t>
  </si>
  <si>
    <t>АС-50/8</t>
  </si>
  <si>
    <t>СВ-110-3,5</t>
  </si>
  <si>
    <t>АС50/8</t>
  </si>
  <si>
    <t>П20-1Н - 240 шт; П20-3Н - 16 шт; УП20-1Н - 10 шт; А20-1Н - 19 шт; А20-3Н - 1 шт; УА20-1Н - 5 шт; УА20-3Н - 3 шт; ОА20-3Н - 2 шт; УОА20-1Н - 1 шт</t>
  </si>
  <si>
    <t>СИП-3 (1*70);                          СИП-2 (3*50+1*54,6+ 1*16); СИП-4 (1*16)</t>
  </si>
  <si>
    <t>12,3 км (в 3 пр);                             0,36 км (жгут);  0,4 км (жгут)</t>
  </si>
  <si>
    <t>Проектом предусматривается установка реклоузера 10 кВ марки РВА/TEL, а также устройство перехода через а/д (Р-217) методом ГНБ с прокладкой кабеля АПвП-10 (3х150) - 0,26 км</t>
  </si>
  <si>
    <t>СИП2 3х35+1х54+1х16</t>
  </si>
  <si>
    <t xml:space="preserve">ТМГ 11-100-/10/0,4-1 шт      </t>
  </si>
  <si>
    <t xml:space="preserve">ж/б </t>
  </si>
  <si>
    <t xml:space="preserve">ТМГ 11-160-/10/0,4-1 шт      </t>
  </si>
  <si>
    <t>П10-1
П10/0.38</t>
  </si>
  <si>
    <t>П10-1,ПД1</t>
  </si>
  <si>
    <t>деревоопоры</t>
  </si>
  <si>
    <t>СВ 110-3</t>
  </si>
  <si>
    <t xml:space="preserve">АС 50 </t>
  </si>
  <si>
    <t>СВ -110-3</t>
  </si>
  <si>
    <t>АС 50</t>
  </si>
  <si>
    <t>СИП 2</t>
  </si>
  <si>
    <t>СС-13,6</t>
  </si>
  <si>
    <t>СИП3 1х50</t>
  </si>
  <si>
    <t>СИП3 1х70</t>
  </si>
  <si>
    <t>ПН-3ДБ, АКН-4ДБ
ПН-3ДБ, ПЗ</t>
  </si>
  <si>
    <t>1,721
0,797</t>
  </si>
  <si>
    <t>Трансформатор  ТМГ11-160/10</t>
  </si>
  <si>
    <t>Провод СИП2 3х50+1х54,6+1х16</t>
  </si>
  <si>
    <t>Ж/б СВ 95-3</t>
  </si>
  <si>
    <t>СИП2 3х70+1х54+1х16</t>
  </si>
  <si>
    <t>П1ДБ
П1</t>
  </si>
  <si>
    <t>П1
К1</t>
  </si>
  <si>
    <t>П3,01ДБ
ПЗ, КЗ</t>
  </si>
  <si>
    <t>1,547
1,558</t>
  </si>
  <si>
    <t>П1-4-1
К-1-5</t>
  </si>
  <si>
    <t>П3
УА3</t>
  </si>
  <si>
    <t>П-1-5, К3
ПЗ, П1-4-1</t>
  </si>
  <si>
    <t>0,75
1,105</t>
  </si>
  <si>
    <t>П1ДБ, А1ДБ
П1ДБ, А1ДБ
П1ДБ, А1ДБ</t>
  </si>
  <si>
    <t>0,3
0,96
0,27</t>
  </si>
  <si>
    <t>П1, ОА1
П23, УА23</t>
  </si>
  <si>
    <t>1,085
1,330</t>
  </si>
  <si>
    <t>ПЗ, ПЗДБ
ПЗ, ПЗДБ</t>
  </si>
  <si>
    <t>0,925
0,900</t>
  </si>
  <si>
    <t>П3
ОА3</t>
  </si>
  <si>
    <t>П10-1 
А10-1</t>
  </si>
  <si>
    <t>П10-2
ПС10Ф-11Р, П10-3
П10-2, А10-2</t>
  </si>
  <si>
    <t>1,75
0,225
2,150</t>
  </si>
  <si>
    <t>ПН-1ДБ, П3
ПЗ
ПЗ</t>
  </si>
  <si>
    <t>0,86
0,270
0,670</t>
  </si>
  <si>
    <t>ПН-1ДБ,П3
ПН-1ДБ,П3</t>
  </si>
  <si>
    <t>0,86
0,840</t>
  </si>
  <si>
    <t>ПН-3ДБ
П3</t>
  </si>
  <si>
    <t>ПЗ, П-1-5
П3, К3</t>
  </si>
  <si>
    <t>1,045
2,920</t>
  </si>
  <si>
    <t>П3, ОА3</t>
  </si>
  <si>
    <t>П3
ПЗ
-</t>
  </si>
  <si>
    <t>0,610
0,640
-</t>
  </si>
  <si>
    <t>П-1-5, К-1-5
П-1-5, ПЗ</t>
  </si>
  <si>
    <t>1,61
0,560</t>
  </si>
  <si>
    <t>АС-30</t>
  </si>
  <si>
    <t>АС-25</t>
  </si>
  <si>
    <t>стал., многогр</t>
  </si>
  <si>
    <t>3*50+1+54,6</t>
  </si>
  <si>
    <t>СВ-9,5</t>
  </si>
  <si>
    <t>СВ-95-2</t>
  </si>
  <si>
    <t>Ф-3 1,07; Ф-4  1</t>
  </si>
  <si>
    <t>Ф-1 1,750; Ф-2  1,5; Ф-3 1,770</t>
  </si>
  <si>
    <t>4*50</t>
  </si>
  <si>
    <t>СИП2</t>
  </si>
  <si>
    <t>АПвПу2г 3х240</t>
  </si>
  <si>
    <t>ТМ-250/10</t>
  </si>
  <si>
    <t xml:space="preserve">ТМ-250/10                               </t>
  </si>
  <si>
    <t>ТМ-160/10</t>
  </si>
  <si>
    <t>Трансформатор ТМ -10/0,4кВ-1 шт</t>
  </si>
  <si>
    <t>Трансформатор силовой ТМГ-160 кВА 10/0,4 со схемой соединения обмоток Y/Zh-11-1 шт</t>
  </si>
  <si>
    <t>Провод СИП-2 3х50+1х54,6-0,6/1</t>
  </si>
  <si>
    <t>ТМ- 1 шт.
ТМ-1 шт.ТМГ-1 шт.</t>
  </si>
  <si>
    <t>0,400;0,160;0,160</t>
  </si>
  <si>
    <t>1*ТМГ</t>
  </si>
  <si>
    <t>ТМГ, 1 шт</t>
  </si>
  <si>
    <t>2хТМТНГ</t>
  </si>
  <si>
    <t>Площадь застройки 132 кв.м.</t>
  </si>
  <si>
    <t>Объект состоит из: автобокса на 16 автомашин, стоянки теплой на 9 автомашин, гаража на 2 бокса с токарной мастерской; мойки; КПП</t>
  </si>
  <si>
    <t>Объект состоит из: производственной базы Ачикулакского УЭС, Кара-Тюбинского УЭС, Каясулинского УЭС, Махмуд-Мектебского УЭС.</t>
  </si>
  <si>
    <t>Производственная база Левокумского РЭС, Левокумской ГПС, Бургун-Маджарского УЭС , Николо-Александровского УЭС, Величаевского УЭС, Приозерненского УЭС.</t>
  </si>
  <si>
    <t>Площадь застройки 200 кв.м.</t>
  </si>
  <si>
    <t>устройство над Административным зданием и зданием Гаража шатровых кровель типа «конверт» -площадью 587 м2</t>
  </si>
  <si>
    <t>Оборудование требующее монтажа:</t>
  </si>
  <si>
    <t>1хТДТН-6300, 1хТДТН-6300</t>
  </si>
  <si>
    <t>ТМН-1600</t>
  </si>
  <si>
    <t>Погашение кредиторской задолженности</t>
  </si>
  <si>
    <t>ТДН 25000/110 - 2 шт.</t>
  </si>
  <si>
    <t xml:space="preserve">ПБ110-15
1,2УБ110-3
У110-1
УС 110-3
У110-1+5
У110-1+9
ПБ 110-8
УС110-8 У110-2
У110-2+5
</t>
  </si>
  <si>
    <t xml:space="preserve">АС
АС
</t>
  </si>
  <si>
    <t>16000/110 - 2 шт.</t>
  </si>
  <si>
    <t>УС110-8,
У110-1,
У110-2,
ПБ110-8</t>
  </si>
  <si>
    <t>АС-150/24</t>
  </si>
  <si>
    <t xml:space="preserve">
У110-2
У110-2+5
У110-1+14
У110-1 ПМ110-4
</t>
  </si>
  <si>
    <t>У110-1, У110-2, ПМ110-1, УС110-3</t>
  </si>
  <si>
    <t>ТРДН 25000/110 - 1 шт.                   ТДТН-25000/110 - 2 шт.</t>
  </si>
  <si>
    <t>ТДН-16000/110 - 2 шт.</t>
  </si>
  <si>
    <t>ТМН-2500/35 - 2 шт.</t>
  </si>
  <si>
    <t>АС    ГТ9.2-М3</t>
  </si>
  <si>
    <t>У110-1, У110-2, ПМ110-1, ПС110-10В</t>
  </si>
  <si>
    <t>У110-1, У110-2</t>
  </si>
  <si>
    <t>У-110</t>
  </si>
  <si>
    <t>АС-240/32</t>
  </si>
  <si>
    <t>АС-70/11</t>
  </si>
  <si>
    <t>СВ-106</t>
  </si>
  <si>
    <t>Armaven AL 3*240/35</t>
  </si>
  <si>
    <t>СВ95-3</t>
  </si>
  <si>
    <t>ТДН-25000/110-2 шт.</t>
  </si>
  <si>
    <t>У-110,  ПМ-110</t>
  </si>
  <si>
    <t>ТМН-2500/35 У-1</t>
  </si>
  <si>
    <t>П10-1      А10-1         УА10-1 УП10-1</t>
  </si>
  <si>
    <t>СИП-3 (1*70)</t>
  </si>
  <si>
    <t>СИП 3 1*50</t>
  </si>
  <si>
    <t>П20-1Н А20-1Н  К20-1Н УА20-1Н УП20-1Н</t>
  </si>
  <si>
    <t>ПДтБ10-1 АДтБ10-1 КДтБ10-1 УАДтБ10-1 УПДтБ10-1</t>
  </si>
  <si>
    <t>СВ-105, СВ-164, СК-22</t>
  </si>
  <si>
    <t>СИП3 1*70, СИП3 1*120</t>
  </si>
  <si>
    <t xml:space="preserve">СИП3 </t>
  </si>
  <si>
    <t>СВ-95
СВ-105</t>
  </si>
  <si>
    <t>АС-50/8, АПвБВ-10-3х120</t>
  </si>
  <si>
    <t>0,132; 0,082</t>
  </si>
  <si>
    <t>СВ-95, СВ-105</t>
  </si>
  <si>
    <t>0,065; 0,08</t>
  </si>
  <si>
    <t xml:space="preserve">ТМГ 11-250-/10/0,4-1 шт      </t>
  </si>
  <si>
    <t>ж/б</t>
  </si>
  <si>
    <t xml:space="preserve">
СВ-105</t>
  </si>
  <si>
    <t>АС, СИП</t>
  </si>
  <si>
    <t>СВ-105
СВ-164-12</t>
  </si>
  <si>
    <t>СВ-95 
СВ-105</t>
  </si>
  <si>
    <t>П23 - 5шт                А23 - 2 шт</t>
  </si>
  <si>
    <t>СИП-2 (3*50+1*54,6+1*16)</t>
  </si>
  <si>
    <t xml:space="preserve">
СВ-95</t>
  </si>
  <si>
    <t>СВ-96</t>
  </si>
  <si>
    <t>СВ-110
СВ-95</t>
  </si>
  <si>
    <t>СВ-95-3</t>
  </si>
  <si>
    <t>СИП2 3х25+1х35</t>
  </si>
  <si>
    <t>СИП2 3х50+1х54+1х16</t>
  </si>
  <si>
    <t>ТМГ 160</t>
  </si>
  <si>
    <t>4*ТДТН</t>
  </si>
  <si>
    <t>25*25*16*16</t>
  </si>
  <si>
    <t>25*25*16*17</t>
  </si>
  <si>
    <t>СВ-105, СВ-95</t>
  </si>
  <si>
    <t>0,3;  1,58</t>
  </si>
  <si>
    <t>АС,
СИП</t>
  </si>
  <si>
    <t>1,055,
0,238</t>
  </si>
  <si>
    <t>СВ-9,5-3</t>
  </si>
  <si>
    <t>СИП 2 3*50</t>
  </si>
  <si>
    <t>стал, многогр</t>
  </si>
  <si>
    <t>АСБ 3х240</t>
  </si>
  <si>
    <t xml:space="preserve"> </t>
  </si>
  <si>
    <t>Автомобили УАЗ-390945 10 ед.</t>
  </si>
  <si>
    <t>Световая башня ELG( T5-7 ) 1000S 2.7GX</t>
  </si>
  <si>
    <t>Пресс гидравлический ПН-100 (в комплекте)</t>
  </si>
  <si>
    <t>Комьютеры Gigabyte</t>
  </si>
  <si>
    <t>Анализатор ТТ СТ с ноутбуком и аксессуарами класс 0,1(VE000654)</t>
  </si>
  <si>
    <t>ВЧТ-25м с устройством заряда аккумуляторов и магазин RS ВЧР-64</t>
  </si>
  <si>
    <t>РЕТОМ-61 (с поверкой)+Чемодан повышенной прочности для транспортрования РЕТОМ-61+Ноутбук, стандартный пакет программ</t>
  </si>
  <si>
    <t>ВЧА-75М</t>
  </si>
  <si>
    <t>Счетчик э/э эталонный СЕ 602-100К7,5Н( с токоизмерительными клещами)</t>
  </si>
  <si>
    <t>Набор А.Н.Жулева (монтажный инструментСИП)</t>
  </si>
  <si>
    <t>Переносной эталонный электронный трехфазный счетчик СЕ602 100К 7,5Н</t>
  </si>
  <si>
    <t>Аппарат для измерения пробивного напряжения АИМ-90 Ц</t>
  </si>
  <si>
    <t>Микроомметр МИКО-1 (с поверкой)</t>
  </si>
  <si>
    <t>Анализатор ВЧ-связи, PLC, кабелей связи и xDSL   AnCom A-7/533200/307 (с поверкой)</t>
  </si>
  <si>
    <t>  Вольтметр универсальный В7-64/1 (с поверкой)</t>
  </si>
  <si>
    <t xml:space="preserve">Лазерный дальномер Bushnell ELITE 1600 ARC </t>
  </si>
  <si>
    <t xml:space="preserve">Токоизмерительные клещи Hioki 3286-20 (Ваттметр) </t>
  </si>
  <si>
    <t>Осциллограф промышленный портативный   20 МГц Fluke 123/S (с поверкой)</t>
  </si>
  <si>
    <t>Портативный осциллограф DSO-1152S</t>
  </si>
  <si>
    <t>ВольтамперфазометрРетометр-М2  (с поверкой)</t>
  </si>
  <si>
    <t>Вольтметр (с интерфейсом передачи данных)СВ-3010/2/232,485  (с поверкой)</t>
  </si>
  <si>
    <t>Измеритель сопротивления заземляющих устройств молниезащиты, проводников присоединения к земле и выравнивания потенциаловMRU-105  (с поверкой)</t>
  </si>
  <si>
    <t>Регистратор  переговоров " Градиент-12 СН(8)" на 8 каналов.</t>
  </si>
  <si>
    <t>Программа перспективного развития систем учета э/э на РРЭ Северо-Осетинского филиала</t>
  </si>
  <si>
    <t>Реконструкция ПС "Зарамаг"(установка линейной ячейки и устройств РЗА на ВЛ-110 кВ №128, реконструкция ПС для технологического присоединения ГРК Мамисон)</t>
  </si>
  <si>
    <t>Инженерно-технические мероприятия, направленные на охрану ПС 110/6 кВ "Алагир"</t>
  </si>
  <si>
    <t>Инженерно-технические мероприятия, направленные на охрану ПС 110/35/6 кВ "Беслан"</t>
  </si>
  <si>
    <t>Инженерно-технические мероприятия, направленные на охрану ПС 110/35/6 кВ "Карца"</t>
  </si>
  <si>
    <t>Инженерно-технические мероприятия, направленные на охрану ПС 110/35/6 кВ "Нузал"</t>
  </si>
  <si>
    <t>Инженерно-технические мероприятия, направленные на охрану ПС 110/6 кВ "Северо-Западная"</t>
  </si>
  <si>
    <t>Инженерно-технические мероприятия, направленные на охрану ПС 110/35/6 кВ "В-1"</t>
  </si>
  <si>
    <t>Установка лин. Ячейки на 4 с.ш. с расширением ЗРУ 6-10 кВ ПС Левобережная (ТУ 5328, Ремгражданпроектконструкция)</t>
  </si>
  <si>
    <t>Автомобили УАЗ-390945, 390995, всего 25 ед.</t>
  </si>
  <si>
    <t xml:space="preserve">Автомобили КамАЗ-65115, 3 ед. </t>
  </si>
  <si>
    <t>Автомобиль КамАЗ-65117, 1 ед.</t>
  </si>
  <si>
    <t>Автомобиль КамАЗ-65116, 1 ед.</t>
  </si>
  <si>
    <t>Автомобиль КАМАЗ 43502 МКМ-200К Спец.грузовой многофункц крановый манипулятор, VIN:ХТС435024Е2455473</t>
  </si>
  <si>
    <t>Автомобиль УАЗ 390995-441 VIN XTT390995F1203101</t>
  </si>
  <si>
    <t>Автомобиль УАЗ 390995-441 VIN XTT390995F1203103</t>
  </si>
  <si>
    <t>Автомобиль УАЗ 390995-441 VIN XTT390995F1203104</t>
  </si>
  <si>
    <t xml:space="preserve">Автогидроподъемник Чайка-Сервис 27844S (АГП Чайка Т-318 (сер. №318Т688), на базе ГАЗ-33081, с 5-ти </t>
  </si>
  <si>
    <t xml:space="preserve">Автогидроподъемник Чайка-Сервис 27844S (АГП Чайка Т-318 (сер. №318Т698), на базе ГАЗ-33081, с 5-ти </t>
  </si>
  <si>
    <t xml:space="preserve">Машина бурильно-крановая БКМ-317-03 диз. (с двухрядной кабиной) </t>
  </si>
  <si>
    <t>Полуприцеп МАЗ-938662-(042) VIN Y3M938662F0011310</t>
  </si>
  <si>
    <t>Полуприцеп МАЗ-938662-(042) VIN Y3M938662F0011313</t>
  </si>
  <si>
    <t>Экскаватор универсальный одноковшовый ЭО2621ДТ</t>
  </si>
  <si>
    <t>Электростанция дизельная Азимут АД 24С-Т400-2РП Еврокожух, генератор</t>
  </si>
  <si>
    <t>Высоторез Husgvarna 327P5, триммер, бензопила</t>
  </si>
  <si>
    <t>БензопилаHusgvarna 372XP</t>
  </si>
  <si>
    <t>Электродрель-перфоратор с комплектом съемного инструмента фирмы «БОШ» BOSCH GBH-5-40 DCE</t>
  </si>
  <si>
    <t>Электростанция дизельная в шумопогодоизолированном кожух ДЭС F100GX (80 кВт)</t>
  </si>
  <si>
    <t>Насос шестеренчатый, двигатель   1,5-2 кВт НМШ 5-25-2,5/6-1</t>
  </si>
  <si>
    <t>Высоторез Husgvarna 327PT5S</t>
  </si>
  <si>
    <t>Ноутбук, хранилище сетевое, Персональная электронно-вычислительная машина, принтер</t>
  </si>
  <si>
    <t>Место рабочее заправщика Baztone (оборудование, НЕРА фильтр, комплект колес)</t>
  </si>
  <si>
    <t>РЕТОМ-51 (с поверкой)+Чемодан повышенной прочности для транспортрования РЕТОМ-51+Ноутбук, стандартный пакет программ</t>
  </si>
  <si>
    <t>РЕТОМ-6000</t>
  </si>
  <si>
    <t>Установка Уран-2</t>
  </si>
  <si>
    <t>Устройство Нептун-2</t>
  </si>
  <si>
    <t>Волтьамперфазометр РЕТОМЕТР-М2</t>
  </si>
  <si>
    <t xml:space="preserve">Сатурн - М1. Комплектное испытательное устройство для  проверки автоматических выключателей до 12 кА </t>
  </si>
  <si>
    <t>НТ - 12 (в комплекте с соединительными проводами для сборки предлагаемых схем включения трансформатора) ( для "Сатурн - М1")</t>
  </si>
  <si>
    <t>МКИ-200  (с поверкой)</t>
  </si>
  <si>
    <t>ПКВ/М7 USB (с поверкой)</t>
  </si>
  <si>
    <t>Ресурс UF2М-3Т52-5-100-1000 (с поверкой)</t>
  </si>
  <si>
    <t>Ресурс ПКЭ-1,7-оэ-А (с поверкой)</t>
  </si>
  <si>
    <t>Ресурс-ПЭ-5 (с поверкой)</t>
  </si>
  <si>
    <t>Анализатор потока Е1 АТ-Е1</t>
  </si>
  <si>
    <t>Генератор вч сигналовГ4-218 (с поверкой)</t>
  </si>
  <si>
    <t>Гененератор технической частоты(150 Вт) ГТЧ-150М1 (с калибровкой)</t>
  </si>
  <si>
    <t>Гибкий мультиплексорБлок ОГМ-30Е в ком-те: Блок ОГМ-12- 1 шт., Плата ВС-120-02  1 шт., Плата АО-120- 3 шт., Плата СО-120 - 2 шт., Плата OD-122 - 1 шт., Плата DE-120 - 1 шт.*</t>
  </si>
  <si>
    <t xml:space="preserve">Кабельный маркировочный принтерCanon  Мк2500 с запасными картриджами (20 шт.) </t>
  </si>
  <si>
    <t>Комплект измерительный ЦВ8535</t>
  </si>
  <si>
    <t>КСВ-метр MFJ-269</t>
  </si>
  <si>
    <t>Осцилограф -мультиметр  цифровой запоминающий  2-х канальный АКИП-4125/4 (с поверкой)</t>
  </si>
  <si>
    <t>Оптический мини-рефлектометр MicrOTDR*</t>
  </si>
  <si>
    <t>  Цифровой запоминающий осциллограф-мультиметр (скопметр) с комплектом SCC290 FLUKE 190-202/S (с поверкой)</t>
  </si>
  <si>
    <t>Прибор контроля усилия нажатия ПКСН-1</t>
  </si>
  <si>
    <t>Частотомер Ч3-85/3 + опция 6</t>
  </si>
  <si>
    <t>Измерителный приборП-321М  (с поверкой)</t>
  </si>
  <si>
    <t>Анализатор качества электроэнергии"Энергомонитор 3.3Т1 "- "Базовый" (вариант: "Стандартный" - Токовые клещи (датчики), 3 шт. Iн=100А d=15мм;  Блок ТТ 5А; Устр-во фотосчитывающее для поверки счетчиков; аккум. батарея внешняя)</t>
  </si>
  <si>
    <t xml:space="preserve">Образцовый счетчикCE 602 300К 7,5Н с ток клещами 10-150А </t>
  </si>
  <si>
    <t>Прибор энергетика многофункциональный портативный СЕ 602 400К с токовыми клещами 400 А</t>
  </si>
  <si>
    <t>Счетчик электроэнергии однофазный портативный эталонный СЕ 601-05Р</t>
  </si>
  <si>
    <t>Измеритель сопротивления заземления высокоточныйMEGGER DET2/2</t>
  </si>
  <si>
    <t>Переносной анализатор газов растворенных в трансформаторном маслеTransport X</t>
  </si>
  <si>
    <t>Профессиональный комплект для испытаний заземления DET kit</t>
  </si>
  <si>
    <t>ТепловизорFLIR E 30</t>
  </si>
  <si>
    <t>ТепловизорFLIR E 6*</t>
  </si>
  <si>
    <t>Аппарат лабораторный автоматический  для определения температуры вспышки трансформаторных масел в закрытом тигле  Линтел АТВ-21</t>
  </si>
  <si>
    <t>Установка для испытания трансформаторного масла СКАТ-М100 (с поверкой)</t>
  </si>
  <si>
    <t>Установка для испытания трансформаторного масла СКАТ-70( с поверкой)</t>
  </si>
  <si>
    <t>Программа перспективного развития систем учета электроэнергии на РРЭ филиала Ставропольэнерго</t>
  </si>
  <si>
    <t>«Техническое перевооружение средств РЗА на ПС 110/10  кВ "Парковая" в линейной ячейке  ВЛ 110 кВ в сторону  ПС 330 "Кисловодск"» (оснащение линейной ячейки защитой ДФЗ)</t>
  </si>
  <si>
    <t>«Техническое перевооружение средств РЗА на ПС 110/10  кВ "Ясная Поляна" в линейной ячейке  ВЛ 110 кВ в сторону  ПС 330 "Кисловодск"» (оснащение линейной ячейки защитой ДФЗ)</t>
  </si>
  <si>
    <t xml:space="preserve">Реконструкция ВЛ-110кВ Л-10 "Машук 330" -"Е-2" ( замена проводов АС 120 на провода АС-240,  изоляторов и частичная замена опор, замена ошиновки Л-10  на ПС Е-2)  </t>
  </si>
  <si>
    <t xml:space="preserve">Техническое перевооружение  ПС110/6кВ  "Нефтекумск" (замена сущ.выкл.110кВ на элегазовый выкл.типа ВЭБ-110, сущ.разъед. на разъединители с эл. двигат. приводом, сущ.ТН-110 на ТН типа НАМИ-110,  замена сущ. средств РЗА  на микропроцессорные защиты )                                                              </t>
  </si>
  <si>
    <t>Реконструкция ПС 110/10/6 кВ "Северная"</t>
  </si>
  <si>
    <t>Реконструкция  инженерно-технических средств по охране ПС 110/35/10 кВ «Новоалександровская» Новоалександровского  района (замена сущ. ограждения на огражд. из ж.б. плит - 434 п.м., оснащение охранной сигнализацией и охранным освещением).</t>
  </si>
  <si>
    <t>Реконструкция  инженерно-технических средств по охранеПС 110/35/10 кВ «Дивное» Апанасенковского   района (замена сущ. ограждения на огражд. из ж.б. плит - 268 п.м., оснащение охранной сигнализацией и охранным освещением)..</t>
  </si>
  <si>
    <t>Расширение ПС 110/10 кВ «Покойная» для обеспечения технологического присоединения ПГУ-135  ТЭС при ООО «Ставролен» в г. Буденновске Ставропольского края к электросетям филиала ОАО «МРСК Северного Кавказа» - «Ставропольэнерго» (свыше 670) Договор №06/2013 от  24.01.2013</t>
  </si>
  <si>
    <t>Реконструкция ВЛ10 кВ Ф-264, строительство ТП и ВЛИ-0,4 кВ для осуществления технологического присоединения земельного участка, для ведения личного подсобного хозяйства в с.Горькая Балка Советского района. Договор №443/14/3РЭС от 21.10.2014г (до 15)</t>
  </si>
  <si>
    <t>Реконструкции ВЛ-0,4 кВ Ф-135 от ПС «Промкомплекс» для обеспечения технологического присоединения энергопринимающих устройств жилого массива по ул. Привольная, ул. Благополучная в с. Верхнерусское Шпаковского района   "под ключ" Договор №07/334, 07/336, 07/337, 07/338 от 09.06.2014, №07-01/890 - 07-01/892, 07-01/881- 07-01/888 от 30.12.2013, 07-01/619 от 29.08.2013 (до 15)</t>
  </si>
  <si>
    <t>Реконструкция ВЛ 0,4кВ от ТП 15/851 для тех.присоединения нежилого здания ул.Садовая,155 в с.Апанасенковское Апанасенковского р-на</t>
  </si>
  <si>
    <t>Реконструкции ВЛ-10 кВ Ф-397 от ПС "Провал"для тех.присоединения военизированного спасательного центра постоянной готовности  в п. Иноземцево,</t>
  </si>
  <si>
    <t>Реконструкция ВЛ - 10 кВ Ф-159 (установка доп. КТПМ для разгрузки КТП - 2740/159 от ПС "Кура") в х.Курганный Кировского района</t>
  </si>
  <si>
    <t>Реконструкция ВЛ - 10 кВ Ф-236 (установка доп. КТПМ для разгрузки КТП - 2519/239 от ПС "Коммаяк") в х.Закавказский Кировского района</t>
  </si>
  <si>
    <t>Автогидроподъемник Чайка-Сервис 27844S (АГП Чайка Т-318 (сер. №318Т698), на базе ГАЗ-33081, с 5-ти 
Центральный склад ОАО_Операц. деятельность</t>
  </si>
  <si>
    <t>Автогидроподъемник Чайка-Сервис 27844S (АГП Чайка Т-318 (сер. №318Т688), на базе ГАЗ-33081, с 5-ти 
Центральный склад ОАО_Операц. деятельность</t>
  </si>
  <si>
    <t>Установка трансформаторов ТМГ 11-250/10/0,4 на КТП-1010/259 250кВА</t>
  </si>
  <si>
    <t>Установка трансформаторов ТМГ 11-250/10/0,4 на КТП-1179/454 160кВА</t>
  </si>
  <si>
    <t>Установка силового трансформатора ТМГ-160/10/0,4 в ТП-28/135 от ПС "Промкомплекс" Шпаковских РЭС</t>
  </si>
  <si>
    <t>Установка силового трансформатора ТМГ-160/10/0,4 в ТП-3/117 от ПС "Базовая" Грачевских РЭС</t>
  </si>
  <si>
    <t xml:space="preserve">Установка силового трансформатора ТМГ-250/10/0,4 в ТП-1/156 от ПС "Пригородная" Шпаковских РЭС </t>
  </si>
  <si>
    <t xml:space="preserve">Установка силового трансформатора ТМГ-250/10/0,4 в ТП-11/105 от ПС "Егорлыкская ГЭС" Шпаковских РЭС </t>
  </si>
  <si>
    <t xml:space="preserve">Установка силового трансформатора ТМГ-250/10/0,4 в ТП-25/135 от ПС "Промкомплекс" Шпаковских РЭС </t>
  </si>
  <si>
    <t>Реконструкции ТП 267/167  250 кВА (замена силового трансформатора мощностью 250 кВА на  силовой трансформатор 250 кВА) Константиновского  ПУ ПРЭС</t>
  </si>
  <si>
    <t>Реконструкции ТП 29/104 250 кВА (замена силового трансформатора мощностью 250 кВА на  силовой трансформатор 250 кВА) Константиновского ПУ ПРЭС</t>
  </si>
  <si>
    <t>Реконструкции ТП 534/166 100 кВА (замена силового трансформатора мощностью 160 кВА на  силовой трансформатор 100 кВА) Железноводского  ПУ ПРЭС</t>
  </si>
  <si>
    <t>Реконструкции ТП-25/327 160 кВА (замена силового трансформатора мощностью 160 кВА на  силовой трансформатор 250 кВА) КисловодскогоПУ ПРЭС</t>
  </si>
  <si>
    <t>Реконструкции ТП-3/355 160 кВА (замена силового трансформатора мощностью 100 кВА на  силовой трансформатор 160  кВА) Круглолеского  ПУ АРЭС</t>
  </si>
  <si>
    <t>Реконструкции ТП-550/296 160 кВА (замена силового трансформатора мощностью 160 кВА на  силовой трансформатор 160 кВА) СуворовскоПУ ПРЭС</t>
  </si>
  <si>
    <t>Установка устройства " Орион-2-Л ПС "Безопасная"</t>
  </si>
  <si>
    <t>Установка однофазных счетчиков на объекте КТП 4/106</t>
  </si>
  <si>
    <t>Установка однофазных счетчиков на объекте КТП 6/106</t>
  </si>
  <si>
    <t>Реконструкция ВЛ-10 кВ Ф-442 ПС "Сотниковская" (замена провода на СИП)</t>
  </si>
  <si>
    <t>Реконструкция производственной базы Кисловодского ПУЭС  Предгорного РЭС (переустройство кровли, замена оконных и дверных блоков, переустройство полов, укрепление фундамента и стен основного здания, востановление штукатурки стен и потолков внутри здания и наружних стен)</t>
  </si>
  <si>
    <t>Оборудование, не входящее в сметы строек филиала Ставропольэнерго</t>
  </si>
  <si>
    <t>Реконстр ВЛ10-0,4 кВ Ф-136 от ПС Юцкая,строительство ВЛ-0,4 кВ и ТП 10-0,4 кВ"под ключ" для тех. присоединения пищеблока с. Юца, Предгорн р-он ПИР</t>
  </si>
  <si>
    <t>Строительство ПС 110 кВ «Бештау» с заходами ВЛ 110 кВ для  технологического  присоединения энергопринимающих устройств жилого микрорайона «Западный»  в г. Пятигорске к электрическим сетям филиала ОАО «МРСК Северного Кавказа» - «Ставропольэнерго»  - 1 этап (свыше 670) Договор № 260/2012 от 22.08.2012</t>
  </si>
  <si>
    <t>Строительство ВЛ-110 кВ ПС 330 «Кисловодск» – ПС «Ессентуки- 2»</t>
  </si>
  <si>
    <t>Строительство  ВЛ-110 кВ ПГУ-135  -  ПС 110/10 кВ «Покойная» для обеспечения технологического присоединения ПГУ-135  ТЭС при ООО «Ставролен» в      г. Буденновске Ставропольского края к электросетям филиала ОАО «МРСК Северного Кавказа» - «Ставропольэнерго» (свыше 670) Договор №06/2013 от  24.01.2013</t>
  </si>
  <si>
    <t>Строительство  ВЛ 110 кВ от ПС 330 кВ Прикумск до места присоединения ВЛ 110 кВ, питающей ГПП-2, к ВЛ 110 кВ Л-212 (213) для обеспечения технологического присоединения ПГУ-135  ТЭС при ООО «Ставролен» в г. Буденновске Ставропольского края к электросетям филиала ОАО «МРСК Северного Кавказа»-«Ставропольэнерго» (свыше 670) Договор №06/2013 от  24.01.2013</t>
  </si>
  <si>
    <t>Строительство ЛЭП-10 кВ для обеспечения технологического присоединения энергопринимающих устройств строящегося дошкольного общеобразовательного учреждения на 280 мест в 530 квартале г.Ставрополя, ул.Тюльпановая, 25. Договор №43-05/43 от 05.06.14 (150-670)</t>
  </si>
  <si>
    <t>Строительство ВЛЗ-10 кВ для технологического присоединения энергопринимающих устройств вдольтрассовой магистральной ВЛ-10 кВ (УКЗ-4, Ф-134 ПС «Свистухинская») газопровода КС "Изобильный-Невинномысск" ООО "Газпром трансгаз Ставрополь" Договор №43-05/26 от 18.04.2014 (15-150)</t>
  </si>
  <si>
    <t>Строительство ВЛЗ-10 кВ для технологического присоединения энергопринимающих устройств вдольтрассовой магистральной ВЛ-10 кВ (УКЗ-1, Ф-133 ПС «Сенгилеевская ГЭС»)  газопровода КС "Изобильный-Невинномысск"  ООО "Газпром трансгаз Ставрополь" Договор №43-05/27 от 18.04.2014 (15-150)</t>
  </si>
  <si>
    <t>Строительство  ВЛ-10- 0,4кВ, резерв для технологического присоединения льготной группы заявителей (до 15 кВ) филиала Ставропольэнерго</t>
  </si>
  <si>
    <t xml:space="preserve"> Строительство ВЛ-10 кВ от Ф-162, ВЛ-0,4 кВ и МТП для обеспечения технологического присоединения энергопринимающих устройств станции технического обслуживания, в с.Новоблагодарное, ул. Славянская, ул.Балахонова, ул.Луговая «под ключ». Договор №677-680 от 15.10.2014, 682-689 от 15.10.2014, 691-694 от 15.10.2014 (до 15)</t>
  </si>
  <si>
    <t>Строительство ВЛ-0,4 кВ для от ТП 1112/153 осущетсвления технологического присоединения энергопринимающих устройств жилых домов расположенных по адресу: гор. Ессентуки, мкр. Опытник "под ключ". Договор №277, 278, 279, 280, 281,282, 283, 284, 285, 286, 287, 288, 303 от 29.05.2014 (до 15)</t>
  </si>
  <si>
    <t xml:space="preserve"> Строительство ВЛ-0,4 кВ от ТП-922/162 с установкой МТП для обеспечения технологического присоединения энергопринимающих устройств жилых домов на ул. Степная , ул. Западная, с.Новоблагодарное Предгорного района "под ключ". Договор № 696,697,698,699,700,701,702,703,704,705,706,707,708,709,710 от 10.10.2014 (до 15)</t>
  </si>
  <si>
    <t>Строительство ВЛ-0,4 кВ Ф-3 от ТП-92/162 для обеспечения технологического присоединения энергопринимающих устройств жилых домов в п.Железноводский, ул. Сульфатная "под ключ" Договор №712.713.714 от 20.11.2014 (до 15)</t>
  </si>
  <si>
    <t xml:space="preserve"> Строительство ВЛ-0,4 кВ от ТП-131/134 для  осущетсвления технологического присоединения энергопринимающих устройств жилого дома расположенного по адресу:  Предгорный район с. Джуца, ул. Бригадная, №76  "под ключ"  Гуков А.И. Договор № 842 от 25.11.2014 (до 15)</t>
  </si>
  <si>
    <t>Строительство ЛЭП-0,4 кВ от ТП 5098/376 для осуществления тех.присоед. энергоприн.устройств ООО "Мемориал" в с.Солдато-Александровское Советского р-на</t>
  </si>
  <si>
    <t>Строительство ТП-8/578 мощностью 100 кВА</t>
  </si>
  <si>
    <t>Строительство ТП-10/607 мощностью 40 кВА</t>
  </si>
  <si>
    <t>Строительство ТП-17/507 мощностью 63 кВА</t>
  </si>
  <si>
    <t>Строительство ТП-17/510 мощностью 160 кВА</t>
  </si>
  <si>
    <t>Строительство ТП-17/607 мощностью 100 кВА</t>
  </si>
  <si>
    <t>Строительство ВЛ-0,4 кВ и установка МТП-250 кВА для обеспечения технологического присоединения энергопринимающих устройств детсада в х.Тихомировка Советского района</t>
  </si>
  <si>
    <t>Приложение  № 12</t>
  </si>
  <si>
    <t>Форма представления показателей финансовой отчетности 
(представляется ежеквартально)</t>
  </si>
  <si>
    <t>Финансовые показатели за отчетный период [12 месяцев 2015 года]</t>
  </si>
  <si>
    <t xml:space="preserve">                           ПАО "МРСК Северного Кавказа"</t>
  </si>
  <si>
    <t>____________________ Ю.В. Зайцев</t>
  </si>
  <si>
    <t>«___»________ 20__ года</t>
  </si>
  <si>
    <t>Наименование показателя</t>
  </si>
  <si>
    <t xml:space="preserve">Метод учета </t>
  </si>
  <si>
    <t xml:space="preserve">На конец 2015 года </t>
  </si>
  <si>
    <t xml:space="preserve">На конец 2014 года </t>
  </si>
  <si>
    <t>Выручка</t>
  </si>
  <si>
    <t>Чистая прибыль</t>
  </si>
  <si>
    <t xml:space="preserve">Направления распределения чистой прибыли: </t>
  </si>
  <si>
    <t>дивиденды</t>
  </si>
  <si>
    <t xml:space="preserve">другое (расшифровать) </t>
  </si>
  <si>
    <t>EBITDA</t>
  </si>
  <si>
    <t xml:space="preserve">Дебиторская задолженность, в т.ч.: </t>
  </si>
  <si>
    <t xml:space="preserve">    покупатели и заказчики</t>
  </si>
  <si>
    <t xml:space="preserve">    авансы выданные</t>
  </si>
  <si>
    <t>Собственный капитал</t>
  </si>
  <si>
    <t xml:space="preserve">Заемный капитал (долгосрочные обязательства), в т.ч.: </t>
  </si>
  <si>
    <t>кредиты</t>
  </si>
  <si>
    <t>облигационные займы</t>
  </si>
  <si>
    <t>4 кв 2014</t>
  </si>
  <si>
    <t>9 мес 2015</t>
  </si>
  <si>
    <t>прив год</t>
  </si>
  <si>
    <t>займы организаций</t>
  </si>
  <si>
    <t>Прибыль до нал</t>
  </si>
  <si>
    <t xml:space="preserve">прочее </t>
  </si>
  <si>
    <t>% к упл</t>
  </si>
  <si>
    <t>Краткосрочные обязательства, в т.ч.:</t>
  </si>
  <si>
    <t>амортизац</t>
  </si>
  <si>
    <t>кредиты и займы</t>
  </si>
  <si>
    <t xml:space="preserve">кредиторская задолженность, в т.ч.: </t>
  </si>
  <si>
    <t xml:space="preserve"> по строительству</t>
  </si>
  <si>
    <t>по ремонтам</t>
  </si>
  <si>
    <t>по поставкам топлива</t>
  </si>
  <si>
    <t>Сумма процентов, выплаченых по кредитам и займам</t>
  </si>
  <si>
    <t>Оценка обеспеченности инвестиционных программ</t>
  </si>
  <si>
    <t>Всего потребность в финансировании инвестиционной программы</t>
  </si>
  <si>
    <t>Профинансировано на отчетную дату</t>
  </si>
  <si>
    <t xml:space="preserve">Обеспеченность источниками финансирования </t>
  </si>
  <si>
    <t>Дефицит финансирования</t>
  </si>
  <si>
    <t xml:space="preserve">Оценка кредитного потенциала </t>
  </si>
  <si>
    <t xml:space="preserve">Собственная оценка кредитного потенциала: </t>
  </si>
  <si>
    <t xml:space="preserve">    на 2014 г.</t>
  </si>
  <si>
    <t xml:space="preserve">    на 2015 г.</t>
  </si>
  <si>
    <t>Пояснения по расчету кредитного потенциала</t>
  </si>
  <si>
    <t>определен в размере 4*EBITDA
Показатель EBITDA за 2015 год имеет отрицательное значение, кредитный потенциал крайне низок</t>
  </si>
  <si>
    <t>Приложение  № 8</t>
  </si>
  <si>
    <t>от 24 марта 2010 г. № 114</t>
  </si>
  <si>
    <t>Отчет об источниках финансирования инвестиционной программы ПАО "МРСК Северного Кавказа" за  4 квартал 2015 года, млн. рублей 
(представляется ежеквартально)</t>
  </si>
  <si>
    <t>Ггенеральный директор</t>
  </si>
  <si>
    <t>«___»________________ 2015 года</t>
  </si>
  <si>
    <t>млн. руб. с НДС</t>
  </si>
  <si>
    <t>Источник финансирования</t>
  </si>
  <si>
    <t>факт**</t>
  </si>
  <si>
    <t>Собственные средства</t>
  </si>
  <si>
    <t>Прибыль, направляемая на инвестиции:</t>
  </si>
  <si>
    <t>1.1.1.</t>
  </si>
  <si>
    <t>в т.ч. инвестиционная составляющая в тарифе</t>
  </si>
  <si>
    <t>1.1.2.</t>
  </si>
  <si>
    <t xml:space="preserve">в т.ч. прибыль со свободного сектора </t>
  </si>
  <si>
    <t>1.1.3.</t>
  </si>
  <si>
    <t>в т.ч. от технологического присоединения (для электросетевых компаний)</t>
  </si>
  <si>
    <t>1.1.3.1.</t>
  </si>
  <si>
    <t>в т.ч. от технологического присоединения генерации</t>
  </si>
  <si>
    <t>1.1.3.2.</t>
  </si>
  <si>
    <t>в т.ч. от технологического присоединения потребителей</t>
  </si>
  <si>
    <t>1.1.4.</t>
  </si>
  <si>
    <t>Прочая прибыль</t>
  </si>
  <si>
    <t>Амортизация</t>
  </si>
  <si>
    <t>1.2.1.</t>
  </si>
  <si>
    <t>Амортизация, учтенная в тарифе</t>
  </si>
  <si>
    <t>1.2.2.</t>
  </si>
  <si>
    <t>Прочая амортизация</t>
  </si>
  <si>
    <t>1.2.3.</t>
  </si>
  <si>
    <t>Недоиспользованная амортизация прошлых лет</t>
  </si>
  <si>
    <t>Возврат НДС</t>
  </si>
  <si>
    <t>Прочие собственные средства</t>
  </si>
  <si>
    <t xml:space="preserve">1.4.1. </t>
  </si>
  <si>
    <t>в т.ч. средства допэмиссии</t>
  </si>
  <si>
    <t>Остаток собственных средств на начало года</t>
  </si>
  <si>
    <t>Привлеченные средства, в т.ч.:</t>
  </si>
  <si>
    <t>Кредиты</t>
  </si>
  <si>
    <t>Облигационные займы</t>
  </si>
  <si>
    <t>2.3.</t>
  </si>
  <si>
    <t>Займы организаций</t>
  </si>
  <si>
    <t>2.4.</t>
  </si>
  <si>
    <t>Бюджетное финансирование</t>
  </si>
  <si>
    <t>2.5.</t>
  </si>
  <si>
    <t>Средства внешних инвесторов</t>
  </si>
  <si>
    <t>2.6.</t>
  </si>
  <si>
    <t>Использование лизинга</t>
  </si>
  <si>
    <t>2.7.</t>
  </si>
  <si>
    <t>Прочие привлеченные средства</t>
  </si>
  <si>
    <t>ВСЕГО источников финансирования</t>
  </si>
  <si>
    <t>для ОГК/ТГК, в том числе</t>
  </si>
  <si>
    <t>ДПМ</t>
  </si>
  <si>
    <t>вне ДПМ</t>
  </si>
  <si>
    <t>* план в соответствии с утвержденной инвестиционной программой</t>
  </si>
  <si>
    <t>** накопленным итогом за год</t>
  </si>
  <si>
    <t>Приложение  № 10</t>
  </si>
  <si>
    <t>от «___»________2010 г. №____</t>
  </si>
  <si>
    <t>Отчет о ходе реализации проектов (заполняется для наиболее значимых проектов*)
(представляется ежеквартально)</t>
  </si>
  <si>
    <t>Утверждаю</t>
  </si>
  <si>
    <t>руководитель организации</t>
  </si>
  <si>
    <t>(подпись)</t>
  </si>
  <si>
    <t>Строительство ПС 110 кВ "Бештау"</t>
  </si>
  <si>
    <t>Местоположение объекта (субъект РФ, населенный пункт)</t>
  </si>
  <si>
    <t>г. Пятигорск, Ставропольский край</t>
  </si>
  <si>
    <t>Тип проекта</t>
  </si>
  <si>
    <t>Модернизация</t>
  </si>
  <si>
    <t>Вводимая мощность (в том числе прирост)</t>
  </si>
  <si>
    <t>32 МВА</t>
  </si>
  <si>
    <t>Срок ввода объекта</t>
  </si>
  <si>
    <t>2020 г.</t>
  </si>
  <si>
    <t>Фактическая стадия реализации проекта на отчётную дату</t>
  </si>
  <si>
    <t>Строительство</t>
  </si>
  <si>
    <t>Проектная документация</t>
  </si>
  <si>
    <t>1. Кем, когда принято решение о строительстве объекта (реквизиты документа)</t>
  </si>
  <si>
    <t>ОАО "МРСК Северного Кавказа", инвестиционная программа</t>
  </si>
  <si>
    <t>2. Кем, когда разработана проектная документация (разработана/не разработана (фактическое состояние), наименование проектной организации, утверждена/не утверждена, год утверждения, реквизиты документа)</t>
  </si>
  <si>
    <t>ПСД Разработана ЗАО "ПП "Поток" Приказ об утверждении ПСД №286, 289 от 02.12.2011</t>
  </si>
  <si>
    <t>3. Прохождение проектной документацией государственной экспертизы, утверждение документации (утверждена/не утверждена, наименование ведомства, проводящего экспертизу, когда выдано заключение, реквизиты документа**)</t>
  </si>
  <si>
    <t>Проектная документация утверждена государственной экспертизой от 20.08.2013г. № 26-1-4-0256-13.
Сметная документация утверждена государственной экспертизой от 24.09.2013г. № 75НС/1-13</t>
  </si>
  <si>
    <t>Землеотвод</t>
  </si>
  <si>
    <t xml:space="preserve"> - наличие землеотвода (кем, когда утверждено, реквизиты документа)</t>
  </si>
  <si>
    <t>нет</t>
  </si>
  <si>
    <t>Исходно-разрешительная документация</t>
  </si>
  <si>
    <t xml:space="preserve"> - наличие разрешения на строительство (кем, когда выдано, реквизиты документа)</t>
  </si>
  <si>
    <t>Прогнозное/ проектное топливо (основное и резервное)</t>
  </si>
  <si>
    <t>Прогнозный объем потребления топлива</t>
  </si>
  <si>
    <t>Топливообеспечение</t>
  </si>
  <si>
    <t>Технологическое присоединение объекта к электрической сети:</t>
  </si>
  <si>
    <t xml:space="preserve"> - заключение договора на технологическое присоединение (с указанием даты технологического присоединения к электрическим сетям)</t>
  </si>
  <si>
    <t>от 22.08.2012 № 260/2012 (до 07.08.2016)</t>
  </si>
  <si>
    <t>- разработка схемы выдачи мощности</t>
  </si>
  <si>
    <t>- получение технических условий на технологическое присоединение</t>
  </si>
  <si>
    <t>от 21.12.2012 №282р</t>
  </si>
  <si>
    <t>- договор на реализацию СВМ и график реализации СВМ</t>
  </si>
  <si>
    <t>Сметная стоимость проекта в ценах  2013 года с НДС, млн. руб.</t>
  </si>
  <si>
    <t>Документ, в соответствии с которым определена стоимость проекта</t>
  </si>
  <si>
    <t>Стоимость по результатам проведенных закупок с НДС, млн. руб.</t>
  </si>
  <si>
    <t>Объем заключенных на отчётную дату договоров по проекту, млн. руб.</t>
  </si>
  <si>
    <t>в том числе</t>
  </si>
  <si>
    <t xml:space="preserve"> - по договорам подряда (в разбивке по каждому подрядчику и по договорам):</t>
  </si>
  <si>
    <t>объем заключенного договора в ценах 2014 года с НДС, млн. руб.</t>
  </si>
  <si>
    <t>368.04 ООО "Меридиан"</t>
  </si>
  <si>
    <t>% от сметной стоимости проекта</t>
  </si>
  <si>
    <t>оплачено по договору, млн. руб.</t>
  </si>
  <si>
    <t>317,82+725,64</t>
  </si>
  <si>
    <t>освоено по договору, млн. руб.</t>
  </si>
  <si>
    <t>объем заключенного договора в ценах 2015 года с НДС, млн. руб.</t>
  </si>
  <si>
    <t>227.0 ЗАО "Сетьстрой"</t>
  </si>
  <si>
    <t>объем заключенного договора в ценах ______ года с НДС, млн. руб.</t>
  </si>
  <si>
    <t xml:space="preserve"> - по прочим договорам (в разбивке по каждому контрагенту и по договорам)</t>
  </si>
  <si>
    <t>объем заключенного договора в ценах 2011 года с НДС, млн. руб.</t>
  </si>
  <si>
    <t>45.14 ЗАО "ПП Поток"</t>
  </si>
  <si>
    <t>12.6 ООО Меридиан</t>
  </si>
  <si>
    <t>% законтрактованности объекта непосредственно с изготовителями и поставщиками</t>
  </si>
  <si>
    <t xml:space="preserve"> - СМР, %</t>
  </si>
  <si>
    <t xml:space="preserve"> - поставка основного оборудования, %</t>
  </si>
  <si>
    <t xml:space="preserve"> - разработка проектной документации и рабочей документации, %</t>
  </si>
  <si>
    <t>% оплаты по объекту(предоплата)</t>
  </si>
  <si>
    <t>всего оплачено по объекту</t>
  </si>
  <si>
    <t>%  освоения по объекту за отчетный период</t>
  </si>
  <si>
    <t>всего освоено по объекту</t>
  </si>
  <si>
    <t>Участники реализации инвестиционного проекта:</t>
  </si>
  <si>
    <t>- заказчик-застройщик</t>
  </si>
  <si>
    <t>- проектно-изыскательские организации</t>
  </si>
  <si>
    <t>ЗАО "ПП "Поток"</t>
  </si>
  <si>
    <t>- технические агенты</t>
  </si>
  <si>
    <t>- подрядчики</t>
  </si>
  <si>
    <t>ООО "Меридиан", ЗАО "Сетьстрой"</t>
  </si>
  <si>
    <t>- поставщики основного оборудования</t>
  </si>
  <si>
    <t>Перечень субподрядных организаций, участвующих в строительстве объекта</t>
  </si>
  <si>
    <t>Количество строительно-монтажного персонала на площадке строительства энергообъекта</t>
  </si>
  <si>
    <t xml:space="preserve"> - строительный персонал</t>
  </si>
  <si>
    <t xml:space="preserve"> - монтажный персонал</t>
  </si>
  <si>
    <t>Основное оборудование</t>
  </si>
  <si>
    <t>График поставки основного оборудования</t>
  </si>
  <si>
    <t xml:space="preserve"> - дата поставки</t>
  </si>
  <si>
    <t xml:space="preserve"> - задержки в поставке</t>
  </si>
  <si>
    <t xml:space="preserve"> - причины задержек</t>
  </si>
  <si>
    <t>Фактическое состояние реализации инвестиционного проекта в срок</t>
  </si>
  <si>
    <t>Факты и события, влияющие на ход реализации проекта, проблемные вопросы:</t>
  </si>
  <si>
    <t>[описание факта или события, ссылки на документы, влияние факта/ события на срок реализации проекта в месяцах, принятые меры по устранению причин отставаний и выявленных нарушений, исключающие их повторение]</t>
  </si>
  <si>
    <t xml:space="preserve"> - выявленные нарушения договоров подряда,</t>
  </si>
  <si>
    <t xml:space="preserve"> - рекламации к заводам - изготовителям и поставщикам,</t>
  </si>
  <si>
    <t xml:space="preserve"> - предписания надзорных органов,</t>
  </si>
  <si>
    <t xml:space="preserve"> - дефицит источников финансирования и др.,</t>
  </si>
  <si>
    <t xml:space="preserve"> - другое (расшифровать)</t>
  </si>
  <si>
    <t>* Если выполняется любой из нижеперечисленных критериев:</t>
  </si>
  <si>
    <t xml:space="preserve">     1. Проекты, финансируемые полностью или частично за счет средств федерального бюджета, и/или включенные в Федеральные целевые программы.</t>
  </si>
  <si>
    <t xml:space="preserve">     2. Объекты выдачи мощности ТЭС, ГЭС, АЭС.</t>
  </si>
  <si>
    <t xml:space="preserve">     3. Генерирующие объекты мощностью свыше 100 МВт.</t>
  </si>
  <si>
    <t xml:space="preserve">     4. Проекты, имеющие федеральное значение (объекты энергоснабжения Олимпиады в г. Сочи, саммита АТЭС в г. Владивосток, ВСТО и др.).</t>
  </si>
  <si>
    <t xml:space="preserve">     5. Проекты сметной стоимостью свыше 3 млрд. руб. (в текущих ценах с НДС)</t>
  </si>
  <si>
    <t xml:space="preserve">     6. Объекты, предусмотренные Генеральной схемой размещения объектов электроэнергетики до 2020 года.</t>
  </si>
  <si>
    <t>** Копии положительного заключения Госэкспертизы по ПСД, сводного сметного расчета  необходимо представить в Минэнерго России</t>
  </si>
  <si>
    <t>Руководитель организации</t>
  </si>
  <si>
    <t xml:space="preserve">                (подпись)                                                 (Ф.И.О.)</t>
  </si>
  <si>
    <t>Печать</t>
  </si>
  <si>
    <t xml:space="preserve">Укрупненный сетевой план-график реализации инвестиционного проекта  </t>
  </si>
  <si>
    <t>Наименование инвестиционного проекта - Реконструкция ПС 110 кВ Бештау</t>
  </si>
  <si>
    <t>Отчетный период: 4 кв. 2015г.</t>
  </si>
  <si>
    <t>по состоянию на 31.12.2015</t>
  </si>
  <si>
    <t xml:space="preserve">Наименование контрольных этапов реализации инвестпроекта с указанием событий/работ критического пути сетевого графика * </t>
  </si>
  <si>
    <t>Сроки выполнения задач по укрупненному сетевому графику</t>
  </si>
  <si>
    <t>Процент исполнения  работ за весь период (%)</t>
  </si>
  <si>
    <t>Процент выполнения за отчетный период (%)</t>
  </si>
  <si>
    <t>Причины невыполнения</t>
  </si>
  <si>
    <t>Предложения по корректирующим мероприятиям по устранению отставания</t>
  </si>
  <si>
    <t>План</t>
  </si>
  <si>
    <t>Факт</t>
  </si>
  <si>
    <t>начало</t>
  </si>
  <si>
    <t>окончание</t>
  </si>
  <si>
    <t>Предпроектный и проектный этап</t>
  </si>
  <si>
    <t>Получение заявки на ТП</t>
  </si>
  <si>
    <t>Разработка и выдача ТУ на ТП</t>
  </si>
  <si>
    <t>Заключение договора на разработку проектной документации</t>
  </si>
  <si>
    <t>Получение положительного заключения  экспертизы на проектную документацию</t>
  </si>
  <si>
    <t>Утверждение проектной документации</t>
  </si>
  <si>
    <t>1.6.</t>
  </si>
  <si>
    <t>Разработка рабочей документации</t>
  </si>
  <si>
    <t>Организационный этап</t>
  </si>
  <si>
    <t>Заключение договора  подряда (допсоглашения к договору)</t>
  </si>
  <si>
    <t>Получение правоустанавливающих документов для выделения земельного участка под строительство</t>
  </si>
  <si>
    <t>Получение разрешительной документации для реализации СВМ</t>
  </si>
  <si>
    <t xml:space="preserve">не требуется </t>
  </si>
  <si>
    <t>Сетевое строительство (реконструкция) и пусконаладочные работы</t>
  </si>
  <si>
    <t>3.1.</t>
  </si>
  <si>
    <t>Подготовка площадки строительства для подстанций, трассы – для ЛЭП</t>
  </si>
  <si>
    <t>3.2.</t>
  </si>
  <si>
    <t>Поставка основного оборудования</t>
  </si>
  <si>
    <t xml:space="preserve">Завершены работы по 1 и 3 ПК 1 этапа строительсва ПС "Бештау". </t>
  </si>
  <si>
    <t>3.3.</t>
  </si>
  <si>
    <t>Монтаж основного оборудования</t>
  </si>
  <si>
    <t>3.4.</t>
  </si>
  <si>
    <t>Пусконаладочные работы</t>
  </si>
  <si>
    <t>3.5.</t>
  </si>
  <si>
    <t>Завершение строительства</t>
  </si>
  <si>
    <t>Испытания и ввод в эксплуатацию</t>
  </si>
  <si>
    <t>4.1.</t>
  </si>
  <si>
    <t xml:space="preserve">Комплексное опробование оборудования </t>
  </si>
  <si>
    <t>4.2.</t>
  </si>
  <si>
    <t>Оформление (подписание) актов об осуществлении технологического присоединения к электрическим сетям</t>
  </si>
  <si>
    <t xml:space="preserve">Подписан акт об осуществлении технологического присоединения на 1-й этап </t>
  </si>
  <si>
    <t>4.3.</t>
  </si>
  <si>
    <t xml:space="preserve">Получение разрешения на ввод объекта в эксплуатацию. </t>
  </si>
  <si>
    <t>4.4.</t>
  </si>
  <si>
    <t xml:space="preserve"> Ввод в эксплуатацию объекта сетевого строительства</t>
  </si>
  <si>
    <t xml:space="preserve">В декабре 2015 года осуществлен ввод в эксплутатцию 1 и 3 ПК 1 этапа </t>
  </si>
  <si>
    <t xml:space="preserve">Строительство ПС 110/6 кВ «Парковая» </t>
  </si>
  <si>
    <t>РСО-Алания, г. Владикавказ</t>
  </si>
  <si>
    <t>50 МВА</t>
  </si>
  <si>
    <t>ОАО "МРСК Северного Кавказа" ИПР 2011 г.</t>
  </si>
  <si>
    <t>ООО ПСФ "Бештаупроект"</t>
  </si>
  <si>
    <t>Экспертное заключени ГАУ РСО-Алания "Государственная экспертиза проектов строительства" от 28.03.2014 № 15-1-4-0096-13</t>
  </si>
  <si>
    <t>Договор аренды от 14.01.2014</t>
  </si>
  <si>
    <t>Сметная стоимость проекта в ценах  2011 года с НДС, млн. руб.</t>
  </si>
  <si>
    <t>Пректно-сметная документация 11-546</t>
  </si>
  <si>
    <t xml:space="preserve">Стоимость по результатам проведенных закупок с НДС, млн. руб. </t>
  </si>
  <si>
    <t>27,14+318,22</t>
  </si>
  <si>
    <t>объем заключенного договора в ценах 2012 года с НДС, млн. руб.</t>
  </si>
  <si>
    <t>10,98    ООО "Успех"</t>
  </si>
  <si>
    <t>135,77+67,14</t>
  </si>
  <si>
    <t>объем заключенного договора в ценах 2013 года с НДС, млн. руб.</t>
  </si>
  <si>
    <t>25.3 ООО "Успех"</t>
  </si>
  <si>
    <t>23.4 ООО "Успех"</t>
  </si>
  <si>
    <t xml:space="preserve"> - по договорам поставки основного оборудования (в разбивке по каждому поставщику и по договорам):</t>
  </si>
  <si>
    <t>23,01   проектно-изыскательские работы                      ООО "Бештаупроект"</t>
  </si>
  <si>
    <t>ООО "Бештаупроект", дог. № 11-546 от 11.07.2011</t>
  </si>
  <si>
    <t>ООО Предприятие "Успех", дог. от 19.11.2021 № 03/11/КС/2012, от 17.05.2013 № 05/05/СОФ/2013, от 30.06.2014 № 30062014-Успех</t>
  </si>
  <si>
    <t>Силовой трансформатор типа ТДТН-25000/110/10/6-У1 трехфазный    -  2 шт; КТПБ-СВЭЛ-110-9Н-(Б) УХЛ1.</t>
  </si>
  <si>
    <t xml:space="preserve">Наименование инвестиционного проекта -  Строительство ПС-110/10/6 "Парковая" </t>
  </si>
  <si>
    <t>№ контрольной точки</t>
  </si>
  <si>
    <t>№ пункта укрупненного сетевого графика</t>
  </si>
  <si>
    <t>Наименование этапов основных работ (с учетом подготовительного периода до начала строительства) по общему сетевому графику *</t>
  </si>
  <si>
    <t>не требуется</t>
  </si>
  <si>
    <t>событие</t>
  </si>
  <si>
    <t>работа</t>
  </si>
  <si>
    <t>*заполняется согласно приложению 3.2.</t>
  </si>
  <si>
    <t>Строительство ПС-110/35/6 "Плиево Новая" 2х40 МВА</t>
  </si>
  <si>
    <t>Республика Ингушетия, г.Назрань, м/о Плиевский</t>
  </si>
  <si>
    <t>40 МВА</t>
  </si>
  <si>
    <t>ООО "МРСК Северного Кавказа", инвестиционная программа 2011 -2012</t>
  </si>
  <si>
    <t>Разработана ООО ПСФ "Бештаупроект". приказ на утврждение ПСД               №  368 от 29.12.2012</t>
  </si>
  <si>
    <t>Экспертное заключение ГУ "Управления Государсвенной экспертизы республики Ингушетия" от 28.06.2012 №06-1-5-0098-12</t>
  </si>
  <si>
    <t>долгосрочная аренда</t>
  </si>
  <si>
    <t>от 5.12.2012 №RU 0650130152</t>
  </si>
  <si>
    <t>сводный сметный расчет шифр № 10-22</t>
  </si>
  <si>
    <t>318,22 ОАО "Дагэнергоремстрой"</t>
  </si>
  <si>
    <t>С ОАО "Дагэнергоремстрой" заключен договор на подрядные работы включающий услуги по приобретению и поставке оборудования</t>
  </si>
  <si>
    <t>27,14  ООО ПСФ "Бештаупроект" (проектирование)</t>
  </si>
  <si>
    <t xml:space="preserve">                                                                                                                                                               </t>
  </si>
  <si>
    <t xml:space="preserve">ПАО "МРСК Северного Кавказа"   </t>
  </si>
  <si>
    <t xml:space="preserve"> ООО ПСФ "Бештаупроект", дог.10-22 от 31.05.2010</t>
  </si>
  <si>
    <t>ОАО "Дагэнергоремстрой", дог. № 01/02/ИНЭ/2011 от 01.02.2011</t>
  </si>
  <si>
    <t>Трансформатор силовой трехфазный ТДТН-40000/110-У1 - 2 шт.;  Трансформатор силовой масляный, трехфазный, мощностью 250кВА, напряжением 10/0,4 кВ ТМ-250/10 У1 - 2 шт.; ОРУ 110кВ, ОРУ 35 кВ</t>
  </si>
  <si>
    <t>25.12.2011 - 13.06.2014</t>
  </si>
  <si>
    <t>Приложение  № 3.1</t>
  </si>
  <si>
    <t>от «24» марта 2010 г. № 114</t>
  </si>
  <si>
    <t xml:space="preserve">Укрупненный сетевой график выполнения инвестиционного проекта  </t>
  </si>
  <si>
    <t>______________</t>
  </si>
  <si>
    <t>Наименование инвестиционного проекта - Строительство ПС-110/35/6 "Плиево Новая" 2х40 МВА</t>
  </si>
  <si>
    <t>по состоянию на  31.12.2015</t>
  </si>
  <si>
    <t>Получение положительного заключения государственной (ведомсвенной) экспертизы на проектную документацию</t>
  </si>
  <si>
    <t xml:space="preserve">Создание комплексной системы учета электроэнергии на объектах, расположенных на территории Чеченской Республики </t>
  </si>
  <si>
    <t>Чеченская Республика</t>
  </si>
  <si>
    <t>Федеральным законом от 13.12.2010 № 357-ФЗ «О федеральном бюджете на 2011 год и на плановый период 2012 и 2013 годов» предусмотрено выделение бюджетных ассигнований на осуществление взноса в уставный капитал ОАО «Холдинг МРСК» средств для реализации Комплексной программы мер по снижению сверхнормативных потерь электроэнергии в распределительных сетях на территории Северного Кавказа.</t>
  </si>
  <si>
    <t>ПСД Разработана ООО ПСФ "Бештаупроект". Приказ об утверждении ПСД №576 от 23.09.2014</t>
  </si>
  <si>
    <t xml:space="preserve">ПСД Утверждена Государственным Учреждением "Управление государственной экспертизы проектов документов территориального планирования и проектной документации объектов Чечнской Республики". Заключение от 11.12.2013 № 20-1-5-0109-13 </t>
  </si>
  <si>
    <t>Сметная стоимость проекта в ценах  2012 года с НДС, млн. руб.</t>
  </si>
  <si>
    <t>ПСД Утверждена Государственным Учреждением "Управление государственной экспертизы проектов документов территориального планирования и проектной документации объектов Чечнской Республики"</t>
  </si>
  <si>
    <t>ОАО "МРСК Северного Кавказа"</t>
  </si>
  <si>
    <t>ОАО "Северо-Кавказская энергоремонтная компания"</t>
  </si>
  <si>
    <t>Счетчик Каскад 200 МТ,  Каскад 310 МТ,  Меркурий 230</t>
  </si>
  <si>
    <t>16.07.2011 по 30.06.2013</t>
  </si>
  <si>
    <t xml:space="preserve">Приборы учета типа &lt;Каскад-200 мт&gt; </t>
  </si>
  <si>
    <t xml:space="preserve">Приборы учета типа &lt;Каскад-310 мт&gt; - </t>
  </si>
  <si>
    <t xml:space="preserve">Приборы учета типа &lt;Меркурий-230&gt; </t>
  </si>
  <si>
    <t>Наименование инвестиционного проекта - Комплексная программа мер по снижению сверхнормативных потерь, Чеченская Республика</t>
  </si>
  <si>
    <t>15.06.2011 (декабрь 2012)</t>
  </si>
  <si>
    <t>В декабре 2015 г. осуществлен ввод 4 из 12 РЭС КСУЭ Чеченской Республики - 288 млн руб. без НДС</t>
  </si>
  <si>
    <t>Создание комплексной системы учета электроэнергии на объектах, расположенных на территории Республики Ингушетия</t>
  </si>
  <si>
    <t>Республика Ингушетия</t>
  </si>
  <si>
    <t>ПСД Разработана ООО ПСФ "Бештаупроект". Приказ об утверждении ПСД от 12.08.2014 № 469</t>
  </si>
  <si>
    <t xml:space="preserve">ПСД Утверждена ГАУ «Управление государственной  экспертизы Республики Ингушетия» от 16.12.2013 № 06-1-2-0104-13, № 06-1-6-0105-13 </t>
  </si>
  <si>
    <t>Наименование инвестиционного проекта - Комплексная программа мер по снижению сверхнормативных потерь, Республика Ингушетия</t>
  </si>
  <si>
    <t>Комплексная программа мер по снижению сверхнормативных потерь, Республика Дагестан</t>
  </si>
  <si>
    <t>Республика Дагестан</t>
  </si>
  <si>
    <t>ПСД разработана ЗАО "Энергостройпроект". Приказ об утверждении ПСД №310 от 04.12.2012</t>
  </si>
  <si>
    <t>ПСД утверждена ГАУ Республика Дагестан "Государственная Экспертиза Проектов". Заключение № 05-1-3-0465-12, № 1-8-10466-12 от 26.11.2012</t>
  </si>
  <si>
    <t>ЗАО "Энергостройпроект"</t>
  </si>
  <si>
    <t>ОАО "Дагэнергоремстрой"</t>
  </si>
  <si>
    <t>ввод 2016</t>
  </si>
  <si>
    <t>Наименование инвестиционного проекта - Комплексная программа мер по снижению сверхнормативных потерь, Республика Дагестан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</si>
</sst>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р_._-;\-* #,##0.00_р_._-;_-* &quot;-&quot;??_р_._-;_-@_-"/>
    <numFmt numFmtId="164" formatCode="0.00000000"/>
    <numFmt numFmtId="165" formatCode="0.0000000"/>
    <numFmt numFmtId="166" formatCode="0.000"/>
    <numFmt numFmtId="167" formatCode="#,##0.0"/>
    <numFmt numFmtId="168" formatCode="#,##0.000"/>
    <numFmt numFmtId="169" formatCode="_-* #,##0;\(#,##0\);_-* &quot;-&quot;??;_-@"/>
    <numFmt numFmtId="170" formatCode="_-* #,##0_р_._-;\-* #,##0_р_._-;_-* &quot;-&quot;??_р_._-;_-@_-"/>
    <numFmt numFmtId="171" formatCode="######0.0#####"/>
    <numFmt numFmtId="172" formatCode="0.0"/>
    <numFmt numFmtId="173" formatCode="0.0%"/>
  </numFmts>
  <fonts count="62" x14ac:knownFonts="1">
    <font>
      <sz val="12"/>
      <name val="Times New Roman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4"/>
      <color theme="0"/>
      <name val="Times New Roman"/>
      <family val="1"/>
      <charset val="204"/>
    </font>
    <font>
      <sz val="10"/>
      <name val="Helv"/>
      <charset val="204"/>
    </font>
    <font>
      <b/>
      <i/>
      <sz val="12"/>
      <name val="Times New Roman"/>
      <family val="1"/>
      <charset val="204"/>
    </font>
    <font>
      <sz val="16"/>
      <name val="Times New Roman"/>
      <family val="1"/>
      <charset val="204"/>
    </font>
    <font>
      <sz val="12"/>
      <color indexed="9"/>
      <name val="Times New Roman"/>
      <family val="1"/>
      <charset val="204"/>
    </font>
    <font>
      <sz val="16"/>
      <color indexed="9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8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3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0"/>
      <color theme="1"/>
      <name val="Arial Cyr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3.5"/>
      <color theme="0"/>
      <name val="Times New Roman"/>
      <family val="1"/>
      <charset val="204"/>
    </font>
    <font>
      <sz val="13.5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i/>
      <sz val="12"/>
      <name val="Times New Roman"/>
      <family val="1"/>
      <charset val="204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u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1"/>
      <color theme="1"/>
      <name val="Times New Roman"/>
      <family val="2"/>
      <charset val="204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98">
    <xf numFmtId="0" fontId="0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7" borderId="0" applyNumberFormat="0" applyBorder="0" applyAlignment="0" applyProtection="0"/>
    <xf numFmtId="0" fontId="26" fillId="10" borderId="0" applyNumberFormat="0" applyBorder="0" applyAlignment="0" applyProtection="0"/>
    <xf numFmtId="0" fontId="26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8" fillId="0" borderId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21" borderId="0" applyNumberFormat="0" applyBorder="0" applyAlignment="0" applyProtection="0"/>
    <xf numFmtId="0" fontId="29" fillId="9" borderId="31" applyNumberFormat="0" applyAlignment="0" applyProtection="0"/>
    <xf numFmtId="0" fontId="30" fillId="22" borderId="32" applyNumberFormat="0" applyAlignment="0" applyProtection="0"/>
    <xf numFmtId="0" fontId="31" fillId="22" borderId="31" applyNumberFormat="0" applyAlignment="0" applyProtection="0"/>
    <xf numFmtId="0" fontId="32" fillId="0" borderId="33" applyNumberFormat="0" applyFill="0" applyAlignment="0" applyProtection="0"/>
    <xf numFmtId="0" fontId="33" fillId="0" borderId="34" applyNumberFormat="0" applyFill="0" applyAlignment="0" applyProtection="0"/>
    <xf numFmtId="0" fontId="34" fillId="0" borderId="35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36" applyNumberFormat="0" applyFill="0" applyAlignment="0" applyProtection="0"/>
    <xf numFmtId="0" fontId="36" fillId="23" borderId="37" applyNumberFormat="0" applyAlignment="0" applyProtection="0"/>
    <xf numFmtId="0" fontId="37" fillId="0" borderId="0" applyNumberFormat="0" applyFill="0" applyBorder="0" applyAlignment="0" applyProtection="0"/>
    <xf numFmtId="0" fontId="38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41" fillId="5" borderId="0" applyNumberFormat="0" applyBorder="0" applyAlignment="0" applyProtection="0"/>
    <xf numFmtId="0" fontId="42" fillId="0" borderId="0" applyNumberFormat="0" applyFill="0" applyBorder="0" applyAlignment="0" applyProtection="0"/>
    <xf numFmtId="0" fontId="26" fillId="25" borderId="38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3" fillId="0" borderId="39" applyNumberFormat="0" applyFill="0" applyAlignment="0" applyProtection="0"/>
    <xf numFmtId="0" fontId="10" fillId="0" borderId="0"/>
    <xf numFmtId="0" fontId="44" fillId="0" borderId="0" applyNumberForma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5" fillId="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9" fillId="0" borderId="0"/>
  </cellStyleXfs>
  <cellXfs count="672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5" fillId="0" borderId="0" xfId="2" applyFont="1" applyAlignment="1">
      <alignment horizontal="right" vertical="center"/>
    </xf>
    <xf numFmtId="166" fontId="3" fillId="0" borderId="0" xfId="0" applyNumberFormat="1" applyFont="1" applyAlignment="1">
      <alignment horizontal="center" vertical="center"/>
    </xf>
    <xf numFmtId="164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3" applyFont="1" applyFill="1" applyAlignment="1">
      <alignment horizontal="center" vertical="center"/>
    </xf>
    <xf numFmtId="0" fontId="6" fillId="0" borderId="0" xfId="0" applyFont="1"/>
    <xf numFmtId="0" fontId="3" fillId="0" borderId="0" xfId="0" applyFont="1" applyFill="1" applyAlignment="1">
      <alignment horizontal="right"/>
    </xf>
    <xf numFmtId="0" fontId="7" fillId="0" borderId="0" xfId="0" applyFont="1"/>
    <xf numFmtId="0" fontId="8" fillId="0" borderId="0" xfId="0" applyFont="1"/>
    <xf numFmtId="166" fontId="8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2" fontId="8" fillId="0" borderId="0" xfId="0" applyNumberFormat="1" applyFont="1" applyFill="1" applyAlignment="1">
      <alignment horizontal="center" vertical="center"/>
    </xf>
    <xf numFmtId="166" fontId="3" fillId="0" borderId="0" xfId="0" applyNumberFormat="1" applyFont="1"/>
    <xf numFmtId="0" fontId="6" fillId="2" borderId="14" xfId="0" applyFont="1" applyFill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2" fontId="6" fillId="2" borderId="7" xfId="0" applyNumberFormat="1" applyFont="1" applyFill="1" applyBorder="1" applyAlignment="1">
      <alignment horizontal="center" vertical="center" wrapText="1"/>
    </xf>
    <xf numFmtId="9" fontId="6" fillId="2" borderId="7" xfId="0" applyNumberFormat="1" applyFont="1" applyFill="1" applyBorder="1" applyAlignment="1">
      <alignment horizontal="center" vertical="center" wrapText="1"/>
    </xf>
    <xf numFmtId="2" fontId="3" fillId="0" borderId="7" xfId="0" applyNumberFormat="1" applyFont="1" applyFill="1" applyBorder="1" applyAlignment="1">
      <alignment horizontal="center" vertical="center" wrapText="1"/>
    </xf>
    <xf numFmtId="166" fontId="6" fillId="2" borderId="7" xfId="0" applyNumberFormat="1" applyFont="1" applyFill="1" applyBorder="1" applyAlignment="1">
      <alignment horizontal="center" vertical="center" wrapText="1"/>
    </xf>
    <xf numFmtId="0" fontId="3" fillId="2" borderId="0" xfId="0" applyFont="1" applyFill="1"/>
    <xf numFmtId="0" fontId="6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left" vertical="center" wrapText="1"/>
    </xf>
    <xf numFmtId="2" fontId="3" fillId="2" borderId="7" xfId="0" applyNumberFormat="1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16" fontId="6" fillId="2" borderId="6" xfId="0" applyNumberFormat="1" applyFont="1" applyFill="1" applyBorder="1" applyAlignment="1">
      <alignment horizontal="center" vertical="center" wrapText="1"/>
    </xf>
    <xf numFmtId="0" fontId="3" fillId="2" borderId="6" xfId="0" applyNumberFormat="1" applyFont="1" applyFill="1" applyBorder="1" applyAlignment="1">
      <alignment horizontal="center" vertical="center" wrapText="1"/>
    </xf>
    <xf numFmtId="4" fontId="3" fillId="2" borderId="7" xfId="4" applyNumberFormat="1" applyFont="1" applyFill="1" applyBorder="1" applyAlignment="1">
      <alignment horizontal="left" vertical="center" wrapText="1"/>
    </xf>
    <xf numFmtId="2" fontId="3" fillId="2" borderId="7" xfId="4" applyNumberFormat="1" applyFont="1" applyFill="1" applyBorder="1" applyAlignment="1">
      <alignment horizontal="center" vertical="center" wrapText="1"/>
    </xf>
    <xf numFmtId="2" fontId="6" fillId="2" borderId="7" xfId="4" applyNumberFormat="1" applyFont="1" applyFill="1" applyBorder="1" applyAlignment="1">
      <alignment horizontal="center" vertical="center" wrapText="1"/>
    </xf>
    <xf numFmtId="2" fontId="6" fillId="2" borderId="7" xfId="0" applyNumberFormat="1" applyFont="1" applyFill="1" applyBorder="1" applyAlignment="1">
      <alignment horizontal="center" vertical="center"/>
    </xf>
    <xf numFmtId="166" fontId="3" fillId="2" borderId="7" xfId="4" applyNumberFormat="1" applyFont="1" applyFill="1" applyBorder="1" applyAlignment="1">
      <alignment horizontal="left" vertical="center" wrapText="1"/>
    </xf>
    <xf numFmtId="166" fontId="3" fillId="2" borderId="7" xfId="4" applyNumberFormat="1" applyFont="1" applyFill="1" applyBorder="1" applyAlignment="1">
      <alignment horizontal="center" vertical="center" wrapText="1"/>
    </xf>
    <xf numFmtId="166" fontId="6" fillId="2" borderId="7" xfId="0" applyNumberFormat="1" applyFont="1" applyFill="1" applyBorder="1" applyAlignment="1">
      <alignment horizontal="left" vertical="center" wrapText="1"/>
    </xf>
    <xf numFmtId="0" fontId="6" fillId="2" borderId="0" xfId="0" applyFont="1" applyFill="1"/>
    <xf numFmtId="167" fontId="6" fillId="2" borderId="6" xfId="0" applyNumberFormat="1" applyFont="1" applyFill="1" applyBorder="1" applyAlignment="1">
      <alignment horizontal="center" vertical="center" wrapText="1"/>
    </xf>
    <xf numFmtId="0" fontId="6" fillId="2" borderId="7" xfId="4" applyFont="1" applyFill="1" applyBorder="1" applyAlignment="1">
      <alignment horizontal="center" vertical="center" wrapText="1"/>
    </xf>
    <xf numFmtId="0" fontId="3" fillId="3" borderId="0" xfId="0" applyFont="1" applyFill="1"/>
    <xf numFmtId="166" fontId="3" fillId="3" borderId="7" xfId="4" applyNumberFormat="1" applyFont="1" applyFill="1" applyBorder="1" applyAlignment="1">
      <alignment horizontal="center" vertical="center" wrapText="1"/>
    </xf>
    <xf numFmtId="0" fontId="6" fillId="2" borderId="6" xfId="0" applyNumberFormat="1" applyFont="1" applyFill="1" applyBorder="1" applyAlignment="1">
      <alignment horizontal="center" vertical="center" wrapText="1"/>
    </xf>
    <xf numFmtId="4" fontId="6" fillId="2" borderId="7" xfId="5" applyNumberFormat="1" applyFont="1" applyFill="1" applyBorder="1" applyAlignment="1">
      <alignment horizontal="center" vertical="center" wrapText="1"/>
    </xf>
    <xf numFmtId="0" fontId="6" fillId="2" borderId="6" xfId="4" applyFont="1" applyFill="1" applyBorder="1" applyAlignment="1">
      <alignment horizontal="center" vertical="center" wrapText="1"/>
    </xf>
    <xf numFmtId="3" fontId="3" fillId="2" borderId="7" xfId="0" applyNumberFormat="1" applyFont="1" applyFill="1" applyBorder="1" applyAlignment="1">
      <alignment horizontal="center" vertical="center" wrapText="1"/>
    </xf>
    <xf numFmtId="0" fontId="3" fillId="2" borderId="7" xfId="4" applyFont="1" applyFill="1" applyBorder="1" applyAlignment="1">
      <alignment horizontal="left" vertical="center" wrapText="1"/>
    </xf>
    <xf numFmtId="2" fontId="3" fillId="2" borderId="7" xfId="0" applyNumberFormat="1" applyFont="1" applyFill="1" applyBorder="1" applyAlignment="1">
      <alignment horizontal="center" vertical="center"/>
    </xf>
    <xf numFmtId="164" fontId="3" fillId="2" borderId="7" xfId="4" applyNumberFormat="1" applyFont="1" applyFill="1" applyBorder="1" applyAlignment="1">
      <alignment horizontal="center" vertical="center" wrapText="1"/>
    </xf>
    <xf numFmtId="9" fontId="3" fillId="2" borderId="7" xfId="1" applyNumberFormat="1" applyFont="1" applyFill="1" applyBorder="1" applyAlignment="1">
      <alignment horizontal="center" vertical="center" wrapText="1"/>
    </xf>
    <xf numFmtId="166" fontId="3" fillId="2" borderId="7" xfId="0" applyNumberFormat="1" applyFont="1" applyFill="1" applyBorder="1" applyAlignment="1">
      <alignment horizontal="center" vertical="center" wrapText="1"/>
    </xf>
    <xf numFmtId="166" fontId="3" fillId="2" borderId="7" xfId="0" applyNumberFormat="1" applyFont="1" applyFill="1" applyBorder="1" applyAlignment="1">
      <alignment horizontal="left" vertical="center" wrapText="1"/>
    </xf>
    <xf numFmtId="0" fontId="3" fillId="2" borderId="0" xfId="0" applyFont="1" applyFill="1" applyBorder="1"/>
    <xf numFmtId="164" fontId="3" fillId="2" borderId="7" xfId="0" applyNumberFormat="1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164" fontId="6" fillId="2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164" fontId="3" fillId="2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/>
    </xf>
    <xf numFmtId="164" fontId="3" fillId="2" borderId="0" xfId="0" applyNumberFormat="1" applyFont="1" applyFill="1" applyAlignment="1">
      <alignment horizontal="center" vertical="center"/>
    </xf>
    <xf numFmtId="1" fontId="6" fillId="2" borderId="0" xfId="0" applyNumberFormat="1" applyFont="1" applyFill="1" applyAlignment="1">
      <alignment horizontal="left" vertical="top"/>
    </xf>
    <xf numFmtId="49" fontId="3" fillId="2" borderId="0" xfId="0" applyNumberFormat="1" applyFont="1" applyFill="1" applyAlignment="1">
      <alignment horizontal="center" vertical="center" wrapText="1"/>
    </xf>
    <xf numFmtId="2" fontId="3" fillId="2" borderId="0" xfId="0" applyNumberFormat="1" applyFont="1" applyFill="1" applyAlignment="1">
      <alignment horizontal="center" vertical="center"/>
    </xf>
    <xf numFmtId="0" fontId="12" fillId="2" borderId="0" xfId="0" applyFont="1" applyFill="1"/>
    <xf numFmtId="49" fontId="3" fillId="2" borderId="0" xfId="0" applyNumberFormat="1" applyFont="1" applyFill="1" applyBorder="1" applyAlignment="1">
      <alignment horizontal="center" vertical="center"/>
    </xf>
    <xf numFmtId="2" fontId="3" fillId="2" borderId="0" xfId="0" applyNumberFormat="1" applyFont="1" applyFill="1" applyAlignment="1">
      <alignment horizontal="center" vertical="center" wrapText="1"/>
    </xf>
    <xf numFmtId="2" fontId="12" fillId="2" borderId="0" xfId="0" applyNumberFormat="1" applyFont="1" applyFill="1" applyAlignment="1">
      <alignment horizontal="center" vertical="center"/>
    </xf>
    <xf numFmtId="2" fontId="3" fillId="0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12" fillId="0" borderId="0" xfId="0" applyFont="1"/>
    <xf numFmtId="0" fontId="12" fillId="2" borderId="0" xfId="0" applyFont="1" applyFill="1" applyAlignment="1">
      <alignment horizontal="right"/>
    </xf>
    <xf numFmtId="0" fontId="12" fillId="0" borderId="0" xfId="0" applyFont="1" applyFill="1" applyAlignment="1">
      <alignment horizontal="center"/>
    </xf>
    <xf numFmtId="0" fontId="12" fillId="0" borderId="0" xfId="2" applyFont="1" applyBorder="1" applyAlignment="1">
      <alignment vertical="center"/>
    </xf>
    <xf numFmtId="0" fontId="12" fillId="0" borderId="0" xfId="2" applyFont="1" applyBorder="1" applyAlignment="1">
      <alignment horizontal="right" vertical="center"/>
    </xf>
    <xf numFmtId="2" fontId="12" fillId="0" borderId="0" xfId="2" applyNumberFormat="1" applyFont="1" applyBorder="1" applyAlignment="1">
      <alignment wrapText="1"/>
    </xf>
    <xf numFmtId="0" fontId="12" fillId="0" borderId="0" xfId="2" applyFont="1" applyBorder="1" applyAlignment="1"/>
    <xf numFmtId="0" fontId="12" fillId="0" borderId="0" xfId="2" applyFont="1" applyBorder="1" applyAlignment="1">
      <alignment horizontal="right"/>
    </xf>
    <xf numFmtId="0" fontId="12" fillId="0" borderId="0" xfId="0" applyFont="1" applyFill="1"/>
    <xf numFmtId="0" fontId="12" fillId="0" borderId="0" xfId="3" applyFont="1" applyAlignment="1">
      <alignment horizontal="center" vertical="center"/>
    </xf>
    <xf numFmtId="0" fontId="12" fillId="0" borderId="0" xfId="0" applyFont="1" applyFill="1" applyBorder="1"/>
    <xf numFmtId="0" fontId="12" fillId="0" borderId="0" xfId="0" applyFont="1" applyFill="1" applyAlignment="1">
      <alignment horizontal="right"/>
    </xf>
    <xf numFmtId="0" fontId="13" fillId="0" borderId="0" xfId="0" applyFont="1"/>
    <xf numFmtId="0" fontId="13" fillId="2" borderId="0" xfId="0" applyFont="1" applyFill="1"/>
    <xf numFmtId="166" fontId="13" fillId="2" borderId="0" xfId="0" applyNumberFormat="1" applyFont="1" applyFill="1"/>
    <xf numFmtId="0" fontId="13" fillId="2" borderId="0" xfId="0" applyFont="1" applyFill="1" applyBorder="1"/>
    <xf numFmtId="0" fontId="14" fillId="2" borderId="0" xfId="0" applyFont="1" applyFill="1" applyBorder="1"/>
    <xf numFmtId="0" fontId="14" fillId="2" borderId="0" xfId="2" applyFont="1" applyFill="1" applyBorder="1" applyAlignment="1">
      <alignment horizontal="right"/>
    </xf>
    <xf numFmtId="168" fontId="3" fillId="2" borderId="0" xfId="0" applyNumberFormat="1" applyFont="1" applyFill="1" applyBorder="1" applyAlignment="1">
      <alignment horizontal="center" vertical="center"/>
    </xf>
    <xf numFmtId="168" fontId="3" fillId="2" borderId="0" xfId="0" applyNumberFormat="1" applyFont="1" applyFill="1" applyAlignment="1">
      <alignment horizontal="center" vertical="center"/>
    </xf>
    <xf numFmtId="4" fontId="13" fillId="2" borderId="0" xfId="0" applyNumberFormat="1" applyFont="1" applyFill="1"/>
    <xf numFmtId="4" fontId="14" fillId="2" borderId="0" xfId="0" applyNumberFormat="1" applyFont="1" applyFill="1"/>
    <xf numFmtId="1" fontId="13" fillId="2" borderId="0" xfId="0" applyNumberFormat="1" applyFont="1" applyFill="1" applyBorder="1" applyAlignment="1">
      <alignment horizontal="center" vertical="center" wrapText="1"/>
    </xf>
    <xf numFmtId="166" fontId="3" fillId="2" borderId="0" xfId="0" applyNumberFormat="1" applyFont="1" applyFill="1" applyBorder="1" applyAlignment="1">
      <alignment horizontal="left" vertical="center" wrapText="1"/>
    </xf>
    <xf numFmtId="166" fontId="3" fillId="0" borderId="0" xfId="0" applyNumberFormat="1" applyFont="1" applyFill="1" applyBorder="1" applyAlignment="1">
      <alignment horizontal="center" vertical="center" wrapText="1"/>
    </xf>
    <xf numFmtId="166" fontId="3" fillId="2" borderId="0" xfId="0" applyNumberFormat="1" applyFont="1" applyFill="1" applyBorder="1" applyAlignment="1">
      <alignment horizontal="center" vertical="center" wrapText="1"/>
    </xf>
    <xf numFmtId="166" fontId="13" fillId="2" borderId="0" xfId="0" applyNumberFormat="1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2" fontId="16" fillId="2" borderId="7" xfId="0" applyNumberFormat="1" applyFont="1" applyFill="1" applyBorder="1" applyAlignment="1">
      <alignment horizontal="center" vertical="center" wrapText="1"/>
    </xf>
    <xf numFmtId="0" fontId="16" fillId="2" borderId="7" xfId="0" applyFont="1" applyFill="1" applyBorder="1" applyAlignment="1">
      <alignment horizontal="center" vertical="center" wrapText="1"/>
    </xf>
    <xf numFmtId="0" fontId="17" fillId="2" borderId="0" xfId="0" applyFont="1" applyFill="1"/>
    <xf numFmtId="16" fontId="6" fillId="2" borderId="7" xfId="0" applyNumberFormat="1" applyFont="1" applyFill="1" applyBorder="1" applyAlignment="1">
      <alignment horizontal="center" vertical="center" wrapText="1"/>
    </xf>
    <xf numFmtId="1" fontId="3" fillId="2" borderId="7" xfId="0" applyNumberFormat="1" applyFont="1" applyFill="1" applyBorder="1" applyAlignment="1">
      <alignment horizontal="center" vertical="center" wrapText="1"/>
    </xf>
    <xf numFmtId="1" fontId="6" fillId="2" borderId="7" xfId="0" applyNumberFormat="1" applyFont="1" applyFill="1" applyBorder="1" applyAlignment="1">
      <alignment horizontal="center" vertical="center" wrapText="1"/>
    </xf>
    <xf numFmtId="166" fontId="3" fillId="2" borderId="7" xfId="0" applyNumberFormat="1" applyFont="1" applyFill="1" applyBorder="1" applyAlignment="1">
      <alignment horizontal="center" vertical="center"/>
    </xf>
    <xf numFmtId="1" fontId="3" fillId="2" borderId="7" xfId="0" applyNumberFormat="1" applyFont="1" applyFill="1" applyBorder="1" applyAlignment="1">
      <alignment horizontal="center" vertical="center"/>
    </xf>
    <xf numFmtId="0" fontId="6" fillId="2" borderId="7" xfId="0" applyNumberFormat="1" applyFont="1" applyFill="1" applyBorder="1" applyAlignment="1">
      <alignment horizontal="center" vertical="center" wrapText="1"/>
    </xf>
    <xf numFmtId="166" fontId="6" fillId="2" borderId="7" xfId="4" applyNumberFormat="1" applyFont="1" applyFill="1" applyBorder="1" applyAlignment="1">
      <alignment horizontal="center" vertical="center" wrapText="1"/>
    </xf>
    <xf numFmtId="1" fontId="6" fillId="2" borderId="7" xfId="4" applyNumberFormat="1" applyFont="1" applyFill="1" applyBorder="1" applyAlignment="1">
      <alignment horizontal="center" vertical="center" wrapText="1"/>
    </xf>
    <xf numFmtId="3" fontId="6" fillId="2" borderId="7" xfId="0" applyNumberFormat="1" applyFont="1" applyFill="1" applyBorder="1" applyAlignment="1">
      <alignment horizontal="center" vertical="center" wrapText="1"/>
    </xf>
    <xf numFmtId="1" fontId="3" fillId="2" borderId="7" xfId="4" applyNumberFormat="1" applyFont="1" applyFill="1" applyBorder="1" applyAlignment="1">
      <alignment horizontal="center" vertical="center" wrapText="1"/>
    </xf>
    <xf numFmtId="4" fontId="3" fillId="2" borderId="7" xfId="0" applyNumberFormat="1" applyFont="1" applyFill="1" applyBorder="1" applyAlignment="1">
      <alignment horizontal="center" vertical="center" wrapText="1"/>
    </xf>
    <xf numFmtId="2" fontId="11" fillId="2" borderId="7" xfId="0" applyNumberFormat="1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left" vertical="center" wrapText="1"/>
    </xf>
    <xf numFmtId="0" fontId="3" fillId="2" borderId="7" xfId="0" applyFont="1" applyFill="1" applyBorder="1" applyAlignment="1">
      <alignment horizontal="center" vertical="center"/>
    </xf>
    <xf numFmtId="4" fontId="3" fillId="2" borderId="7" xfId="0" applyNumberFormat="1" applyFont="1" applyFill="1" applyBorder="1" applyAlignment="1">
      <alignment horizontal="center" vertical="center"/>
    </xf>
    <xf numFmtId="1" fontId="6" fillId="2" borderId="7" xfId="0" applyNumberFormat="1" applyFont="1" applyFill="1" applyBorder="1" applyAlignment="1">
      <alignment horizontal="center" vertical="center"/>
    </xf>
    <xf numFmtId="0" fontId="18" fillId="2" borderId="0" xfId="0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49" fontId="18" fillId="2" borderId="0" xfId="0" applyNumberFormat="1" applyFont="1" applyFill="1" applyBorder="1" applyAlignment="1">
      <alignment horizontal="center" vertical="center"/>
    </xf>
    <xf numFmtId="2" fontId="18" fillId="2" borderId="0" xfId="0" applyNumberFormat="1" applyFont="1" applyFill="1" applyAlignment="1">
      <alignment horizontal="center" vertical="center" wrapText="1"/>
    </xf>
    <xf numFmtId="2" fontId="18" fillId="2" borderId="0" xfId="0" applyNumberFormat="1" applyFont="1" applyFill="1" applyAlignment="1">
      <alignment horizontal="center" vertical="center"/>
    </xf>
    <xf numFmtId="0" fontId="18" fillId="2" borderId="0" xfId="0" applyFont="1" applyFill="1"/>
    <xf numFmtId="0" fontId="5" fillId="0" borderId="0" xfId="0" applyFont="1" applyFill="1"/>
    <xf numFmtId="0" fontId="5" fillId="0" borderId="0" xfId="0" applyFont="1" applyFill="1" applyAlignment="1">
      <alignment horizontal="right"/>
    </xf>
    <xf numFmtId="0" fontId="12" fillId="0" borderId="0" xfId="3" applyFont="1" applyAlignment="1">
      <alignment horizontal="right" vertical="center"/>
    </xf>
    <xf numFmtId="2" fontId="5" fillId="0" borderId="0" xfId="0" applyNumberFormat="1" applyFont="1" applyFill="1"/>
    <xf numFmtId="2" fontId="5" fillId="0" borderId="0" xfId="2" applyNumberFormat="1" applyFont="1" applyAlignment="1">
      <alignment wrapText="1"/>
    </xf>
    <xf numFmtId="0" fontId="12" fillId="0" borderId="0" xfId="0" applyFont="1" applyFill="1" applyAlignment="1">
      <alignment horizontal="right" vertical="center"/>
    </xf>
    <xf numFmtId="4" fontId="13" fillId="2" borderId="0" xfId="0" applyNumberFormat="1" applyFont="1" applyFill="1" applyBorder="1" applyAlignment="1">
      <alignment horizontal="center"/>
    </xf>
    <xf numFmtId="0" fontId="19" fillId="2" borderId="0" xfId="0" applyFont="1" applyFill="1" applyBorder="1"/>
    <xf numFmtId="4" fontId="19" fillId="2" borderId="0" xfId="0" applyNumberFormat="1" applyFont="1" applyFill="1" applyBorder="1" applyAlignment="1">
      <alignment horizontal="center"/>
    </xf>
    <xf numFmtId="0" fontId="19" fillId="2" borderId="0" xfId="0" applyFont="1" applyFill="1"/>
    <xf numFmtId="4" fontId="19" fillId="2" borderId="0" xfId="0" applyNumberFormat="1" applyFont="1" applyFill="1" applyAlignment="1">
      <alignment horizontal="center" vertical="center"/>
    </xf>
    <xf numFmtId="0" fontId="19" fillId="0" borderId="0" xfId="0" applyFont="1" applyFill="1"/>
    <xf numFmtId="4" fontId="3" fillId="2" borderId="0" xfId="0" applyNumberFormat="1" applyFont="1" applyFill="1"/>
    <xf numFmtId="0" fontId="6" fillId="2" borderId="13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/>
    </xf>
    <xf numFmtId="0" fontId="6" fillId="2" borderId="27" xfId="0" applyFont="1" applyFill="1" applyBorder="1" applyAlignment="1">
      <alignment horizontal="center"/>
    </xf>
    <xf numFmtId="0" fontId="6" fillId="2" borderId="13" xfId="0" applyFont="1" applyFill="1" applyBorder="1" applyAlignment="1">
      <alignment horizontal="center"/>
    </xf>
    <xf numFmtId="0" fontId="6" fillId="2" borderId="14" xfId="0" applyFont="1" applyFill="1" applyBorder="1" applyAlignment="1">
      <alignment horizontal="center"/>
    </xf>
    <xf numFmtId="0" fontId="6" fillId="2" borderId="15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top"/>
    </xf>
    <xf numFmtId="4" fontId="6" fillId="0" borderId="7" xfId="0" applyNumberFormat="1" applyFont="1" applyFill="1" applyBorder="1" applyAlignment="1">
      <alignment horizontal="center" vertical="center"/>
    </xf>
    <xf numFmtId="4" fontId="6" fillId="2" borderId="7" xfId="0" applyNumberFormat="1" applyFont="1" applyFill="1" applyBorder="1" applyAlignment="1">
      <alignment horizontal="center" vertical="center"/>
    </xf>
    <xf numFmtId="4" fontId="3" fillId="0" borderId="0" xfId="0" applyNumberFormat="1" applyFont="1" applyFill="1"/>
    <xf numFmtId="0" fontId="3" fillId="2" borderId="29" xfId="0" applyFont="1" applyFill="1" applyBorder="1" applyAlignment="1">
      <alignment horizontal="center" vertical="top" wrapText="1"/>
    </xf>
    <xf numFmtId="0" fontId="6" fillId="2" borderId="30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 vertical="center"/>
    </xf>
    <xf numFmtId="4" fontId="6" fillId="0" borderId="7" xfId="4" applyNumberFormat="1" applyFont="1" applyFill="1" applyBorder="1" applyAlignment="1">
      <alignment horizontal="center" vertical="center" wrapText="1"/>
    </xf>
    <xf numFmtId="0" fontId="3" fillId="0" borderId="0" xfId="0" applyFont="1" applyFill="1" applyBorder="1"/>
    <xf numFmtId="4" fontId="3" fillId="0" borderId="7" xfId="4" applyNumberFormat="1" applyFont="1" applyFill="1" applyBorder="1" applyAlignment="1">
      <alignment horizontal="center" vertical="center" wrapText="1"/>
    </xf>
    <xf numFmtId="0" fontId="6" fillId="0" borderId="7" xfId="4" applyFont="1" applyFill="1" applyBorder="1" applyAlignment="1">
      <alignment horizontal="center" vertical="center" wrapText="1"/>
    </xf>
    <xf numFmtId="0" fontId="6" fillId="0" borderId="0" xfId="0" applyFont="1" applyFill="1" applyBorder="1"/>
    <xf numFmtId="0" fontId="3" fillId="0" borderId="30" xfId="0" applyFont="1" applyFill="1" applyBorder="1" applyAlignment="1">
      <alignment horizontal="center" vertical="center"/>
    </xf>
    <xf numFmtId="4" fontId="3" fillId="0" borderId="7" xfId="0" applyNumberFormat="1" applyFont="1" applyFill="1" applyBorder="1" applyAlignment="1">
      <alignment horizontal="left" vertical="top" wrapText="1"/>
    </xf>
    <xf numFmtId="4" fontId="3" fillId="0" borderId="7" xfId="0" applyNumberFormat="1" applyFont="1" applyFill="1" applyBorder="1" applyAlignment="1">
      <alignment horizontal="center" vertical="center" wrapText="1"/>
    </xf>
    <xf numFmtId="4" fontId="3" fillId="0" borderId="7" xfId="0" applyNumberFormat="1" applyFont="1" applyFill="1" applyBorder="1" applyAlignment="1">
      <alignment horizontal="left" vertical="center" wrapText="1"/>
    </xf>
    <xf numFmtId="3" fontId="3" fillId="0" borderId="7" xfId="0" applyNumberFormat="1" applyFont="1" applyFill="1" applyBorder="1" applyAlignment="1">
      <alignment horizontal="left" vertical="center" wrapText="1"/>
    </xf>
    <xf numFmtId="3" fontId="3" fillId="2" borderId="7" xfId="0" applyNumberFormat="1" applyFont="1" applyFill="1" applyBorder="1" applyAlignment="1">
      <alignment horizontal="left" vertical="center" wrapText="1"/>
    </xf>
    <xf numFmtId="4" fontId="6" fillId="2" borderId="7" xfId="0" applyNumberFormat="1" applyFont="1" applyFill="1" applyBorder="1" applyAlignment="1">
      <alignment horizontal="center" vertical="center" wrapText="1"/>
    </xf>
    <xf numFmtId="4" fontId="6" fillId="0" borderId="7" xfId="0" applyNumberFormat="1" applyFont="1" applyFill="1" applyBorder="1" applyAlignment="1">
      <alignment horizontal="center" vertical="center" wrapText="1"/>
    </xf>
    <xf numFmtId="0" fontId="6" fillId="0" borderId="0" xfId="0" applyFont="1" applyFill="1"/>
    <xf numFmtId="0" fontId="3" fillId="0" borderId="30" xfId="0" applyFont="1" applyFill="1" applyBorder="1" applyAlignment="1">
      <alignment horizontal="center" wrapText="1"/>
    </xf>
    <xf numFmtId="0" fontId="6" fillId="0" borderId="30" xfId="0" applyFont="1" applyFill="1" applyBorder="1" applyAlignment="1">
      <alignment horizontal="center" wrapText="1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2" fontId="18" fillId="0" borderId="0" xfId="0" applyNumberFormat="1" applyFont="1" applyAlignment="1">
      <alignment horizontal="center" vertical="center" wrapText="1"/>
    </xf>
    <xf numFmtId="2" fontId="18" fillId="0" borderId="0" xfId="0" applyNumberFormat="1" applyFont="1" applyAlignment="1">
      <alignment horizontal="center" vertical="center"/>
    </xf>
    <xf numFmtId="0" fontId="18" fillId="0" borderId="0" xfId="0" applyFont="1"/>
    <xf numFmtId="0" fontId="21" fillId="0" borderId="0" xfId="6" applyFont="1"/>
    <xf numFmtId="0" fontId="21" fillId="0" borderId="0" xfId="6" applyFont="1" applyAlignment="1">
      <alignment vertical="center"/>
    </xf>
    <xf numFmtId="0" fontId="21" fillId="0" borderId="0" xfId="6" applyFont="1" applyBorder="1" applyAlignment="1">
      <alignment vertical="center"/>
    </xf>
    <xf numFmtId="0" fontId="3" fillId="0" borderId="0" xfId="6" applyFont="1" applyAlignment="1">
      <alignment horizontal="right"/>
    </xf>
    <xf numFmtId="0" fontId="21" fillId="0" borderId="0" xfId="6" applyFont="1" applyBorder="1"/>
    <xf numFmtId="0" fontId="3" fillId="0" borderId="0" xfId="7" applyFont="1" applyAlignment="1">
      <alignment horizontal="right"/>
    </xf>
    <xf numFmtId="0" fontId="3" fillId="0" borderId="0" xfId="8" applyFont="1" applyAlignment="1">
      <alignment horizontal="center" vertical="center"/>
    </xf>
    <xf numFmtId="0" fontId="21" fillId="0" borderId="7" xfId="6" applyFont="1" applyFill="1" applyBorder="1" applyAlignment="1">
      <alignment horizontal="center" vertical="center"/>
    </xf>
    <xf numFmtId="2" fontId="24" fillId="0" borderId="7" xfId="0" applyNumberFormat="1" applyFont="1" applyFill="1" applyBorder="1" applyAlignment="1">
      <alignment horizontal="left" vertical="center" wrapText="1"/>
    </xf>
    <xf numFmtId="0" fontId="24" fillId="0" borderId="7" xfId="6" applyFont="1" applyFill="1" applyBorder="1" applyAlignment="1">
      <alignment horizontal="center" vertical="center" wrapText="1"/>
    </xf>
    <xf numFmtId="1" fontId="21" fillId="0" borderId="7" xfId="0" applyNumberFormat="1" applyFont="1" applyFill="1" applyBorder="1" applyAlignment="1">
      <alignment horizontal="center" vertical="center" wrapText="1"/>
    </xf>
    <xf numFmtId="0" fontId="21" fillId="0" borderId="0" xfId="6" applyFont="1" applyFill="1" applyBorder="1"/>
    <xf numFmtId="0" fontId="21" fillId="0" borderId="0" xfId="6" applyFont="1" applyFill="1"/>
    <xf numFmtId="0" fontId="21" fillId="0" borderId="7" xfId="6" applyFont="1" applyFill="1" applyBorder="1"/>
    <xf numFmtId="4" fontId="24" fillId="0" borderId="7" xfId="0" applyNumberFormat="1" applyFont="1" applyFill="1" applyBorder="1" applyAlignment="1">
      <alignment horizontal="left" vertical="center" wrapText="1"/>
    </xf>
    <xf numFmtId="1" fontId="21" fillId="0" borderId="7" xfId="9" applyNumberFormat="1" applyFont="1" applyFill="1" applyBorder="1" applyAlignment="1">
      <alignment horizontal="center" vertical="center"/>
    </xf>
    <xf numFmtId="0" fontId="21" fillId="0" borderId="7" xfId="6" applyFont="1" applyFill="1" applyBorder="1" applyAlignment="1">
      <alignment vertical="center" wrapText="1"/>
    </xf>
    <xf numFmtId="0" fontId="21" fillId="0" borderId="7" xfId="6" applyFont="1" applyFill="1" applyBorder="1" applyAlignment="1">
      <alignment horizontal="center" vertical="center" wrapText="1"/>
    </xf>
    <xf numFmtId="1" fontId="21" fillId="0" borderId="7" xfId="6" applyNumberFormat="1" applyFont="1" applyFill="1" applyBorder="1" applyAlignment="1">
      <alignment horizontal="center" vertical="center" wrapText="1"/>
    </xf>
    <xf numFmtId="2" fontId="21" fillId="0" borderId="7" xfId="6" applyNumberFormat="1" applyFont="1" applyFill="1" applyBorder="1" applyAlignment="1">
      <alignment horizontal="center" vertical="center" wrapText="1"/>
    </xf>
    <xf numFmtId="0" fontId="21" fillId="0" borderId="7" xfId="6" applyFont="1" applyFill="1" applyBorder="1" applyAlignment="1">
      <alignment wrapText="1"/>
    </xf>
    <xf numFmtId="0" fontId="21" fillId="0" borderId="0" xfId="6" applyFont="1" applyFill="1" applyBorder="1" applyAlignment="1">
      <alignment wrapText="1"/>
    </xf>
    <xf numFmtId="0" fontId="21" fillId="0" borderId="0" xfId="6" applyFont="1" applyFill="1" applyBorder="1" applyAlignment="1">
      <alignment vertical="center" wrapText="1"/>
    </xf>
    <xf numFmtId="0" fontId="21" fillId="0" borderId="0" xfId="6" applyFont="1" applyFill="1" applyBorder="1" applyAlignment="1">
      <alignment vertical="center"/>
    </xf>
    <xf numFmtId="0" fontId="21" fillId="0" borderId="7" xfId="6" applyFont="1" applyBorder="1" applyAlignment="1">
      <alignment vertical="center"/>
    </xf>
    <xf numFmtId="0" fontId="6" fillId="2" borderId="7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 wrapText="1"/>
    </xf>
    <xf numFmtId="0" fontId="6" fillId="0" borderId="2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165" fontId="6" fillId="0" borderId="2" xfId="0" applyNumberFormat="1" applyFont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164" fontId="6" fillId="0" borderId="7" xfId="0" applyNumberFormat="1" applyFont="1" applyBorder="1" applyAlignment="1">
      <alignment horizontal="center" vertical="center" wrapText="1"/>
    </xf>
    <xf numFmtId="164" fontId="6" fillId="0" borderId="14" xfId="0" applyNumberFormat="1" applyFont="1" applyBorder="1" applyAlignment="1">
      <alignment horizontal="center" vertical="center" wrapText="1"/>
    </xf>
    <xf numFmtId="0" fontId="5" fillId="0" borderId="0" xfId="2" applyFont="1" applyAlignment="1">
      <alignment horizontal="right" vertical="center"/>
    </xf>
    <xf numFmtId="0" fontId="5" fillId="0" borderId="0" xfId="2" applyFont="1" applyFill="1" applyAlignment="1">
      <alignment horizontal="right" vertical="center"/>
    </xf>
    <xf numFmtId="165" fontId="5" fillId="0" borderId="0" xfId="2" applyNumberFormat="1" applyFont="1" applyAlignment="1">
      <alignment horizontal="right" wrapText="1"/>
    </xf>
    <xf numFmtId="2" fontId="5" fillId="0" borderId="0" xfId="2" applyNumberFormat="1" applyFont="1" applyAlignment="1">
      <alignment horizontal="right" wrapText="1"/>
    </xf>
    <xf numFmtId="2" fontId="5" fillId="0" borderId="0" xfId="2" applyNumberFormat="1" applyFont="1" applyFill="1" applyAlignment="1">
      <alignment horizontal="right" wrapText="1"/>
    </xf>
    <xf numFmtId="0" fontId="5" fillId="0" borderId="0" xfId="2" applyFont="1" applyAlignment="1">
      <alignment horizontal="right"/>
    </xf>
    <xf numFmtId="0" fontId="5" fillId="0" borderId="0" xfId="2" applyFont="1" applyFill="1" applyAlignment="1">
      <alignment horizontal="right"/>
    </xf>
    <xf numFmtId="0" fontId="9" fillId="0" borderId="0" xfId="2" applyFont="1" applyAlignment="1">
      <alignment horizontal="right" vertical="center"/>
    </xf>
    <xf numFmtId="0" fontId="9" fillId="0" borderId="0" xfId="2" applyFont="1" applyFill="1" applyAlignment="1">
      <alignment horizontal="right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right" vertical="center"/>
    </xf>
    <xf numFmtId="0" fontId="3" fillId="0" borderId="0" xfId="0" applyFont="1" applyFill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5" fontId="4" fillId="0" borderId="0" xfId="0" applyNumberFormat="1" applyFont="1" applyAlignment="1">
      <alignment horizontal="center"/>
    </xf>
    <xf numFmtId="0" fontId="4" fillId="0" borderId="0" xfId="0" applyFont="1" applyFill="1" applyAlignment="1">
      <alignment horizontal="center"/>
    </xf>
    <xf numFmtId="0" fontId="15" fillId="2" borderId="7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wrapText="1"/>
    </xf>
    <xf numFmtId="0" fontId="14" fillId="2" borderId="0" xfId="2" applyFont="1" applyFill="1" applyAlignment="1">
      <alignment horizontal="right"/>
    </xf>
    <xf numFmtId="0" fontId="6" fillId="0" borderId="7" xfId="0" applyFont="1" applyFill="1" applyBorder="1" applyAlignment="1">
      <alignment horizontal="center" vertical="center" wrapText="1"/>
    </xf>
    <xf numFmtId="0" fontId="12" fillId="0" borderId="0" xfId="2" applyFont="1" applyAlignment="1">
      <alignment horizontal="right" vertical="center"/>
    </xf>
    <xf numFmtId="2" fontId="12" fillId="0" borderId="0" xfId="2" applyNumberFormat="1" applyFont="1" applyAlignment="1">
      <alignment horizontal="right" wrapText="1"/>
    </xf>
    <xf numFmtId="0" fontId="12" fillId="0" borderId="0" xfId="2" applyFont="1" applyAlignment="1">
      <alignment horizontal="right"/>
    </xf>
    <xf numFmtId="2" fontId="12" fillId="2" borderId="0" xfId="2" applyNumberFormat="1" applyFont="1" applyFill="1" applyBorder="1" applyAlignment="1">
      <alignment horizontal="right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5" xfId="0" applyFont="1" applyFill="1" applyBorder="1" applyAlignment="1">
      <alignment horizontal="center" vertical="top" wrapText="1"/>
    </xf>
    <xf numFmtId="0" fontId="17" fillId="0" borderId="0" xfId="0" applyFont="1" applyFill="1" applyAlignment="1">
      <alignment horizontal="center" wrapText="1"/>
    </xf>
    <xf numFmtId="0" fontId="17" fillId="0" borderId="0" xfId="0" applyFont="1" applyFill="1" applyAlignment="1">
      <alignment horizontal="center"/>
    </xf>
    <xf numFmtId="0" fontId="12" fillId="0" borderId="0" xfId="2" applyFont="1" applyAlignment="1">
      <alignment horizontal="center" vertical="center"/>
    </xf>
    <xf numFmtId="0" fontId="12" fillId="0" borderId="0" xfId="2" applyFont="1" applyAlignment="1">
      <alignment horizontal="center"/>
    </xf>
    <xf numFmtId="0" fontId="6" fillId="0" borderId="18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6" fillId="0" borderId="25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top" wrapText="1"/>
    </xf>
    <xf numFmtId="0" fontId="20" fillId="0" borderId="20" xfId="0" applyFont="1" applyFill="1" applyBorder="1" applyAlignment="1">
      <alignment horizontal="center" vertical="top" wrapText="1"/>
    </xf>
    <xf numFmtId="0" fontId="20" fillId="0" borderId="3" xfId="0" applyFont="1" applyFill="1" applyBorder="1" applyAlignment="1">
      <alignment horizontal="center" vertical="top" wrapText="1"/>
    </xf>
    <xf numFmtId="0" fontId="20" fillId="0" borderId="21" xfId="0" applyFont="1" applyFill="1" applyBorder="1" applyAlignment="1">
      <alignment horizontal="center" vertical="top" wrapText="1"/>
    </xf>
    <xf numFmtId="0" fontId="20" fillId="0" borderId="22" xfId="0" applyFont="1" applyFill="1" applyBorder="1" applyAlignment="1">
      <alignment horizontal="center" vertical="top" wrapText="1"/>
    </xf>
    <xf numFmtId="0" fontId="20" fillId="0" borderId="23" xfId="0" applyFont="1" applyFill="1" applyBorder="1" applyAlignment="1">
      <alignment horizontal="center" vertical="top" wrapText="1"/>
    </xf>
    <xf numFmtId="0" fontId="23" fillId="0" borderId="7" xfId="6" applyFont="1" applyBorder="1" applyAlignment="1">
      <alignment horizontal="center" vertical="center" wrapText="1"/>
    </xf>
    <xf numFmtId="0" fontId="23" fillId="0" borderId="12" xfId="6" applyFont="1" applyBorder="1" applyAlignment="1">
      <alignment horizontal="center" vertical="center" wrapText="1"/>
    </xf>
    <xf numFmtId="0" fontId="22" fillId="0" borderId="0" xfId="6" applyFont="1" applyAlignment="1">
      <alignment horizontal="center" wrapText="1"/>
    </xf>
    <xf numFmtId="0" fontId="22" fillId="0" borderId="0" xfId="6" applyFont="1" applyAlignment="1">
      <alignment horizontal="center"/>
    </xf>
    <xf numFmtId="0" fontId="5" fillId="0" borderId="0" xfId="7" applyFont="1" applyAlignment="1">
      <alignment horizontal="right" vertical="center"/>
    </xf>
    <xf numFmtId="2" fontId="5" fillId="0" borderId="0" xfId="7" applyNumberFormat="1" applyFont="1" applyAlignment="1">
      <alignment horizontal="right" wrapText="1"/>
    </xf>
    <xf numFmtId="0" fontId="5" fillId="0" borderId="0" xfId="7" applyFont="1" applyAlignment="1">
      <alignment horizontal="right"/>
    </xf>
    <xf numFmtId="0" fontId="23" fillId="0" borderId="1" xfId="6" applyFont="1" applyBorder="1" applyAlignment="1">
      <alignment horizontal="center" vertical="center" wrapText="1"/>
    </xf>
    <xf numFmtId="0" fontId="23" fillId="0" borderId="6" xfId="6" applyFont="1" applyBorder="1" applyAlignment="1">
      <alignment horizontal="center" vertical="center"/>
    </xf>
    <xf numFmtId="0" fontId="23" fillId="0" borderId="2" xfId="6" applyFont="1" applyBorder="1" applyAlignment="1">
      <alignment horizontal="center" vertical="center" wrapText="1"/>
    </xf>
    <xf numFmtId="0" fontId="23" fillId="0" borderId="5" xfId="6" applyFont="1" applyBorder="1" applyAlignment="1">
      <alignment horizontal="center" vertical="center" wrapText="1"/>
    </xf>
    <xf numFmtId="0" fontId="3" fillId="0" borderId="0" xfId="2" applyFont="1" applyAlignment="1">
      <alignment vertical="center"/>
    </xf>
    <xf numFmtId="0" fontId="3" fillId="0" borderId="0" xfId="2" applyFont="1" applyAlignment="1">
      <alignment horizontal="right" vertical="center"/>
    </xf>
    <xf numFmtId="0" fontId="8" fillId="0" borderId="0" xfId="2" applyFont="1" applyAlignment="1">
      <alignment vertical="center"/>
    </xf>
    <xf numFmtId="0" fontId="6" fillId="0" borderId="0" xfId="2" applyFont="1" applyAlignment="1">
      <alignment horizontal="center" vertical="center" wrapText="1"/>
    </xf>
    <xf numFmtId="0" fontId="6" fillId="0" borderId="0" xfId="2" applyFont="1" applyAlignment="1">
      <alignment horizontal="center" vertical="center"/>
    </xf>
    <xf numFmtId="0" fontId="46" fillId="0" borderId="0" xfId="2" applyFont="1" applyAlignment="1">
      <alignment vertical="center"/>
    </xf>
    <xf numFmtId="0" fontId="47" fillId="0" borderId="0" xfId="2" applyFont="1" applyAlignment="1">
      <alignment vertical="center"/>
    </xf>
    <xf numFmtId="0" fontId="6" fillId="0" borderId="0" xfId="2" applyFont="1" applyAlignment="1">
      <alignment horizontal="center"/>
    </xf>
    <xf numFmtId="0" fontId="6" fillId="0" borderId="0" xfId="2" applyFont="1" applyAlignment="1">
      <alignment horizontal="center" vertical="center"/>
    </xf>
    <xf numFmtId="0" fontId="6" fillId="0" borderId="0" xfId="2" applyFont="1" applyAlignment="1">
      <alignment vertical="center"/>
    </xf>
    <xf numFmtId="2" fontId="3" fillId="0" borderId="0" xfId="2" applyNumberFormat="1" applyFont="1" applyBorder="1" applyAlignment="1">
      <alignment vertical="center" wrapText="1"/>
    </xf>
    <xf numFmtId="2" fontId="3" fillId="0" borderId="0" xfId="2" applyNumberFormat="1" applyFont="1" applyBorder="1" applyAlignment="1">
      <alignment horizontal="right" vertical="center"/>
    </xf>
    <xf numFmtId="169" fontId="6" fillId="0" borderId="14" xfId="2" applyNumberFormat="1" applyFont="1" applyBorder="1" applyAlignment="1">
      <alignment horizontal="center" vertical="center" wrapText="1"/>
    </xf>
    <xf numFmtId="169" fontId="6" fillId="0" borderId="7" xfId="2" applyNumberFormat="1" applyFont="1" applyBorder="1" applyAlignment="1">
      <alignment horizontal="center" vertical="center" wrapText="1"/>
    </xf>
    <xf numFmtId="0" fontId="48" fillId="0" borderId="8" xfId="2" applyFont="1" applyBorder="1" applyAlignment="1">
      <alignment horizontal="center" vertical="center"/>
    </xf>
    <xf numFmtId="169" fontId="6" fillId="26" borderId="7" xfId="2" applyNumberFormat="1" applyFont="1" applyFill="1" applyBorder="1" applyAlignment="1">
      <alignment horizontal="center" vertical="center" wrapText="1"/>
    </xf>
    <xf numFmtId="0" fontId="6" fillId="26" borderId="7" xfId="2" applyNumberFormat="1" applyFont="1" applyFill="1" applyBorder="1" applyAlignment="1">
      <alignment horizontal="center" vertical="center"/>
    </xf>
    <xf numFmtId="169" fontId="3" fillId="0" borderId="7" xfId="2" applyNumberFormat="1" applyFont="1" applyBorder="1" applyAlignment="1">
      <alignment vertical="center" wrapText="1"/>
    </xf>
    <xf numFmtId="1" fontId="8" fillId="0" borderId="0" xfId="2" applyNumberFormat="1" applyFont="1" applyAlignment="1">
      <alignment vertical="center"/>
    </xf>
    <xf numFmtId="169" fontId="8" fillId="0" borderId="0" xfId="2" applyNumberFormat="1" applyFont="1" applyAlignment="1">
      <alignment vertical="center"/>
    </xf>
    <xf numFmtId="169" fontId="3" fillId="0" borderId="7" xfId="2" applyNumberFormat="1" applyFont="1" applyBorder="1" applyAlignment="1">
      <alignment horizontal="left" vertical="center" wrapText="1"/>
    </xf>
    <xf numFmtId="169" fontId="49" fillId="0" borderId="7" xfId="2" applyNumberFormat="1" applyFont="1" applyBorder="1" applyAlignment="1">
      <alignment vertical="center" wrapText="1"/>
    </xf>
    <xf numFmtId="0" fontId="8" fillId="0" borderId="0" xfId="2" applyFont="1" applyAlignment="1">
      <alignment horizontal="center" vertical="center"/>
    </xf>
    <xf numFmtId="170" fontId="8" fillId="0" borderId="0" xfId="95" applyNumberFormat="1" applyFont="1" applyAlignment="1">
      <alignment horizontal="center" vertical="center"/>
    </xf>
    <xf numFmtId="43" fontId="7" fillId="0" borderId="0" xfId="95" applyNumberFormat="1" applyFont="1" applyAlignment="1">
      <alignment horizontal="center" vertical="center"/>
    </xf>
    <xf numFmtId="3" fontId="8" fillId="0" borderId="0" xfId="2" applyNumberFormat="1" applyFont="1" applyAlignment="1">
      <alignment vertical="center"/>
    </xf>
    <xf numFmtId="167" fontId="8" fillId="0" borderId="0" xfId="2" applyNumberFormat="1" applyFont="1" applyAlignment="1">
      <alignment vertical="center"/>
    </xf>
    <xf numFmtId="169" fontId="50" fillId="0" borderId="7" xfId="2" applyNumberFormat="1" applyFont="1" applyBorder="1" applyAlignment="1">
      <alignment horizontal="left" vertical="center" wrapText="1"/>
    </xf>
    <xf numFmtId="169" fontId="11" fillId="26" borderId="7" xfId="2" applyNumberFormat="1" applyFont="1" applyFill="1" applyBorder="1" applyAlignment="1">
      <alignment horizontal="center" vertical="center" wrapText="1"/>
    </xf>
    <xf numFmtId="169" fontId="3" fillId="0" borderId="8" xfId="2" applyNumberFormat="1" applyFont="1" applyBorder="1" applyAlignment="1">
      <alignment horizontal="center" vertical="center" wrapText="1"/>
    </xf>
    <xf numFmtId="169" fontId="3" fillId="0" borderId="40" xfId="2" applyNumberFormat="1" applyFont="1" applyBorder="1" applyAlignment="1">
      <alignment horizontal="center" vertical="center" wrapText="1"/>
    </xf>
    <xf numFmtId="9" fontId="3" fillId="0" borderId="8" xfId="2" applyNumberFormat="1" applyFont="1" applyBorder="1" applyAlignment="1">
      <alignment horizontal="center" vertical="center" wrapText="1"/>
    </xf>
    <xf numFmtId="9" fontId="3" fillId="0" borderId="40" xfId="2" applyNumberFormat="1" applyFont="1" applyBorder="1" applyAlignment="1">
      <alignment horizontal="center" vertical="center" wrapText="1"/>
    </xf>
    <xf numFmtId="169" fontId="3" fillId="0" borderId="7" xfId="2" applyNumberFormat="1" applyFont="1" applyBorder="1" applyAlignment="1">
      <alignment vertical="center"/>
    </xf>
    <xf numFmtId="169" fontId="3" fillId="0" borderId="7" xfId="2" applyNumberFormat="1" applyFont="1" applyBorder="1" applyAlignment="1">
      <alignment horizontal="center" vertical="center" wrapText="1"/>
    </xf>
    <xf numFmtId="3" fontId="3" fillId="0" borderId="7" xfId="2" applyNumberFormat="1" applyFont="1" applyBorder="1" applyAlignment="1">
      <alignment horizontal="center" vertical="center" wrapText="1"/>
    </xf>
    <xf numFmtId="4" fontId="8" fillId="0" borderId="0" xfId="2" applyNumberFormat="1" applyFont="1" applyAlignment="1">
      <alignment vertical="center"/>
    </xf>
    <xf numFmtId="169" fontId="51" fillId="0" borderId="0" xfId="2" applyNumberFormat="1" applyFont="1" applyAlignment="1">
      <alignment vertical="center" wrapText="1"/>
    </xf>
    <xf numFmtId="169" fontId="28" fillId="0" borderId="0" xfId="2" applyNumberFormat="1" applyFont="1" applyAlignment="1">
      <alignment horizontal="left" vertical="center" wrapText="1"/>
    </xf>
    <xf numFmtId="169" fontId="3" fillId="0" borderId="0" xfId="2" applyNumberFormat="1" applyFont="1" applyAlignment="1">
      <alignment vertical="center"/>
    </xf>
    <xf numFmtId="0" fontId="6" fillId="2" borderId="0" xfId="2" applyFont="1" applyFill="1" applyAlignment="1">
      <alignment horizontal="center" vertical="center" wrapText="1"/>
    </xf>
    <xf numFmtId="0" fontId="6" fillId="2" borderId="0" xfId="2" applyFont="1" applyFill="1" applyAlignment="1">
      <alignment horizontal="center" vertical="center"/>
    </xf>
    <xf numFmtId="0" fontId="6" fillId="0" borderId="0" xfId="2" applyFont="1" applyAlignment="1">
      <alignment horizontal="right" vertical="center"/>
    </xf>
    <xf numFmtId="0" fontId="6" fillId="0" borderId="0" xfId="2" applyFont="1" applyAlignment="1">
      <alignment horizontal="right" vertical="center"/>
    </xf>
    <xf numFmtId="0" fontId="5" fillId="0" borderId="0" xfId="2" applyFont="1" applyAlignment="1">
      <alignment vertical="center"/>
    </xf>
    <xf numFmtId="2" fontId="5" fillId="0" borderId="0" xfId="2" applyNumberFormat="1" applyFont="1" applyAlignment="1">
      <alignment horizontal="right" vertical="center" wrapText="1"/>
    </xf>
    <xf numFmtId="2" fontId="5" fillId="0" borderId="0" xfId="2" applyNumberFormat="1" applyFont="1" applyAlignment="1">
      <alignment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3" fillId="0" borderId="0" xfId="3" applyFont="1" applyAlignment="1">
      <alignment horizontal="center" vertical="center"/>
    </xf>
    <xf numFmtId="2" fontId="3" fillId="0" borderId="0" xfId="2" applyNumberFormat="1" applyFont="1" applyAlignment="1">
      <alignment horizontal="right" vertical="center" wrapText="1"/>
    </xf>
    <xf numFmtId="2" fontId="54" fillId="0" borderId="0" xfId="2" applyNumberFormat="1" applyFont="1" applyAlignment="1">
      <alignment horizontal="right" vertical="center" wrapText="1"/>
    </xf>
    <xf numFmtId="0" fontId="6" fillId="0" borderId="7" xfId="2" applyFont="1" applyBorder="1" applyAlignment="1">
      <alignment horizontal="center" vertical="center" wrapText="1"/>
    </xf>
    <xf numFmtId="0" fontId="6" fillId="0" borderId="7" xfId="2" applyFont="1" applyBorder="1" applyAlignment="1">
      <alignment horizontal="center" vertical="center" wrapText="1"/>
    </xf>
    <xf numFmtId="0" fontId="6" fillId="27" borderId="7" xfId="2" applyFont="1" applyFill="1" applyBorder="1" applyAlignment="1">
      <alignment horizontal="center" vertical="center" wrapText="1"/>
    </xf>
    <xf numFmtId="0" fontId="6" fillId="0" borderId="7" xfId="2" applyFont="1" applyFill="1" applyBorder="1" applyAlignment="1">
      <alignment horizontal="center" vertical="center" wrapText="1"/>
    </xf>
    <xf numFmtId="0" fontId="6" fillId="0" borderId="7" xfId="2" applyFont="1" applyFill="1" applyBorder="1" applyAlignment="1">
      <alignment horizontal="left" vertical="center" wrapText="1"/>
    </xf>
    <xf numFmtId="4" fontId="6" fillId="27" borderId="7" xfId="2" applyNumberFormat="1" applyFont="1" applyFill="1" applyBorder="1" applyAlignment="1">
      <alignment horizontal="center" vertical="center" wrapText="1"/>
    </xf>
    <xf numFmtId="0" fontId="6" fillId="0" borderId="0" xfId="2" applyFont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vertical="center"/>
    </xf>
    <xf numFmtId="0" fontId="3" fillId="0" borderId="7" xfId="2" applyFont="1" applyFill="1" applyBorder="1" applyAlignment="1">
      <alignment horizontal="left" vertical="center" wrapText="1"/>
    </xf>
    <xf numFmtId="4" fontId="3" fillId="0" borderId="7" xfId="2" applyNumberFormat="1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vertical="center"/>
    </xf>
    <xf numFmtId="0" fontId="3" fillId="0" borderId="7" xfId="2" applyFont="1" applyFill="1" applyBorder="1" applyAlignment="1">
      <alignment vertical="center" wrapText="1"/>
    </xf>
    <xf numFmtId="4" fontId="6" fillId="0" borderId="7" xfId="2" applyNumberFormat="1" applyFont="1" applyFill="1" applyBorder="1" applyAlignment="1">
      <alignment horizontal="center" vertical="center" wrapText="1"/>
    </xf>
    <xf numFmtId="0" fontId="6" fillId="0" borderId="7" xfId="2" applyFont="1" applyFill="1" applyBorder="1" applyAlignment="1">
      <alignment horizontal="center" vertical="center"/>
    </xf>
    <xf numFmtId="0" fontId="6" fillId="0" borderId="7" xfId="2" applyFont="1" applyFill="1" applyBorder="1" applyAlignment="1">
      <alignment vertical="center"/>
    </xf>
    <xf numFmtId="0" fontId="3" fillId="0" borderId="7" xfId="2" applyNumberFormat="1" applyFont="1" applyFill="1" applyBorder="1" applyAlignment="1">
      <alignment horizontal="center" vertical="center"/>
    </xf>
    <xf numFmtId="0" fontId="3" fillId="0" borderId="7" xfId="2" applyFont="1" applyBorder="1" applyAlignment="1">
      <alignment vertical="center"/>
    </xf>
    <xf numFmtId="0" fontId="6" fillId="0" borderId="7" xfId="2" applyFont="1" applyFill="1" applyBorder="1" applyAlignment="1">
      <alignment horizontal="left" vertical="center"/>
    </xf>
    <xf numFmtId="0" fontId="6" fillId="0" borderId="7" xfId="2" applyFont="1" applyBorder="1" applyAlignment="1">
      <alignment vertical="center"/>
    </xf>
    <xf numFmtId="0" fontId="3" fillId="0" borderId="7" xfId="2" applyFont="1" applyFill="1" applyBorder="1" applyAlignment="1">
      <alignment horizontal="left" vertical="center"/>
    </xf>
    <xf numFmtId="0" fontId="3" fillId="0" borderId="7" xfId="2" applyFont="1" applyFill="1" applyBorder="1" applyAlignment="1">
      <alignment horizontal="right" vertical="center" wrapText="1"/>
    </xf>
    <xf numFmtId="0" fontId="3" fillId="0" borderId="0" xfId="2" applyFont="1" applyFill="1" applyBorder="1" applyAlignment="1">
      <alignment horizontal="left" vertical="center"/>
    </xf>
    <xf numFmtId="0" fontId="3" fillId="0" borderId="0" xfId="2" applyFont="1" applyFill="1" applyBorder="1" applyAlignment="1">
      <alignment horizontal="right" vertical="center" wrapText="1"/>
    </xf>
    <xf numFmtId="4" fontId="3" fillId="0" borderId="0" xfId="2" applyNumberFormat="1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0" fontId="3" fillId="0" borderId="0" xfId="2" applyFont="1" applyFill="1" applyBorder="1" applyAlignment="1">
      <alignment vertical="center"/>
    </xf>
    <xf numFmtId="0" fontId="3" fillId="0" borderId="0" xfId="2" applyFont="1" applyFill="1" applyBorder="1" applyAlignment="1">
      <alignment horizontal="left" vertical="center" wrapText="1"/>
    </xf>
    <xf numFmtId="2" fontId="6" fillId="0" borderId="0" xfId="2" applyNumberFormat="1" applyFont="1" applyBorder="1" applyAlignment="1">
      <alignment horizontal="center" vertical="center" wrapText="1"/>
    </xf>
    <xf numFmtId="4" fontId="6" fillId="0" borderId="0" xfId="2" applyNumberFormat="1" applyFont="1" applyBorder="1" applyAlignment="1">
      <alignment horizontal="center" vertical="center" wrapText="1"/>
    </xf>
    <xf numFmtId="0" fontId="3" fillId="0" borderId="0" xfId="2" applyFont="1" applyFill="1" applyBorder="1" applyAlignment="1">
      <alignment horizontal="center" vertical="center" wrapText="1"/>
    </xf>
    <xf numFmtId="2" fontId="3" fillId="0" borderId="0" xfId="2" applyNumberFormat="1" applyFont="1" applyAlignment="1">
      <alignment vertical="center"/>
    </xf>
    <xf numFmtId="49" fontId="3" fillId="0" borderId="0" xfId="2" applyNumberFormat="1" applyFont="1" applyBorder="1" applyAlignment="1">
      <alignment horizontal="left" vertical="center"/>
    </xf>
    <xf numFmtId="2" fontId="3" fillId="0" borderId="0" xfId="2" applyNumberFormat="1" applyFont="1" applyAlignment="1">
      <alignment vertical="center" wrapText="1"/>
    </xf>
    <xf numFmtId="2" fontId="3" fillId="0" borderId="0" xfId="2" applyNumberFormat="1" applyFont="1" applyAlignment="1">
      <alignment horizontal="center" vertical="center" wrapText="1"/>
    </xf>
    <xf numFmtId="2" fontId="3" fillId="0" borderId="0" xfId="2" applyNumberFormat="1" applyFont="1" applyAlignment="1">
      <alignment horizontal="center" vertical="center"/>
    </xf>
    <xf numFmtId="0" fontId="24" fillId="0" borderId="0" xfId="70" applyFont="1" applyFill="1"/>
    <xf numFmtId="0" fontId="3" fillId="0" borderId="0" xfId="70" applyFont="1" applyFill="1" applyAlignment="1">
      <alignment horizontal="right"/>
    </xf>
    <xf numFmtId="0" fontId="3" fillId="0" borderId="0" xfId="70" applyFont="1" applyFill="1"/>
    <xf numFmtId="0" fontId="55" fillId="0" borderId="0" xfId="70" applyFont="1" applyFill="1" applyAlignment="1">
      <alignment horizontal="center" wrapText="1"/>
    </xf>
    <xf numFmtId="0" fontId="55" fillId="0" borderId="0" xfId="70" applyFont="1" applyFill="1" applyAlignment="1">
      <alignment horizontal="center"/>
    </xf>
    <xf numFmtId="2" fontId="54" fillId="0" borderId="0" xfId="70" applyNumberFormat="1" applyFont="1" applyFill="1" applyAlignment="1">
      <alignment horizontal="right" vertical="top" wrapText="1"/>
    </xf>
    <xf numFmtId="0" fontId="24" fillId="0" borderId="0" xfId="70" applyFont="1" applyFill="1" applyAlignment="1">
      <alignment horizontal="right"/>
    </xf>
    <xf numFmtId="0" fontId="55" fillId="0" borderId="41" xfId="70" applyFont="1" applyFill="1" applyBorder="1" applyAlignment="1">
      <alignment horizontal="justify"/>
    </xf>
    <xf numFmtId="0" fontId="24" fillId="27" borderId="7" xfId="70" applyFont="1" applyFill="1" applyBorder="1" applyAlignment="1">
      <alignment horizontal="left" vertical="center" wrapText="1"/>
    </xf>
    <xf numFmtId="0" fontId="24" fillId="28" borderId="41" xfId="70" applyFont="1" applyFill="1" applyBorder="1" applyAlignment="1">
      <alignment horizontal="justify"/>
    </xf>
    <xf numFmtId="0" fontId="24" fillId="28" borderId="19" xfId="70" applyFont="1" applyFill="1" applyBorder="1" applyAlignment="1">
      <alignment horizontal="justify"/>
    </xf>
    <xf numFmtId="0" fontId="55" fillId="0" borderId="42" xfId="70" applyFont="1" applyFill="1" applyBorder="1" applyAlignment="1">
      <alignment horizontal="justify"/>
    </xf>
    <xf numFmtId="0" fontId="24" fillId="28" borderId="7" xfId="70" applyFont="1" applyFill="1" applyBorder="1" applyAlignment="1">
      <alignment horizontal="justify"/>
    </xf>
    <xf numFmtId="0" fontId="55" fillId="0" borderId="42" xfId="70" applyFont="1" applyFill="1" applyBorder="1" applyAlignment="1">
      <alignment vertical="top" wrapText="1"/>
    </xf>
    <xf numFmtId="0" fontId="24" fillId="28" borderId="7" xfId="70" applyFont="1" applyFill="1" applyBorder="1" applyAlignment="1">
      <alignment horizontal="justify" vertical="top" wrapText="1"/>
    </xf>
    <xf numFmtId="0" fontId="55" fillId="0" borderId="43" xfId="70" applyFont="1" applyFill="1" applyBorder="1" applyAlignment="1">
      <alignment vertical="top" wrapText="1"/>
    </xf>
    <xf numFmtId="0" fontId="24" fillId="28" borderId="44" xfId="70" applyFont="1" applyFill="1" applyBorder="1" applyAlignment="1">
      <alignment horizontal="justify" vertical="top" wrapText="1"/>
    </xf>
    <xf numFmtId="0" fontId="55" fillId="0" borderId="19" xfId="70" applyFont="1" applyFill="1" applyBorder="1" applyAlignment="1">
      <alignment vertical="top" wrapText="1"/>
    </xf>
    <xf numFmtId="0" fontId="24" fillId="0" borderId="41" xfId="70" applyFont="1" applyFill="1" applyBorder="1" applyAlignment="1">
      <alignment horizontal="justify" vertical="top" wrapText="1"/>
    </xf>
    <xf numFmtId="0" fontId="24" fillId="0" borderId="41" xfId="63" applyFont="1" applyFill="1" applyBorder="1" applyAlignment="1">
      <alignment horizontal="justify" vertical="top" wrapText="1"/>
    </xf>
    <xf numFmtId="0" fontId="24" fillId="0" borderId="19" xfId="70" applyFont="1" applyFill="1" applyBorder="1" applyAlignment="1">
      <alignment vertical="top" wrapText="1"/>
    </xf>
    <xf numFmtId="0" fontId="24" fillId="28" borderId="41" xfId="70" applyFont="1" applyFill="1" applyBorder="1" applyAlignment="1">
      <alignment horizontal="justify" vertical="top" wrapText="1"/>
    </xf>
    <xf numFmtId="0" fontId="24" fillId="0" borderId="41" xfId="70" applyFont="1" applyFill="1" applyBorder="1" applyAlignment="1">
      <alignment vertical="top" wrapText="1"/>
    </xf>
    <xf numFmtId="0" fontId="55" fillId="0" borderId="41" xfId="70" applyFont="1" applyFill="1" applyBorder="1" applyAlignment="1">
      <alignment vertical="top" wrapText="1"/>
    </xf>
    <xf numFmtId="0" fontId="24" fillId="0" borderId="41" xfId="70" quotePrefix="1" applyFont="1" applyFill="1" applyBorder="1" applyAlignment="1">
      <alignment vertical="top" wrapText="1"/>
    </xf>
    <xf numFmtId="0" fontId="24" fillId="0" borderId="44" xfId="70" applyFont="1" applyFill="1" applyBorder="1" applyAlignment="1">
      <alignment horizontal="justify" vertical="top" wrapText="1"/>
    </xf>
    <xf numFmtId="0" fontId="24" fillId="0" borderId="19" xfId="70" applyFont="1" applyFill="1" applyBorder="1" applyAlignment="1">
      <alignment horizontal="justify" vertical="top" wrapText="1"/>
    </xf>
    <xf numFmtId="0" fontId="24" fillId="0" borderId="25" xfId="70" applyFont="1" applyFill="1" applyBorder="1" applyAlignment="1">
      <alignment vertical="top" wrapText="1"/>
    </xf>
    <xf numFmtId="0" fontId="24" fillId="0" borderId="43" xfId="70" quotePrefix="1" applyFont="1" applyFill="1" applyBorder="1" applyAlignment="1">
      <alignment vertical="top" wrapText="1"/>
    </xf>
    <xf numFmtId="0" fontId="24" fillId="0" borderId="43" xfId="70" applyFont="1" applyFill="1" applyBorder="1" applyAlignment="1">
      <alignment vertical="top" wrapText="1"/>
    </xf>
    <xf numFmtId="0" fontId="55" fillId="0" borderId="43" xfId="70" applyFont="1" applyFill="1" applyBorder="1" applyAlignment="1">
      <alignment horizontal="justify" vertical="top" wrapText="1"/>
    </xf>
    <xf numFmtId="2" fontId="24" fillId="27" borderId="41" xfId="70" applyNumberFormat="1" applyFont="1" applyFill="1" applyBorder="1" applyAlignment="1">
      <alignment horizontal="left" vertical="top" wrapText="1"/>
    </xf>
    <xf numFmtId="0" fontId="55" fillId="0" borderId="41" xfId="70" applyFont="1" applyFill="1" applyBorder="1" applyAlignment="1">
      <alignment horizontal="justify" vertical="top" wrapText="1"/>
    </xf>
    <xf numFmtId="2" fontId="24" fillId="28" borderId="41" xfId="70" applyNumberFormat="1" applyFont="1" applyFill="1" applyBorder="1" applyAlignment="1">
      <alignment horizontal="justify" vertical="top" wrapText="1"/>
    </xf>
    <xf numFmtId="9" fontId="24" fillId="28" borderId="41" xfId="70" applyNumberFormat="1" applyFont="1" applyFill="1" applyBorder="1" applyAlignment="1">
      <alignment horizontal="justify" vertical="top" wrapText="1"/>
    </xf>
    <xf numFmtId="4" fontId="24" fillId="0" borderId="41" xfId="70" applyNumberFormat="1" applyFont="1" applyFill="1" applyBorder="1" applyAlignment="1">
      <alignment horizontal="justify" vertical="top" wrapText="1"/>
    </xf>
    <xf numFmtId="167" fontId="24" fillId="0" borderId="41" xfId="70" applyNumberFormat="1" applyFont="1" applyFill="1" applyBorder="1" applyAlignment="1">
      <alignment horizontal="justify" vertical="top" wrapText="1"/>
    </xf>
    <xf numFmtId="2" fontId="24" fillId="0" borderId="41" xfId="70" applyNumberFormat="1" applyFont="1" applyFill="1" applyBorder="1" applyAlignment="1">
      <alignment horizontal="justify" vertical="top" wrapText="1"/>
    </xf>
    <xf numFmtId="9" fontId="24" fillId="0" borderId="41" xfId="70" applyNumberFormat="1" applyFont="1" applyFill="1" applyBorder="1" applyAlignment="1">
      <alignment horizontal="justify" vertical="top" wrapText="1"/>
    </xf>
    <xf numFmtId="0" fontId="24" fillId="0" borderId="45" xfId="70" quotePrefix="1" applyFont="1" applyFill="1" applyBorder="1" applyAlignment="1">
      <alignment horizontal="justify" vertical="top" wrapText="1"/>
    </xf>
    <xf numFmtId="9" fontId="24" fillId="0" borderId="45" xfId="70" quotePrefix="1" applyNumberFormat="1" applyFont="1" applyFill="1" applyBorder="1" applyAlignment="1">
      <alignment horizontal="justify" vertical="top" wrapText="1"/>
    </xf>
    <xf numFmtId="9" fontId="24" fillId="0" borderId="46" xfId="70" applyNumberFormat="1" applyFont="1" applyFill="1" applyBorder="1" applyAlignment="1">
      <alignment horizontal="justify" vertical="top" wrapText="1"/>
    </xf>
    <xf numFmtId="167" fontId="24" fillId="0" borderId="46" xfId="70" applyNumberFormat="1" applyFont="1" applyFill="1" applyBorder="1" applyAlignment="1">
      <alignment horizontal="justify" vertical="top" wrapText="1"/>
    </xf>
    <xf numFmtId="167" fontId="24" fillId="0" borderId="44" xfId="70" applyNumberFormat="1" applyFont="1" applyFill="1" applyBorder="1" applyAlignment="1">
      <alignment horizontal="justify" vertical="top" wrapText="1"/>
    </xf>
    <xf numFmtId="0" fontId="24" fillId="0" borderId="19" xfId="70" applyFont="1" applyFill="1" applyBorder="1" applyAlignment="1">
      <alignment horizontal="left" vertical="top" wrapText="1"/>
    </xf>
    <xf numFmtId="0" fontId="24" fillId="0" borderId="25" xfId="70" applyFont="1" applyFill="1" applyBorder="1" applyAlignment="1">
      <alignment horizontal="left" vertical="top" wrapText="1"/>
    </xf>
    <xf numFmtId="0" fontId="24" fillId="0" borderId="43" xfId="70" applyFont="1" applyFill="1" applyBorder="1" applyAlignment="1">
      <alignment horizontal="left" vertical="top" wrapText="1"/>
    </xf>
    <xf numFmtId="0" fontId="24" fillId="0" borderId="45" xfId="70" applyFont="1" applyFill="1" applyBorder="1" applyAlignment="1">
      <alignment vertical="top" wrapText="1"/>
    </xf>
    <xf numFmtId="0" fontId="24" fillId="0" borderId="41" xfId="70" applyFont="1" applyFill="1" applyBorder="1" applyAlignment="1">
      <alignment horizontal="left" vertical="top" wrapText="1"/>
    </xf>
    <xf numFmtId="0" fontId="24" fillId="0" borderId="45" xfId="70" applyFont="1" applyFill="1" applyBorder="1" applyAlignment="1">
      <alignment horizontal="left" vertical="top" wrapText="1"/>
    </xf>
    <xf numFmtId="0" fontId="55" fillId="0" borderId="19" xfId="70" applyFont="1" applyFill="1" applyBorder="1" applyAlignment="1">
      <alignment horizontal="left" vertical="center" wrapText="1"/>
    </xf>
    <xf numFmtId="0" fontId="24" fillId="0" borderId="46" xfId="70" applyFont="1" applyFill="1" applyBorder="1" applyAlignment="1">
      <alignment horizontal="justify" vertical="top" wrapText="1"/>
    </xf>
    <xf numFmtId="0" fontId="24" fillId="0" borderId="45" xfId="70" applyFont="1" applyFill="1" applyBorder="1" applyAlignment="1">
      <alignment horizontal="justify" vertical="top" wrapText="1"/>
    </xf>
    <xf numFmtId="0" fontId="55" fillId="0" borderId="19" xfId="70" applyFont="1" applyFill="1" applyBorder="1" applyAlignment="1">
      <alignment horizontal="center" vertical="center" wrapText="1"/>
    </xf>
    <xf numFmtId="0" fontId="24" fillId="0" borderId="19" xfId="70" applyFont="1" applyFill="1" applyBorder="1" applyAlignment="1">
      <alignment horizontal="left" vertical="top" wrapText="1"/>
    </xf>
    <xf numFmtId="0" fontId="24" fillId="0" borderId="25" xfId="70" applyFont="1" applyFill="1" applyBorder="1" applyAlignment="1">
      <alignment horizontal="left" vertical="top" wrapText="1"/>
    </xf>
    <xf numFmtId="0" fontId="24" fillId="0" borderId="43" xfId="70" applyFont="1" applyFill="1" applyBorder="1"/>
    <xf numFmtId="0" fontId="24" fillId="0" borderId="43" xfId="70" applyFont="1" applyFill="1" applyBorder="1" applyAlignment="1">
      <alignment horizontal="left" vertical="top" wrapText="1"/>
    </xf>
    <xf numFmtId="0" fontId="24" fillId="0" borderId="0" xfId="70" applyFont="1" applyFill="1" applyAlignment="1">
      <alignment horizontal="left" wrapText="1"/>
    </xf>
    <xf numFmtId="0" fontId="24" fillId="0" borderId="0" xfId="70" applyFont="1" applyFill="1" applyAlignment="1">
      <alignment wrapText="1"/>
    </xf>
    <xf numFmtId="0" fontId="24" fillId="0" borderId="0" xfId="70" applyFont="1" applyFill="1" applyAlignment="1">
      <alignment horizontal="left" wrapText="1"/>
    </xf>
    <xf numFmtId="1" fontId="55" fillId="0" borderId="0" xfId="70" applyNumberFormat="1" applyFont="1" applyFill="1" applyAlignment="1">
      <alignment horizontal="left" vertical="top"/>
    </xf>
    <xf numFmtId="49" fontId="24" fillId="0" borderId="0" xfId="70" applyNumberFormat="1" applyFont="1" applyFill="1" applyAlignment="1">
      <alignment horizontal="left" vertical="top" wrapText="1"/>
    </xf>
    <xf numFmtId="49" fontId="24" fillId="0" borderId="0" xfId="70" applyNumberFormat="1" applyFont="1" applyFill="1" applyBorder="1" applyAlignment="1">
      <alignment horizontal="left" vertical="top"/>
    </xf>
    <xf numFmtId="0" fontId="24" fillId="0" borderId="0" xfId="70" applyFont="1" applyFill="1" applyBorder="1" applyAlignment="1">
      <alignment horizontal="center" vertical="center"/>
    </xf>
    <xf numFmtId="0" fontId="3" fillId="0" borderId="0" xfId="2" applyFont="1" applyFill="1"/>
    <xf numFmtId="0" fontId="3" fillId="0" borderId="0" xfId="2" applyFont="1" applyAlignment="1">
      <alignment horizontal="right"/>
    </xf>
    <xf numFmtId="0" fontId="6" fillId="0" borderId="0" xfId="2" applyFont="1" applyFill="1" applyAlignment="1">
      <alignment horizontal="center" vertical="top" wrapText="1"/>
    </xf>
    <xf numFmtId="0" fontId="6" fillId="0" borderId="0" xfId="2" applyFont="1" applyFill="1" applyAlignment="1">
      <alignment horizontal="center" vertical="top" wrapText="1"/>
    </xf>
    <xf numFmtId="0" fontId="3" fillId="0" borderId="0" xfId="63" applyFont="1" applyAlignment="1">
      <alignment horizontal="right"/>
    </xf>
    <xf numFmtId="2" fontId="54" fillId="0" borderId="0" xfId="63" applyNumberFormat="1" applyFont="1" applyFill="1" applyAlignment="1">
      <alignment horizontal="right" vertical="top" wrapText="1"/>
    </xf>
    <xf numFmtId="0" fontId="50" fillId="0" borderId="0" xfId="2" applyFont="1" applyFill="1"/>
    <xf numFmtId="0" fontId="3" fillId="0" borderId="0" xfId="2" applyFont="1" applyFill="1" applyBorder="1" applyAlignment="1">
      <alignment horizontal="right" wrapText="1"/>
    </xf>
    <xf numFmtId="0" fontId="3" fillId="0" borderId="0" xfId="63" applyFont="1" applyFill="1"/>
    <xf numFmtId="0" fontId="3" fillId="0" borderId="0" xfId="2" applyFont="1" applyBorder="1" applyAlignment="1"/>
    <xf numFmtId="0" fontId="3" fillId="0" borderId="0" xfId="2" applyFont="1" applyFill="1" applyBorder="1" applyAlignment="1">
      <alignment horizontal="left" wrapText="1"/>
    </xf>
    <xf numFmtId="0" fontId="6" fillId="0" borderId="41" xfId="2" applyFont="1" applyFill="1" applyBorder="1" applyAlignment="1">
      <alignment horizontal="center" vertical="center" wrapText="1"/>
    </xf>
    <xf numFmtId="0" fontId="6" fillId="0" borderId="2" xfId="96" applyFont="1" applyFill="1" applyBorder="1" applyAlignment="1">
      <alignment horizontal="center" vertical="center" wrapText="1"/>
    </xf>
    <xf numFmtId="0" fontId="6" fillId="0" borderId="41" xfId="2" applyNumberFormat="1" applyFont="1" applyFill="1" applyBorder="1" applyAlignment="1">
      <alignment horizontal="center" vertical="center" wrapText="1"/>
    </xf>
    <xf numFmtId="0" fontId="55" fillId="0" borderId="2" xfId="96" applyFont="1" applyFill="1" applyBorder="1" applyAlignment="1">
      <alignment horizontal="center" vertical="center" wrapText="1"/>
    </xf>
    <xf numFmtId="0" fontId="55" fillId="0" borderId="47" xfId="96" applyFont="1" applyFill="1" applyBorder="1" applyAlignment="1">
      <alignment horizontal="center" vertical="center" wrapText="1"/>
    </xf>
    <xf numFmtId="0" fontId="6" fillId="0" borderId="7" xfId="96" applyFont="1" applyFill="1" applyBorder="1" applyAlignment="1">
      <alignment horizontal="center" vertical="center" wrapText="1"/>
    </xf>
    <xf numFmtId="0" fontId="55" fillId="0" borderId="7" xfId="96" applyFont="1" applyFill="1" applyBorder="1" applyAlignment="1">
      <alignment horizontal="center" vertical="center" wrapText="1"/>
    </xf>
    <xf numFmtId="0" fontId="55" fillId="0" borderId="48" xfId="96" applyFont="1" applyFill="1" applyBorder="1" applyAlignment="1">
      <alignment horizontal="center" vertical="center" wrapText="1"/>
    </xf>
    <xf numFmtId="0" fontId="6" fillId="0" borderId="14" xfId="96" applyNumberFormat="1" applyFont="1" applyFill="1" applyBorder="1" applyAlignment="1">
      <alignment horizontal="center" vertical="center" wrapText="1"/>
    </xf>
    <xf numFmtId="0" fontId="55" fillId="0" borderId="49" xfId="96" applyFont="1" applyFill="1" applyBorder="1" applyAlignment="1">
      <alignment horizontal="center" vertical="center" wrapText="1"/>
    </xf>
    <xf numFmtId="0" fontId="6" fillId="0" borderId="41" xfId="2" applyFont="1" applyFill="1" applyBorder="1" applyAlignment="1">
      <alignment horizontal="center" vertical="center" wrapText="1"/>
    </xf>
    <xf numFmtId="0" fontId="6" fillId="0" borderId="41" xfId="2" applyNumberFormat="1" applyFont="1" applyFill="1" applyBorder="1" applyAlignment="1">
      <alignment horizontal="center" vertical="top" wrapText="1"/>
    </xf>
    <xf numFmtId="0" fontId="6" fillId="0" borderId="16" xfId="2" applyNumberFormat="1" applyFont="1" applyBorder="1" applyAlignment="1">
      <alignment horizontal="center" vertical="top" wrapText="1"/>
    </xf>
    <xf numFmtId="0" fontId="6" fillId="0" borderId="10" xfId="2" applyFont="1" applyBorder="1" applyAlignment="1">
      <alignment horizontal="left" vertical="top" wrapText="1"/>
    </xf>
    <xf numFmtId="0" fontId="1" fillId="0" borderId="17" xfId="96" applyNumberFormat="1" applyFont="1" applyFill="1" applyBorder="1" applyAlignment="1">
      <alignment horizontal="center" vertical="top" wrapText="1"/>
    </xf>
    <xf numFmtId="0" fontId="3" fillId="0" borderId="17" xfId="63" applyNumberFormat="1" applyFont="1" applyFill="1" applyBorder="1" applyAlignment="1">
      <alignment horizontal="center" vertical="top" wrapText="1"/>
    </xf>
    <xf numFmtId="9" fontId="3" fillId="0" borderId="17" xfId="63" applyNumberFormat="1" applyFont="1" applyFill="1" applyBorder="1" applyAlignment="1">
      <alignment horizontal="center" vertical="top" wrapText="1"/>
    </xf>
    <xf numFmtId="9" fontId="3" fillId="0" borderId="17" xfId="2" applyNumberFormat="1" applyFont="1" applyFill="1" applyBorder="1" applyAlignment="1">
      <alignment horizontal="center" vertical="top" wrapText="1"/>
    </xf>
    <xf numFmtId="0" fontId="3" fillId="0" borderId="17" xfId="2" applyFont="1" applyFill="1" applyBorder="1"/>
    <xf numFmtId="0" fontId="6" fillId="0" borderId="6" xfId="2" applyNumberFormat="1" applyFont="1" applyBorder="1" applyAlignment="1">
      <alignment horizontal="center" vertical="top" wrapText="1"/>
    </xf>
    <xf numFmtId="0" fontId="3" fillId="0" borderId="8" xfId="2" applyFont="1" applyBorder="1" applyAlignment="1">
      <alignment horizontal="left" vertical="top" wrapText="1"/>
    </xf>
    <xf numFmtId="14" fontId="24" fillId="0" borderId="7" xfId="97" applyNumberFormat="1" applyFont="1" applyBorder="1" applyAlignment="1">
      <alignment horizontal="center" vertical="center"/>
    </xf>
    <xf numFmtId="9" fontId="24" fillId="0" borderId="7" xfId="63" applyNumberFormat="1" applyFont="1" applyFill="1" applyBorder="1" applyAlignment="1">
      <alignment horizontal="center" vertical="center" wrapText="1"/>
    </xf>
    <xf numFmtId="9" fontId="3" fillId="0" borderId="7" xfId="63" applyNumberFormat="1" applyFont="1" applyFill="1" applyBorder="1" applyAlignment="1">
      <alignment horizontal="center" vertical="top" wrapText="1"/>
    </xf>
    <xf numFmtId="0" fontId="3" fillId="0" borderId="7" xfId="63" applyFont="1" applyFill="1" applyBorder="1"/>
    <xf numFmtId="0" fontId="3" fillId="0" borderId="0" xfId="2" applyFont="1" applyFill="1" applyBorder="1"/>
    <xf numFmtId="0" fontId="6" fillId="0" borderId="8" xfId="2" applyFont="1" applyBorder="1" applyAlignment="1">
      <alignment horizontal="left" vertical="top" wrapText="1"/>
    </xf>
    <xf numFmtId="0" fontId="24" fillId="0" borderId="7" xfId="96" applyNumberFormat="1" applyFont="1" applyFill="1" applyBorder="1" applyAlignment="1">
      <alignment horizontal="center" vertical="center" wrapText="1"/>
    </xf>
    <xf numFmtId="0" fontId="24" fillId="0" borderId="7" xfId="63" applyNumberFormat="1" applyFont="1" applyFill="1" applyBorder="1" applyAlignment="1">
      <alignment horizontal="center" vertical="center" wrapText="1"/>
    </xf>
    <xf numFmtId="14" fontId="24" fillId="0" borderId="7" xfId="96" applyNumberFormat="1" applyFont="1" applyBorder="1" applyAlignment="1">
      <alignment horizontal="center" vertical="center" wrapText="1"/>
    </xf>
    <xf numFmtId="14" fontId="24" fillId="0" borderId="7" xfId="63" applyNumberFormat="1" applyFont="1" applyBorder="1" applyAlignment="1">
      <alignment horizontal="center" vertical="center" wrapText="1"/>
    </xf>
    <xf numFmtId="14" fontId="24" fillId="0" borderId="7" xfId="97" applyNumberFormat="1" applyFont="1" applyFill="1" applyBorder="1" applyAlignment="1">
      <alignment horizontal="center" vertical="center"/>
    </xf>
    <xf numFmtId="14" fontId="58" fillId="0" borderId="7" xfId="97" applyNumberFormat="1" applyFont="1" applyFill="1" applyBorder="1" applyAlignment="1">
      <alignment horizontal="center" vertical="center"/>
    </xf>
    <xf numFmtId="9" fontId="3" fillId="0" borderId="7" xfId="63" applyNumberFormat="1" applyFont="1" applyFill="1" applyBorder="1" applyAlignment="1">
      <alignment horizontal="left" vertical="center" wrapText="1"/>
    </xf>
    <xf numFmtId="14" fontId="58" fillId="0" borderId="7" xfId="97" applyNumberFormat="1" applyFont="1" applyBorder="1" applyAlignment="1">
      <alignment horizontal="center" vertical="center"/>
    </xf>
    <xf numFmtId="14" fontId="39" fillId="0" borderId="7" xfId="97" applyNumberFormat="1" applyFill="1" applyBorder="1" applyAlignment="1">
      <alignment horizontal="right"/>
    </xf>
    <xf numFmtId="9" fontId="3" fillId="0" borderId="7" xfId="63" applyNumberFormat="1" applyFont="1" applyFill="1" applyBorder="1" applyAlignment="1">
      <alignment horizontal="center" vertical="center" wrapText="1"/>
    </xf>
    <xf numFmtId="9" fontId="3" fillId="0" borderId="8" xfId="63" applyNumberFormat="1" applyFont="1" applyFill="1" applyBorder="1" applyAlignment="1">
      <alignment vertical="top" wrapText="1"/>
    </xf>
    <xf numFmtId="9" fontId="3" fillId="0" borderId="40" xfId="63" applyNumberFormat="1" applyFont="1" applyFill="1" applyBorder="1" applyAlignment="1">
      <alignment vertical="top" wrapText="1"/>
    </xf>
    <xf numFmtId="0" fontId="6" fillId="0" borderId="13" xfId="2" applyNumberFormat="1" applyFont="1" applyBorder="1" applyAlignment="1">
      <alignment horizontal="center" vertical="top" wrapText="1"/>
    </xf>
    <xf numFmtId="0" fontId="3" fillId="0" borderId="50" xfId="2" applyFont="1" applyBorder="1" applyAlignment="1">
      <alignment horizontal="left" vertical="top" wrapText="1"/>
    </xf>
    <xf numFmtId="9" fontId="3" fillId="0" borderId="7" xfId="63" applyNumberFormat="1" applyFont="1" applyFill="1" applyBorder="1" applyAlignment="1">
      <alignment vertical="top" wrapText="1"/>
    </xf>
    <xf numFmtId="0" fontId="6" fillId="0" borderId="7" xfId="2" applyNumberFormat="1" applyFont="1" applyBorder="1" applyAlignment="1">
      <alignment horizontal="center" vertical="top" wrapText="1"/>
    </xf>
    <xf numFmtId="0" fontId="3" fillId="0" borderId="7" xfId="2" applyFont="1" applyBorder="1" applyAlignment="1">
      <alignment horizontal="left" vertical="top" wrapText="1"/>
    </xf>
    <xf numFmtId="9" fontId="3" fillId="0" borderId="8" xfId="63" applyNumberFormat="1" applyFont="1" applyFill="1" applyBorder="1" applyAlignment="1">
      <alignment horizontal="left" vertical="center" wrapText="1"/>
    </xf>
    <xf numFmtId="9" fontId="3" fillId="0" borderId="40" xfId="63" applyNumberFormat="1" applyFont="1" applyFill="1" applyBorder="1" applyAlignment="1">
      <alignment horizontal="left" vertical="center" wrapText="1"/>
    </xf>
    <xf numFmtId="0" fontId="3" fillId="0" borderId="0" xfId="2" applyNumberFormat="1" applyFont="1" applyFill="1" applyBorder="1" applyAlignment="1">
      <alignment horizontal="center" vertical="top" wrapText="1"/>
    </xf>
    <xf numFmtId="0" fontId="3" fillId="0" borderId="0" xfId="2" applyNumberFormat="1" applyFont="1" applyFill="1" applyBorder="1" applyAlignment="1">
      <alignment horizontal="left" vertical="top" wrapText="1"/>
    </xf>
    <xf numFmtId="0" fontId="3" fillId="0" borderId="0" xfId="2" applyNumberFormat="1" applyFont="1" applyFill="1" applyBorder="1" applyAlignment="1">
      <alignment horizontal="left" vertical="top" wrapText="1"/>
    </xf>
    <xf numFmtId="0" fontId="50" fillId="0" borderId="0" xfId="2" applyFont="1" applyFill="1" applyBorder="1" applyAlignment="1">
      <alignment horizontal="center"/>
    </xf>
    <xf numFmtId="0" fontId="50" fillId="0" borderId="0" xfId="2" applyFont="1" applyFill="1" applyBorder="1" applyAlignment="1">
      <alignment horizontal="center"/>
    </xf>
    <xf numFmtId="171" fontId="6" fillId="0" borderId="0" xfId="2" applyNumberFormat="1" applyFont="1" applyFill="1" applyBorder="1" applyAlignment="1">
      <alignment horizontal="right" vertical="top" wrapText="1"/>
    </xf>
    <xf numFmtId="0" fontId="24" fillId="0" borderId="0" xfId="3" applyFont="1" applyFill="1"/>
    <xf numFmtId="0" fontId="3" fillId="0" borderId="0" xfId="3" applyFont="1" applyFill="1" applyAlignment="1">
      <alignment horizontal="right"/>
    </xf>
    <xf numFmtId="0" fontId="3" fillId="0" borderId="0" xfId="3" applyFont="1" applyFill="1"/>
    <xf numFmtId="0" fontId="55" fillId="0" borderId="0" xfId="3" applyFont="1" applyFill="1" applyAlignment="1">
      <alignment horizontal="center" wrapText="1"/>
    </xf>
    <xf numFmtId="0" fontId="55" fillId="0" borderId="0" xfId="3" applyFont="1" applyFill="1" applyAlignment="1">
      <alignment horizontal="center"/>
    </xf>
    <xf numFmtId="2" fontId="54" fillId="0" borderId="0" xfId="3" applyNumberFormat="1" applyFont="1" applyFill="1" applyAlignment="1">
      <alignment horizontal="right" vertical="top" wrapText="1"/>
    </xf>
    <xf numFmtId="0" fontId="24" fillId="0" borderId="0" xfId="3" applyFont="1" applyFill="1" applyAlignment="1">
      <alignment horizontal="right"/>
    </xf>
    <xf numFmtId="0" fontId="55" fillId="0" borderId="41" xfId="3" applyFont="1" applyFill="1" applyBorder="1" applyAlignment="1">
      <alignment horizontal="justify"/>
    </xf>
    <xf numFmtId="0" fontId="24" fillId="0" borderId="7" xfId="3" applyFont="1" applyFill="1" applyBorder="1" applyAlignment="1">
      <alignment horizontal="left" vertical="center" wrapText="1"/>
    </xf>
    <xf numFmtId="0" fontId="24" fillId="0" borderId="41" xfId="3" applyFont="1" applyFill="1" applyBorder="1" applyAlignment="1">
      <alignment horizontal="justify"/>
    </xf>
    <xf numFmtId="0" fontId="24" fillId="0" borderId="19" xfId="3" applyFont="1" applyFill="1" applyBorder="1" applyAlignment="1">
      <alignment horizontal="justify"/>
    </xf>
    <xf numFmtId="0" fontId="55" fillId="0" borderId="41" xfId="3" applyFont="1" applyFill="1" applyBorder="1" applyAlignment="1">
      <alignment vertical="top" wrapText="1"/>
    </xf>
    <xf numFmtId="0" fontId="55" fillId="0" borderId="43" xfId="3" applyFont="1" applyFill="1" applyBorder="1" applyAlignment="1">
      <alignment vertical="top" wrapText="1"/>
    </xf>
    <xf numFmtId="0" fontId="55" fillId="0" borderId="19" xfId="3" applyFont="1" applyFill="1" applyBorder="1" applyAlignment="1">
      <alignment vertical="top" wrapText="1"/>
    </xf>
    <xf numFmtId="0" fontId="24" fillId="0" borderId="41" xfId="3" applyFont="1" applyFill="1" applyBorder="1" applyAlignment="1">
      <alignment horizontal="justify" vertical="top" wrapText="1"/>
    </xf>
    <xf numFmtId="0" fontId="24" fillId="0" borderId="41" xfId="96" applyFont="1" applyFill="1" applyBorder="1" applyAlignment="1">
      <alignment horizontal="justify" vertical="top" wrapText="1"/>
    </xf>
    <xf numFmtId="0" fontId="24" fillId="0" borderId="19" xfId="3" applyFont="1" applyFill="1" applyBorder="1" applyAlignment="1">
      <alignment vertical="top" wrapText="1"/>
    </xf>
    <xf numFmtId="0" fontId="24" fillId="0" borderId="41" xfId="3" applyFont="1" applyFill="1" applyBorder="1" applyAlignment="1">
      <alignment vertical="top" wrapText="1"/>
    </xf>
    <xf numFmtId="0" fontId="24" fillId="0" borderId="41" xfId="3" quotePrefix="1" applyFont="1" applyFill="1" applyBorder="1" applyAlignment="1">
      <alignment vertical="top" wrapText="1"/>
    </xf>
    <xf numFmtId="0" fontId="24" fillId="0" borderId="44" xfId="3" applyFont="1" applyFill="1" applyBorder="1" applyAlignment="1">
      <alignment horizontal="justify" vertical="top" wrapText="1"/>
    </xf>
    <xf numFmtId="0" fontId="24" fillId="0" borderId="19" xfId="3" applyFont="1" applyFill="1" applyBorder="1" applyAlignment="1">
      <alignment horizontal="justify" vertical="top" wrapText="1"/>
    </xf>
    <xf numFmtId="0" fontId="24" fillId="0" borderId="25" xfId="3" applyFont="1" applyFill="1" applyBorder="1" applyAlignment="1">
      <alignment vertical="top" wrapText="1"/>
    </xf>
    <xf numFmtId="0" fontId="24" fillId="0" borderId="43" xfId="3" quotePrefix="1" applyFont="1" applyFill="1" applyBorder="1" applyAlignment="1">
      <alignment vertical="top" wrapText="1"/>
    </xf>
    <xf numFmtId="0" fontId="24" fillId="0" borderId="43" xfId="3" applyFont="1" applyFill="1" applyBorder="1" applyAlignment="1">
      <alignment vertical="top" wrapText="1"/>
    </xf>
    <xf numFmtId="0" fontId="55" fillId="0" borderId="43" xfId="3" applyFont="1" applyFill="1" applyBorder="1" applyAlignment="1">
      <alignment horizontal="justify" vertical="top" wrapText="1"/>
    </xf>
    <xf numFmtId="172" fontId="24" fillId="0" borderId="41" xfId="3" applyNumberFormat="1" applyFont="1" applyFill="1" applyBorder="1" applyAlignment="1">
      <alignment horizontal="left" vertical="top" wrapText="1"/>
    </xf>
    <xf numFmtId="0" fontId="55" fillId="0" borderId="41" xfId="3" applyFont="1" applyFill="1" applyBorder="1" applyAlignment="1">
      <alignment horizontal="justify" vertical="top" wrapText="1"/>
    </xf>
    <xf numFmtId="172" fontId="24" fillId="0" borderId="41" xfId="3" applyNumberFormat="1" applyFont="1" applyFill="1" applyBorder="1" applyAlignment="1">
      <alignment horizontal="justify" vertical="top" wrapText="1"/>
    </xf>
    <xf numFmtId="9" fontId="24" fillId="0" borderId="41" xfId="3" applyNumberFormat="1" applyFont="1" applyFill="1" applyBorder="1" applyAlignment="1">
      <alignment horizontal="justify" vertical="top" wrapText="1"/>
    </xf>
    <xf numFmtId="173" fontId="24" fillId="0" borderId="41" xfId="3" applyNumberFormat="1" applyFont="1" applyFill="1" applyBorder="1" applyAlignment="1">
      <alignment horizontal="justify" vertical="top" wrapText="1"/>
    </xf>
    <xf numFmtId="0" fontId="24" fillId="0" borderId="41" xfId="3" applyFont="1" applyFill="1" applyBorder="1" applyAlignment="1">
      <alignment horizontal="left" vertical="top" wrapText="1"/>
    </xf>
    <xf numFmtId="0" fontId="24" fillId="0" borderId="45" xfId="3" quotePrefix="1" applyFont="1" applyFill="1" applyBorder="1" applyAlignment="1">
      <alignment horizontal="justify" vertical="top" wrapText="1"/>
    </xf>
    <xf numFmtId="9" fontId="24" fillId="0" borderId="45" xfId="3" quotePrefix="1" applyNumberFormat="1" applyFont="1" applyFill="1" applyBorder="1" applyAlignment="1">
      <alignment horizontal="justify" vertical="top" wrapText="1"/>
    </xf>
    <xf numFmtId="9" fontId="24" fillId="0" borderId="46" xfId="3" applyNumberFormat="1" applyFont="1" applyFill="1" applyBorder="1" applyAlignment="1">
      <alignment horizontal="justify" vertical="top" wrapText="1"/>
    </xf>
    <xf numFmtId="172" fontId="24" fillId="0" borderId="46" xfId="3" applyNumberFormat="1" applyFont="1" applyFill="1" applyBorder="1" applyAlignment="1">
      <alignment horizontal="justify" vertical="top" wrapText="1"/>
    </xf>
    <xf numFmtId="172" fontId="24" fillId="0" borderId="44" xfId="3" applyNumberFormat="1" applyFont="1" applyFill="1" applyBorder="1" applyAlignment="1">
      <alignment horizontal="justify" vertical="top" wrapText="1"/>
    </xf>
    <xf numFmtId="0" fontId="24" fillId="0" borderId="19" xfId="3" applyFont="1" applyFill="1" applyBorder="1" applyAlignment="1">
      <alignment horizontal="left" vertical="top" wrapText="1"/>
    </xf>
    <xf numFmtId="0" fontId="24" fillId="0" borderId="25" xfId="2" applyFont="1" applyFill="1" applyBorder="1" applyAlignment="1">
      <alignment horizontal="left" vertical="top" wrapText="1"/>
    </xf>
    <xf numFmtId="0" fontId="24" fillId="0" borderId="25" xfId="3" applyFont="1" applyFill="1" applyBorder="1" applyAlignment="1">
      <alignment horizontal="left" vertical="top" wrapText="1"/>
    </xf>
    <xf numFmtId="0" fontId="24" fillId="0" borderId="45" xfId="3" applyFont="1" applyFill="1" applyBorder="1" applyAlignment="1">
      <alignment vertical="top" wrapText="1"/>
    </xf>
    <xf numFmtId="0" fontId="24" fillId="0" borderId="45" xfId="3" applyFont="1" applyFill="1" applyBorder="1" applyAlignment="1">
      <alignment horizontal="left" vertical="top" wrapText="1"/>
    </xf>
    <xf numFmtId="0" fontId="55" fillId="0" borderId="19" xfId="3" applyFont="1" applyFill="1" applyBorder="1" applyAlignment="1">
      <alignment horizontal="left" vertical="center" wrapText="1"/>
    </xf>
    <xf numFmtId="0" fontId="24" fillId="0" borderId="19" xfId="3" applyFont="1" applyFill="1" applyBorder="1" applyAlignment="1">
      <alignment horizontal="left" vertical="center" wrapText="1"/>
    </xf>
    <xf numFmtId="0" fontId="24" fillId="0" borderId="46" xfId="3" applyFont="1" applyFill="1" applyBorder="1" applyAlignment="1">
      <alignment horizontal="justify" vertical="top" wrapText="1"/>
    </xf>
    <xf numFmtId="14" fontId="24" fillId="0" borderId="45" xfId="3" applyNumberFormat="1" applyFont="1" applyFill="1" applyBorder="1" applyAlignment="1">
      <alignment horizontal="justify" vertical="top" wrapText="1"/>
    </xf>
    <xf numFmtId="0" fontId="24" fillId="0" borderId="45" xfId="3" applyFont="1" applyFill="1" applyBorder="1" applyAlignment="1">
      <alignment horizontal="justify" vertical="top" wrapText="1"/>
    </xf>
    <xf numFmtId="0" fontId="55" fillId="0" borderId="19" xfId="3" applyFont="1" applyFill="1" applyBorder="1" applyAlignment="1">
      <alignment horizontal="center" vertical="center" wrapText="1"/>
    </xf>
    <xf numFmtId="0" fontId="24" fillId="0" borderId="19" xfId="3" applyFont="1" applyFill="1" applyBorder="1" applyAlignment="1">
      <alignment horizontal="left" vertical="top" wrapText="1"/>
    </xf>
    <xf numFmtId="0" fontId="24" fillId="0" borderId="25" xfId="3" applyFont="1" applyFill="1" applyBorder="1" applyAlignment="1">
      <alignment horizontal="left" vertical="top" wrapText="1"/>
    </xf>
    <xf numFmtId="0" fontId="24" fillId="0" borderId="43" xfId="3" applyFont="1" applyFill="1" applyBorder="1"/>
    <xf numFmtId="0" fontId="24" fillId="0" borderId="43" xfId="3" applyFont="1" applyFill="1" applyBorder="1" applyAlignment="1">
      <alignment horizontal="left" vertical="top" wrapText="1"/>
    </xf>
    <xf numFmtId="0" fontId="24" fillId="0" borderId="0" xfId="3" applyFont="1" applyFill="1" applyAlignment="1">
      <alignment horizontal="left" wrapText="1"/>
    </xf>
    <xf numFmtId="0" fontId="24" fillId="0" borderId="0" xfId="3" applyFont="1" applyFill="1" applyAlignment="1">
      <alignment wrapText="1"/>
    </xf>
    <xf numFmtId="0" fontId="24" fillId="0" borderId="0" xfId="3" applyFont="1" applyFill="1" applyAlignment="1">
      <alignment horizontal="left" wrapText="1"/>
    </xf>
    <xf numFmtId="1" fontId="55" fillId="0" borderId="0" xfId="3" applyNumberFormat="1" applyFont="1" applyFill="1" applyAlignment="1">
      <alignment horizontal="left" vertical="top"/>
    </xf>
    <xf numFmtId="49" fontId="24" fillId="0" borderId="0" xfId="3" applyNumberFormat="1" applyFont="1" applyFill="1" applyAlignment="1">
      <alignment horizontal="left" vertical="top" wrapText="1"/>
    </xf>
    <xf numFmtId="49" fontId="24" fillId="0" borderId="0" xfId="3" applyNumberFormat="1" applyFont="1" applyFill="1" applyBorder="1" applyAlignment="1">
      <alignment horizontal="left" vertical="top"/>
    </xf>
    <xf numFmtId="0" fontId="24" fillId="0" borderId="0" xfId="3" applyFont="1" applyFill="1" applyBorder="1" applyAlignment="1">
      <alignment horizontal="center" vertical="center"/>
    </xf>
    <xf numFmtId="0" fontId="3" fillId="0" borderId="0" xfId="2" applyFont="1" applyFill="1" applyAlignment="1">
      <alignment horizontal="center" vertical="center"/>
    </xf>
    <xf numFmtId="0" fontId="3" fillId="0" borderId="0" xfId="2" applyFont="1" applyFill="1" applyBorder="1" applyAlignment="1">
      <alignment wrapText="1"/>
    </xf>
    <xf numFmtId="0" fontId="3" fillId="0" borderId="51" xfId="2" applyFont="1" applyFill="1" applyBorder="1" applyAlignment="1">
      <alignment horizontal="center" vertical="center" wrapText="1"/>
    </xf>
    <xf numFmtId="0" fontId="59" fillId="0" borderId="1" xfId="96" applyFont="1" applyBorder="1" applyAlignment="1">
      <alignment horizontal="center" vertical="center" wrapText="1"/>
    </xf>
    <xf numFmtId="0" fontId="59" fillId="0" borderId="6" xfId="96" applyFont="1" applyBorder="1" applyAlignment="1">
      <alignment horizontal="center" vertical="center" wrapText="1"/>
    </xf>
    <xf numFmtId="0" fontId="55" fillId="0" borderId="14" xfId="96" applyNumberFormat="1" applyFont="1" applyFill="1" applyBorder="1" applyAlignment="1">
      <alignment horizontal="center" vertical="center" wrapText="1"/>
    </xf>
    <xf numFmtId="14" fontId="39" fillId="0" borderId="17" xfId="97" applyNumberFormat="1" applyBorder="1" applyAlignment="1">
      <alignment horizontal="center" vertical="center"/>
    </xf>
    <xf numFmtId="0" fontId="3" fillId="0" borderId="17" xfId="63" applyFont="1" applyFill="1" applyBorder="1"/>
    <xf numFmtId="0" fontId="3" fillId="0" borderId="0" xfId="2" applyFont="1" applyFill="1" applyBorder="1" applyAlignment="1">
      <alignment horizontal="center" vertical="center"/>
    </xf>
    <xf numFmtId="0" fontId="3" fillId="0" borderId="0" xfId="63" applyFont="1" applyFill="1" applyBorder="1"/>
    <xf numFmtId="9" fontId="3" fillId="0" borderId="7" xfId="63" applyNumberFormat="1" applyFont="1" applyFill="1" applyBorder="1" applyAlignment="1">
      <alignment horizontal="center" wrapText="1"/>
    </xf>
    <xf numFmtId="14" fontId="24" fillId="0" borderId="7" xfId="96" applyNumberFormat="1" applyFont="1" applyFill="1" applyBorder="1" applyAlignment="1">
      <alignment horizontal="center" vertical="center" wrapText="1"/>
    </xf>
    <xf numFmtId="0" fontId="24" fillId="0" borderId="0" xfId="63" applyFont="1" applyFill="1"/>
    <xf numFmtId="0" fontId="3" fillId="0" borderId="0" xfId="63" applyFont="1" applyFill="1" applyAlignment="1">
      <alignment horizontal="right"/>
    </xf>
    <xf numFmtId="0" fontId="55" fillId="0" borderId="0" xfId="63" applyFont="1" applyFill="1" applyAlignment="1">
      <alignment horizontal="center" wrapText="1"/>
    </xf>
    <xf numFmtId="0" fontId="55" fillId="0" borderId="0" xfId="63" applyFont="1" applyFill="1" applyAlignment="1">
      <alignment horizontal="center"/>
    </xf>
    <xf numFmtId="0" fontId="24" fillId="0" borderId="0" xfId="63" applyFont="1" applyFill="1" applyAlignment="1">
      <alignment horizontal="right"/>
    </xf>
    <xf numFmtId="0" fontId="55" fillId="0" borderId="41" xfId="63" applyFont="1" applyFill="1" applyBorder="1" applyAlignment="1">
      <alignment horizontal="justify"/>
    </xf>
    <xf numFmtId="0" fontId="24" fillId="0" borderId="7" xfId="63" applyFont="1" applyFill="1" applyBorder="1" applyAlignment="1">
      <alignment horizontal="left" vertical="center" wrapText="1"/>
    </xf>
    <xf numFmtId="0" fontId="24" fillId="0" borderId="41" xfId="63" applyFont="1" applyFill="1" applyBorder="1" applyAlignment="1">
      <alignment horizontal="justify"/>
    </xf>
    <xf numFmtId="0" fontId="24" fillId="0" borderId="19" xfId="63" applyFont="1" applyFill="1" applyBorder="1" applyAlignment="1">
      <alignment horizontal="justify"/>
    </xf>
    <xf numFmtId="0" fontId="55" fillId="0" borderId="41" xfId="63" applyFont="1" applyFill="1" applyBorder="1" applyAlignment="1">
      <alignment vertical="top" wrapText="1"/>
    </xf>
    <xf numFmtId="0" fontId="55" fillId="0" borderId="43" xfId="63" applyFont="1" applyFill="1" applyBorder="1" applyAlignment="1">
      <alignment vertical="top" wrapText="1"/>
    </xf>
    <xf numFmtId="0" fontId="24" fillId="0" borderId="44" xfId="63" applyFont="1" applyFill="1" applyBorder="1" applyAlignment="1">
      <alignment horizontal="justify" vertical="top" wrapText="1"/>
    </xf>
    <xf numFmtId="0" fontId="55" fillId="0" borderId="19" xfId="63" applyFont="1" applyFill="1" applyBorder="1" applyAlignment="1">
      <alignment vertical="top" wrapText="1"/>
    </xf>
    <xf numFmtId="0" fontId="24" fillId="0" borderId="19" xfId="63" applyFont="1" applyFill="1" applyBorder="1" applyAlignment="1">
      <alignment vertical="top" wrapText="1"/>
    </xf>
    <xf numFmtId="0" fontId="24" fillId="0" borderId="41" xfId="63" applyFont="1" applyFill="1" applyBorder="1" applyAlignment="1">
      <alignment vertical="top" wrapText="1"/>
    </xf>
    <xf numFmtId="0" fontId="24" fillId="0" borderId="41" xfId="63" quotePrefix="1" applyFont="1" applyFill="1" applyBorder="1" applyAlignment="1">
      <alignment vertical="top" wrapText="1"/>
    </xf>
    <xf numFmtId="0" fontId="24" fillId="0" borderId="19" xfId="63" applyFont="1" applyFill="1" applyBorder="1" applyAlignment="1">
      <alignment horizontal="justify" vertical="top" wrapText="1"/>
    </xf>
    <xf numFmtId="0" fontId="24" fillId="0" borderId="25" xfId="63" applyFont="1" applyFill="1" applyBorder="1" applyAlignment="1">
      <alignment vertical="top" wrapText="1"/>
    </xf>
    <xf numFmtId="0" fontId="24" fillId="0" borderId="43" xfId="63" quotePrefix="1" applyFont="1" applyFill="1" applyBorder="1" applyAlignment="1">
      <alignment vertical="top" wrapText="1"/>
    </xf>
    <xf numFmtId="0" fontId="24" fillId="0" borderId="43" xfId="63" applyFont="1" applyFill="1" applyBorder="1" applyAlignment="1">
      <alignment vertical="top" wrapText="1"/>
    </xf>
    <xf numFmtId="0" fontId="55" fillId="0" borderId="43" xfId="63" applyFont="1" applyFill="1" applyBorder="1" applyAlignment="1">
      <alignment horizontal="justify" vertical="top" wrapText="1"/>
    </xf>
    <xf numFmtId="0" fontId="24" fillId="0" borderId="41" xfId="63" applyFont="1" applyFill="1" applyBorder="1" applyAlignment="1">
      <alignment horizontal="left" vertical="top" wrapText="1"/>
    </xf>
    <xf numFmtId="0" fontId="55" fillId="0" borderId="41" xfId="63" applyFont="1" applyFill="1" applyBorder="1" applyAlignment="1">
      <alignment horizontal="justify" vertical="top" wrapText="1"/>
    </xf>
    <xf numFmtId="9" fontId="24" fillId="0" borderId="41" xfId="63" applyNumberFormat="1" applyFont="1" applyFill="1" applyBorder="1" applyAlignment="1">
      <alignment horizontal="justify" vertical="top" wrapText="1"/>
    </xf>
    <xf numFmtId="0" fontId="24" fillId="0" borderId="45" xfId="63" quotePrefix="1" applyFont="1" applyFill="1" applyBorder="1" applyAlignment="1">
      <alignment horizontal="justify" vertical="top" wrapText="1"/>
    </xf>
    <xf numFmtId="9" fontId="24" fillId="0" borderId="45" xfId="63" quotePrefix="1" applyNumberFormat="1" applyFont="1" applyFill="1" applyBorder="1" applyAlignment="1">
      <alignment horizontal="justify" vertical="top" wrapText="1"/>
    </xf>
    <xf numFmtId="9" fontId="24" fillId="0" borderId="46" xfId="63" applyNumberFormat="1" applyFont="1" applyFill="1" applyBorder="1" applyAlignment="1">
      <alignment horizontal="justify" vertical="top" wrapText="1"/>
    </xf>
    <xf numFmtId="0" fontId="24" fillId="0" borderId="46" xfId="63" applyFont="1" applyFill="1" applyBorder="1" applyAlignment="1">
      <alignment horizontal="justify" vertical="top" wrapText="1"/>
    </xf>
    <xf numFmtId="0" fontId="24" fillId="0" borderId="19" xfId="63" applyFont="1" applyFill="1" applyBorder="1" applyAlignment="1">
      <alignment horizontal="left" vertical="top" wrapText="1"/>
    </xf>
    <xf numFmtId="0" fontId="24" fillId="0" borderId="25" xfId="63" applyFont="1" applyFill="1" applyBorder="1" applyAlignment="1">
      <alignment horizontal="left" vertical="top" wrapText="1"/>
    </xf>
    <xf numFmtId="0" fontId="24" fillId="0" borderId="45" xfId="63" applyFont="1" applyFill="1" applyBorder="1" applyAlignment="1">
      <alignment vertical="top" wrapText="1"/>
    </xf>
    <xf numFmtId="0" fontId="24" fillId="0" borderId="45" xfId="63" applyFont="1" applyFill="1" applyBorder="1" applyAlignment="1">
      <alignment horizontal="left" vertical="top" wrapText="1"/>
    </xf>
    <xf numFmtId="0" fontId="55" fillId="0" borderId="19" xfId="63" applyFont="1" applyFill="1" applyBorder="1" applyAlignment="1">
      <alignment horizontal="left" vertical="center" wrapText="1"/>
    </xf>
    <xf numFmtId="0" fontId="24" fillId="0" borderId="45" xfId="63" applyFont="1" applyFill="1" applyBorder="1" applyAlignment="1">
      <alignment horizontal="justify" vertical="top" wrapText="1"/>
    </xf>
    <xf numFmtId="0" fontId="55" fillId="0" borderId="19" xfId="63" applyFont="1" applyFill="1" applyBorder="1" applyAlignment="1">
      <alignment horizontal="center" vertical="center" wrapText="1"/>
    </xf>
    <xf numFmtId="0" fontId="24" fillId="0" borderId="19" xfId="63" applyFont="1" applyFill="1" applyBorder="1" applyAlignment="1">
      <alignment horizontal="left" vertical="top" wrapText="1"/>
    </xf>
    <xf numFmtId="0" fontId="24" fillId="0" borderId="25" xfId="63" applyFont="1" applyFill="1" applyBorder="1" applyAlignment="1">
      <alignment horizontal="left" vertical="top" wrapText="1"/>
    </xf>
    <xf numFmtId="0" fontId="24" fillId="0" borderId="43" xfId="63" applyFont="1" applyFill="1" applyBorder="1"/>
    <xf numFmtId="0" fontId="24" fillId="0" borderId="43" xfId="63" applyFont="1" applyFill="1" applyBorder="1" applyAlignment="1">
      <alignment horizontal="left" vertical="top" wrapText="1"/>
    </xf>
    <xf numFmtId="0" fontId="24" fillId="0" borderId="0" xfId="63" applyFont="1" applyFill="1" applyAlignment="1">
      <alignment horizontal="left" wrapText="1"/>
    </xf>
    <xf numFmtId="0" fontId="24" fillId="0" borderId="0" xfId="63" applyFont="1" applyFill="1" applyAlignment="1">
      <alignment wrapText="1"/>
    </xf>
    <xf numFmtId="0" fontId="24" fillId="0" borderId="0" xfId="63" applyFont="1" applyFill="1" applyAlignment="1">
      <alignment horizontal="left" wrapText="1"/>
    </xf>
    <xf numFmtId="1" fontId="55" fillId="0" borderId="0" xfId="63" applyNumberFormat="1" applyFont="1" applyFill="1" applyAlignment="1">
      <alignment horizontal="left" vertical="top"/>
    </xf>
    <xf numFmtId="49" fontId="24" fillId="0" borderId="0" xfId="63" applyNumberFormat="1" applyFont="1" applyFill="1" applyAlignment="1">
      <alignment horizontal="left" vertical="top" wrapText="1"/>
    </xf>
    <xf numFmtId="49" fontId="24" fillId="0" borderId="0" xfId="63" applyNumberFormat="1" applyFont="1" applyFill="1" applyBorder="1" applyAlignment="1">
      <alignment horizontal="left" vertical="top"/>
    </xf>
    <xf numFmtId="0" fontId="24" fillId="0" borderId="0" xfId="63" applyFont="1" applyFill="1" applyBorder="1" applyAlignment="1">
      <alignment horizontal="center" vertical="center"/>
    </xf>
    <xf numFmtId="0" fontId="1" fillId="0" borderId="0" xfId="96"/>
    <xf numFmtId="0" fontId="6" fillId="0" borderId="0" xfId="63" applyFont="1" applyFill="1" applyAlignment="1">
      <alignment horizontal="center" vertical="top" wrapText="1"/>
    </xf>
    <xf numFmtId="0" fontId="6" fillId="0" borderId="0" xfId="63" applyFont="1" applyFill="1" applyAlignment="1">
      <alignment horizontal="center" vertical="top" wrapText="1"/>
    </xf>
    <xf numFmtId="2" fontId="3" fillId="0" borderId="0" xfId="63" applyNumberFormat="1" applyFont="1" applyAlignment="1">
      <alignment horizontal="right" vertical="top" wrapText="1"/>
    </xf>
    <xf numFmtId="0" fontId="50" fillId="0" borderId="0" xfId="63" applyFont="1" applyFill="1"/>
    <xf numFmtId="0" fontId="3" fillId="0" borderId="0" xfId="63" applyFont="1" applyFill="1" applyBorder="1" applyAlignment="1">
      <alignment horizontal="right" wrapText="1"/>
    </xf>
    <xf numFmtId="0" fontId="3" fillId="0" borderId="0" xfId="2" applyFont="1" applyFill="1" applyBorder="1" applyAlignment="1">
      <alignment horizontal="left" wrapText="1"/>
    </xf>
    <xf numFmtId="0" fontId="3" fillId="0" borderId="0" xfId="63" applyFont="1" applyFill="1" applyAlignment="1">
      <alignment horizontal="center" vertical="center"/>
    </xf>
    <xf numFmtId="0" fontId="3" fillId="0" borderId="0" xfId="63" applyFont="1" applyFill="1" applyBorder="1" applyAlignment="1">
      <alignment horizontal="left" wrapText="1"/>
    </xf>
    <xf numFmtId="0" fontId="3" fillId="0" borderId="0" xfId="63" applyFont="1" applyBorder="1" applyAlignment="1"/>
    <xf numFmtId="0" fontId="3" fillId="0" borderId="51" xfId="63" applyFont="1" applyFill="1" applyBorder="1" applyAlignment="1">
      <alignment horizontal="center" vertical="center" wrapText="1"/>
    </xf>
    <xf numFmtId="0" fontId="6" fillId="0" borderId="16" xfId="63" applyNumberFormat="1" applyFont="1" applyBorder="1" applyAlignment="1">
      <alignment horizontal="center" vertical="top" wrapText="1"/>
    </xf>
    <xf numFmtId="0" fontId="6" fillId="0" borderId="10" xfId="63" applyFont="1" applyBorder="1" applyAlignment="1">
      <alignment horizontal="left" vertical="top" wrapText="1"/>
    </xf>
    <xf numFmtId="14" fontId="39" fillId="0" borderId="17" xfId="97" applyNumberFormat="1" applyBorder="1"/>
    <xf numFmtId="9" fontId="3" fillId="0" borderId="17" xfId="63" applyNumberFormat="1" applyFont="1" applyFill="1" applyBorder="1" applyAlignment="1">
      <alignment horizontal="center" vertical="center" wrapText="1"/>
    </xf>
    <xf numFmtId="0" fontId="6" fillId="0" borderId="6" xfId="63" applyNumberFormat="1" applyFont="1" applyBorder="1" applyAlignment="1">
      <alignment horizontal="center" vertical="top" wrapText="1"/>
    </xf>
    <xf numFmtId="0" fontId="3" fillId="0" borderId="8" xfId="63" applyFont="1" applyBorder="1" applyAlignment="1">
      <alignment horizontal="left" vertical="top" wrapText="1"/>
    </xf>
    <xf numFmtId="9" fontId="24" fillId="0" borderId="7" xfId="96" applyNumberFormat="1" applyFont="1" applyFill="1" applyBorder="1" applyAlignment="1">
      <alignment horizontal="center" vertical="center" wrapText="1"/>
    </xf>
    <xf numFmtId="14" fontId="39" fillId="0" borderId="7" xfId="97" applyNumberFormat="1" applyBorder="1" applyAlignment="1">
      <alignment horizontal="center" vertical="center"/>
    </xf>
    <xf numFmtId="0" fontId="3" fillId="0" borderId="0" xfId="63" applyFont="1" applyFill="1" applyBorder="1" applyAlignment="1">
      <alignment horizontal="center" vertical="center"/>
    </xf>
    <xf numFmtId="14" fontId="39" fillId="0" borderId="7" xfId="97" applyNumberFormat="1" applyFill="1" applyBorder="1" applyAlignment="1">
      <alignment horizontal="center" vertical="center"/>
    </xf>
    <xf numFmtId="0" fontId="6" fillId="0" borderId="8" xfId="63" applyFont="1" applyBorder="1" applyAlignment="1">
      <alignment horizontal="left" vertical="top" wrapText="1"/>
    </xf>
    <xf numFmtId="0" fontId="60" fillId="0" borderId="7" xfId="96" applyFont="1" applyBorder="1" applyAlignment="1">
      <alignment vertical="center" wrapText="1"/>
    </xf>
    <xf numFmtId="0" fontId="6" fillId="0" borderId="13" xfId="63" applyNumberFormat="1" applyFont="1" applyBorder="1" applyAlignment="1">
      <alignment horizontal="center" vertical="top" wrapText="1"/>
    </xf>
    <xf numFmtId="0" fontId="3" fillId="0" borderId="50" xfId="63" applyFont="1" applyBorder="1" applyAlignment="1">
      <alignment horizontal="left" vertical="top" wrapText="1"/>
    </xf>
    <xf numFmtId="0" fontId="6" fillId="0" borderId="7" xfId="63" applyNumberFormat="1" applyFont="1" applyBorder="1" applyAlignment="1">
      <alignment horizontal="center" vertical="top" wrapText="1"/>
    </xf>
    <xf numFmtId="0" fontId="3" fillId="0" borderId="7" xfId="63" applyFont="1" applyBorder="1" applyAlignment="1">
      <alignment horizontal="left" vertical="top" wrapText="1"/>
    </xf>
    <xf numFmtId="0" fontId="3" fillId="0" borderId="0" xfId="63" applyNumberFormat="1" applyFont="1" applyFill="1" applyBorder="1" applyAlignment="1">
      <alignment horizontal="center" vertical="top" wrapText="1"/>
    </xf>
    <xf numFmtId="0" fontId="50" fillId="0" borderId="0" xfId="63" applyFont="1" applyFill="1" applyBorder="1" applyAlignment="1">
      <alignment horizontal="center"/>
    </xf>
    <xf numFmtId="0" fontId="50" fillId="0" borderId="0" xfId="63" applyFont="1" applyFill="1" applyBorder="1" applyAlignment="1">
      <alignment horizontal="center"/>
    </xf>
    <xf numFmtId="171" fontId="6" fillId="0" borderId="0" xfId="63" applyNumberFormat="1" applyFont="1" applyFill="1" applyBorder="1" applyAlignment="1">
      <alignment horizontal="right" vertical="top" wrapText="1"/>
    </xf>
    <xf numFmtId="172" fontId="24" fillId="27" borderId="41" xfId="70" applyNumberFormat="1" applyFont="1" applyFill="1" applyBorder="1" applyAlignment="1">
      <alignment horizontal="left" vertical="top" wrapText="1"/>
    </xf>
    <xf numFmtId="4" fontId="24" fillId="0" borderId="44" xfId="70" applyNumberFormat="1" applyFont="1" applyFill="1" applyBorder="1" applyAlignment="1">
      <alignment horizontal="justify" vertical="top" wrapText="1"/>
    </xf>
    <xf numFmtId="0" fontId="6" fillId="0" borderId="10" xfId="2" applyFont="1" applyBorder="1" applyAlignment="1">
      <alignment horizontal="left" vertical="center" wrapText="1"/>
    </xf>
    <xf numFmtId="9" fontId="3" fillId="0" borderId="17" xfId="96" applyNumberFormat="1" applyFont="1" applyFill="1" applyBorder="1" applyAlignment="1">
      <alignment horizontal="center" vertical="top" wrapText="1"/>
    </xf>
    <xf numFmtId="0" fontId="3" fillId="0" borderId="8" xfId="2" applyFont="1" applyBorder="1" applyAlignment="1">
      <alignment horizontal="left" vertical="center" wrapText="1"/>
    </xf>
    <xf numFmtId="0" fontId="6" fillId="0" borderId="8" xfId="2" applyFont="1" applyBorder="1" applyAlignment="1">
      <alignment horizontal="left" vertical="center" wrapText="1"/>
    </xf>
    <xf numFmtId="9" fontId="58" fillId="0" borderId="7" xfId="96" applyNumberFormat="1" applyFont="1" applyFill="1" applyBorder="1" applyAlignment="1">
      <alignment horizontal="center" vertical="center" wrapText="1"/>
    </xf>
    <xf numFmtId="0" fontId="3" fillId="0" borderId="7" xfId="63" applyFont="1" applyFill="1" applyBorder="1" applyAlignment="1">
      <alignment horizontal="center" vertical="center"/>
    </xf>
    <xf numFmtId="9" fontId="3" fillId="0" borderId="7" xfId="63" applyNumberFormat="1" applyFont="1" applyFill="1" applyBorder="1" applyAlignment="1">
      <alignment horizontal="center" vertical="center"/>
    </xf>
    <xf numFmtId="0" fontId="3" fillId="0" borderId="50" xfId="2" applyFont="1" applyBorder="1" applyAlignment="1">
      <alignment horizontal="left" vertical="center" wrapText="1"/>
    </xf>
    <xf numFmtId="0" fontId="3" fillId="0" borderId="7" xfId="2" applyFont="1" applyBorder="1" applyAlignment="1">
      <alignment horizontal="left" vertical="center" wrapText="1"/>
    </xf>
    <xf numFmtId="0" fontId="58" fillId="0" borderId="8" xfId="63" applyNumberFormat="1" applyFont="1" applyFill="1" applyBorder="1" applyAlignment="1">
      <alignment horizontal="left" vertical="center" wrapText="1"/>
    </xf>
    <xf numFmtId="0" fontId="58" fillId="0" borderId="40" xfId="63" applyNumberFormat="1" applyFont="1" applyFill="1" applyBorder="1" applyAlignment="1">
      <alignment horizontal="left" vertical="center" wrapText="1"/>
    </xf>
    <xf numFmtId="172" fontId="24" fillId="28" borderId="41" xfId="70" applyNumberFormat="1" applyFont="1" applyFill="1" applyBorder="1" applyAlignment="1">
      <alignment horizontal="justify" vertical="top" wrapText="1"/>
    </xf>
    <xf numFmtId="9" fontId="3" fillId="0" borderId="7" xfId="96" applyNumberFormat="1" applyFont="1" applyFill="1" applyBorder="1" applyAlignment="1">
      <alignment horizontal="center" vertical="center" wrapText="1"/>
    </xf>
    <xf numFmtId="0" fontId="24" fillId="0" borderId="7" xfId="70" applyFont="1" applyFill="1" applyBorder="1" applyAlignment="1">
      <alignment horizontal="left" vertical="center" wrapText="1"/>
    </xf>
    <xf numFmtId="0" fontId="24" fillId="0" borderId="41" xfId="70" applyFont="1" applyFill="1" applyBorder="1" applyAlignment="1">
      <alignment horizontal="justify"/>
    </xf>
    <xf numFmtId="0" fontId="24" fillId="0" borderId="19" xfId="70" applyFont="1" applyFill="1" applyBorder="1" applyAlignment="1">
      <alignment horizontal="justify"/>
    </xf>
    <xf numFmtId="167" fontId="24" fillId="27" borderId="41" xfId="70" applyNumberFormat="1" applyFont="1" applyFill="1" applyBorder="1" applyAlignment="1">
      <alignment horizontal="left" vertical="top" wrapText="1"/>
    </xf>
    <xf numFmtId="167" fontId="24" fillId="28" borderId="41" xfId="70" applyNumberFormat="1" applyFont="1" applyFill="1" applyBorder="1" applyAlignment="1">
      <alignment horizontal="justify" vertical="top" wrapText="1"/>
    </xf>
  </cellXfs>
  <cellStyles count="98">
    <cellStyle name="_ИПР 2011-2015 СТФ пр1 2" xfId="10"/>
    <cellStyle name="_Перегруппировка 2009 - 2011" xfId="11"/>
    <cellStyle name="_Прил 12 МРСК СК,  Нурэнерго" xfId="12"/>
    <cellStyle name="_СВОД_2011" xfId="13"/>
    <cellStyle name="_СВОД_2012" xfId="14"/>
    <cellStyle name="_СВОД_2013" xfId="15"/>
    <cellStyle name="_СВОД_2014" xfId="16"/>
    <cellStyle name="_СВОД_2015" xfId="17"/>
    <cellStyle name="_СТФ" xfId="18"/>
    <cellStyle name="20% - Акцент1 2" xfId="19"/>
    <cellStyle name="20% - Акцент2 2" xfId="20"/>
    <cellStyle name="20% - Акцент3 2" xfId="21"/>
    <cellStyle name="20% - Акцент4 2" xfId="22"/>
    <cellStyle name="20% - Акцент5 2" xfId="23"/>
    <cellStyle name="20% - Акцент6 2" xfId="24"/>
    <cellStyle name="40% - Акцент1 2" xfId="25"/>
    <cellStyle name="40% - Акцент2 2" xfId="26"/>
    <cellStyle name="40% - Акцент3 2" xfId="27"/>
    <cellStyle name="40% - Акцент4 2" xfId="28"/>
    <cellStyle name="40% - Акцент5 2" xfId="29"/>
    <cellStyle name="40% - Акцент6 2" xfId="30"/>
    <cellStyle name="60% - Акцент1 2" xfId="31"/>
    <cellStyle name="60% - Акцент2 2" xfId="32"/>
    <cellStyle name="60% - Акцент3 2" xfId="33"/>
    <cellStyle name="60% - Акцент4 2" xfId="34"/>
    <cellStyle name="60% - Акцент5 2" xfId="35"/>
    <cellStyle name="60% - Акцент6 2" xfId="36"/>
    <cellStyle name="Normal_прил 1.1" xfId="37"/>
    <cellStyle name="Акцент1 2" xfId="38"/>
    <cellStyle name="Акцент2 2" xfId="39"/>
    <cellStyle name="Акцент3 2" xfId="40"/>
    <cellStyle name="Акцент4 2" xfId="41"/>
    <cellStyle name="Акцент5 2" xfId="42"/>
    <cellStyle name="Акцент6 2" xfId="43"/>
    <cellStyle name="Ввод  2" xfId="44"/>
    <cellStyle name="Вывод 2" xfId="45"/>
    <cellStyle name="Вычисление 2" xfId="46"/>
    <cellStyle name="Заголовок 1 2" xfId="47"/>
    <cellStyle name="Заголовок 2 2" xfId="48"/>
    <cellStyle name="Заголовок 3 2" xfId="49"/>
    <cellStyle name="Заголовок 4 2" xfId="50"/>
    <cellStyle name="Итог 2" xfId="51"/>
    <cellStyle name="Контрольная ячейка 2" xfId="52"/>
    <cellStyle name="Название 2" xfId="53"/>
    <cellStyle name="Нейтральный 2" xfId="54"/>
    <cellStyle name="Обычный" xfId="0" builtinId="0"/>
    <cellStyle name="Обычный 10" xfId="55"/>
    <cellStyle name="Обычный 11" xfId="56"/>
    <cellStyle name="Обычный 12" xfId="57"/>
    <cellStyle name="Обычный 13" xfId="58"/>
    <cellStyle name="Обычный 14" xfId="59"/>
    <cellStyle name="Обычный 15" xfId="60"/>
    <cellStyle name="Обычный 16" xfId="61"/>
    <cellStyle name="Обычный 2" xfId="62"/>
    <cellStyle name="Обычный 2 3" xfId="63"/>
    <cellStyle name="Обычный 2 3 2" xfId="6"/>
    <cellStyle name="Обычный 3" xfId="2"/>
    <cellStyle name="Обычный 3 2" xfId="64"/>
    <cellStyle name="Обычный 3 2 2" xfId="65"/>
    <cellStyle name="Обычный 3 3" xfId="66"/>
    <cellStyle name="Обычный 3 4" xfId="7"/>
    <cellStyle name="Обычный 4" xfId="67"/>
    <cellStyle name="Обычный 4 2" xfId="68"/>
    <cellStyle name="Обычный 4 3" xfId="69"/>
    <cellStyle name="Обычный 5" xfId="3"/>
    <cellStyle name="Обычный 5 2" xfId="70"/>
    <cellStyle name="Обычный 5 2 2" xfId="71"/>
    <cellStyle name="Обычный 5 2 2 2" xfId="8"/>
    <cellStyle name="Обычный 5 3" xfId="72"/>
    <cellStyle name="Обычный 6" xfId="73"/>
    <cellStyle name="Обычный 6 2" xfId="74"/>
    <cellStyle name="Обычный 6 3" xfId="75"/>
    <cellStyle name="Обычный 6 4" xfId="76"/>
    <cellStyle name="Обычный 6 5" xfId="77"/>
    <cellStyle name="Обычный 6 6" xfId="78"/>
    <cellStyle name="Обычный 6 7" xfId="79"/>
    <cellStyle name="Обычный 6 8" xfId="96"/>
    <cellStyle name="Обычный 7" xfId="80"/>
    <cellStyle name="Обычный 8" xfId="81"/>
    <cellStyle name="Обычный 8 2" xfId="82"/>
    <cellStyle name="Обычный 9" xfId="83"/>
    <cellStyle name="Обычный_Корректировка 2011 г. (прил 1.4. Минэнерго)  МРСК СК" xfId="5"/>
    <cellStyle name="Обычный_Приложение 13 МРСК СК 2" xfId="9"/>
    <cellStyle name="Обычный_приложение 3.1_1" xfId="97"/>
    <cellStyle name="Плохой 2" xfId="84"/>
    <cellStyle name="Пояснение 2" xfId="85"/>
    <cellStyle name="Примечание 2" xfId="86"/>
    <cellStyle name="Процентный" xfId="1" builtinId="5"/>
    <cellStyle name="Процентный 2" xfId="87"/>
    <cellStyle name="Процентный 3" xfId="88"/>
    <cellStyle name="Связанная ячейка 2" xfId="89"/>
    <cellStyle name="Стиль 1" xfId="4"/>
    <cellStyle name="Стиль 1 2" xfId="90"/>
    <cellStyle name="Текст предупреждения 2" xfId="91"/>
    <cellStyle name="Финансовый 2" xfId="92"/>
    <cellStyle name="Финансовый 3" xfId="93"/>
    <cellStyle name="Финансовый 4" xfId="95"/>
    <cellStyle name="Хороший 2" xfId="9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oip-1/Local%20Settings/Temporary%20Internet%20Files/Content.IE5/L8JJ3DSK/&#1054;&#1090;&#1095;&#1077;&#1090;%20&#1052;&#1069;%203%20&#1082;&#1074;.%20&#1057;&#1090;&#1069;%2014,37%20(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013%20&#1075;&#1086;&#1076;/&#1054;&#1090;&#1095;&#1077;&#1090;%201%20&#1082;&#1074;&#1072;&#1088;&#1090;&#1072;&#1083;%202013/&#1092;&#1086;&#1088;&#1084;&#1072;&#1090;&#1099;%20&#1052;&#1069;/&#1054;&#1058;&#1063;&#1045;&#1058;%20&#1079;&#1072;%204%20&#1082;&#1074;._14.02.13_&#1060;&#1048;&#1053;&#1040;&#1051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Microsoft%20Office\Office14\&#1060;&#1080;&#1083;&#1080;&#1072;&#1083;&#1099;\&#1054;&#1090;&#1095;&#1077;&#1090;%203%20&#1082;&#1074;.%20&#1057;&#1058;&#1060;%20&#1052;&#1069;%2025%2010%201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2015/&#1054;&#1090;&#1095;&#1077;&#1090;%204%20&#1082;&#1074;&#1072;&#1088;&#1090;&#1072;&#1083;%202015%20&#1075;&#1086;&#1076;&#1072;/&#1054;&#1090;%20&#1101;&#1082;&#1086;&#1085;&#1086;&#1084;&#1080;&#1089;&#1090;&#1086;&#1074;/2015.12%20&#1055;&#1088;&#1080;&#1083;&#1086;&#1078;&#1077;&#1085;&#1080;&#1077;%2012_&#1073;&#1089;%20&#1086;&#1090;%2005.02.201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oip-1\Local%20Settings\Temporary%20Internet%20Files\Content.IE5\L8JJ3DSK\&#1054;&#1090;&#1095;&#1077;&#1090;%20&#1052;&#1069;%203%20&#1082;&#1074;.%20&#1057;&#1090;&#1069;%2014,37%20(2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3%20&#1075;&#1086;&#1076;\&#1054;&#1090;&#1095;&#1077;&#1090;%201%20&#1082;&#1074;&#1072;&#1088;&#1090;&#1072;&#1083;%202013\&#1092;&#1086;&#1088;&#1084;&#1072;&#1090;&#1099;%20&#1052;&#1069;\&#1054;&#1058;&#1063;&#1045;&#1058;%20&#1079;&#1072;%204%20&#1082;&#1074;._14.02.13_&#1060;&#1048;&#1053;&#1040;&#105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7.1"/>
      <sheetName val="Приложение 13"/>
      <sheetName val="приложение 7.2"/>
      <sheetName val="приложение 8"/>
      <sheetName val="приложение 9"/>
      <sheetName val="приложение 10(Радиозавод)"/>
      <sheetName val="приложение 11.1(Радиозавод)"/>
      <sheetName val="приложение 11.2(Радиозавод)"/>
      <sheetName val="приложение 10(НПС-4)"/>
      <sheetName val="приложение 11.1(НПС-4)"/>
      <sheetName val="приложение 11.2(НПС-4)"/>
      <sheetName val="Приложение 12"/>
    </sheetNames>
    <sheetDataSet>
      <sheetData sheetId="0">
        <row r="54">
          <cell r="C54" t="str">
            <v>Реконструкция     ВЛ    6-20 кВ</v>
          </cell>
        </row>
        <row r="197">
          <cell r="AD197">
            <v>1</v>
          </cell>
          <cell r="AE197">
            <v>279.75137000000001</v>
          </cell>
          <cell r="AF197">
            <v>279.75137000000001</v>
          </cell>
        </row>
        <row r="198">
          <cell r="AD198">
            <v>4</v>
          </cell>
          <cell r="AE198">
            <v>295.23282999999998</v>
          </cell>
          <cell r="AF198">
            <v>290.50695999999999</v>
          </cell>
        </row>
        <row r="199">
          <cell r="AE199">
            <v>1135.2651604399996</v>
          </cell>
          <cell r="AF199">
            <v>824.74150601000008</v>
          </cell>
        </row>
        <row r="200">
          <cell r="AE200">
            <v>55.249139499999991</v>
          </cell>
          <cell r="AF200">
            <v>13.60521</v>
          </cell>
        </row>
        <row r="201">
          <cell r="AE201">
            <v>11.03504</v>
          </cell>
          <cell r="AF201">
            <v>11.03504</v>
          </cell>
        </row>
        <row r="202">
          <cell r="AD202">
            <v>24</v>
          </cell>
          <cell r="AE202">
            <v>0.94942000000000004</v>
          </cell>
          <cell r="AF202">
            <v>0.94942000000000004</v>
          </cell>
        </row>
        <row r="203">
          <cell r="AD203">
            <v>26</v>
          </cell>
          <cell r="AE203">
            <v>3.4277600000000001</v>
          </cell>
          <cell r="AF203">
            <v>3.4277600000000001</v>
          </cell>
        </row>
        <row r="204">
          <cell r="AD204">
            <v>27</v>
          </cell>
          <cell r="AE204">
            <v>6.6578600000000003</v>
          </cell>
          <cell r="AF204">
            <v>6.6578600000000003</v>
          </cell>
        </row>
        <row r="205">
          <cell r="AE205">
            <v>-9.0419688499999999</v>
          </cell>
          <cell r="AF205">
            <v>0</v>
          </cell>
        </row>
        <row r="206">
          <cell r="AD206">
            <v>31</v>
          </cell>
          <cell r="AE206">
            <v>-9.0419688499999999</v>
          </cell>
        </row>
        <row r="207">
          <cell r="AE207">
            <v>53.256068349999993</v>
          </cell>
          <cell r="AF207">
            <v>2.5701700000000001</v>
          </cell>
        </row>
        <row r="208">
          <cell r="AD208">
            <v>34</v>
          </cell>
          <cell r="AE208">
            <v>50.685898349999995</v>
          </cell>
        </row>
        <row r="209">
          <cell r="AD209">
            <v>47</v>
          </cell>
          <cell r="AE209">
            <v>2.5701700000000001</v>
          </cell>
          <cell r="AF209">
            <v>2.5701700000000001</v>
          </cell>
        </row>
        <row r="210">
          <cell r="AE210">
            <v>890.11133015999985</v>
          </cell>
          <cell r="AF210">
            <v>697.59402600999999</v>
          </cell>
        </row>
        <row r="211">
          <cell r="AE211">
            <v>866.07941083999992</v>
          </cell>
          <cell r="AF211">
            <v>686.58789601000001</v>
          </cell>
        </row>
        <row r="212">
          <cell r="AE212">
            <v>18.44784855</v>
          </cell>
          <cell r="AF212">
            <v>6.9600600000000004</v>
          </cell>
        </row>
        <row r="213">
          <cell r="AE213">
            <v>4.2834527900000001</v>
          </cell>
          <cell r="AF213">
            <v>3.1208200000000001</v>
          </cell>
        </row>
        <row r="214">
          <cell r="AE214">
            <v>1.30061798</v>
          </cell>
          <cell r="AF214">
            <v>0.92524999999999991</v>
          </cell>
        </row>
        <row r="215">
          <cell r="AE215">
            <v>890.11087335000002</v>
          </cell>
          <cell r="AF215">
            <v>697.60807600999999</v>
          </cell>
        </row>
        <row r="216">
          <cell r="AE216">
            <v>5.44799539</v>
          </cell>
          <cell r="AF216">
            <v>0.53147999999999995</v>
          </cell>
        </row>
        <row r="217">
          <cell r="AE217">
            <v>0.19800000000000001</v>
          </cell>
          <cell r="AF217">
            <v>0.19800000000000001</v>
          </cell>
        </row>
        <row r="218">
          <cell r="AE218">
            <v>0.19800000000000001</v>
          </cell>
          <cell r="AF218">
            <v>0.19800000000000001</v>
          </cell>
        </row>
        <row r="219">
          <cell r="AE219">
            <v>0.33348</v>
          </cell>
          <cell r="AF219">
            <v>0.33348</v>
          </cell>
        </row>
        <row r="220">
          <cell r="AE220">
            <v>0.33348</v>
          </cell>
          <cell r="AF220">
            <v>0.33348</v>
          </cell>
        </row>
        <row r="221">
          <cell r="AE221">
            <v>4.5556542200000001</v>
          </cell>
          <cell r="AF221">
            <v>0</v>
          </cell>
        </row>
        <row r="222">
          <cell r="AD222">
            <v>83</v>
          </cell>
          <cell r="AE222">
            <v>4.5556542200000001</v>
          </cell>
        </row>
        <row r="223">
          <cell r="AE223">
            <v>0.36086117000000001</v>
          </cell>
          <cell r="AF223">
            <v>0</v>
          </cell>
        </row>
        <row r="224">
          <cell r="AD224">
            <v>87</v>
          </cell>
          <cell r="AE224">
            <v>0.36086117000000001</v>
          </cell>
        </row>
        <row r="225">
          <cell r="AE225">
            <v>884.66287796000006</v>
          </cell>
          <cell r="AF225">
            <v>697.07659601</v>
          </cell>
        </row>
        <row r="226">
          <cell r="AE226">
            <v>355.75984999999997</v>
          </cell>
          <cell r="AF226">
            <v>355.75984999999997</v>
          </cell>
        </row>
        <row r="227">
          <cell r="AD227">
            <v>90</v>
          </cell>
          <cell r="AE227">
            <v>62.561669999999999</v>
          </cell>
          <cell r="AF227">
            <v>62.561669999999999</v>
          </cell>
        </row>
        <row r="228">
          <cell r="AD228">
            <v>91</v>
          </cell>
          <cell r="AE228">
            <v>1.9411499999999999</v>
          </cell>
          <cell r="AF228">
            <v>1.9411499999999999</v>
          </cell>
        </row>
        <row r="229">
          <cell r="AD229">
            <v>92</v>
          </cell>
          <cell r="AE229">
            <v>72.31353</v>
          </cell>
          <cell r="AF229">
            <v>72.31353</v>
          </cell>
        </row>
        <row r="230">
          <cell r="AD230">
            <v>94</v>
          </cell>
          <cell r="AE230">
            <v>83.63194</v>
          </cell>
          <cell r="AF230">
            <v>83.63194</v>
          </cell>
        </row>
        <row r="231">
          <cell r="AD231">
            <v>99</v>
          </cell>
          <cell r="AE231">
            <v>135.31155999999999</v>
          </cell>
          <cell r="AF231">
            <v>135.31155999999999</v>
          </cell>
        </row>
        <row r="232">
          <cell r="AE232">
            <v>48.245298900000002</v>
          </cell>
          <cell r="AF232">
            <v>20.95307</v>
          </cell>
        </row>
        <row r="233">
          <cell r="AE233">
            <v>1.4068385399999999</v>
          </cell>
        </row>
        <row r="234">
          <cell r="AE234">
            <v>0.35716102999999999</v>
          </cell>
        </row>
        <row r="235">
          <cell r="AE235">
            <v>2.1534299700000004</v>
          </cell>
        </row>
        <row r="236">
          <cell r="AE236">
            <v>2.93085</v>
          </cell>
        </row>
        <row r="237">
          <cell r="AE237">
            <v>3.5129369800000001</v>
          </cell>
        </row>
        <row r="238">
          <cell r="AE238">
            <v>0.92798791000000003</v>
          </cell>
        </row>
        <row r="239">
          <cell r="AE239">
            <v>0.37222051</v>
          </cell>
        </row>
        <row r="240">
          <cell r="AE240">
            <v>0.53800000000000003</v>
          </cell>
          <cell r="AF240">
            <v>0.53800000000000003</v>
          </cell>
        </row>
        <row r="241">
          <cell r="AE241">
            <v>0.41673699999999997</v>
          </cell>
        </row>
        <row r="242">
          <cell r="AE242">
            <v>0.66731695999999996</v>
          </cell>
        </row>
        <row r="243">
          <cell r="AE243">
            <v>0.24676999999999999</v>
          </cell>
          <cell r="AF243">
            <v>0.24676999999999999</v>
          </cell>
        </row>
        <row r="244">
          <cell r="AE244">
            <v>3.8801100000000002</v>
          </cell>
          <cell r="AF244">
            <v>3.8801100000000002</v>
          </cell>
        </row>
        <row r="245">
          <cell r="AE245">
            <v>1.9390000000000001</v>
          </cell>
          <cell r="AF245">
            <v>1.9390000000000001</v>
          </cell>
        </row>
        <row r="246">
          <cell r="AE246">
            <v>0.61699999999999999</v>
          </cell>
          <cell r="AF246">
            <v>0.61699999999999999</v>
          </cell>
        </row>
        <row r="247">
          <cell r="AE247">
            <v>0.43093999999999999</v>
          </cell>
          <cell r="AF247">
            <v>0.43093999999999999</v>
          </cell>
        </row>
        <row r="248">
          <cell r="AE248">
            <v>4.6420700000000004</v>
          </cell>
          <cell r="AF248">
            <v>4.6420700000000004</v>
          </cell>
        </row>
        <row r="249">
          <cell r="AE249">
            <v>0.52395000000000003</v>
          </cell>
          <cell r="AF249">
            <v>0.52395000000000003</v>
          </cell>
        </row>
        <row r="250">
          <cell r="AE250">
            <v>22.681980000000003</v>
          </cell>
          <cell r="AF250">
            <v>8.13523</v>
          </cell>
        </row>
        <row r="251">
          <cell r="AE251">
            <v>2.7603842500000004</v>
          </cell>
          <cell r="AF251">
            <v>2.3129300000000006</v>
          </cell>
        </row>
        <row r="252">
          <cell r="AE252">
            <v>0.15729162999999999</v>
          </cell>
        </row>
        <row r="253">
          <cell r="AE253">
            <v>7.9868100000000004E-3</v>
          </cell>
        </row>
        <row r="254">
          <cell r="AE254">
            <v>0.30454999999999999</v>
          </cell>
          <cell r="AF254">
            <v>0.30454999999999999</v>
          </cell>
        </row>
        <row r="255">
          <cell r="AE255">
            <v>1.6146100000000001</v>
          </cell>
          <cell r="AF255">
            <v>1.6146100000000001</v>
          </cell>
        </row>
        <row r="256">
          <cell r="AE256">
            <v>2.767E-2</v>
          </cell>
          <cell r="AF256">
            <v>2.767E-2</v>
          </cell>
        </row>
        <row r="257">
          <cell r="AE257">
            <v>8.4820000000000007E-2</v>
          </cell>
          <cell r="AF257">
            <v>8.4820000000000007E-2</v>
          </cell>
        </row>
        <row r="258">
          <cell r="AE258">
            <v>0.13300000000000001</v>
          </cell>
          <cell r="AF258">
            <v>0.13300000000000001</v>
          </cell>
        </row>
        <row r="259">
          <cell r="AE259">
            <v>0.14828</v>
          </cell>
          <cell r="AF259">
            <v>0.14828</v>
          </cell>
        </row>
        <row r="260">
          <cell r="AE260">
            <v>0.28217581000000003</v>
          </cell>
        </row>
        <row r="261">
          <cell r="AE261">
            <v>477.89734481000005</v>
          </cell>
          <cell r="AF261">
            <v>318.05074601000001</v>
          </cell>
        </row>
        <row r="262">
          <cell r="AE262">
            <v>477.89734481000005</v>
          </cell>
          <cell r="AF262">
            <v>318.05074601000001</v>
          </cell>
        </row>
        <row r="263">
          <cell r="AD263">
            <v>162</v>
          </cell>
          <cell r="AE263">
            <v>20.103508430000002</v>
          </cell>
        </row>
        <row r="264">
          <cell r="AD264">
            <v>165</v>
          </cell>
          <cell r="AE264">
            <v>134.1507</v>
          </cell>
          <cell r="AF264">
            <v>134.1507</v>
          </cell>
        </row>
        <row r="265">
          <cell r="AD265">
            <v>167</v>
          </cell>
          <cell r="AE265">
            <v>170.447</v>
          </cell>
          <cell r="AF265">
            <v>170.447</v>
          </cell>
        </row>
        <row r="266">
          <cell r="AD266">
            <v>168</v>
          </cell>
          <cell r="AE266">
            <v>114.09448999999999</v>
          </cell>
          <cell r="AF266">
            <v>13.453046009999994</v>
          </cell>
        </row>
        <row r="267">
          <cell r="AD267">
            <v>169</v>
          </cell>
          <cell r="AE267">
            <v>36.131221210000007</v>
          </cell>
        </row>
        <row r="268">
          <cell r="AD268">
            <v>179</v>
          </cell>
          <cell r="AE268">
            <v>2.5583039300000001</v>
          </cell>
        </row>
        <row r="269">
          <cell r="AD269">
            <v>180</v>
          </cell>
          <cell r="AE269">
            <v>0.41212124</v>
          </cell>
        </row>
        <row r="270">
          <cell r="AE270">
            <v>30.394674310000003</v>
          </cell>
          <cell r="AF270">
            <v>4.5337399999999999</v>
          </cell>
        </row>
        <row r="271">
          <cell r="AE271">
            <v>30.394674310000003</v>
          </cell>
          <cell r="AF271">
            <v>4.5337399999999999</v>
          </cell>
        </row>
        <row r="272">
          <cell r="AD272">
            <v>351</v>
          </cell>
          <cell r="AE272">
            <v>21.722414390000001</v>
          </cell>
          <cell r="AF272">
            <v>4.3243799999999997</v>
          </cell>
        </row>
        <row r="273">
          <cell r="AE273">
            <v>1.86340266</v>
          </cell>
        </row>
        <row r="274">
          <cell r="AE274">
            <v>0.55329331999999998</v>
          </cell>
        </row>
        <row r="275">
          <cell r="AE275">
            <v>0.78200000000000003</v>
          </cell>
          <cell r="AF275">
            <v>0.78200000000000003</v>
          </cell>
        </row>
        <row r="276">
          <cell r="AE276">
            <v>0.79479</v>
          </cell>
          <cell r="AF276">
            <v>0.79479</v>
          </cell>
        </row>
        <row r="277">
          <cell r="AE277">
            <v>0.15562999999999999</v>
          </cell>
          <cell r="AF277">
            <v>0.15562999999999999</v>
          </cell>
        </row>
        <row r="278">
          <cell r="AE278">
            <v>0.19994999999999999</v>
          </cell>
          <cell r="AF278">
            <v>0.19994999999999999</v>
          </cell>
        </row>
        <row r="279">
          <cell r="AE279">
            <v>0.79800000000000004</v>
          </cell>
          <cell r="AF279">
            <v>0.79800000000000004</v>
          </cell>
        </row>
        <row r="280">
          <cell r="AE280">
            <v>0.23658000000000001</v>
          </cell>
          <cell r="AF280">
            <v>0.23658000000000001</v>
          </cell>
        </row>
        <row r="281">
          <cell r="AE281">
            <v>0.52300000000000002</v>
          </cell>
          <cell r="AF281">
            <v>0.52300000000000002</v>
          </cell>
        </row>
        <row r="282">
          <cell r="AE282">
            <v>1.6962881299999999</v>
          </cell>
        </row>
        <row r="283">
          <cell r="AE283">
            <v>2.1210070399999998</v>
          </cell>
        </row>
        <row r="284">
          <cell r="AE284">
            <v>2.4569502400000003</v>
          </cell>
        </row>
        <row r="285">
          <cell r="AE285">
            <v>0.41513</v>
          </cell>
          <cell r="AF285">
            <v>0.41513</v>
          </cell>
        </row>
        <row r="286">
          <cell r="AE286">
            <v>0.41930000000000001</v>
          </cell>
          <cell r="AF286">
            <v>0.41930000000000001</v>
          </cell>
        </row>
        <row r="287">
          <cell r="AE287">
            <v>3.70444101</v>
          </cell>
        </row>
        <row r="288">
          <cell r="AE288">
            <v>5.0026519900000004</v>
          </cell>
        </row>
        <row r="289">
          <cell r="AE289">
            <v>8.4628999199999999</v>
          </cell>
          <cell r="AF289">
            <v>0</v>
          </cell>
        </row>
        <row r="290">
          <cell r="AE290">
            <v>0.56862405999999999</v>
          </cell>
        </row>
        <row r="291">
          <cell r="AE291">
            <v>0.72311901999999995</v>
          </cell>
        </row>
        <row r="292">
          <cell r="AE292">
            <v>7.1711568400000001</v>
          </cell>
        </row>
        <row r="293">
          <cell r="AE293">
            <v>0.20935999999999999</v>
          </cell>
          <cell r="AF293">
            <v>0.20935999999999999</v>
          </cell>
        </row>
        <row r="294">
          <cell r="AE294">
            <v>0.20935999999999999</v>
          </cell>
          <cell r="AF294">
            <v>0.20935999999999999</v>
          </cell>
        </row>
        <row r="295">
          <cell r="AE295">
            <v>38.334600000000002</v>
          </cell>
          <cell r="AF295">
            <v>38.334600000000002</v>
          </cell>
        </row>
        <row r="296">
          <cell r="AE296">
            <v>38.334600000000002</v>
          </cell>
          <cell r="AF296">
            <v>38.334600000000002</v>
          </cell>
        </row>
        <row r="297">
          <cell r="AD297">
            <v>225</v>
          </cell>
          <cell r="AE297">
            <v>38.334600000000002</v>
          </cell>
          <cell r="AF297">
            <v>38.334600000000002</v>
          </cell>
        </row>
        <row r="298">
          <cell r="AE298">
            <v>44.325969999999998</v>
          </cell>
          <cell r="AF298">
            <v>31.184929999999998</v>
          </cell>
        </row>
        <row r="299">
          <cell r="AD299">
            <v>236</v>
          </cell>
          <cell r="AE299">
            <v>43.243969999999997</v>
          </cell>
          <cell r="AF299">
            <v>30.102929999999997</v>
          </cell>
        </row>
        <row r="300">
          <cell r="AD300">
            <v>241</v>
          </cell>
          <cell r="AE300">
            <v>1.0820000000000001</v>
          </cell>
          <cell r="AF300">
            <v>1.0820000000000001</v>
          </cell>
        </row>
        <row r="301">
          <cell r="AE301">
            <v>16.34863137</v>
          </cell>
          <cell r="AF301">
            <v>10.471</v>
          </cell>
        </row>
        <row r="302">
          <cell r="AD302">
            <v>259</v>
          </cell>
          <cell r="AE302">
            <v>2.99</v>
          </cell>
          <cell r="AF302">
            <v>2.99</v>
          </cell>
        </row>
        <row r="303">
          <cell r="AD303">
            <v>260</v>
          </cell>
          <cell r="AE303">
            <v>3.028</v>
          </cell>
          <cell r="AF303">
            <v>3.028</v>
          </cell>
        </row>
        <row r="304">
          <cell r="AD304">
            <v>262</v>
          </cell>
          <cell r="AE304">
            <v>4.4530000000000003</v>
          </cell>
          <cell r="AF304">
            <v>4.4530000000000003</v>
          </cell>
        </row>
        <row r="305">
          <cell r="AD305">
            <v>261</v>
          </cell>
          <cell r="AE305">
            <v>5.8776313700000005</v>
          </cell>
        </row>
        <row r="306">
          <cell r="AE306">
            <v>60.500815099999997</v>
          </cell>
          <cell r="AF306">
            <v>29.018000000000001</v>
          </cell>
        </row>
        <row r="307">
          <cell r="AD307">
            <v>279</v>
          </cell>
          <cell r="AE307">
            <v>57.587932100000003</v>
          </cell>
          <cell r="AF307">
            <v>29.018000000000001</v>
          </cell>
        </row>
        <row r="308">
          <cell r="AD308">
            <v>360</v>
          </cell>
          <cell r="AE308">
            <v>0.51364200000000004</v>
          </cell>
        </row>
        <row r="309">
          <cell r="AD309">
            <v>361</v>
          </cell>
          <cell r="AE309">
            <v>0.664601</v>
          </cell>
        </row>
        <row r="310">
          <cell r="AD310">
            <v>362</v>
          </cell>
          <cell r="AE310">
            <v>1.7346400000000002</v>
          </cell>
        </row>
        <row r="312">
          <cell r="AD312">
            <v>101</v>
          </cell>
          <cell r="AE312">
            <v>48.443298900000002</v>
          </cell>
          <cell r="AF312">
            <v>21.151070000000001</v>
          </cell>
        </row>
        <row r="313">
          <cell r="AD313">
            <v>133</v>
          </cell>
          <cell r="AE313">
            <v>3.0938642500000002</v>
          </cell>
          <cell r="AF313">
            <v>2.6464100000000004</v>
          </cell>
        </row>
        <row r="314">
          <cell r="AD314">
            <v>204</v>
          </cell>
          <cell r="AE314">
            <v>8.6722599200000001</v>
          </cell>
          <cell r="AF314">
            <v>0.19535999999999998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7.1"/>
      <sheetName val="прил 7.2"/>
      <sheetName val="приложение 8"/>
      <sheetName val="прил 9"/>
      <sheetName val="приложение 10(Радиозавод)"/>
      <sheetName val="приложение 11.1(Радиозавод)"/>
      <sheetName val="приложение 11.2(Радиозавод)"/>
      <sheetName val="приложение 10(НПС-4)"/>
      <sheetName val="приложение 11.1(НПС-4)"/>
      <sheetName val="приложение 11.2(НПС-4)"/>
      <sheetName val="Приложение 12"/>
    </sheetNames>
    <sheetDataSet>
      <sheetData sheetId="0">
        <row r="540">
          <cell r="C540">
            <v>6</v>
          </cell>
          <cell r="D540">
            <v>0.32728000000000002</v>
          </cell>
          <cell r="E540">
            <v>0.39757999999999999</v>
          </cell>
        </row>
        <row r="541">
          <cell r="C541">
            <v>7</v>
          </cell>
          <cell r="D541">
            <v>0</v>
          </cell>
          <cell r="E541">
            <v>0</v>
          </cell>
        </row>
        <row r="542">
          <cell r="C542">
            <v>31</v>
          </cell>
          <cell r="D542">
            <v>0</v>
          </cell>
          <cell r="E542">
            <v>3.39392</v>
          </cell>
        </row>
        <row r="543">
          <cell r="C543">
            <v>32</v>
          </cell>
          <cell r="D543">
            <v>0</v>
          </cell>
          <cell r="E543">
            <v>4.5221599999999995</v>
          </cell>
        </row>
        <row r="544">
          <cell r="C544">
            <v>33</v>
          </cell>
          <cell r="D544">
            <v>0</v>
          </cell>
          <cell r="E544">
            <v>0</v>
          </cell>
          <cell r="AN544">
            <v>1</v>
          </cell>
          <cell r="AP544" t="str">
            <v>Строительство  ПС 110/10кВ "Радиозавод"  с заходами ВЛ 110 кВ  в г Михайловске Шпаковского района     (ОРУ-110кВ по схеме № 110-5 с элегазовыми выкл. в цепях тр-ров и в Мостике, с установкой силовых тр-ров 110/10кВ мощностью 2х25,0 тыс. кВА,  РУ-10 кВ типа КРУ, орган. постоянного опер. тока, сооруж. модульных зданий ОПУ и ЗРУ-10, сооружение модульного здания ДП и укомпл. его диспетчерским щитом и средствами связи), в т.ч.</v>
          </cell>
          <cell r="AQ544" t="str">
            <v>СТФ</v>
          </cell>
          <cell r="AR544">
            <v>500.35614999999996</v>
          </cell>
          <cell r="AS544">
            <v>437.11410720000003</v>
          </cell>
          <cell r="AT544">
            <v>197.4860272</v>
          </cell>
          <cell r="AU544">
            <v>200.26300000000001</v>
          </cell>
          <cell r="AV544">
            <v>86.512</v>
          </cell>
          <cell r="AW544">
            <v>83.700040000000001</v>
          </cell>
          <cell r="AX544">
            <v>5</v>
          </cell>
          <cell r="AY544">
            <v>0.35099999999999998</v>
          </cell>
          <cell r="AZ544">
            <v>10</v>
          </cell>
          <cell r="BA544">
            <v>1.0058400000000001</v>
          </cell>
          <cell r="BB544">
            <v>45</v>
          </cell>
          <cell r="BC544">
            <v>38.584199999999996</v>
          </cell>
          <cell r="BD544">
            <v>26.512</v>
          </cell>
          <cell r="BE544">
            <v>43.759</v>
          </cell>
          <cell r="BF544">
            <v>-2.8119599999999991</v>
          </cell>
          <cell r="BG544">
            <v>0.96749630109117812</v>
          </cell>
          <cell r="BH544">
            <v>11.042999999999999</v>
          </cell>
          <cell r="BI544">
            <v>5.2392000000000001E-2</v>
          </cell>
          <cell r="BJ544">
            <v>80.785709999999995</v>
          </cell>
          <cell r="BK544">
            <v>104.58306533</v>
          </cell>
          <cell r="BL544">
            <v>30.498000000000001</v>
          </cell>
          <cell r="BM544">
            <v>11.198065329999999</v>
          </cell>
          <cell r="BN544">
            <v>4.9020000000000001</v>
          </cell>
          <cell r="BO544">
            <v>0.23100000000000001</v>
          </cell>
          <cell r="BP544">
            <v>18.860709999999997</v>
          </cell>
          <cell r="BQ544">
            <v>35</v>
          </cell>
          <cell r="BR544">
            <v>26.524999999999999</v>
          </cell>
          <cell r="BS544">
            <v>58.153999999999996</v>
          </cell>
          <cell r="BT544">
            <v>103.89391000000001</v>
          </cell>
          <cell r="BU544">
            <v>23.797355330000002</v>
          </cell>
          <cell r="BV544">
            <v>1.2945738216573204</v>
          </cell>
        </row>
        <row r="545">
          <cell r="D545">
            <v>0</v>
          </cell>
          <cell r="E545">
            <v>0</v>
          </cell>
          <cell r="AP545" t="str">
            <v>Строительство ВЛ 110 кВ Л-1, Л-2, Л-3</v>
          </cell>
          <cell r="AS545">
            <v>0</v>
          </cell>
          <cell r="AT545">
            <v>86.285139999999998</v>
          </cell>
          <cell r="AU545">
            <v>0</v>
          </cell>
          <cell r="AV545">
            <v>0</v>
          </cell>
          <cell r="AW545">
            <v>73.123000000000005</v>
          </cell>
          <cell r="BC545">
            <v>39.050000000000004</v>
          </cell>
          <cell r="BE545">
            <v>34.073</v>
          </cell>
          <cell r="BK545">
            <v>82.296000000000006</v>
          </cell>
          <cell r="BQ545">
            <v>35</v>
          </cell>
          <cell r="BS545">
            <v>47.296000000000006</v>
          </cell>
        </row>
        <row r="546">
          <cell r="D546">
            <v>0</v>
          </cell>
          <cell r="E546">
            <v>0</v>
          </cell>
          <cell r="AP546" t="str">
            <v>Строительство ПС 110/10 кВ "Радиозавод"</v>
          </cell>
          <cell r="AS546">
            <v>0</v>
          </cell>
          <cell r="AT546">
            <v>111.20084</v>
          </cell>
          <cell r="AU546">
            <v>200.26300000000001</v>
          </cell>
          <cell r="AV546">
            <v>0</v>
          </cell>
          <cell r="AW546">
            <v>10.577</v>
          </cell>
          <cell r="AY546">
            <v>0.35099999999999998</v>
          </cell>
          <cell r="BA546">
            <v>0.54</v>
          </cell>
          <cell r="BE546">
            <v>9.6859999999999999</v>
          </cell>
          <cell r="BH546">
            <v>11.042999999999999</v>
          </cell>
          <cell r="BI546">
            <v>5.1999999999999998E-2</v>
          </cell>
          <cell r="BK546">
            <v>22.287071329999996</v>
          </cell>
          <cell r="BM546">
            <v>11.198065329999999</v>
          </cell>
          <cell r="BO546">
            <v>0.23100000000000001</v>
          </cell>
          <cell r="BS546">
            <v>10.858006</v>
          </cell>
        </row>
        <row r="547">
          <cell r="C547">
            <v>12</v>
          </cell>
          <cell r="D547">
            <v>4.2106249800000004</v>
          </cell>
          <cell r="E547">
            <v>4.1839599999999999</v>
          </cell>
          <cell r="AN547">
            <v>2</v>
          </cell>
          <cell r="AP547" t="str">
            <v>Строительство ПС 110/10 кВ "НПС-4" (КТК)</v>
          </cell>
          <cell r="AQ547" t="str">
            <v>стф</v>
          </cell>
          <cell r="AR547">
            <v>366.30721000000005</v>
          </cell>
          <cell r="AS547">
            <v>362.70074</v>
          </cell>
          <cell r="AT547">
            <v>299.30464000000001</v>
          </cell>
          <cell r="AU547">
            <v>53.709000000000003</v>
          </cell>
          <cell r="AV547">
            <v>261.91809000000001</v>
          </cell>
          <cell r="AW547">
            <v>248.64800000000002</v>
          </cell>
          <cell r="AX547">
            <v>16.478000000000002</v>
          </cell>
          <cell r="AY547">
            <v>47.481000000000002</v>
          </cell>
          <cell r="AZ547">
            <v>15.138</v>
          </cell>
          <cell r="BA547">
            <v>55.64</v>
          </cell>
          <cell r="BB547">
            <v>36.637999999999998</v>
          </cell>
          <cell r="BC547">
            <v>49.06</v>
          </cell>
          <cell r="BD547">
            <v>193.66409000000002</v>
          </cell>
          <cell r="BE547">
            <v>96.466999999999999</v>
          </cell>
          <cell r="BF547">
            <v>-13.270089999999982</v>
          </cell>
          <cell r="BG547">
            <v>0.94933496193409173</v>
          </cell>
          <cell r="BI547">
            <v>101.903704</v>
          </cell>
          <cell r="BJ547">
            <v>176.38306999999998</v>
          </cell>
          <cell r="BK547">
            <v>153.98574200000002</v>
          </cell>
          <cell r="BL547">
            <v>35.539180000000002</v>
          </cell>
          <cell r="BN547">
            <v>37.738570000000003</v>
          </cell>
          <cell r="BO547">
            <v>0.70074199999999998</v>
          </cell>
          <cell r="BP547">
            <v>50.170029999999997</v>
          </cell>
          <cell r="BQ547">
            <v>45.134999999999998</v>
          </cell>
          <cell r="BR547">
            <v>52.935289999999995</v>
          </cell>
          <cell r="BS547">
            <v>108.15</v>
          </cell>
          <cell r="BT547">
            <v>43.415899999999993</v>
          </cell>
          <cell r="BU547">
            <v>-22.397327999999959</v>
          </cell>
          <cell r="BV547">
            <v>0.87301883338349895</v>
          </cell>
        </row>
        <row r="548">
          <cell r="D548">
            <v>0</v>
          </cell>
          <cell r="E548">
            <v>0</v>
          </cell>
          <cell r="AO548" t="str">
            <v>1.4.</v>
          </cell>
          <cell r="AP548" t="str">
            <v xml:space="preserve">Новое строительство ЛЭП 35-330 кВ </v>
          </cell>
          <cell r="BU548">
            <v>0</v>
          </cell>
          <cell r="BV548" t="e">
            <v>#DIV/0!</v>
          </cell>
        </row>
        <row r="549">
          <cell r="C549">
            <v>13</v>
          </cell>
          <cell r="D549">
            <v>0</v>
          </cell>
          <cell r="E549">
            <v>0</v>
          </cell>
        </row>
        <row r="550">
          <cell r="C550">
            <v>14</v>
          </cell>
          <cell r="D550">
            <v>0</v>
          </cell>
          <cell r="E550">
            <v>0</v>
          </cell>
          <cell r="AO550" t="str">
            <v>1.5</v>
          </cell>
          <cell r="AP550" t="str">
            <v>Программы особой важности (федеральные и др.)</v>
          </cell>
          <cell r="BU550">
            <v>0</v>
          </cell>
          <cell r="BV550" t="e">
            <v>#DIV/0!</v>
          </cell>
        </row>
        <row r="551">
          <cell r="D551">
            <v>6.2085913700000006</v>
          </cell>
          <cell r="E551">
            <v>11.39767</v>
          </cell>
        </row>
        <row r="552">
          <cell r="D552">
            <v>0</v>
          </cell>
          <cell r="E552">
            <v>0</v>
          </cell>
          <cell r="AO552">
            <v>2</v>
          </cell>
          <cell r="AP552" t="str">
            <v>Программы</v>
          </cell>
          <cell r="AR552">
            <v>3107.4593368549467</v>
          </cell>
          <cell r="AS552">
            <v>3141.7665670022698</v>
          </cell>
          <cell r="AT552">
            <v>2217.9054075610707</v>
          </cell>
          <cell r="AU552">
            <v>433.53443002</v>
          </cell>
          <cell r="AV552">
            <v>1277.9520712438748</v>
          </cell>
          <cell r="AW552">
            <v>1347.1703225000003</v>
          </cell>
          <cell r="AX552">
            <v>137.993709</v>
          </cell>
          <cell r="AY552">
            <v>125.96819999999997</v>
          </cell>
          <cell r="AZ552">
            <v>239.92694609687479</v>
          </cell>
          <cell r="BA552">
            <v>213.27062000000004</v>
          </cell>
          <cell r="BB552">
            <v>389.50763000000001</v>
          </cell>
          <cell r="BC552">
            <v>406.65799999999984</v>
          </cell>
          <cell r="BD552">
            <v>510.52378614699995</v>
          </cell>
          <cell r="BE552">
            <v>601.27350250000006</v>
          </cell>
          <cell r="BF552">
            <v>69.218251256125541</v>
          </cell>
          <cell r="BG552">
            <v>1.0541634172467462</v>
          </cell>
          <cell r="BH552">
            <v>326.93757918999995</v>
          </cell>
          <cell r="BI552">
            <v>290.12457725000002</v>
          </cell>
          <cell r="BJ552">
            <v>1268.8153943501836</v>
          </cell>
          <cell r="BK552">
            <v>1317.6780694533334</v>
          </cell>
          <cell r="BL552">
            <v>457.84212692</v>
          </cell>
          <cell r="BM552">
            <v>270.20027681000005</v>
          </cell>
          <cell r="BN552">
            <v>212.87409240299999</v>
          </cell>
          <cell r="BO552">
            <v>169.17390188999997</v>
          </cell>
          <cell r="BP552">
            <v>254.82164569385034</v>
          </cell>
          <cell r="BQ552">
            <v>427.12196278000005</v>
          </cell>
          <cell r="BR552">
            <v>343.27752933333329</v>
          </cell>
          <cell r="BS552">
            <v>451.18192797333325</v>
          </cell>
          <cell r="BT552">
            <v>1363.8881720310701</v>
          </cell>
          <cell r="BU552">
            <v>48.862675103149741</v>
          </cell>
          <cell r="BV552">
            <v>1.0385104683634252</v>
          </cell>
          <cell r="BW552">
            <v>0</v>
          </cell>
          <cell r="BX552">
            <v>0</v>
          </cell>
        </row>
        <row r="553">
          <cell r="C553">
            <v>97</v>
          </cell>
          <cell r="D553">
            <v>0.29963999999999996</v>
          </cell>
          <cell r="E553">
            <v>1.45871</v>
          </cell>
          <cell r="AO553" t="str">
            <v>2.2.</v>
          </cell>
          <cell r="AP553" t="str">
            <v>Новое строительство объектов 35-330 кВ</v>
          </cell>
          <cell r="AR553">
            <v>253.4863</v>
          </cell>
          <cell r="AS553">
            <v>254.73721999999998</v>
          </cell>
          <cell r="AT553">
            <v>129.45661999999999</v>
          </cell>
          <cell r="AU553">
            <v>0</v>
          </cell>
          <cell r="AV553">
            <v>0</v>
          </cell>
          <cell r="AW553">
            <v>0.85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0.85</v>
          </cell>
          <cell r="BF553">
            <v>0.85</v>
          </cell>
          <cell r="BG553" t="e">
            <v>#DIV/0!</v>
          </cell>
          <cell r="BH553">
            <v>23.909376569999999</v>
          </cell>
          <cell r="BI553">
            <v>0</v>
          </cell>
          <cell r="BJ553">
            <v>0</v>
          </cell>
          <cell r="BK553">
            <v>25.037738749999999</v>
          </cell>
          <cell r="BL553">
            <v>0</v>
          </cell>
          <cell r="BM553">
            <v>25.856738749999998</v>
          </cell>
          <cell r="BN553">
            <v>0</v>
          </cell>
          <cell r="BO553">
            <v>0</v>
          </cell>
          <cell r="BP553">
            <v>0</v>
          </cell>
          <cell r="BQ553">
            <v>-1.8220000000000001</v>
          </cell>
          <cell r="BR553">
            <v>0</v>
          </cell>
          <cell r="BS553">
            <v>1.0030000000000001</v>
          </cell>
          <cell r="BT553">
            <v>71.179619999999986</v>
          </cell>
          <cell r="BU553">
            <v>25.037738749999999</v>
          </cell>
          <cell r="BV553" t="e">
            <v>#DIV/0!</v>
          </cell>
          <cell r="BW553">
            <v>0</v>
          </cell>
          <cell r="BX553">
            <v>0</v>
          </cell>
        </row>
        <row r="554">
          <cell r="C554">
            <v>98</v>
          </cell>
          <cell r="D554">
            <v>0</v>
          </cell>
          <cell r="E554">
            <v>0.53055999999999992</v>
          </cell>
          <cell r="AO554">
            <v>1</v>
          </cell>
          <cell r="AP554" t="str">
            <v>Воздушные Линии 110-330 кВ (ВН)</v>
          </cell>
          <cell r="AR554">
            <v>11.8</v>
          </cell>
          <cell r="AS554">
            <v>5.722999999999999</v>
          </cell>
          <cell r="AT554">
            <v>5.722999999999999</v>
          </cell>
          <cell r="AU554">
            <v>0</v>
          </cell>
          <cell r="AV554">
            <v>0</v>
          </cell>
          <cell r="AW554">
            <v>0.85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0.85</v>
          </cell>
          <cell r="BF554">
            <v>0.85</v>
          </cell>
          <cell r="BG554" t="e">
            <v>#DIV/0!</v>
          </cell>
          <cell r="BH554">
            <v>0</v>
          </cell>
          <cell r="BI554">
            <v>0</v>
          </cell>
          <cell r="BJ554">
            <v>0</v>
          </cell>
          <cell r="BK554">
            <v>1.0030000000000001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1.0030000000000001</v>
          </cell>
          <cell r="BT554">
            <v>4.72</v>
          </cell>
          <cell r="BU554">
            <v>1.0030000000000001</v>
          </cell>
          <cell r="BV554" t="e">
            <v>#DIV/0!</v>
          </cell>
          <cell r="BW554">
            <v>0</v>
          </cell>
          <cell r="BX554">
            <v>0</v>
          </cell>
        </row>
        <row r="555">
          <cell r="C555">
            <v>99</v>
          </cell>
          <cell r="D555">
            <v>0</v>
          </cell>
          <cell r="E555">
            <v>3.2000000000000001E-2</v>
          </cell>
          <cell r="AN555">
            <v>3</v>
          </cell>
          <cell r="AP555" t="str">
            <v>Строительство заходов от ВЛ 110 Л-170 на ПС "Кисловодск 330"</v>
          </cell>
          <cell r="AQ555" t="str">
            <v>СТФ</v>
          </cell>
          <cell r="AR555">
            <v>11.8</v>
          </cell>
          <cell r="AS555">
            <v>5.722999999999999</v>
          </cell>
          <cell r="AT555">
            <v>5.722999999999999</v>
          </cell>
          <cell r="AU555">
            <v>0</v>
          </cell>
          <cell r="AV555">
            <v>0</v>
          </cell>
          <cell r="AW555">
            <v>0.85</v>
          </cell>
          <cell r="BE555">
            <v>0.85</v>
          </cell>
          <cell r="BF555">
            <v>0.85</v>
          </cell>
          <cell r="BG555" t="e">
            <v>#DIV/0!</v>
          </cell>
          <cell r="BJ555">
            <v>0</v>
          </cell>
          <cell r="BK555">
            <v>1.0030000000000001</v>
          </cell>
          <cell r="BS555">
            <v>1.0030000000000001</v>
          </cell>
          <cell r="BT555">
            <v>4.72</v>
          </cell>
          <cell r="BU555">
            <v>1.0030000000000001</v>
          </cell>
          <cell r="BV555" t="e">
            <v>#DIV/0!</v>
          </cell>
        </row>
        <row r="556">
          <cell r="C556">
            <v>103</v>
          </cell>
          <cell r="D556">
            <v>0</v>
          </cell>
          <cell r="E556">
            <v>1.8995</v>
          </cell>
          <cell r="AO556">
            <v>2</v>
          </cell>
          <cell r="AP556" t="str">
            <v>Воздушные Линии 35 кВ (СН1)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 t="e">
            <v>#DIV/0!</v>
          </cell>
          <cell r="BH556">
            <v>0</v>
          </cell>
          <cell r="BI556">
            <v>0</v>
          </cell>
          <cell r="BJ556">
            <v>0</v>
          </cell>
          <cell r="BK556">
            <v>0.12515013999999999</v>
          </cell>
          <cell r="BL556">
            <v>0</v>
          </cell>
          <cell r="BM556">
            <v>0.12515013999999999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0.12515013999999999</v>
          </cell>
          <cell r="BV556" t="e">
            <v>#DIV/0!</v>
          </cell>
          <cell r="BW556">
            <v>0</v>
          </cell>
          <cell r="BX556">
            <v>0</v>
          </cell>
        </row>
        <row r="557">
          <cell r="C557">
            <v>104</v>
          </cell>
          <cell r="D557">
            <v>2.1423130000000001</v>
          </cell>
          <cell r="E557">
            <v>0</v>
          </cell>
          <cell r="AN557">
            <v>4</v>
          </cell>
          <cell r="AP557" t="str">
            <v>Строительство ВЛ-35кВ "Победа - Рогатая Балка" с ячейкой 35кВ на ПС "Р.Балка"</v>
          </cell>
          <cell r="AQ557" t="str">
            <v>СТФ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BF557">
            <v>0</v>
          </cell>
          <cell r="BG557" t="e">
            <v>#DIV/0!</v>
          </cell>
          <cell r="BJ557">
            <v>0</v>
          </cell>
          <cell r="BK557">
            <v>0.12515013999999999</v>
          </cell>
          <cell r="BM557">
            <v>0.12515013999999999</v>
          </cell>
          <cell r="BT557">
            <v>0</v>
          </cell>
          <cell r="BU557">
            <v>0.12515013999999999</v>
          </cell>
          <cell r="BV557" t="e">
            <v>#DIV/0!</v>
          </cell>
        </row>
        <row r="558">
          <cell r="C558">
            <v>105</v>
          </cell>
          <cell r="D558">
            <v>0.10277</v>
          </cell>
          <cell r="E558">
            <v>2.2578899999999997</v>
          </cell>
          <cell r="AO558">
            <v>3</v>
          </cell>
          <cell r="AP558" t="str">
            <v>Кабельные Линии 110-330 кВ (ВН)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</row>
        <row r="559">
          <cell r="C559">
            <v>106</v>
          </cell>
          <cell r="D559">
            <v>3.6482283700000004</v>
          </cell>
          <cell r="E559">
            <v>0</v>
          </cell>
        </row>
        <row r="560">
          <cell r="C560">
            <v>107</v>
          </cell>
          <cell r="D560">
            <v>1.5640000000000001E-2</v>
          </cell>
          <cell r="E560">
            <v>5.2190099999999999</v>
          </cell>
          <cell r="AO560">
            <v>4</v>
          </cell>
          <cell r="AP560" t="str">
            <v>Кабельные Линии 35 кВ (СН1)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</row>
        <row r="561">
          <cell r="C561">
            <v>108</v>
          </cell>
          <cell r="D561">
            <v>0</v>
          </cell>
          <cell r="E561">
            <v>0</v>
          </cell>
        </row>
        <row r="562">
          <cell r="D562">
            <v>0.74335642000000002</v>
          </cell>
          <cell r="E562">
            <v>0.56455999999999995</v>
          </cell>
          <cell r="AO562">
            <v>5</v>
          </cell>
          <cell r="AP562" t="str">
            <v>ПС 110-330 кВ (ВН)</v>
          </cell>
          <cell r="AR562">
            <v>241.68629999999999</v>
          </cell>
          <cell r="AS562">
            <v>249.01421999999999</v>
          </cell>
          <cell r="AT562">
            <v>123.73361999999999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 t="e">
            <v>#DIV/0!</v>
          </cell>
          <cell r="BH562">
            <v>23.909376569999999</v>
          </cell>
          <cell r="BI562">
            <v>0</v>
          </cell>
          <cell r="BJ562">
            <v>0</v>
          </cell>
          <cell r="BK562">
            <v>23.90958861</v>
          </cell>
          <cell r="BL562">
            <v>0</v>
          </cell>
          <cell r="BM562">
            <v>25.731588609999999</v>
          </cell>
          <cell r="BN562">
            <v>0</v>
          </cell>
          <cell r="BO562">
            <v>0</v>
          </cell>
          <cell r="BP562">
            <v>0</v>
          </cell>
          <cell r="BQ562">
            <v>-1.8220000000000001</v>
          </cell>
          <cell r="BR562">
            <v>0</v>
          </cell>
          <cell r="BS562">
            <v>0</v>
          </cell>
          <cell r="BT562">
            <v>66.459619999999987</v>
          </cell>
          <cell r="BU562">
            <v>23.90958861</v>
          </cell>
          <cell r="BV562" t="e">
            <v>#DIV/0!</v>
          </cell>
          <cell r="BW562">
            <v>0</v>
          </cell>
          <cell r="BX562">
            <v>0</v>
          </cell>
        </row>
        <row r="563">
          <cell r="D563">
            <v>0</v>
          </cell>
          <cell r="E563">
            <v>0</v>
          </cell>
          <cell r="AN563">
            <v>5</v>
          </cell>
          <cell r="AP563" t="str">
            <v>Расширение  ПС 110/10 кВ "Южная"- ( установка 3-го тр-ра мощностью 25,0 тыс. кВА, устройство трансформаторной ячейки 110 кВ для Т-3; строительство помещения ЗРУ-10 для 3-й С.Ш. РУ-10 кВ, установка ячеек К-63 с вакуумными выкл.в проект. Помещении ЗРУ-10)</v>
          </cell>
          <cell r="AQ563" t="str">
            <v>СТФ</v>
          </cell>
          <cell r="AR563">
            <v>241.68629999999999</v>
          </cell>
          <cell r="AS563">
            <v>249.01421999999999</v>
          </cell>
          <cell r="AT563">
            <v>123.73361999999999</v>
          </cell>
          <cell r="AU563">
            <v>0</v>
          </cell>
          <cell r="AV563">
            <v>0</v>
          </cell>
          <cell r="AW563">
            <v>0</v>
          </cell>
          <cell r="BF563">
            <v>0</v>
          </cell>
          <cell r="BG563" t="e">
            <v>#DIV/0!</v>
          </cell>
          <cell r="BH563">
            <v>23.909376569999999</v>
          </cell>
          <cell r="BJ563">
            <v>0</v>
          </cell>
          <cell r="BK563">
            <v>23.90958861</v>
          </cell>
          <cell r="BM563">
            <v>25.731588609999999</v>
          </cell>
          <cell r="BQ563">
            <v>-1.8220000000000001</v>
          </cell>
          <cell r="BT563">
            <v>66.459619999999987</v>
          </cell>
          <cell r="BU563">
            <v>23.90958861</v>
          </cell>
          <cell r="BV563" t="e">
            <v>#DIV/0!</v>
          </cell>
        </row>
        <row r="564">
          <cell r="C564">
            <v>109</v>
          </cell>
          <cell r="D564">
            <v>0</v>
          </cell>
          <cell r="E564">
            <v>0.56455999999999995</v>
          </cell>
          <cell r="AO564">
            <v>6</v>
          </cell>
          <cell r="AP564" t="str">
            <v>ПС 35 кВ (СН1)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</row>
        <row r="565">
          <cell r="C565">
            <v>110</v>
          </cell>
          <cell r="D565">
            <v>0.74335642000000002</v>
          </cell>
          <cell r="E565">
            <v>0</v>
          </cell>
        </row>
        <row r="566">
          <cell r="D566">
            <v>0</v>
          </cell>
          <cell r="E566">
            <v>0</v>
          </cell>
          <cell r="AO566" t="str">
            <v>2.3.</v>
          </cell>
          <cell r="AP566" t="str">
            <v>ТПиР объектов 35-330 кВ</v>
          </cell>
          <cell r="AR566">
            <v>509.55331999999999</v>
          </cell>
          <cell r="AS566">
            <v>353.35747515079998</v>
          </cell>
          <cell r="AT566">
            <v>211.7847716</v>
          </cell>
          <cell r="AU566">
            <v>42.232733059999994</v>
          </cell>
          <cell r="AV566">
            <v>21.12</v>
          </cell>
          <cell r="AW566">
            <v>49.933620000000005</v>
          </cell>
          <cell r="AX566">
            <v>0</v>
          </cell>
          <cell r="AY566">
            <v>2.9769999999999999</v>
          </cell>
          <cell r="AZ566">
            <v>6.2270000000000003</v>
          </cell>
          <cell r="BA566">
            <v>9.4606200000000005</v>
          </cell>
          <cell r="BB566">
            <v>8.2810000000000006</v>
          </cell>
          <cell r="BC566">
            <v>6.0149999999999997</v>
          </cell>
          <cell r="BD566">
            <v>6.6120000000000001</v>
          </cell>
          <cell r="BE566">
            <v>31.480999999999998</v>
          </cell>
          <cell r="BF566">
            <v>18.727999999999994</v>
          </cell>
          <cell r="BG566" t="e">
            <v>#DIV/0!</v>
          </cell>
          <cell r="BH566">
            <v>47.813605189999983</v>
          </cell>
          <cell r="BI566">
            <v>0</v>
          </cell>
          <cell r="BJ566">
            <v>114.21054133333334</v>
          </cell>
          <cell r="BK566">
            <v>96.041779020000021</v>
          </cell>
          <cell r="BL566">
            <v>94.668285999999995</v>
          </cell>
          <cell r="BM566">
            <v>37.511143420000039</v>
          </cell>
          <cell r="BN566">
            <v>7.4201939999999986</v>
          </cell>
          <cell r="BO566">
            <v>14.313786</v>
          </cell>
          <cell r="BP566">
            <v>4.0376846666666664</v>
          </cell>
          <cell r="BQ566">
            <v>27.387489599999999</v>
          </cell>
          <cell r="BR566">
            <v>8.0843766666666674</v>
          </cell>
          <cell r="BS566">
            <v>16.829359999999998</v>
          </cell>
          <cell r="BT566">
            <v>93.090399999999988</v>
          </cell>
          <cell r="BU566">
            <v>-18.1687623133333</v>
          </cell>
          <cell r="BV566" t="e">
            <v>#DIV/0!</v>
          </cell>
          <cell r="BW566">
            <v>0</v>
          </cell>
          <cell r="BX566">
            <v>0</v>
          </cell>
        </row>
        <row r="567">
          <cell r="D567">
            <v>7.1635183199999997</v>
          </cell>
          <cell r="E567">
            <v>0.26573000000000002</v>
          </cell>
          <cell r="AO567">
            <v>1</v>
          </cell>
          <cell r="AP567" t="str">
            <v>Воздушные Линии 110-330 кВ (ВН)</v>
          </cell>
          <cell r="AR567">
            <v>152.90186</v>
          </cell>
          <cell r="AS567">
            <v>154.74807381080001</v>
          </cell>
          <cell r="AT567">
            <v>120.4905316</v>
          </cell>
          <cell r="AU567">
            <v>0.17852006000000001</v>
          </cell>
          <cell r="AV567">
            <v>13.848000000000001</v>
          </cell>
          <cell r="AW567">
            <v>48.995620000000002</v>
          </cell>
          <cell r="AX567">
            <v>0</v>
          </cell>
          <cell r="AY567">
            <v>0.38700000000000001</v>
          </cell>
          <cell r="AZ567">
            <v>3.9550000000000001</v>
          </cell>
          <cell r="BA567">
            <v>13.16262</v>
          </cell>
          <cell r="BB567">
            <v>3.2810000000000001</v>
          </cell>
          <cell r="BC567">
            <v>4.2149999999999999</v>
          </cell>
          <cell r="BD567">
            <v>6.6120000000000001</v>
          </cell>
          <cell r="BE567">
            <v>31.230999999999998</v>
          </cell>
          <cell r="BF567">
            <v>25.061999999999998</v>
          </cell>
          <cell r="BG567" t="e">
            <v>#DIV/0!</v>
          </cell>
          <cell r="BH567">
            <v>8.7652400000000004</v>
          </cell>
          <cell r="BI567">
            <v>0</v>
          </cell>
          <cell r="BJ567">
            <v>18.611767999999998</v>
          </cell>
          <cell r="BK567">
            <v>45.216815599999997</v>
          </cell>
          <cell r="BL567">
            <v>5.5950699999999998</v>
          </cell>
          <cell r="BM567">
            <v>0.57024000000000008</v>
          </cell>
          <cell r="BN567">
            <v>6.7946366666666655</v>
          </cell>
          <cell r="BO567">
            <v>7.546786</v>
          </cell>
          <cell r="BP567">
            <v>1.6776846666666667</v>
          </cell>
          <cell r="BQ567">
            <v>20.476929599999998</v>
          </cell>
          <cell r="BR567">
            <v>4.5443766666666665</v>
          </cell>
          <cell r="BS567">
            <v>16.622859999999999</v>
          </cell>
          <cell r="BT567">
            <v>63.572559999999996</v>
          </cell>
          <cell r="BU567">
            <v>26.605047599999999</v>
          </cell>
          <cell r="BV567" t="e">
            <v>#DIV/0!</v>
          </cell>
          <cell r="BW567">
            <v>0</v>
          </cell>
          <cell r="BX567">
            <v>0</v>
          </cell>
        </row>
        <row r="568">
          <cell r="D568">
            <v>7.1488883199999993</v>
          </cell>
          <cell r="E568">
            <v>0.26573000000000002</v>
          </cell>
          <cell r="AN568">
            <v>6</v>
          </cell>
          <cell r="AP568" t="str">
            <v xml:space="preserve">Реконструкция ВЛ 110 кВ Л-77 ПС "Прикумск-330" - ПС "Покойная" -  (замена сущ. проводов на АС-240, сущ. опор на новые бетонные и металл., вынос ВЛ из зоны затопления от № 58 до № 63, строительство нового 2х цепного участка прот. 6,62 км от ПС Буденовск 1ПК - 4ПК) </v>
          </cell>
          <cell r="AQ568" t="str">
            <v>СТФ</v>
          </cell>
          <cell r="AR568">
            <v>91.205420000000004</v>
          </cell>
          <cell r="AS568">
            <v>92.470835976800004</v>
          </cell>
          <cell r="AT568">
            <v>58.772260000000003</v>
          </cell>
          <cell r="AU568">
            <v>2.8353759999999999E-2</v>
          </cell>
          <cell r="AV568">
            <v>9.8930000000000007</v>
          </cell>
          <cell r="AW568">
            <v>35.204999999999998</v>
          </cell>
          <cell r="AX568">
            <v>0</v>
          </cell>
          <cell r="AY568">
            <v>0.38700000000000001</v>
          </cell>
          <cell r="AZ568">
            <v>0</v>
          </cell>
          <cell r="BA568">
            <v>0.249</v>
          </cell>
          <cell r="BB568">
            <v>3.2810000000000001</v>
          </cell>
          <cell r="BC568">
            <v>3.3379999999999996</v>
          </cell>
          <cell r="BD568">
            <v>6.6120000000000001</v>
          </cell>
          <cell r="BE568">
            <v>31.230999999999998</v>
          </cell>
          <cell r="BF568">
            <v>25.311999999999998</v>
          </cell>
          <cell r="BG568">
            <v>3.5585767714545633</v>
          </cell>
          <cell r="BJ568">
            <v>11.401868</v>
          </cell>
          <cell r="BK568">
            <v>20.178898</v>
          </cell>
          <cell r="BL568">
            <v>0</v>
          </cell>
          <cell r="BM568">
            <v>0.38700000000000001</v>
          </cell>
          <cell r="BN568">
            <v>5.179806666666666</v>
          </cell>
          <cell r="BP568">
            <v>1.6776846666666667</v>
          </cell>
          <cell r="BQ568">
            <v>4.0658979999999998</v>
          </cell>
          <cell r="BR568">
            <v>4.5443766666666665</v>
          </cell>
          <cell r="BS568">
            <v>15.726000000000001</v>
          </cell>
          <cell r="BT568">
            <v>17.230360000000001</v>
          </cell>
          <cell r="BU568">
            <v>8.7770299999999999</v>
          </cell>
          <cell r="BV568">
            <v>1.7697887749621377</v>
          </cell>
        </row>
        <row r="569">
          <cell r="C569">
            <v>15</v>
          </cell>
          <cell r="D569">
            <v>0</v>
          </cell>
          <cell r="E569">
            <v>0</v>
          </cell>
          <cell r="AN569">
            <v>7</v>
          </cell>
          <cell r="AP569" t="str">
            <v>Реконструкция ВЛ 110 кВ Л-111 и Л-115 ГЭС-4 - ПС Азот (вынос опоры № 44 из зоны подмыва)</v>
          </cell>
          <cell r="AQ569" t="str">
            <v>СТФ</v>
          </cell>
          <cell r="AR569">
            <v>1.2768999999999997</v>
          </cell>
          <cell r="AS569">
            <v>1.2486762339999999</v>
          </cell>
          <cell r="AT569">
            <v>1.0348599999999999</v>
          </cell>
          <cell r="AU569">
            <v>0.1501663</v>
          </cell>
          <cell r="AV569">
            <v>0.95499999999999996</v>
          </cell>
          <cell r="AW569">
            <v>0.877</v>
          </cell>
          <cell r="AX569">
            <v>0</v>
          </cell>
          <cell r="AZ569">
            <v>0.95499999999999996</v>
          </cell>
          <cell r="BB569">
            <v>0</v>
          </cell>
          <cell r="BC569">
            <v>0.877</v>
          </cell>
          <cell r="BD569">
            <v>0</v>
          </cell>
          <cell r="BF569">
            <v>-7.7999999999999958E-2</v>
          </cell>
          <cell r="BG569">
            <v>0.918324607329843</v>
          </cell>
          <cell r="BJ569">
            <v>1.1269</v>
          </cell>
          <cell r="BK569">
            <v>1.0348599999999999</v>
          </cell>
          <cell r="BL569">
            <v>0.33806999999999998</v>
          </cell>
          <cell r="BM569">
            <v>0.13800000000000001</v>
          </cell>
          <cell r="BN569">
            <v>0.78882999999999992</v>
          </cell>
          <cell r="BP569">
            <v>0</v>
          </cell>
          <cell r="BR569">
            <v>0</v>
          </cell>
          <cell r="BS569">
            <v>0.89685999999999988</v>
          </cell>
          <cell r="BT569">
            <v>0.89685999999999999</v>
          </cell>
          <cell r="BU569">
            <v>-9.2040000000000122E-2</v>
          </cell>
          <cell r="BV569">
            <v>0.91832460732984278</v>
          </cell>
        </row>
        <row r="570">
          <cell r="C570">
            <v>16</v>
          </cell>
          <cell r="D570">
            <v>4.5088139999999992</v>
          </cell>
          <cell r="E570">
            <v>7.6100000000000004E-3</v>
          </cell>
          <cell r="AN570">
            <v>8</v>
          </cell>
          <cell r="AP570" t="str">
            <v>Реконструкция ВЛ 110 кВ Л-31 ПС "ГЭС 3" - ПС "Водораздел" -  (замена сущ. проводов на АС-240)</v>
          </cell>
          <cell r="AQ570" t="str">
            <v>СТФ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BF570">
            <v>0</v>
          </cell>
          <cell r="BG570" t="e">
            <v>#DIV/0!</v>
          </cell>
          <cell r="BH570">
            <v>4.5240000000000002E-2</v>
          </cell>
          <cell r="BJ570">
            <v>0</v>
          </cell>
          <cell r="BK570">
            <v>4.5240000000000002E-2</v>
          </cell>
          <cell r="BM570">
            <v>4.5240000000000002E-2</v>
          </cell>
          <cell r="BT570">
            <v>0</v>
          </cell>
          <cell r="BU570">
            <v>4.5240000000000002E-2</v>
          </cell>
          <cell r="BV570" t="e">
            <v>#DIV/0!</v>
          </cell>
        </row>
        <row r="571">
          <cell r="C571">
            <v>36</v>
          </cell>
          <cell r="D571">
            <v>0</v>
          </cell>
          <cell r="E571">
            <v>8.7760000000000005E-2</v>
          </cell>
          <cell r="AN571">
            <v>9</v>
          </cell>
          <cell r="AP571" t="str">
            <v>Реконструкция ВЛ 110 кВ Л-246 c заменой сущ. проводов на провода  АС-185 и частичной заменой опор, изоляторов)</v>
          </cell>
          <cell r="AQ571" t="str">
            <v>СТФ</v>
          </cell>
          <cell r="AR571">
            <v>44.489539999999998</v>
          </cell>
          <cell r="AS571">
            <v>48.897429999999993</v>
          </cell>
          <cell r="AT571">
            <v>48.782379999999996</v>
          </cell>
          <cell r="AU571">
            <v>0</v>
          </cell>
          <cell r="AV571">
            <v>3</v>
          </cell>
          <cell r="AW571">
            <v>2.8279999999999998</v>
          </cell>
          <cell r="AX571">
            <v>0</v>
          </cell>
          <cell r="AZ571">
            <v>3</v>
          </cell>
          <cell r="BA571">
            <v>2.8279999999999998</v>
          </cell>
          <cell r="BB571">
            <v>0</v>
          </cell>
          <cell r="BD571">
            <v>0</v>
          </cell>
          <cell r="BF571">
            <v>-0.17200000000000015</v>
          </cell>
          <cell r="BG571">
            <v>0.94266666666666665</v>
          </cell>
          <cell r="BJ571">
            <v>3.54</v>
          </cell>
          <cell r="BK571">
            <v>3.336786</v>
          </cell>
          <cell r="BL571">
            <v>2.714</v>
          </cell>
          <cell r="BN571">
            <v>0.82599999999999996</v>
          </cell>
          <cell r="BO571">
            <v>3.336786</v>
          </cell>
          <cell r="BP571">
            <v>0</v>
          </cell>
          <cell r="BR571">
            <v>0</v>
          </cell>
          <cell r="BT571">
            <v>45.445339999999995</v>
          </cell>
          <cell r="BU571">
            <v>-0.20321400000000001</v>
          </cell>
          <cell r="BV571">
            <v>0.94259491525423733</v>
          </cell>
        </row>
        <row r="572">
          <cell r="C572">
            <v>25</v>
          </cell>
          <cell r="D572">
            <v>0</v>
          </cell>
          <cell r="E572">
            <v>0</v>
          </cell>
          <cell r="AN572">
            <v>10</v>
          </cell>
          <cell r="AP572" t="str">
            <v>Реконструкция ВЛ 110 кВ ПС "Троицкая" - ПС "Стодеревская"</v>
          </cell>
          <cell r="AQ572" t="str">
            <v>СТФ</v>
          </cell>
          <cell r="AS572">
            <v>4.1598068000000001</v>
          </cell>
          <cell r="AT572">
            <v>4.0447568</v>
          </cell>
          <cell r="AU572">
            <v>0</v>
          </cell>
          <cell r="AV572">
            <v>0</v>
          </cell>
          <cell r="AW572">
            <v>3.4277600000000001</v>
          </cell>
          <cell r="BA572">
            <v>3.4277600000000001</v>
          </cell>
          <cell r="BK572">
            <v>4.0447568</v>
          </cell>
          <cell r="BQ572">
            <v>4.0447568</v>
          </cell>
          <cell r="BU572">
            <v>4.0447568</v>
          </cell>
        </row>
        <row r="573">
          <cell r="C573">
            <v>26</v>
          </cell>
          <cell r="D573">
            <v>0</v>
          </cell>
          <cell r="E573">
            <v>0</v>
          </cell>
          <cell r="AN573">
            <v>11</v>
          </cell>
          <cell r="AP573" t="str">
            <v>Реконструкция ВЛ 110 кВ Л-158 ПС "Моздок" -ПС "Троицкая"</v>
          </cell>
          <cell r="AQ573" t="str">
            <v>СТФ</v>
          </cell>
          <cell r="AS573">
            <v>7.9713247999999997</v>
          </cell>
          <cell r="AT573">
            <v>7.8562747999999996</v>
          </cell>
          <cell r="AU573">
            <v>0</v>
          </cell>
          <cell r="AV573">
            <v>0</v>
          </cell>
          <cell r="AW573">
            <v>6.6578600000000003</v>
          </cell>
          <cell r="BA573">
            <v>6.6578600000000003</v>
          </cell>
          <cell r="BK573">
            <v>7.8562747999999996</v>
          </cell>
          <cell r="BQ573">
            <v>7.8562747999999996</v>
          </cell>
          <cell r="BU573">
            <v>7.8562747999999996</v>
          </cell>
        </row>
        <row r="574">
          <cell r="C574">
            <v>19</v>
          </cell>
          <cell r="D574">
            <v>0</v>
          </cell>
          <cell r="E574">
            <v>0</v>
          </cell>
          <cell r="AN574">
            <v>12</v>
          </cell>
          <cell r="AP574" t="str">
            <v>Мероприятия по внедрению системы температурного мониторинга на ВЛ-110 кВ Сенгилеевская ГЭС – «III Подъем» №132, «Машук» – «Е-2» №10, «ГНС» – «Е-2» №191. (Приказ ОАО «Холдинг МРСК» от 08.10.2010 № 430)</v>
          </cell>
          <cell r="AQ574" t="str">
            <v>СТФ</v>
          </cell>
          <cell r="AR574">
            <v>15.93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BF574">
            <v>0</v>
          </cell>
          <cell r="BG574" t="e">
            <v>#DIV/0!</v>
          </cell>
          <cell r="BH574">
            <v>8.7200000000000006</v>
          </cell>
          <cell r="BJ574">
            <v>2.5430000000000001</v>
          </cell>
          <cell r="BK574">
            <v>8.7200000000000006</v>
          </cell>
          <cell r="BL574">
            <v>2.5430000000000001</v>
          </cell>
          <cell r="BO574">
            <v>4.21</v>
          </cell>
          <cell r="BQ574">
            <v>4.5100000000000007</v>
          </cell>
          <cell r="BT574">
            <v>0</v>
          </cell>
          <cell r="BU574">
            <v>6.1770000000000005</v>
          </cell>
          <cell r="BV574">
            <v>3.429020841525757</v>
          </cell>
        </row>
        <row r="575">
          <cell r="C575">
            <v>17</v>
          </cell>
          <cell r="D575">
            <v>0</v>
          </cell>
          <cell r="E575">
            <v>0</v>
          </cell>
          <cell r="AO575">
            <v>2</v>
          </cell>
          <cell r="AP575" t="str">
            <v>Воздушные Линии 35 кВ (СН1)</v>
          </cell>
          <cell r="AR575">
            <v>11.0861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-9.0419999999999998</v>
          </cell>
          <cell r="AX575">
            <v>0</v>
          </cell>
          <cell r="AY575">
            <v>0</v>
          </cell>
          <cell r="AZ575">
            <v>0</v>
          </cell>
          <cell r="BA575">
            <v>-9.0419999999999998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-9.0419999999999998</v>
          </cell>
          <cell r="BG575" t="e">
            <v>#DIV/0!</v>
          </cell>
          <cell r="BH575">
            <v>0.24576259999999964</v>
          </cell>
          <cell r="BI575">
            <v>0</v>
          </cell>
          <cell r="BJ575">
            <v>2.2599999999999998</v>
          </cell>
          <cell r="BK575">
            <v>0.2457626</v>
          </cell>
          <cell r="BL575">
            <v>2.2599999999999998</v>
          </cell>
          <cell r="BM575">
            <v>0.2457626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-2.0142373999999998</v>
          </cell>
          <cell r="BV575">
            <v>0.10874451327433629</v>
          </cell>
          <cell r="BW575">
            <v>0</v>
          </cell>
          <cell r="BX575">
            <v>0</v>
          </cell>
        </row>
        <row r="576">
          <cell r="C576">
            <v>18</v>
          </cell>
          <cell r="D576">
            <v>0</v>
          </cell>
          <cell r="E576">
            <v>0</v>
          </cell>
          <cell r="AN576">
            <v>13</v>
          </cell>
          <cell r="AP576" t="str">
            <v xml:space="preserve">Реконструкция ВЛ -35 кВ Л-323 ПС "Кисловодск" - ПС "Зеленогорская" </v>
          </cell>
          <cell r="AQ576" t="str">
            <v>СТФ</v>
          </cell>
          <cell r="AR576">
            <v>11.0861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BF576">
            <v>0</v>
          </cell>
          <cell r="BG576" t="e">
            <v>#DIV/0!</v>
          </cell>
          <cell r="BH576">
            <v>0.24576259999999964</v>
          </cell>
          <cell r="BJ576">
            <v>2.2599999999999998</v>
          </cell>
          <cell r="BK576">
            <v>0.2457626</v>
          </cell>
          <cell r="BL576">
            <v>2.2599999999999998</v>
          </cell>
          <cell r="BM576">
            <v>0.2457626</v>
          </cell>
          <cell r="BN576">
            <v>0</v>
          </cell>
          <cell r="BP576">
            <v>0</v>
          </cell>
          <cell r="BQ576">
            <v>0</v>
          </cell>
          <cell r="BR576">
            <v>0</v>
          </cell>
          <cell r="BT576">
            <v>0</v>
          </cell>
          <cell r="BU576">
            <v>-2.0142373999999998</v>
          </cell>
          <cell r="BV576">
            <v>0.10874451327433629</v>
          </cell>
        </row>
        <row r="577">
          <cell r="C577">
            <v>20</v>
          </cell>
          <cell r="D577">
            <v>0</v>
          </cell>
          <cell r="E577">
            <v>0</v>
          </cell>
          <cell r="AN577">
            <v>14</v>
          </cell>
          <cell r="AP577" t="str">
            <v>Реконструкция ВЛ 35 кВ Л-340 ПС "Александровская" - ПС "Н.Ставропольская"</v>
          </cell>
          <cell r="AQ577" t="str">
            <v>СТФ</v>
          </cell>
          <cell r="AW577">
            <v>-9.0419999999999998</v>
          </cell>
          <cell r="BA577">
            <v>-9.0419999999999998</v>
          </cell>
          <cell r="BF577">
            <v>-9.0419999999999998</v>
          </cell>
          <cell r="BU577">
            <v>0</v>
          </cell>
          <cell r="BV577" t="e">
            <v>#DIV/0!</v>
          </cell>
        </row>
        <row r="578">
          <cell r="C578">
            <v>21</v>
          </cell>
          <cell r="D578">
            <v>0</v>
          </cell>
          <cell r="E578">
            <v>0</v>
          </cell>
          <cell r="AO578">
            <v>3</v>
          </cell>
          <cell r="AP578" t="str">
            <v>Кабельные Линии 110-330 кВ (ВН)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</row>
        <row r="579">
          <cell r="C579">
            <v>22</v>
          </cell>
          <cell r="D579">
            <v>0</v>
          </cell>
          <cell r="E579">
            <v>0</v>
          </cell>
        </row>
        <row r="580">
          <cell r="C580">
            <v>23</v>
          </cell>
          <cell r="D580">
            <v>0</v>
          </cell>
          <cell r="E580">
            <v>0</v>
          </cell>
          <cell r="AO580">
            <v>4</v>
          </cell>
          <cell r="AP580" t="str">
            <v>Кабельные Линии 35 кВ (СН1)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</row>
        <row r="581">
          <cell r="C581">
            <v>24</v>
          </cell>
          <cell r="D581">
            <v>0</v>
          </cell>
          <cell r="E581">
            <v>0</v>
          </cell>
        </row>
        <row r="582">
          <cell r="C582">
            <v>370</v>
          </cell>
          <cell r="D582">
            <v>2.6400743199999996</v>
          </cell>
          <cell r="E582">
            <v>0.17036000000000001</v>
          </cell>
          <cell r="AO582">
            <v>5</v>
          </cell>
          <cell r="AP582" t="str">
            <v>ПС 110-330 кВ (ВН)</v>
          </cell>
          <cell r="AR582">
            <v>345.56536</v>
          </cell>
          <cell r="AS582">
            <v>198.60940133999998</v>
          </cell>
          <cell r="AT582">
            <v>91.294239999999988</v>
          </cell>
          <cell r="AU582">
            <v>42.054212999999997</v>
          </cell>
          <cell r="AV582">
            <v>7.2720000000000002</v>
          </cell>
          <cell r="AW582">
            <v>9.98</v>
          </cell>
          <cell r="AX582">
            <v>0</v>
          </cell>
          <cell r="AY582">
            <v>2.59</v>
          </cell>
          <cell r="AZ582">
            <v>2.2719999999999998</v>
          </cell>
          <cell r="BA582">
            <v>5.34</v>
          </cell>
          <cell r="BB582">
            <v>5</v>
          </cell>
          <cell r="BC582">
            <v>1.8</v>
          </cell>
          <cell r="BD582">
            <v>0</v>
          </cell>
          <cell r="BE582">
            <v>0.25</v>
          </cell>
          <cell r="BF582">
            <v>2.7079999999999997</v>
          </cell>
          <cell r="BG582" t="e">
            <v>#DIV/0!</v>
          </cell>
          <cell r="BH582">
            <v>38.708923929999983</v>
          </cell>
          <cell r="BI582">
            <v>0</v>
          </cell>
          <cell r="BJ582">
            <v>93.338773333333336</v>
          </cell>
          <cell r="BK582">
            <v>50.485522160000031</v>
          </cell>
          <cell r="BL582">
            <v>86.813215999999997</v>
          </cell>
          <cell r="BM582">
            <v>36.60146216000004</v>
          </cell>
          <cell r="BN582">
            <v>0.6255573333333333</v>
          </cell>
          <cell r="BO582">
            <v>6.7669999999999995</v>
          </cell>
          <cell r="BP582">
            <v>2.36</v>
          </cell>
          <cell r="BQ582">
            <v>6.9105600000000003</v>
          </cell>
          <cell r="BR582">
            <v>3.54</v>
          </cell>
          <cell r="BS582">
            <v>0.20649999999999999</v>
          </cell>
          <cell r="BT582">
            <v>29.517839999999996</v>
          </cell>
          <cell r="BU582">
            <v>-42.853251173333298</v>
          </cell>
          <cell r="BV582" t="e">
            <v>#DIV/0!</v>
          </cell>
          <cell r="BW582">
            <v>0</v>
          </cell>
          <cell r="BX582">
            <v>0</v>
          </cell>
        </row>
        <row r="583">
          <cell r="C583">
            <v>27</v>
          </cell>
          <cell r="D583">
            <v>0</v>
          </cell>
          <cell r="E583">
            <v>0</v>
          </cell>
          <cell r="AN583">
            <v>15</v>
          </cell>
          <cell r="AP583" t="str">
            <v xml:space="preserve">Реконструкция ПС 110/35/10кВ "Ачикулак" в Нефтекумском районе(замена тр-ра Т-2  на тр-р 10 тыс.кВА,сущ.выкл.110кВ на элегазовые выкл.типа ВЭБ-110, сущ.разъед. на РГ-110 с двигат. приводом, сущ.ТН-110 на ТН типа НАМИ-110, сущ.выкл.35кВ на элегазовые выкл.типа ВГБЭ-35, сущ.разъед.35кВ на РГ-35 с двигат. приводом, устройство 2-й с.ш. РУ-10кВ с установкой КРУН-10 типа К-59 с вакуумными выкл. и РЗА типа "Орион-2", телемеханизация подстанции с установкой ТМ типа "Гранит-Микро", устройство АВР на секционном выкл. ОРУ-35кВ, замена панелей защиты линий и тр-ров 110 и 35кВ) </v>
          </cell>
          <cell r="AQ583" t="str">
            <v>СТФ</v>
          </cell>
          <cell r="AR583">
            <v>133.88662000000002</v>
          </cell>
          <cell r="AS583">
            <v>137.37186999999997</v>
          </cell>
          <cell r="AT583">
            <v>79.680679999999995</v>
          </cell>
          <cell r="AU583">
            <v>0</v>
          </cell>
          <cell r="AV583">
            <v>2.2719999999999998</v>
          </cell>
          <cell r="AW583">
            <v>2.1539999999999999</v>
          </cell>
          <cell r="AX583">
            <v>0</v>
          </cell>
          <cell r="AZ583">
            <v>2.2719999999999998</v>
          </cell>
          <cell r="BA583">
            <v>2.1539999999999999</v>
          </cell>
          <cell r="BB583">
            <v>0</v>
          </cell>
          <cell r="BD583">
            <v>0</v>
          </cell>
          <cell r="BF583">
            <v>-0.11799999999999988</v>
          </cell>
          <cell r="BG583">
            <v>0.94806338028169024</v>
          </cell>
          <cell r="BH583">
            <v>2.7574711400000007</v>
          </cell>
          <cell r="BJ583">
            <v>18.822037333333331</v>
          </cell>
          <cell r="BK583">
            <v>5.2994711400000103</v>
          </cell>
          <cell r="BL583">
            <v>18.196479999999998</v>
          </cell>
          <cell r="BM583">
            <v>2.75747114000001</v>
          </cell>
          <cell r="BN583">
            <v>0.6255573333333333</v>
          </cell>
          <cell r="BO583">
            <v>2.5419999999999998</v>
          </cell>
          <cell r="BP583">
            <v>0</v>
          </cell>
          <cell r="BR583">
            <v>0</v>
          </cell>
          <cell r="BT583">
            <v>27.138959999999997</v>
          </cell>
          <cell r="BU583">
            <v>-13.52256619333332</v>
          </cell>
          <cell r="BV583">
            <v>0.28155672237536089</v>
          </cell>
        </row>
        <row r="584">
          <cell r="D584">
            <v>0</v>
          </cell>
          <cell r="E584">
            <v>0</v>
          </cell>
          <cell r="AN584">
            <v>16</v>
          </cell>
          <cell r="AP584" t="str">
            <v>Реконструкция ПС 110/10кВ "Лермонтовская" (замена сущ. силового тр-ра  Т-2 110/10 кВ мощн. 6,3 т. кВА на тр-р мощн. 16 т. кВА, сущ. ОД и КЗ 110 кВ на элегазовые выключатели ВЭБ-110 -2 шт., сущ. разъед. 110 кВ с ручн. привдом на РГ-110 с электродвигательным . приводом - 8 шт., установка дополнительных ячеек 10 кВ типа К-59  с вакуумными выкл. 4 шт., установка блочного  ОПУ для размещения панелей РЗ и А, средств ТМ и связи, установка  ИМФ-3, телемеханизация ПС, установка дугогасящих катушек для компенсации емкостных токов замыкания на землю)</v>
          </cell>
          <cell r="AQ584" t="str">
            <v>СТФ</v>
          </cell>
          <cell r="AR584">
            <v>64.445699999999988</v>
          </cell>
          <cell r="AS584">
            <v>58.563651339999993</v>
          </cell>
          <cell r="AT584">
            <v>8.9396799999999992</v>
          </cell>
          <cell r="AU584">
            <v>42.054212999999997</v>
          </cell>
          <cell r="AV584">
            <v>5</v>
          </cell>
          <cell r="AW584">
            <v>7.5759999999999996</v>
          </cell>
          <cell r="AX584">
            <v>0</v>
          </cell>
          <cell r="AY584">
            <v>2.59</v>
          </cell>
          <cell r="AZ584">
            <v>0</v>
          </cell>
          <cell r="BA584">
            <v>3.1859999999999999</v>
          </cell>
          <cell r="BB584">
            <v>5</v>
          </cell>
          <cell r="BC584">
            <v>1.8</v>
          </cell>
          <cell r="BD584">
            <v>0</v>
          </cell>
          <cell r="BF584">
            <v>2.5759999999999996</v>
          </cell>
          <cell r="BG584">
            <v>1.5151999999999999</v>
          </cell>
          <cell r="BH584">
            <v>4.6307175099999904</v>
          </cell>
          <cell r="BJ584">
            <v>16.133700000000001</v>
          </cell>
          <cell r="BK584">
            <v>13.57031574</v>
          </cell>
          <cell r="BL584">
            <v>10.233700000000001</v>
          </cell>
          <cell r="BM584">
            <v>2.4347557399999999</v>
          </cell>
          <cell r="BN584">
            <v>0</v>
          </cell>
          <cell r="BO584">
            <v>4.2249999999999996</v>
          </cell>
          <cell r="BP584">
            <v>2.36</v>
          </cell>
          <cell r="BQ584">
            <v>6.9105600000000003</v>
          </cell>
          <cell r="BR584">
            <v>3.54</v>
          </cell>
          <cell r="BT584">
            <v>0</v>
          </cell>
          <cell r="BU584">
            <v>-2.5633842600000012</v>
          </cell>
          <cell r="BV584">
            <v>0.84111615686420349</v>
          </cell>
        </row>
        <row r="585">
          <cell r="C585">
            <v>38</v>
          </cell>
          <cell r="D585">
            <v>0</v>
          </cell>
          <cell r="E585">
            <v>0</v>
          </cell>
          <cell r="AN585">
            <v>17</v>
          </cell>
          <cell r="AP585" t="str">
            <v>Техническое перевооружение ПС 110/35/10кВ "Дмитриевская"  (замена МВ- 35 кВ на  вакуумные  в количестве 5 шт., сущ. разъед. 35 кВ на разъед. РГ-35, сущ. ТН-35 на ТН типа НАМИ-35 - 2 компл.)</v>
          </cell>
          <cell r="AQ585" t="str">
            <v>СТФ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BF585">
            <v>0</v>
          </cell>
          <cell r="BG585" t="e">
            <v>#DIV/0!</v>
          </cell>
          <cell r="BH585">
            <v>0.91689456999999996</v>
          </cell>
          <cell r="BJ585">
            <v>0</v>
          </cell>
          <cell r="BK585">
            <v>0.91689456999999996</v>
          </cell>
          <cell r="BM585">
            <v>0.91689456999999996</v>
          </cell>
          <cell r="BT585">
            <v>0</v>
          </cell>
          <cell r="BU585">
            <v>0.91689456999999996</v>
          </cell>
          <cell r="BV585" t="e">
            <v>#DIV/0!</v>
          </cell>
        </row>
        <row r="586">
          <cell r="C586">
            <v>30</v>
          </cell>
          <cell r="D586">
            <v>0</v>
          </cell>
          <cell r="E586">
            <v>0</v>
          </cell>
          <cell r="AN586">
            <v>18</v>
          </cell>
          <cell r="AP586" t="str">
            <v>Реконструкция ПС 110/35/6кВ "Затеречная" ( замена в ЗРУ 6 кВ сущ. МВ на вакуумные с микропроцессорными защитами- 11шт., восстановление строительной части помещения ЗРУ - устройство новой бетонной стяжки полов с покрытием из керамической плитки , покраска)</v>
          </cell>
          <cell r="AQ586" t="str">
            <v>СТФ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BF586">
            <v>0</v>
          </cell>
          <cell r="BG586" t="e">
            <v>#DIV/0!</v>
          </cell>
          <cell r="BH586">
            <v>3.5764533900000006</v>
          </cell>
          <cell r="BJ586">
            <v>0</v>
          </cell>
          <cell r="BK586">
            <v>3.5764533900000002</v>
          </cell>
          <cell r="BM586">
            <v>3.5764533900000002</v>
          </cell>
          <cell r="BT586">
            <v>0</v>
          </cell>
          <cell r="BU586">
            <v>3.5764533900000002</v>
          </cell>
          <cell r="BV586" t="e">
            <v>#DIV/0!</v>
          </cell>
        </row>
        <row r="587">
          <cell r="D587">
            <v>1.4630000000000001E-2</v>
          </cell>
          <cell r="E587">
            <v>0</v>
          </cell>
          <cell r="AN587">
            <v>19</v>
          </cell>
          <cell r="AP587" t="str">
            <v>Реконструкци ПС 110/35/10 кВ "Дивное" Апанасенковского района (переустройство линейной ячейки 110 кВ Л-ДЭ с установкой в ячейки вакуумного выключателя)</v>
          </cell>
          <cell r="AQ587" t="str">
            <v>СТФ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BF587">
            <v>0</v>
          </cell>
          <cell r="BG587" t="e">
            <v>#DIV/0!</v>
          </cell>
          <cell r="BH587">
            <v>0.13679597999999998</v>
          </cell>
          <cell r="BJ587">
            <v>0</v>
          </cell>
          <cell r="BK587">
            <v>0.13679598000000001</v>
          </cell>
          <cell r="BM587">
            <v>0.13679598000000001</v>
          </cell>
          <cell r="BT587">
            <v>0</v>
          </cell>
          <cell r="BU587">
            <v>0.13679598000000001</v>
          </cell>
          <cell r="BV587" t="e">
            <v>#DIV/0!</v>
          </cell>
        </row>
        <row r="588">
          <cell r="C588">
            <v>39</v>
          </cell>
          <cell r="D588">
            <v>1.4630000000000001E-2</v>
          </cell>
          <cell r="E588">
            <v>0</v>
          </cell>
          <cell r="AN588">
            <v>20</v>
          </cell>
          <cell r="AP588" t="str">
            <v>Техперевооружение ПС 110/35/10кВ "Промкомплекс" в г. Ставрополе</v>
          </cell>
          <cell r="AQ588" t="str">
            <v>СТФ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BF588">
            <v>0</v>
          </cell>
          <cell r="BG588" t="e">
            <v>#DIV/0!</v>
          </cell>
          <cell r="BH588">
            <v>0.46893483000000008</v>
          </cell>
          <cell r="BJ588">
            <v>0</v>
          </cell>
          <cell r="BK588">
            <v>0.46893482999999997</v>
          </cell>
          <cell r="BM588">
            <v>0.46893482999999997</v>
          </cell>
          <cell r="BT588">
            <v>0</v>
          </cell>
          <cell r="BU588">
            <v>0.46893482999999997</v>
          </cell>
          <cell r="BV588" t="e">
            <v>#DIV/0!</v>
          </cell>
        </row>
        <row r="589">
          <cell r="D589">
            <v>36.058296870000014</v>
          </cell>
          <cell r="E589">
            <v>5.491200000000001</v>
          </cell>
          <cell r="AN589">
            <v>21</v>
          </cell>
          <cell r="AP589" t="str">
            <v>Реконструкция ПС 110/35/6кВ "Минводы-2" - 1-я очередь (замена сущ. ячеек 6кВ на современные ячейки с вакуумными выкл. 28 шт., , средств ТМ и связи)</v>
          </cell>
          <cell r="AQ589" t="str">
            <v>СТФ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BF589">
            <v>0</v>
          </cell>
          <cell r="BG589" t="e">
            <v>#DIV/0!</v>
          </cell>
          <cell r="BH589">
            <v>1.2385659699999989</v>
          </cell>
          <cell r="BJ589">
            <v>0</v>
          </cell>
          <cell r="BK589">
            <v>1.23856597</v>
          </cell>
          <cell r="BM589">
            <v>1.23856597</v>
          </cell>
          <cell r="BT589">
            <v>0</v>
          </cell>
          <cell r="BU589">
            <v>1.23856597</v>
          </cell>
          <cell r="BV589" t="e">
            <v>#DIV/0!</v>
          </cell>
        </row>
        <row r="590">
          <cell r="C590">
            <v>118</v>
          </cell>
          <cell r="D590">
            <v>17.681194000000001</v>
          </cell>
          <cell r="E590">
            <v>2.7027600000000001</v>
          </cell>
          <cell r="AN590">
            <v>22</v>
          </cell>
          <cell r="AP590" t="str">
            <v>Реконструкция ПС "Промкомплекс" (замена сущ. ошиновок ОРУ 110 кВ)</v>
          </cell>
          <cell r="AQ590" t="str">
            <v>СТФ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BF590">
            <v>0</v>
          </cell>
          <cell r="BG590" t="e">
            <v>#DIV/0!</v>
          </cell>
          <cell r="BH590">
            <v>3.1821011500000003</v>
          </cell>
          <cell r="BJ590">
            <v>0</v>
          </cell>
          <cell r="BK590">
            <v>3.1821011499999998</v>
          </cell>
          <cell r="BM590">
            <v>3.1821011499999998</v>
          </cell>
          <cell r="BT590">
            <v>0</v>
          </cell>
          <cell r="BU590">
            <v>3.1821011499999998</v>
          </cell>
          <cell r="BV590" t="e">
            <v>#DIV/0!</v>
          </cell>
        </row>
        <row r="591">
          <cell r="C591">
            <v>114</v>
          </cell>
          <cell r="D591">
            <v>0</v>
          </cell>
          <cell r="E591">
            <v>0</v>
          </cell>
          <cell r="AN591">
            <v>23</v>
          </cell>
          <cell r="AP591" t="str">
            <v>Техническое перевооружение ПС 110/10кВ "Скачки 2" (Монтаж АТПГ- 9 МВА и устройств плавки гололеда)</v>
          </cell>
          <cell r="AQ591" t="str">
            <v>СТФ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BF591">
            <v>0</v>
          </cell>
          <cell r="BG591" t="e">
            <v>#DIV/0!</v>
          </cell>
          <cell r="BH591">
            <v>5.871678000000026E-2</v>
          </cell>
          <cell r="BJ591">
            <v>0</v>
          </cell>
          <cell r="BK591">
            <v>5.8716780000000003E-2</v>
          </cell>
          <cell r="BM591">
            <v>5.8716780000000003E-2</v>
          </cell>
          <cell r="BT591">
            <v>0</v>
          </cell>
          <cell r="BU591">
            <v>5.8716780000000003E-2</v>
          </cell>
          <cell r="BV591" t="e">
            <v>#DIV/0!</v>
          </cell>
        </row>
        <row r="592">
          <cell r="C592">
            <v>130</v>
          </cell>
          <cell r="D592">
            <v>2.5782878200000003</v>
          </cell>
          <cell r="E592">
            <v>0</v>
          </cell>
          <cell r="AN592">
            <v>24</v>
          </cell>
          <cell r="AP592" t="str">
            <v>Реконструкция БСК на ПС 110/35/6кВ "Георгиевская" г.Георгиевска Ставропольского края (замена сущ. БСК на БСК  мощностью 10 МВАр , замена  в ячейке сущ. МВ-10кВ  типа  ВМГ-133   на  вакуумный   выключатель типа ВБЭС-10-31,5\1600А, сущ. кабеля  от ячейки Ф-</v>
          </cell>
          <cell r="AQ592" t="str">
            <v>СТФ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BF592">
            <v>0</v>
          </cell>
          <cell r="BG592" t="e">
            <v>#DIV/0!</v>
          </cell>
          <cell r="BH592">
            <v>0.71172651999999959</v>
          </cell>
          <cell r="BJ592">
            <v>0</v>
          </cell>
          <cell r="BK592">
            <v>0.71172652000000003</v>
          </cell>
          <cell r="BM592">
            <v>0.71172652000000003</v>
          </cell>
          <cell r="BT592">
            <v>0</v>
          </cell>
          <cell r="BU592">
            <v>0.71172652000000003</v>
          </cell>
          <cell r="BV592" t="e">
            <v>#DIV/0!</v>
          </cell>
        </row>
        <row r="593">
          <cell r="C593">
            <v>131</v>
          </cell>
          <cell r="D593">
            <v>1.4219925099999997</v>
          </cell>
          <cell r="E593">
            <v>0</v>
          </cell>
          <cell r="AN593">
            <v>25</v>
          </cell>
          <cell r="AP593" t="str">
            <v>Техперевооружение ПС 110/35/10кВ "Левокумская" (замена   основного оборудования - ОД и КЗ на элегазовые выкл. Типа ВЭБ-110 - 2шт., сущ. Ячейки 10кВ на К-59 с вакуумн. Выкл. Типа BB/TEL-10 - 19шт., тр-ры тока 110кВ - 21шт., ТН-110 - 6шт., разъед.110кВ с мото</v>
          </cell>
          <cell r="AQ593" t="str">
            <v>СТФ</v>
          </cell>
          <cell r="AR593">
            <v>23.543880000000001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BF593">
            <v>0</v>
          </cell>
          <cell r="BG593" t="e">
            <v>#DIV/0!</v>
          </cell>
          <cell r="BH593">
            <v>3.4465668999999912</v>
          </cell>
          <cell r="BJ593">
            <v>23.543880000000001</v>
          </cell>
          <cell r="BK593">
            <v>3.4465669000000063</v>
          </cell>
          <cell r="BL593">
            <v>23.543880000000001</v>
          </cell>
          <cell r="BM593">
            <v>3.4465669000000063</v>
          </cell>
          <cell r="BN593">
            <v>0</v>
          </cell>
          <cell r="BP593">
            <v>0</v>
          </cell>
          <cell r="BR593">
            <v>0</v>
          </cell>
          <cell r="BT593">
            <v>0</v>
          </cell>
          <cell r="BU593">
            <v>-20.097313099999994</v>
          </cell>
          <cell r="BV593">
            <v>0.14638907860556569</v>
          </cell>
        </row>
        <row r="594">
          <cell r="C594">
            <v>132</v>
          </cell>
          <cell r="D594">
            <v>0.22034588999999966</v>
          </cell>
          <cell r="E594">
            <v>0</v>
          </cell>
          <cell r="AN594">
            <v>26</v>
          </cell>
          <cell r="AP594" t="str">
            <v>Реконстукция ПС 110/35/10кВ "Зеленогорская" (замена сущ. Т-1 25 т. кВА на тр-р мощностью 40 т. кВА,установка ДК, прокладка контрольных кабелей в сущ.и проектируемых кабельных каналах,  сущ. ячеек РУ-10 кВ на КРУН-10 типа К-59 вакуумными выключателями и  с РЗА Сириус -2)</v>
          </cell>
          <cell r="AQ594" t="str">
            <v>СТФ</v>
          </cell>
          <cell r="AR594">
            <v>112.65567999999999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BF594">
            <v>0</v>
          </cell>
          <cell r="BG594" t="e">
            <v>#DIV/0!</v>
          </cell>
          <cell r="BH594">
            <v>13.39307925</v>
          </cell>
          <cell r="BJ594">
            <v>29.99325</v>
          </cell>
          <cell r="BK594">
            <v>13.393079250000016</v>
          </cell>
          <cell r="BL594">
            <v>29.99325</v>
          </cell>
          <cell r="BM594">
            <v>13.393079250000016</v>
          </cell>
          <cell r="BN594">
            <v>0</v>
          </cell>
          <cell r="BP594">
            <v>0</v>
          </cell>
          <cell r="BR594">
            <v>0</v>
          </cell>
          <cell r="BT594">
            <v>0</v>
          </cell>
          <cell r="BU594">
            <v>-16.600170749999982</v>
          </cell>
          <cell r="BV594">
            <v>0.44653644570028306</v>
          </cell>
        </row>
        <row r="595">
          <cell r="C595">
            <v>133</v>
          </cell>
          <cell r="D595">
            <v>-0.10972540999999969</v>
          </cell>
          <cell r="E595">
            <v>0</v>
          </cell>
          <cell r="AN595">
            <v>27</v>
          </cell>
          <cell r="AP595" t="str">
            <v>Реконструкция ПС 110/35/10кВ Горячеводская  в г. Пятигорске ( замена сущ. трансформатора Т-1 мощностью 15,0 тыс. кВА на трансформатор мощностью 25,0 тыс. кВА, з</v>
          </cell>
          <cell r="AQ595" t="str">
            <v>СТФ</v>
          </cell>
          <cell r="AR595">
            <v>8.6546000000000003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BF595">
            <v>0</v>
          </cell>
          <cell r="BG595" t="e">
            <v>#DIV/0!</v>
          </cell>
          <cell r="BH595">
            <v>3.8368999399999995</v>
          </cell>
          <cell r="BJ595">
            <v>4.8459060000000012</v>
          </cell>
          <cell r="BK595">
            <v>3.8368999399999999</v>
          </cell>
          <cell r="BL595">
            <v>4.8459060000000012</v>
          </cell>
          <cell r="BM595">
            <v>3.8368999399999999</v>
          </cell>
          <cell r="BN595">
            <v>0</v>
          </cell>
          <cell r="BP595">
            <v>0</v>
          </cell>
          <cell r="BR595">
            <v>0</v>
          </cell>
          <cell r="BT595">
            <v>0</v>
          </cell>
          <cell r="BU595">
            <v>-1.0090060600000013</v>
          </cell>
          <cell r="BV595">
            <v>0.79178175144131957</v>
          </cell>
        </row>
        <row r="596">
          <cell r="C596">
            <v>134</v>
          </cell>
          <cell r="D596">
            <v>3.8051786899999991</v>
          </cell>
          <cell r="E596">
            <v>0</v>
          </cell>
          <cell r="AN596">
            <v>28</v>
          </cell>
          <cell r="AP596" t="str">
            <v>Организация грозозащиты оборудования ПС 110 кВ от набегающих волн перенапряжений с ВЛ-110 кВ (подверженных интенсивному гололедообразованию) с помощью нелинейных ОПН с демонтажем грозотроса на подходах к ПС</v>
          </cell>
          <cell r="AQ596" t="str">
            <v>СТФ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BF596">
            <v>0</v>
          </cell>
          <cell r="BG596" t="e">
            <v>#DIV/0!</v>
          </cell>
          <cell r="BH596">
            <v>0.35399999999999998</v>
          </cell>
          <cell r="BJ596">
            <v>0</v>
          </cell>
          <cell r="BK596">
            <v>0.35399999999999998</v>
          </cell>
          <cell r="BM596">
            <v>0.35399999999999998</v>
          </cell>
          <cell r="BT596">
            <v>0</v>
          </cell>
          <cell r="BU596">
            <v>0.35399999999999998</v>
          </cell>
          <cell r="BV596" t="e">
            <v>#DIV/0!</v>
          </cell>
        </row>
        <row r="597">
          <cell r="C597">
            <v>135</v>
          </cell>
          <cell r="D597">
            <v>0.58190135000000009</v>
          </cell>
          <cell r="E597">
            <v>0</v>
          </cell>
          <cell r="AN597">
            <v>29</v>
          </cell>
          <cell r="AP597" t="str">
            <v>Реконструкция ПС 110/35/10 кВ "Восход" (с заменой проводов шин 110 кВ и ошиновки ВЛ и оборудования 110 кВ на провод АС-185)</v>
          </cell>
          <cell r="AQ597" t="str">
            <v>СТФ</v>
          </cell>
          <cell r="AR597">
            <v>2.3788799999999997</v>
          </cell>
          <cell r="AS597">
            <v>2.67388</v>
          </cell>
          <cell r="AT597">
            <v>2.67388</v>
          </cell>
          <cell r="AU597">
            <v>0</v>
          </cell>
          <cell r="AV597">
            <v>0</v>
          </cell>
          <cell r="AW597">
            <v>0.25</v>
          </cell>
          <cell r="BE597">
            <v>0.25</v>
          </cell>
          <cell r="BF597">
            <v>0.25</v>
          </cell>
          <cell r="BG597" t="e">
            <v>#DIV/0!</v>
          </cell>
          <cell r="BJ597">
            <v>0</v>
          </cell>
          <cell r="BK597">
            <v>0.29499999999999998</v>
          </cell>
          <cell r="BM597">
            <v>8.8499999999999995E-2</v>
          </cell>
          <cell r="BS597">
            <v>0.20649999999999999</v>
          </cell>
          <cell r="BT597">
            <v>2.3788800000000001</v>
          </cell>
          <cell r="BU597">
            <v>0.29499999999999998</v>
          </cell>
          <cell r="BV597" t="e">
            <v>#DIV/0!</v>
          </cell>
        </row>
        <row r="598">
          <cell r="C598">
            <v>136</v>
          </cell>
          <cell r="D598">
            <v>0.53503424000000022</v>
          </cell>
          <cell r="E598">
            <v>0</v>
          </cell>
          <cell r="AO598">
            <v>6</v>
          </cell>
          <cell r="AP598" t="str">
            <v>ПС 35 кВ (СН1)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 t="e">
            <v>#DIV/0!</v>
          </cell>
          <cell r="BH598">
            <v>9.367866000000015E-2</v>
          </cell>
          <cell r="BI598">
            <v>0</v>
          </cell>
          <cell r="BJ598">
            <v>0</v>
          </cell>
          <cell r="BK598">
            <v>9.3678660000000011E-2</v>
          </cell>
          <cell r="BL598">
            <v>0</v>
          </cell>
          <cell r="BM598">
            <v>9.3678660000000011E-2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9.3678660000000011E-2</v>
          </cell>
          <cell r="BV598" t="e">
            <v>#DIV/0!</v>
          </cell>
          <cell r="BW598">
            <v>0</v>
          </cell>
          <cell r="BX598">
            <v>0</v>
          </cell>
        </row>
        <row r="599">
          <cell r="C599">
            <v>137</v>
          </cell>
          <cell r="D599">
            <v>4.7166278999999998</v>
          </cell>
          <cell r="E599">
            <v>0</v>
          </cell>
          <cell r="AN599">
            <v>30</v>
          </cell>
          <cell r="AP599" t="str">
            <v xml:space="preserve">Реконструкция ПС 35/10кВ "Комсомолец" - 2-й ПК( замена ячеек КРУН-10 на ячейки типа К-59 с вакумн.выкл.и РЗ типа Сириус- 12 шт,замена сетчатого огражд. ПС на ж/б-160 п.м.) </v>
          </cell>
          <cell r="AQ599" t="str">
            <v>СТФ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BF599">
            <v>0</v>
          </cell>
          <cell r="BG599" t="e">
            <v>#DIV/0!</v>
          </cell>
          <cell r="BH599">
            <v>9.367866000000015E-2</v>
          </cell>
          <cell r="BJ599">
            <v>0</v>
          </cell>
          <cell r="BK599">
            <v>9.3678660000000011E-2</v>
          </cell>
          <cell r="BM599">
            <v>9.3678660000000011E-2</v>
          </cell>
          <cell r="BT599">
            <v>0</v>
          </cell>
          <cell r="BU599">
            <v>9.3678660000000011E-2</v>
          </cell>
          <cell r="BV599" t="e">
            <v>#DIV/0!</v>
          </cell>
        </row>
        <row r="600">
          <cell r="C600">
            <v>138</v>
          </cell>
          <cell r="D600">
            <v>0.78223864999999992</v>
          </cell>
          <cell r="E600">
            <v>0</v>
          </cell>
        </row>
        <row r="601">
          <cell r="D601">
            <v>3.2938793199999998</v>
          </cell>
          <cell r="E601">
            <v>0</v>
          </cell>
          <cell r="AO601" t="str">
            <v>2.4.</v>
          </cell>
          <cell r="AP601" t="str">
            <v>Технологическое присоединение</v>
          </cell>
          <cell r="AR601">
            <v>1808.0316106252767</v>
          </cell>
          <cell r="AS601">
            <v>1977.3763916215999</v>
          </cell>
          <cell r="AT601">
            <v>1405.9538812000001</v>
          </cell>
          <cell r="AU601">
            <v>369.34024612000002</v>
          </cell>
          <cell r="AV601">
            <v>1070.2620712438747</v>
          </cell>
          <cell r="AW601">
            <v>1093.8363400000005</v>
          </cell>
          <cell r="AX601">
            <v>136.743709</v>
          </cell>
          <cell r="AY601">
            <v>89.557999999999964</v>
          </cell>
          <cell r="AZ601">
            <v>195.40694609687478</v>
          </cell>
          <cell r="BA601">
            <v>174.42100000000002</v>
          </cell>
          <cell r="BB601">
            <v>301.75063</v>
          </cell>
          <cell r="BC601">
            <v>340.83999999999992</v>
          </cell>
          <cell r="BD601">
            <v>436.36078614699994</v>
          </cell>
          <cell r="BE601">
            <v>489.01734000000005</v>
          </cell>
          <cell r="BF601">
            <v>18.181268756125263</v>
          </cell>
          <cell r="BG601" t="e">
            <v>#DIV/0!</v>
          </cell>
          <cell r="BH601">
            <v>90.009730519999991</v>
          </cell>
          <cell r="BI601">
            <v>289.33593316000002</v>
          </cell>
          <cell r="BJ601">
            <v>924.5764170168502</v>
          </cell>
          <cell r="BK601">
            <v>823.20020129333341</v>
          </cell>
          <cell r="BL601">
            <v>325.10561092</v>
          </cell>
          <cell r="BM601">
            <v>48.069513230000005</v>
          </cell>
          <cell r="BN601">
            <v>153.815438403</v>
          </cell>
          <cell r="BO601">
            <v>100.76335005999998</v>
          </cell>
          <cell r="BP601">
            <v>183.32314102718365</v>
          </cell>
          <cell r="BQ601">
            <v>309.59940887333335</v>
          </cell>
          <cell r="BR601">
            <v>262.3322266666666</v>
          </cell>
          <cell r="BS601">
            <v>364.76792912999997</v>
          </cell>
          <cell r="BT601">
            <v>371.98498502000001</v>
          </cell>
          <cell r="BU601">
            <v>-101.37621572351703</v>
          </cell>
          <cell r="BV601" t="e">
            <v>#DIV/0!</v>
          </cell>
          <cell r="BW601">
            <v>0</v>
          </cell>
          <cell r="BX601">
            <v>0</v>
          </cell>
        </row>
        <row r="602">
          <cell r="C602">
            <v>139</v>
          </cell>
          <cell r="D602">
            <v>-0.51789499999999999</v>
          </cell>
          <cell r="E602">
            <v>0</v>
          </cell>
          <cell r="AO602">
            <v>1</v>
          </cell>
          <cell r="AP602" t="str">
            <v xml:space="preserve">Объекты технологического присоединения мощностью свыше 750 кВт. </v>
          </cell>
          <cell r="AR602">
            <v>1806.2343906252768</v>
          </cell>
          <cell r="AS602">
            <v>1952.8887646937997</v>
          </cell>
          <cell r="AT602">
            <v>1379.4853012000001</v>
          </cell>
          <cell r="AU602">
            <v>368.11501991</v>
          </cell>
          <cell r="AV602">
            <v>1068.8830712438748</v>
          </cell>
          <cell r="AW602">
            <v>1070.5633400000004</v>
          </cell>
          <cell r="AX602">
            <v>136.743709</v>
          </cell>
          <cell r="AY602">
            <v>83.634999999999977</v>
          </cell>
          <cell r="AZ602">
            <v>194.02794609687479</v>
          </cell>
          <cell r="BA602">
            <v>170.51600000000002</v>
          </cell>
          <cell r="BB602">
            <v>301.75063</v>
          </cell>
          <cell r="BC602">
            <v>329.10699999999997</v>
          </cell>
          <cell r="BD602">
            <v>436.36078614699994</v>
          </cell>
          <cell r="BE602">
            <v>487.30534</v>
          </cell>
          <cell r="BF602">
            <v>1.6802687561252632</v>
          </cell>
          <cell r="BG602" t="e">
            <v>#DIV/0!</v>
          </cell>
          <cell r="BH602">
            <v>88.390540509999994</v>
          </cell>
          <cell r="BI602">
            <v>288.03839316</v>
          </cell>
          <cell r="BJ602">
            <v>922.94919701685023</v>
          </cell>
          <cell r="BK602">
            <v>795.4209807200001</v>
          </cell>
          <cell r="BL602">
            <v>325.10561092</v>
          </cell>
          <cell r="BM602">
            <v>39.833384550000005</v>
          </cell>
          <cell r="BN602">
            <v>152.56790306966667</v>
          </cell>
          <cell r="BO602">
            <v>98.606873039999982</v>
          </cell>
          <cell r="BP602">
            <v>182.94345636051699</v>
          </cell>
          <cell r="BQ602">
            <v>297.184009</v>
          </cell>
          <cell r="BR602">
            <v>262.3322266666666</v>
          </cell>
          <cell r="BS602">
            <v>359.79671413</v>
          </cell>
          <cell r="BT602">
            <v>371.98498502000001</v>
          </cell>
          <cell r="BU602">
            <v>-127.52821629685037</v>
          </cell>
          <cell r="BV602" t="e">
            <v>#DIV/0!</v>
          </cell>
          <cell r="BW602">
            <v>0</v>
          </cell>
          <cell r="BX602">
            <v>0</v>
          </cell>
        </row>
        <row r="603">
          <cell r="C603">
            <v>140</v>
          </cell>
          <cell r="D603">
            <v>0.57181458999999979</v>
          </cell>
          <cell r="E603">
            <v>0</v>
          </cell>
        </row>
        <row r="604">
          <cell r="C604">
            <v>141</v>
          </cell>
          <cell r="D604">
            <v>0.64732600000000007</v>
          </cell>
          <cell r="E604">
            <v>0</v>
          </cell>
          <cell r="AO604">
            <v>2</v>
          </cell>
          <cell r="AP604" t="str">
            <v>Объекты технологического присоединения мощностью от 100 до 750 кВт.</v>
          </cell>
          <cell r="AR604">
            <v>1.79722</v>
          </cell>
          <cell r="AS604">
            <v>18.845780000000001</v>
          </cell>
          <cell r="AT604">
            <v>21.24</v>
          </cell>
          <cell r="AU604">
            <v>0.875</v>
          </cell>
          <cell r="AV604">
            <v>1.379</v>
          </cell>
          <cell r="AW604">
            <v>18</v>
          </cell>
          <cell r="AX604">
            <v>0</v>
          </cell>
          <cell r="AY604">
            <v>5.9179999999999993</v>
          </cell>
          <cell r="AZ604">
            <v>1.379</v>
          </cell>
          <cell r="BA604">
            <v>3.01</v>
          </cell>
          <cell r="BB604">
            <v>0</v>
          </cell>
          <cell r="BC604">
            <v>8.1419999999999995</v>
          </cell>
          <cell r="BD604">
            <v>0</v>
          </cell>
          <cell r="BE604">
            <v>0.93</v>
          </cell>
          <cell r="BF604">
            <v>12.069999999999999</v>
          </cell>
          <cell r="BG604" t="e">
            <v>#DIV/0!</v>
          </cell>
          <cell r="BH604">
            <v>0.29692582000000028</v>
          </cell>
          <cell r="BI604">
            <v>1.2975399999999999</v>
          </cell>
          <cell r="BJ604">
            <v>1.6272199999999999</v>
          </cell>
          <cell r="BK604">
            <v>20.239064646666669</v>
          </cell>
          <cell r="BL604">
            <v>0</v>
          </cell>
          <cell r="BM604">
            <v>6.9121314200000006</v>
          </cell>
          <cell r="BN604">
            <v>1.2475353333333332</v>
          </cell>
          <cell r="BO604">
            <v>1.2301000199999998</v>
          </cell>
          <cell r="BP604">
            <v>0.37968466666666661</v>
          </cell>
          <cell r="BQ604">
            <v>9.9826132066666666</v>
          </cell>
          <cell r="BR604">
            <v>0</v>
          </cell>
          <cell r="BS604">
            <v>2.1142199999999995</v>
          </cell>
          <cell r="BT604">
            <v>0</v>
          </cell>
          <cell r="BU604">
            <v>18.611844646666668</v>
          </cell>
          <cell r="BV604" t="e">
            <v>#DIV/0!</v>
          </cell>
          <cell r="BW604">
            <v>0</v>
          </cell>
          <cell r="BX604">
            <v>0</v>
          </cell>
        </row>
        <row r="605">
          <cell r="C605">
            <v>142</v>
          </cell>
          <cell r="D605">
            <v>-0.16102367999999992</v>
          </cell>
          <cell r="E605">
            <v>0</v>
          </cell>
        </row>
        <row r="606">
          <cell r="C606">
            <v>126</v>
          </cell>
          <cell r="D606">
            <v>1E-3</v>
          </cell>
          <cell r="E606">
            <v>8.7600000000000004E-3</v>
          </cell>
          <cell r="AO606">
            <v>3</v>
          </cell>
          <cell r="AP606" t="str">
            <v>Объекты технологического присоединения мощностью от 15 до 100 кВт.</v>
          </cell>
          <cell r="AR606">
            <v>0</v>
          </cell>
          <cell r="AS606">
            <v>4.3542000000000005</v>
          </cell>
          <cell r="AT606">
            <v>4.3542000000000005</v>
          </cell>
          <cell r="AU606">
            <v>0</v>
          </cell>
          <cell r="AV606">
            <v>0</v>
          </cell>
          <cell r="AW606">
            <v>4.3419999999999996</v>
          </cell>
          <cell r="AX606">
            <v>0</v>
          </cell>
          <cell r="AY606">
            <v>0</v>
          </cell>
          <cell r="AZ606">
            <v>0</v>
          </cell>
          <cell r="BA606">
            <v>0.8660000000000001</v>
          </cell>
          <cell r="BB606">
            <v>0</v>
          </cell>
          <cell r="BC606">
            <v>2.8639999999999999</v>
          </cell>
          <cell r="BD606">
            <v>0</v>
          </cell>
          <cell r="BE606">
            <v>0.61199999999999999</v>
          </cell>
          <cell r="BF606">
            <v>3.69</v>
          </cell>
          <cell r="BG606" t="e">
            <v>#DIV/0!</v>
          </cell>
          <cell r="BH606">
            <v>0.81837811999999999</v>
          </cell>
          <cell r="BI606">
            <v>0</v>
          </cell>
          <cell r="BJ606">
            <v>0</v>
          </cell>
          <cell r="BK606">
            <v>5.9417634533333334</v>
          </cell>
          <cell r="BL606">
            <v>0</v>
          </cell>
          <cell r="BM606">
            <v>0.8183781200000001</v>
          </cell>
          <cell r="BN606">
            <v>0</v>
          </cell>
          <cell r="BO606">
            <v>0.91737700000000011</v>
          </cell>
          <cell r="BP606">
            <v>0</v>
          </cell>
          <cell r="BQ606">
            <v>1.7038133333333327</v>
          </cell>
          <cell r="BR606">
            <v>0</v>
          </cell>
          <cell r="BS606">
            <v>2.5021949999999999</v>
          </cell>
          <cell r="BT606">
            <v>0</v>
          </cell>
          <cell r="BU606">
            <v>5.9417634533333334</v>
          </cell>
          <cell r="BV606" t="e">
            <v>#DIV/0!</v>
          </cell>
          <cell r="BW606">
            <v>0</v>
          </cell>
          <cell r="BX606">
            <v>0</v>
          </cell>
        </row>
        <row r="607">
          <cell r="C607">
            <v>127</v>
          </cell>
          <cell r="D607">
            <v>6.1200000000000004E-3</v>
          </cell>
          <cell r="E607">
            <v>7.79E-3</v>
          </cell>
        </row>
        <row r="608">
          <cell r="C608">
            <v>129</v>
          </cell>
          <cell r="D608">
            <v>0</v>
          </cell>
          <cell r="E608">
            <v>0.13797999999999999</v>
          </cell>
          <cell r="AO608">
            <v>4</v>
          </cell>
          <cell r="AP608" t="str">
            <v>Объекты технологического присоединения мощностью до 15 кВт.</v>
          </cell>
          <cell r="AR608">
            <v>0</v>
          </cell>
          <cell r="AS608">
            <v>1.2876469277999996</v>
          </cell>
          <cell r="AT608">
            <v>0.87438000000000005</v>
          </cell>
          <cell r="AU608">
            <v>0.35022620999999998</v>
          </cell>
          <cell r="AV608">
            <v>0</v>
          </cell>
          <cell r="AW608">
            <v>0.93100000000000005</v>
          </cell>
          <cell r="AX608">
            <v>0</v>
          </cell>
          <cell r="AY608">
            <v>5.0000000000000001E-3</v>
          </cell>
          <cell r="AZ608">
            <v>0</v>
          </cell>
          <cell r="BA608">
            <v>2.9000000000000001E-2</v>
          </cell>
          <cell r="BB608">
            <v>0</v>
          </cell>
          <cell r="BC608">
            <v>0.72699999999999998</v>
          </cell>
          <cell r="BD608">
            <v>0</v>
          </cell>
          <cell r="BE608">
            <v>0.17</v>
          </cell>
          <cell r="BF608">
            <v>0.7410000000000001</v>
          </cell>
          <cell r="BG608" t="e">
            <v>#DIV/0!</v>
          </cell>
          <cell r="BH608">
            <v>0.50388606999999996</v>
          </cell>
          <cell r="BI608">
            <v>0</v>
          </cell>
          <cell r="BJ608">
            <v>0</v>
          </cell>
          <cell r="BK608">
            <v>1.5983924733333332</v>
          </cell>
          <cell r="BL608">
            <v>0</v>
          </cell>
          <cell r="BM608">
            <v>0.50561914000000008</v>
          </cell>
          <cell r="BN608">
            <v>0</v>
          </cell>
          <cell r="BO608">
            <v>8.9999999999999993E-3</v>
          </cell>
          <cell r="BP608">
            <v>0</v>
          </cell>
          <cell r="BQ608">
            <v>0.72897333333333314</v>
          </cell>
          <cell r="BR608">
            <v>0</v>
          </cell>
          <cell r="BS608">
            <v>0.3548</v>
          </cell>
          <cell r="BT608">
            <v>0</v>
          </cell>
          <cell r="BU608">
            <v>1.5983924733333332</v>
          </cell>
          <cell r="BV608" t="e">
            <v>#DIV/0!</v>
          </cell>
          <cell r="BW608">
            <v>0</v>
          </cell>
          <cell r="BX608">
            <v>0</v>
          </cell>
        </row>
        <row r="609">
          <cell r="C609">
            <v>128</v>
          </cell>
          <cell r="D609">
            <v>4.0000000000000001E-3</v>
          </cell>
          <cell r="E609">
            <v>2.6339099999999998</v>
          </cell>
        </row>
        <row r="610">
          <cell r="D610">
            <v>0</v>
          </cell>
          <cell r="E610">
            <v>0</v>
          </cell>
          <cell r="AO610">
            <v>5</v>
          </cell>
          <cell r="AP610" t="str">
            <v>Генерация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</row>
        <row r="611">
          <cell r="D611">
            <v>0</v>
          </cell>
          <cell r="E611">
            <v>0</v>
          </cell>
        </row>
        <row r="612">
          <cell r="D612">
            <v>0</v>
          </cell>
          <cell r="E612">
            <v>0</v>
          </cell>
          <cell r="AP612" t="str">
            <v>в т.ч.</v>
          </cell>
          <cell r="AR612">
            <v>1808.0316106252769</v>
          </cell>
          <cell r="AS612">
            <v>1977.3763916216001</v>
          </cell>
          <cell r="AT612">
            <v>1405.9538811999998</v>
          </cell>
          <cell r="AU612">
            <v>369.34024612000007</v>
          </cell>
          <cell r="AV612">
            <v>1070.2620712438747</v>
          </cell>
          <cell r="AW612">
            <v>1093.8363400000001</v>
          </cell>
          <cell r="AX612">
            <v>136.743709</v>
          </cell>
          <cell r="AY612">
            <v>89.558000000000007</v>
          </cell>
          <cell r="AZ612">
            <v>195.40694609687478</v>
          </cell>
          <cell r="BA612">
            <v>174.42100000000002</v>
          </cell>
          <cell r="BB612">
            <v>301.75063</v>
          </cell>
          <cell r="BC612">
            <v>340.84</v>
          </cell>
          <cell r="BD612">
            <v>436.360786147</v>
          </cell>
          <cell r="BE612">
            <v>489.01733999999993</v>
          </cell>
          <cell r="BF612">
            <v>18.181268756125256</v>
          </cell>
          <cell r="BG612" t="e">
            <v>#DIV/0!</v>
          </cell>
          <cell r="BH612">
            <v>90.009730519999991</v>
          </cell>
          <cell r="BI612">
            <v>289.33593315999997</v>
          </cell>
          <cell r="BJ612">
            <v>924.57641701685043</v>
          </cell>
          <cell r="BK612">
            <v>823.20020129333329</v>
          </cell>
          <cell r="BL612">
            <v>325.10561092</v>
          </cell>
          <cell r="BM612">
            <v>48.069513229999998</v>
          </cell>
          <cell r="BN612">
            <v>153.81543840300003</v>
          </cell>
          <cell r="BO612">
            <v>100.76335005999999</v>
          </cell>
          <cell r="BP612">
            <v>183.32314102718371</v>
          </cell>
          <cell r="BQ612">
            <v>309.59940887333335</v>
          </cell>
          <cell r="BR612">
            <v>262.3322266666666</v>
          </cell>
          <cell r="BS612">
            <v>364.76792912999997</v>
          </cell>
          <cell r="BT612">
            <v>371.98498502000001</v>
          </cell>
          <cell r="BU612">
            <v>-101.37621572351702</v>
          </cell>
          <cell r="BV612" t="e">
            <v>#DIV/0!</v>
          </cell>
          <cell r="BW612">
            <v>0</v>
          </cell>
          <cell r="BX612">
            <v>0</v>
          </cell>
        </row>
        <row r="613">
          <cell r="C613">
            <v>120</v>
          </cell>
          <cell r="D613">
            <v>0</v>
          </cell>
          <cell r="E613">
            <v>0</v>
          </cell>
          <cell r="AP613" t="str">
            <v xml:space="preserve">Техническое перевооружение и реконструкция, в.т.ч.: </v>
          </cell>
          <cell r="AR613">
            <v>24.98414</v>
          </cell>
          <cell r="AS613">
            <v>24.578646928799998</v>
          </cell>
          <cell r="AT613">
            <v>22.9864</v>
          </cell>
          <cell r="AU613">
            <v>0.66124315999999994</v>
          </cell>
          <cell r="AV613">
            <v>21.173000000000002</v>
          </cell>
          <cell r="AW613">
            <v>19.741999999999997</v>
          </cell>
          <cell r="AX613">
            <v>0</v>
          </cell>
          <cell r="AY613">
            <v>0.53100000000000003</v>
          </cell>
          <cell r="AZ613">
            <v>1.173</v>
          </cell>
          <cell r="BA613">
            <v>3.05</v>
          </cell>
          <cell r="BB613">
            <v>10</v>
          </cell>
          <cell r="BC613">
            <v>3.5870000000000002</v>
          </cell>
          <cell r="BD613">
            <v>10</v>
          </cell>
          <cell r="BE613">
            <v>12.574</v>
          </cell>
          <cell r="BF613">
            <v>-1.6930000000000032</v>
          </cell>
          <cell r="BG613" t="e">
            <v>#DIV/0!</v>
          </cell>
          <cell r="BH613">
            <v>20.446143329999995</v>
          </cell>
          <cell r="BI613">
            <v>1.9478</v>
          </cell>
          <cell r="BJ613">
            <v>24.984139999999996</v>
          </cell>
          <cell r="BK613">
            <v>35.054350879999994</v>
          </cell>
          <cell r="BL613">
            <v>10.190769999999999</v>
          </cell>
          <cell r="BM613">
            <v>12.531775880000001</v>
          </cell>
          <cell r="BN613">
            <v>0.493894</v>
          </cell>
          <cell r="BO613">
            <v>2.64</v>
          </cell>
          <cell r="BP613">
            <v>6.1265599999999996</v>
          </cell>
          <cell r="BQ613">
            <v>13.191663</v>
          </cell>
          <cell r="BR613">
            <v>8.1729160000000007</v>
          </cell>
          <cell r="BS613">
            <v>6.6909119999999973</v>
          </cell>
          <cell r="BT613">
            <v>6.7353855200000003</v>
          </cell>
          <cell r="BU613">
            <v>10.070210880000001</v>
          </cell>
          <cell r="BV613" t="e">
            <v>#DIV/0!</v>
          </cell>
          <cell r="BW613">
            <v>0</v>
          </cell>
          <cell r="BX613">
            <v>0</v>
          </cell>
        </row>
        <row r="614">
          <cell r="D614">
            <v>0</v>
          </cell>
          <cell r="E614">
            <v>0</v>
          </cell>
          <cell r="AP614" t="str">
            <v>Воздушные Линии 110-330 кВ (ВН)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 t="e">
            <v>#DIV/0!</v>
          </cell>
          <cell r="BH614">
            <v>19.947389479999998</v>
          </cell>
          <cell r="BI614">
            <v>0</v>
          </cell>
          <cell r="BJ614">
            <v>0</v>
          </cell>
          <cell r="BK614">
            <v>19.396288960000003</v>
          </cell>
          <cell r="BL614">
            <v>0</v>
          </cell>
          <cell r="BM614">
            <v>12.031288960000001</v>
          </cell>
          <cell r="BN614">
            <v>0</v>
          </cell>
          <cell r="BO614">
            <v>0</v>
          </cell>
          <cell r="BP614">
            <v>0</v>
          </cell>
          <cell r="BQ614">
            <v>7.3650000000000002</v>
          </cell>
          <cell r="BR614">
            <v>0</v>
          </cell>
          <cell r="BS614">
            <v>0</v>
          </cell>
          <cell r="BT614">
            <v>0.55110051999999998</v>
          </cell>
          <cell r="BU614">
            <v>19.396288960000003</v>
          </cell>
          <cell r="BV614" t="e">
            <v>#DIV/0!</v>
          </cell>
          <cell r="BW614">
            <v>0</v>
          </cell>
          <cell r="BX614">
            <v>0</v>
          </cell>
        </row>
        <row r="615">
          <cell r="D615">
            <v>0</v>
          </cell>
          <cell r="E615">
            <v>0</v>
          </cell>
          <cell r="AN615">
            <v>31</v>
          </cell>
          <cell r="AP615" t="str">
            <v>Реконструкция ВЛ-110кВ Л-63 Восход  - Благодарная 110 (замена опор, сущ. проводов на провода большего сечения, грозозащитного троса и изоляторов в полном объеме) (свыше 750)</v>
          </cell>
          <cell r="AQ615" t="str">
            <v>СТФ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BF615">
            <v>0</v>
          </cell>
          <cell r="BG615" t="e">
            <v>#DIV/0!</v>
          </cell>
          <cell r="BH615">
            <v>13.327</v>
          </cell>
          <cell r="BJ615">
            <v>0</v>
          </cell>
          <cell r="BK615">
            <v>12.995767550000002</v>
          </cell>
          <cell r="BM615">
            <v>9.9327675500000012</v>
          </cell>
          <cell r="BQ615">
            <v>3.0630000000000002</v>
          </cell>
          <cell r="BT615">
            <v>0.33123245000000001</v>
          </cell>
          <cell r="BU615">
            <v>12.995767550000002</v>
          </cell>
          <cell r="BV615" t="e">
            <v>#DIV/0!</v>
          </cell>
        </row>
        <row r="616">
          <cell r="D616">
            <v>0</v>
          </cell>
          <cell r="E616">
            <v>0</v>
          </cell>
          <cell r="AN616">
            <v>32</v>
          </cell>
          <cell r="AP616" t="str">
            <v>Реконструкция ВЛ-110кВ Л-53 Ипатово   - Н. Балка (замена опор, сущ. проводов на провода большего сечения, грозозащитного троса и изоляторов в полном объеме) (свыше 750)</v>
          </cell>
          <cell r="AQ616" t="str">
            <v>СТФ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BF616">
            <v>0</v>
          </cell>
          <cell r="BG616" t="e">
            <v>#DIV/0!</v>
          </cell>
          <cell r="BH616">
            <v>4.7460000000000004</v>
          </cell>
          <cell r="BJ616">
            <v>0</v>
          </cell>
          <cell r="BK616">
            <v>4.5261319300000009</v>
          </cell>
          <cell r="BM616">
            <v>0.22413193000000001</v>
          </cell>
          <cell r="BQ616">
            <v>4.3020000000000005</v>
          </cell>
          <cell r="BT616">
            <v>0.21986807</v>
          </cell>
          <cell r="BU616">
            <v>4.5261319300000009</v>
          </cell>
          <cell r="BV616" t="e">
            <v>#DIV/0!</v>
          </cell>
        </row>
        <row r="617">
          <cell r="D617">
            <v>0</v>
          </cell>
          <cell r="E617">
            <v>0</v>
          </cell>
          <cell r="AN617">
            <v>33</v>
          </cell>
          <cell r="AP617" t="str">
            <v>Реконструкция ВЛ-110кВ Л-14 Изобильная - Междуреченская (замена  проводов на провод АС-185, изоляторов и грозозащ. троса в полном объеме, частичная  (свыше 750)</v>
          </cell>
          <cell r="AQ617" t="str">
            <v>СТФ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BF617">
            <v>0</v>
          </cell>
          <cell r="BG617" t="e">
            <v>#DIV/0!</v>
          </cell>
          <cell r="BH617">
            <v>1.8743894799999967</v>
          </cell>
          <cell r="BJ617">
            <v>0</v>
          </cell>
          <cell r="BK617">
            <v>1.8743894800000001</v>
          </cell>
          <cell r="BM617">
            <v>1.8743894800000001</v>
          </cell>
          <cell r="BT617">
            <v>0</v>
          </cell>
          <cell r="BU617">
            <v>1.8743894800000001</v>
          </cell>
          <cell r="BV617" t="e">
            <v>#DIV/0!</v>
          </cell>
        </row>
        <row r="618">
          <cell r="D618">
            <v>5.8819271999999998</v>
          </cell>
          <cell r="E618">
            <v>5.0400000000000002E-3</v>
          </cell>
          <cell r="AP618" t="str">
            <v>Воздушные Линии 35 кВ (СН1)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</row>
        <row r="619">
          <cell r="D619">
            <v>0</v>
          </cell>
          <cell r="E619">
            <v>0</v>
          </cell>
        </row>
        <row r="620">
          <cell r="D620">
            <v>0</v>
          </cell>
          <cell r="E620">
            <v>0</v>
          </cell>
          <cell r="AP620" t="str">
            <v>Воздушные Линии 1-20 кВ (СН2)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8.2819299999999929E-3</v>
          </cell>
          <cell r="BI620">
            <v>0</v>
          </cell>
          <cell r="BJ620">
            <v>0</v>
          </cell>
          <cell r="BK620">
            <v>8.2819299999999998E-3</v>
          </cell>
          <cell r="BL620">
            <v>0</v>
          </cell>
          <cell r="BM620">
            <v>8.2819299999999998E-3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8.2819299999999998E-3</v>
          </cell>
          <cell r="BV620" t="e">
            <v>#DIV/0!</v>
          </cell>
          <cell r="BW620">
            <v>0</v>
          </cell>
          <cell r="BX620">
            <v>0</v>
          </cell>
        </row>
        <row r="621">
          <cell r="C621">
            <v>159</v>
          </cell>
          <cell r="D621">
            <v>0</v>
          </cell>
          <cell r="E621">
            <v>0</v>
          </cell>
          <cell r="AN621">
            <v>34</v>
          </cell>
          <cell r="AP621" t="str">
            <v>Реконструкция ВЛ 10 кВ ф-117 от ПС 110/35/10 кВ "Зеленогорская" для тех.присоед. производственных и складских помещений в п.Нежинский  (15-100)</v>
          </cell>
          <cell r="AQ621" t="str">
            <v>СТФ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BH621">
            <v>8.2819299999999929E-3</v>
          </cell>
          <cell r="BJ621">
            <v>0</v>
          </cell>
          <cell r="BK621">
            <v>8.2819299999999998E-3</v>
          </cell>
          <cell r="BM621">
            <v>8.2819299999999998E-3</v>
          </cell>
          <cell r="BT621">
            <v>0</v>
          </cell>
          <cell r="BU621">
            <v>8.2819299999999998E-3</v>
          </cell>
          <cell r="BV621" t="e">
            <v>#DIV/0!</v>
          </cell>
        </row>
        <row r="622">
          <cell r="C622">
            <v>161</v>
          </cell>
          <cell r="D622">
            <v>0</v>
          </cell>
          <cell r="E622">
            <v>0</v>
          </cell>
        </row>
        <row r="623">
          <cell r="C623">
            <v>162</v>
          </cell>
          <cell r="D623">
            <v>0</v>
          </cell>
          <cell r="E623">
            <v>0</v>
          </cell>
          <cell r="AP623" t="str">
            <v>Воздушные Линии 0,4 кВ (СН2)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0.26200000000000001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0.26200000000000001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0.30915999999999999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0.30915999999999999</v>
          </cell>
          <cell r="BT623">
            <v>0</v>
          </cell>
          <cell r="BU623">
            <v>0.30915999999999999</v>
          </cell>
          <cell r="BV623">
            <v>0</v>
          </cell>
          <cell r="BW623">
            <v>0</v>
          </cell>
          <cell r="BX623">
            <v>0</v>
          </cell>
        </row>
        <row r="624">
          <cell r="C624">
            <v>163</v>
          </cell>
          <cell r="D624">
            <v>0</v>
          </cell>
          <cell r="E624">
            <v>0</v>
          </cell>
          <cell r="AN624">
            <v>35</v>
          </cell>
          <cell r="AP624" t="str">
            <v>Реконструкция ВЛ 0,4 кВ Ф-2 от ТП-2276/124 для обеспечения технологического присоединения магазина пос. Комсомолец, ул. Октябрьская, 37 Кировского района Ставропольского края (Маньшина Д.В.) (15-100)</v>
          </cell>
          <cell r="AQ624" t="str">
            <v>СТФ</v>
          </cell>
          <cell r="AW624">
            <v>0.26200000000000001</v>
          </cell>
          <cell r="BE624">
            <v>0.26200000000000001</v>
          </cell>
          <cell r="BK624">
            <v>0.30915999999999999</v>
          </cell>
          <cell r="BS624">
            <v>0.30915999999999999</v>
          </cell>
          <cell r="BU624">
            <v>0.30915999999999999</v>
          </cell>
        </row>
        <row r="625">
          <cell r="C625">
            <v>165</v>
          </cell>
          <cell r="D625">
            <v>0</v>
          </cell>
          <cell r="E625">
            <v>0</v>
          </cell>
          <cell r="AP625" t="str">
            <v>ПС 110-330 кВ (ВН)</v>
          </cell>
          <cell r="AR625">
            <v>24.98414</v>
          </cell>
          <cell r="AS625">
            <v>24.159480000999999</v>
          </cell>
          <cell r="AT625">
            <v>22.980499999999999</v>
          </cell>
          <cell r="AU625">
            <v>0.31101695000000001</v>
          </cell>
          <cell r="AV625">
            <v>21.173000000000002</v>
          </cell>
          <cell r="AW625">
            <v>19.474999999999998</v>
          </cell>
          <cell r="AX625">
            <v>0</v>
          </cell>
          <cell r="AY625">
            <v>0.52600000000000002</v>
          </cell>
          <cell r="AZ625">
            <v>1.173</v>
          </cell>
          <cell r="BA625">
            <v>3.05</v>
          </cell>
          <cell r="BB625">
            <v>10</v>
          </cell>
          <cell r="BC625">
            <v>3.5870000000000002</v>
          </cell>
          <cell r="BD625">
            <v>10</v>
          </cell>
          <cell r="BE625">
            <v>12.311999999999999</v>
          </cell>
          <cell r="BF625">
            <v>-1.6980000000000031</v>
          </cell>
          <cell r="BG625" t="e">
            <v>#DIV/0!</v>
          </cell>
          <cell r="BH625">
            <v>0</v>
          </cell>
          <cell r="BI625">
            <v>1.9478</v>
          </cell>
          <cell r="BJ625">
            <v>24.984139999999996</v>
          </cell>
          <cell r="BK625">
            <v>14.848414999999997</v>
          </cell>
          <cell r="BL625">
            <v>10.190769999999999</v>
          </cell>
          <cell r="BM625">
            <v>0</v>
          </cell>
          <cell r="BN625">
            <v>0.493894</v>
          </cell>
          <cell r="BO625">
            <v>2.64</v>
          </cell>
          <cell r="BP625">
            <v>6.1265599999999996</v>
          </cell>
          <cell r="BQ625">
            <v>5.8266629999999999</v>
          </cell>
          <cell r="BR625">
            <v>8.1729160000000007</v>
          </cell>
          <cell r="BS625">
            <v>6.381751999999997</v>
          </cell>
          <cell r="BT625">
            <v>6.184285</v>
          </cell>
          <cell r="BU625">
            <v>-10.135724999999999</v>
          </cell>
          <cell r="BV625" t="e">
            <v>#DIV/0!</v>
          </cell>
          <cell r="BW625">
            <v>0</v>
          </cell>
          <cell r="BX625">
            <v>0</v>
          </cell>
        </row>
        <row r="626">
          <cell r="C626">
            <v>169</v>
          </cell>
          <cell r="D626">
            <v>0</v>
          </cell>
          <cell r="E626">
            <v>0</v>
          </cell>
          <cell r="AN626">
            <v>36</v>
          </cell>
          <cell r="AP626" t="str">
            <v>Реконструкция ПС 110/10 кВ Колодезная (ячейка 110 кВ Л-76) для НПС-2 (свыше 750)</v>
          </cell>
          <cell r="AQ626" t="str">
            <v>СТФ</v>
          </cell>
          <cell r="AR626">
            <v>24.98414</v>
          </cell>
          <cell r="AS626">
            <v>19.572799999999997</v>
          </cell>
          <cell r="AT626">
            <v>18.760819999999999</v>
          </cell>
          <cell r="AU626">
            <v>0</v>
          </cell>
          <cell r="AV626">
            <v>21.173000000000002</v>
          </cell>
          <cell r="AW626">
            <v>15.898999999999999</v>
          </cell>
          <cell r="AX626">
            <v>0</v>
          </cell>
          <cell r="AZ626">
            <v>1.173</v>
          </cell>
          <cell r="BB626">
            <v>10</v>
          </cell>
          <cell r="BC626">
            <v>3.5870000000000002</v>
          </cell>
          <cell r="BD626">
            <v>10</v>
          </cell>
          <cell r="BE626">
            <v>12.311999999999999</v>
          </cell>
          <cell r="BF626">
            <v>-5.2740000000000027</v>
          </cell>
          <cell r="BG626">
            <v>0.75090917678175029</v>
          </cell>
          <cell r="BJ626">
            <v>24.984139999999996</v>
          </cell>
          <cell r="BK626">
            <v>12.208414999999997</v>
          </cell>
          <cell r="BL626">
            <v>10.190769999999999</v>
          </cell>
          <cell r="BN626">
            <v>0.493894</v>
          </cell>
          <cell r="BP626">
            <v>6.1265599999999996</v>
          </cell>
          <cell r="BQ626">
            <v>5.8266629999999999</v>
          </cell>
          <cell r="BR626">
            <v>8.1729160000000007</v>
          </cell>
          <cell r="BS626">
            <v>6.381751999999997</v>
          </cell>
          <cell r="BT626">
            <v>6.5524050000000003</v>
          </cell>
          <cell r="BU626">
            <v>-12.775725</v>
          </cell>
          <cell r="BV626">
            <v>0.48864659740139138</v>
          </cell>
        </row>
        <row r="627">
          <cell r="C627">
            <v>176</v>
          </cell>
          <cell r="D627">
            <v>0</v>
          </cell>
          <cell r="E627">
            <v>0</v>
          </cell>
          <cell r="AN627">
            <v>37</v>
          </cell>
          <cell r="AP627" t="str">
            <v>Техническое перевооружение ПС 110/6 кВ "Лесная" (свыше 750)</v>
          </cell>
          <cell r="AQ627" t="str">
            <v>СТФ</v>
          </cell>
          <cell r="AS627">
            <v>4.5866800009999995</v>
          </cell>
          <cell r="AT627">
            <v>4.2196799999999994</v>
          </cell>
          <cell r="AU627">
            <v>0.31101695000000001</v>
          </cell>
          <cell r="AV627">
            <v>0</v>
          </cell>
          <cell r="AW627">
            <v>3.5759999999999996</v>
          </cell>
          <cell r="AY627">
            <v>0.52600000000000002</v>
          </cell>
          <cell r="BA627">
            <v>3.05</v>
          </cell>
          <cell r="BF627">
            <v>3.5759999999999996</v>
          </cell>
          <cell r="BG627" t="e">
            <v>#DIV/0!</v>
          </cell>
          <cell r="BI627">
            <v>1.9478</v>
          </cell>
          <cell r="BJ627">
            <v>0</v>
          </cell>
          <cell r="BK627">
            <v>2.64</v>
          </cell>
          <cell r="BO627">
            <v>2.64</v>
          </cell>
          <cell r="BT627">
            <v>-0.36812</v>
          </cell>
          <cell r="BU627">
            <v>2.64</v>
          </cell>
          <cell r="BV627" t="e">
            <v>#DIV/0!</v>
          </cell>
        </row>
        <row r="628">
          <cell r="C628">
            <v>177</v>
          </cell>
          <cell r="D628">
            <v>0</v>
          </cell>
          <cell r="E628">
            <v>0</v>
          </cell>
          <cell r="AP628" t="str">
            <v>ПС 35 кВ (СН1)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 t="e">
            <v>#DIV/0!</v>
          </cell>
          <cell r="BH628">
            <v>7.7204989999999987E-2</v>
          </cell>
          <cell r="BI628">
            <v>0</v>
          </cell>
          <cell r="BJ628">
            <v>0</v>
          </cell>
          <cell r="BK628">
            <v>7.7204990000000015E-2</v>
          </cell>
          <cell r="BL628">
            <v>0</v>
          </cell>
          <cell r="BM628">
            <v>7.7204990000000015E-2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7.7204990000000015E-2</v>
          </cell>
          <cell r="BV628" t="e">
            <v>#DIV/0!</v>
          </cell>
          <cell r="BW628">
            <v>0</v>
          </cell>
          <cell r="BX628">
            <v>0</v>
          </cell>
        </row>
        <row r="629">
          <cell r="C629">
            <v>181</v>
          </cell>
          <cell r="D629">
            <v>0</v>
          </cell>
          <cell r="E629">
            <v>0</v>
          </cell>
          <cell r="AN629">
            <v>38</v>
          </cell>
          <cell r="AP629" t="str">
            <v>Расширение ПС 35/10 Кв "Чкаловская"(замена МВ 10 кВ на ВВ,тех.прис.учебно-тренажерного комплекса аэродрома"Чкаловский" в г.Буденовске) (15-100)</v>
          </cell>
          <cell r="AQ629" t="str">
            <v>СТФ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BF629">
            <v>0</v>
          </cell>
          <cell r="BG629" t="e">
            <v>#DIV/0!</v>
          </cell>
          <cell r="BH629">
            <v>7.7204989999999987E-2</v>
          </cell>
          <cell r="BJ629">
            <v>0</v>
          </cell>
          <cell r="BK629">
            <v>7.7204990000000015E-2</v>
          </cell>
          <cell r="BM629">
            <v>7.7204990000000015E-2</v>
          </cell>
          <cell r="BT629">
            <v>0</v>
          </cell>
          <cell r="BU629">
            <v>7.7204990000000015E-2</v>
          </cell>
          <cell r="BV629" t="e">
            <v>#DIV/0!</v>
          </cell>
        </row>
        <row r="630">
          <cell r="C630">
            <v>182</v>
          </cell>
          <cell r="D630">
            <v>0</v>
          </cell>
          <cell r="E630">
            <v>0</v>
          </cell>
          <cell r="AP630" t="str">
            <v>ТП (СН2)</v>
          </cell>
          <cell r="AR630">
            <v>0</v>
          </cell>
          <cell r="AS630">
            <v>0.41916692779999998</v>
          </cell>
          <cell r="AT630">
            <v>5.8999999999999999E-3</v>
          </cell>
          <cell r="AU630">
            <v>0.35022620999999998</v>
          </cell>
          <cell r="AV630">
            <v>0</v>
          </cell>
          <cell r="AW630">
            <v>5.0000000000000001E-3</v>
          </cell>
          <cell r="AX630">
            <v>0</v>
          </cell>
          <cell r="AY630">
            <v>5.0000000000000001E-3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5.0000000000000001E-3</v>
          </cell>
          <cell r="BG630" t="e">
            <v>#DIV/0!</v>
          </cell>
          <cell r="BH630">
            <v>0.41326692999999998</v>
          </cell>
          <cell r="BI630">
            <v>0</v>
          </cell>
          <cell r="BJ630">
            <v>0</v>
          </cell>
          <cell r="BK630">
            <v>0.41500000000000004</v>
          </cell>
          <cell r="BL630">
            <v>0</v>
          </cell>
          <cell r="BM630">
            <v>0.41500000000000004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0.41500000000000004</v>
          </cell>
          <cell r="BV630" t="e">
            <v>#DIV/0!</v>
          </cell>
          <cell r="BW630">
            <v>0</v>
          </cell>
          <cell r="BX630">
            <v>0</v>
          </cell>
        </row>
        <row r="631">
          <cell r="C631">
            <v>183</v>
          </cell>
          <cell r="D631">
            <v>0</v>
          </cell>
          <cell r="E631">
            <v>0</v>
          </cell>
          <cell r="AN631">
            <v>39</v>
          </cell>
          <cell r="AP631" t="str">
            <v>Реконструкция  МТП 828 Ф-153 ( тех.прис.строит.площадки жил.дома в г. Ессентуки дог. № 553 от 09.11.2011 г. Антонович В.Н.) (до 15)</v>
          </cell>
          <cell r="AQ631" t="str">
            <v>СТФ</v>
          </cell>
          <cell r="AS631">
            <v>0.41916692779999998</v>
          </cell>
          <cell r="AT631">
            <v>5.8999999999999999E-3</v>
          </cell>
          <cell r="AU631">
            <v>0.35022620999999998</v>
          </cell>
          <cell r="AV631">
            <v>0</v>
          </cell>
          <cell r="AW631">
            <v>5.0000000000000001E-3</v>
          </cell>
          <cell r="AY631">
            <v>5.0000000000000001E-3</v>
          </cell>
          <cell r="BF631">
            <v>5.0000000000000001E-3</v>
          </cell>
          <cell r="BG631" t="e">
            <v>#DIV/0!</v>
          </cell>
          <cell r="BH631">
            <v>0.41326692999999998</v>
          </cell>
          <cell r="BJ631">
            <v>0</v>
          </cell>
          <cell r="BK631">
            <v>0.41500000000000004</v>
          </cell>
          <cell r="BM631">
            <v>0.41500000000000004</v>
          </cell>
          <cell r="BT631">
            <v>0</v>
          </cell>
          <cell r="BU631">
            <v>0.41500000000000004</v>
          </cell>
          <cell r="BV631" t="e">
            <v>#DIV/0!</v>
          </cell>
        </row>
        <row r="632">
          <cell r="C632">
            <v>184</v>
          </cell>
          <cell r="D632">
            <v>0</v>
          </cell>
          <cell r="E632">
            <v>0</v>
          </cell>
          <cell r="AP632" t="str">
            <v>Новое строительство и расширение, в.т.ч.:</v>
          </cell>
          <cell r="AR632">
            <v>1783.0474706252769</v>
          </cell>
          <cell r="AS632">
            <v>1952.7977446928001</v>
          </cell>
          <cell r="AT632">
            <v>1382.9674811999998</v>
          </cell>
          <cell r="AU632">
            <v>368.67900296000005</v>
          </cell>
          <cell r="AV632">
            <v>1049.0890712438747</v>
          </cell>
          <cell r="AW632">
            <v>1074.0943400000001</v>
          </cell>
          <cell r="AX632">
            <v>136.743709</v>
          </cell>
          <cell r="AY632">
            <v>89.027000000000001</v>
          </cell>
          <cell r="AZ632">
            <v>194.23394609687477</v>
          </cell>
          <cell r="BA632">
            <v>171.37100000000001</v>
          </cell>
          <cell r="BB632">
            <v>291.75063</v>
          </cell>
          <cell r="BC632">
            <v>337.25299999999999</v>
          </cell>
          <cell r="BD632">
            <v>426.360786147</v>
          </cell>
          <cell r="BE632">
            <v>476.44333999999992</v>
          </cell>
          <cell r="BF632">
            <v>19.874268756125257</v>
          </cell>
          <cell r="BG632" t="e">
            <v>#DIV/0!</v>
          </cell>
          <cell r="BH632">
            <v>69.563587189999993</v>
          </cell>
          <cell r="BI632">
            <v>287.38813316</v>
          </cell>
          <cell r="BJ632">
            <v>899.5922770168504</v>
          </cell>
          <cell r="BK632">
            <v>788.14585041333328</v>
          </cell>
          <cell r="BL632">
            <v>314.91484092000002</v>
          </cell>
          <cell r="BM632">
            <v>35.53773735</v>
          </cell>
          <cell r="BN632">
            <v>153.32154440300002</v>
          </cell>
          <cell r="BO632">
            <v>98.123350059999993</v>
          </cell>
          <cell r="BP632">
            <v>177.1965810271837</v>
          </cell>
          <cell r="BQ632">
            <v>296.40774587333334</v>
          </cell>
          <cell r="BR632">
            <v>254.15931066666661</v>
          </cell>
          <cell r="BS632">
            <v>358.07701713</v>
          </cell>
          <cell r="BT632">
            <v>365.24959949999999</v>
          </cell>
          <cell r="BU632">
            <v>-111.44642660351703</v>
          </cell>
          <cell r="BV632" t="e">
            <v>#DIV/0!</v>
          </cell>
          <cell r="BW632">
            <v>0</v>
          </cell>
          <cell r="BX632">
            <v>0</v>
          </cell>
        </row>
        <row r="633">
          <cell r="C633">
            <v>186</v>
          </cell>
          <cell r="D633">
            <v>0</v>
          </cell>
          <cell r="E633">
            <v>0</v>
          </cell>
          <cell r="AP633" t="str">
            <v>Воздушные Линии 110-330 кВ (ВН)</v>
          </cell>
          <cell r="AR633">
            <v>784.21637222527693</v>
          </cell>
          <cell r="AS633">
            <v>813.77915918600002</v>
          </cell>
          <cell r="AT633">
            <v>531.1983580000001</v>
          </cell>
          <cell r="AU633">
            <v>176.05910269999998</v>
          </cell>
          <cell r="AV633">
            <v>441.29229124387479</v>
          </cell>
          <cell r="AW633">
            <v>389.40510000000006</v>
          </cell>
          <cell r="AX633">
            <v>94.432008999999994</v>
          </cell>
          <cell r="AY633">
            <v>73.697000000000003</v>
          </cell>
          <cell r="AZ633">
            <v>93.706426096874779</v>
          </cell>
          <cell r="BA633">
            <v>62.40100000000001</v>
          </cell>
          <cell r="BB633">
            <v>139.40725</v>
          </cell>
          <cell r="BC633">
            <v>77.550000000000011</v>
          </cell>
          <cell r="BD633">
            <v>113.74660614700001</v>
          </cell>
          <cell r="BE633">
            <v>175.75710000000001</v>
          </cell>
          <cell r="BF633">
            <v>-51.887191243874774</v>
          </cell>
          <cell r="BG633">
            <v>5.6380522644834121</v>
          </cell>
          <cell r="BH633">
            <v>27.878</v>
          </cell>
          <cell r="BI633">
            <v>43.866327999999996</v>
          </cell>
          <cell r="BJ633">
            <v>424.90108555861036</v>
          </cell>
          <cell r="BK633">
            <v>344.66181071</v>
          </cell>
          <cell r="BL633">
            <v>159.38646652</v>
          </cell>
          <cell r="BM633">
            <v>9.0626834299999999</v>
          </cell>
          <cell r="BN633">
            <v>71.489954402999999</v>
          </cell>
          <cell r="BO633">
            <v>82.565809000000002</v>
          </cell>
          <cell r="BP633">
            <v>90.462101302277006</v>
          </cell>
          <cell r="BQ633">
            <v>115.14020099999999</v>
          </cell>
          <cell r="BR633">
            <v>103.56256333333332</v>
          </cell>
          <cell r="BS633">
            <v>137.89311727999998</v>
          </cell>
          <cell r="BT633">
            <v>170.55058635</v>
          </cell>
          <cell r="BU633">
            <v>-80.239274848610336</v>
          </cell>
          <cell r="BV633">
            <v>5.6231548307553672</v>
          </cell>
          <cell r="BW633">
            <v>0</v>
          </cell>
          <cell r="BX633">
            <v>0</v>
          </cell>
        </row>
        <row r="634">
          <cell r="C634">
            <v>187</v>
          </cell>
          <cell r="D634">
            <v>0</v>
          </cell>
          <cell r="E634">
            <v>0</v>
          </cell>
          <cell r="AN634">
            <v>40</v>
          </cell>
          <cell r="AP634" t="str">
            <v>Строительство ВЛ-110кВ ПС "Ипатово" - ПС "НПС-4" (КТК) (свыше 750)</v>
          </cell>
          <cell r="AQ634" t="str">
            <v>СТФ</v>
          </cell>
          <cell r="AR634">
            <v>57.269619000000006</v>
          </cell>
          <cell r="AS634">
            <v>65.038810006600002</v>
          </cell>
          <cell r="AT634">
            <v>49.772399999999998</v>
          </cell>
          <cell r="AU634">
            <v>12.89571187</v>
          </cell>
          <cell r="AV634">
            <v>16.859036698000004</v>
          </cell>
          <cell r="AW634">
            <v>42.18</v>
          </cell>
          <cell r="AX634">
            <v>9.6394699999999993</v>
          </cell>
          <cell r="AY634">
            <v>13.198</v>
          </cell>
          <cell r="AZ634">
            <v>3.0590999999999999</v>
          </cell>
          <cell r="BA634">
            <v>14.446999999999999</v>
          </cell>
          <cell r="BB634">
            <v>3.1486700000000001</v>
          </cell>
          <cell r="BC634">
            <v>12.138999999999999</v>
          </cell>
          <cell r="BD634">
            <v>1.011796698000003</v>
          </cell>
          <cell r="BE634">
            <v>2.3959999999999999</v>
          </cell>
          <cell r="BF634">
            <v>25.320963301999996</v>
          </cell>
          <cell r="BG634">
            <v>2.5019223076371757</v>
          </cell>
          <cell r="BH634">
            <v>0.23599999999999999</v>
          </cell>
          <cell r="BI634">
            <v>12.776</v>
          </cell>
          <cell r="BJ634">
            <v>15.660539999999999</v>
          </cell>
          <cell r="BK634">
            <v>37.232158779999999</v>
          </cell>
          <cell r="BL634">
            <v>6.4009999999999998</v>
          </cell>
          <cell r="BM634">
            <v>0.23623978000000034</v>
          </cell>
          <cell r="BN634">
            <v>2.7212099999999997</v>
          </cell>
          <cell r="BO634">
            <v>19.528138999999999</v>
          </cell>
          <cell r="BP634">
            <v>2.3858000000000001</v>
          </cell>
          <cell r="BQ634">
            <v>12.5548</v>
          </cell>
          <cell r="BR634">
            <v>4.1525300000000005</v>
          </cell>
          <cell r="BS634">
            <v>4.9129799999999992</v>
          </cell>
          <cell r="BT634">
            <v>0</v>
          </cell>
          <cell r="BU634">
            <v>21.571618780000001</v>
          </cell>
          <cell r="BV634">
            <v>2.3774505080923136</v>
          </cell>
        </row>
        <row r="635">
          <cell r="C635">
            <v>197</v>
          </cell>
          <cell r="D635">
            <v>0</v>
          </cell>
          <cell r="E635">
            <v>0</v>
          </cell>
          <cell r="AN635">
            <v>41</v>
          </cell>
          <cell r="AP635" t="str">
            <v>Строительство ВЛ-110кВ ПС "Безопасная" - ПС "НПС-5" (КТК) (свыше 750)</v>
          </cell>
          <cell r="AQ635" t="str">
            <v>СТФ</v>
          </cell>
          <cell r="AR635">
            <v>60.047953225276999</v>
          </cell>
          <cell r="AS635">
            <v>72.156400000000005</v>
          </cell>
          <cell r="AT635">
            <v>3.7582999999999998</v>
          </cell>
          <cell r="AU635">
            <v>0</v>
          </cell>
          <cell r="AV635">
            <v>16.943559000000008</v>
          </cell>
          <cell r="AW635">
            <v>3.1850000000000001</v>
          </cell>
          <cell r="AX635">
            <v>10.988429</v>
          </cell>
          <cell r="AY635">
            <v>2.306</v>
          </cell>
          <cell r="AZ635">
            <v>5.1345299999999998</v>
          </cell>
          <cell r="BA635">
            <v>3.0000000000000001E-3</v>
          </cell>
          <cell r="BB635">
            <v>0.82060000000000533</v>
          </cell>
          <cell r="BC635">
            <v>0.876</v>
          </cell>
          <cell r="BD635">
            <v>0</v>
          </cell>
          <cell r="BF635">
            <v>-13.758559000000007</v>
          </cell>
          <cell r="BG635">
            <v>0.18797703599344143</v>
          </cell>
          <cell r="BH635">
            <v>11.737</v>
          </cell>
          <cell r="BJ635">
            <v>12.329942225277</v>
          </cell>
          <cell r="BK635">
            <v>4.12168665</v>
          </cell>
          <cell r="BL635">
            <v>5.5357565200000005</v>
          </cell>
          <cell r="BM635">
            <v>0.41623165000000001</v>
          </cell>
          <cell r="BN635">
            <v>3.7840244030000001</v>
          </cell>
          <cell r="BO635">
            <v>3.4719449999999998</v>
          </cell>
          <cell r="BP635">
            <v>3.010161302277</v>
          </cell>
          <cell r="BQ635">
            <v>0.23351</v>
          </cell>
          <cell r="BR635">
            <v>0</v>
          </cell>
          <cell r="BT635">
            <v>11.373613349999999</v>
          </cell>
          <cell r="BU635">
            <v>-8.2082555752770006</v>
          </cell>
          <cell r="BV635">
            <v>0.33428272206745102</v>
          </cell>
        </row>
        <row r="636">
          <cell r="C636">
            <v>301</v>
          </cell>
          <cell r="D636">
            <v>2.5421212</v>
          </cell>
          <cell r="E636">
            <v>0</v>
          </cell>
          <cell r="AN636">
            <v>42</v>
          </cell>
          <cell r="AP636" t="str">
            <v>Строительство ВЛ-110кВ ПС "Баклановская" - ПС "НПС-5" (КТК) (свыше 750)</v>
          </cell>
          <cell r="AQ636" t="str">
            <v>СТФ</v>
          </cell>
          <cell r="AR636">
            <v>101.02600000000001</v>
          </cell>
          <cell r="AS636">
            <v>85.344740000000002</v>
          </cell>
          <cell r="AT636">
            <v>9.3691999999999993</v>
          </cell>
          <cell r="AU636">
            <v>64.28</v>
          </cell>
          <cell r="AV636">
            <v>48.419000000000004</v>
          </cell>
          <cell r="AW636">
            <v>7.94</v>
          </cell>
          <cell r="AX636">
            <v>34.180109999999999</v>
          </cell>
          <cell r="AY636">
            <v>6.4</v>
          </cell>
          <cell r="AZ636">
            <v>11.08891</v>
          </cell>
          <cell r="BA636">
            <v>0.94199999999999995</v>
          </cell>
          <cell r="BB636">
            <v>3.1499800000000069</v>
          </cell>
          <cell r="BC636">
            <v>0.59799999999999998</v>
          </cell>
          <cell r="BD636">
            <v>0</v>
          </cell>
          <cell r="BF636">
            <v>-40.479000000000006</v>
          </cell>
          <cell r="BG636">
            <v>0.16398521241661332</v>
          </cell>
          <cell r="BI636">
            <v>5.4880000000000004</v>
          </cell>
          <cell r="BJ636">
            <v>44.637889999999999</v>
          </cell>
          <cell r="BK636">
            <v>4.3416649999999999</v>
          </cell>
          <cell r="BL636">
            <v>35.781190000000002</v>
          </cell>
          <cell r="BM636">
            <v>0.64394000000000007</v>
          </cell>
          <cell r="BN636">
            <v>5.13706</v>
          </cell>
          <cell r="BO636">
            <v>3.6977249999999997</v>
          </cell>
          <cell r="BP636">
            <v>3.7196400000000005</v>
          </cell>
          <cell r="BR636">
            <v>0</v>
          </cell>
          <cell r="BT636">
            <v>-0.46046500000000001</v>
          </cell>
          <cell r="BU636">
            <v>-40.296225</v>
          </cell>
          <cell r="BV636">
            <v>9.7264117994824581E-2</v>
          </cell>
        </row>
        <row r="637">
          <cell r="C637">
            <v>302</v>
          </cell>
          <cell r="D637">
            <v>3.336786</v>
          </cell>
          <cell r="E637">
            <v>2E-3</v>
          </cell>
          <cell r="AN637">
            <v>43</v>
          </cell>
          <cell r="AP637" t="str">
            <v>Строительство ВЛ-110кВ ПС "Южная" - ПС "ГЭС-4" по ТУ для НПС-5 (КТК)  (свыше 750)</v>
          </cell>
          <cell r="AQ637" t="str">
            <v>СТФ</v>
          </cell>
          <cell r="AR637">
            <v>251.35787999999999</v>
          </cell>
          <cell r="AS637">
            <v>279.93499800000001</v>
          </cell>
          <cell r="AT637">
            <v>233.18109800000002</v>
          </cell>
          <cell r="AU637">
            <v>39.049999999999997</v>
          </cell>
          <cell r="AV637">
            <v>142.26500000000001</v>
          </cell>
          <cell r="AW637">
            <v>136.84810000000002</v>
          </cell>
          <cell r="AX637">
            <v>16.14</v>
          </cell>
          <cell r="AY637">
            <v>18.646999999999998</v>
          </cell>
          <cell r="AZ637">
            <v>26.067</v>
          </cell>
          <cell r="BA637">
            <v>32.776000000000003</v>
          </cell>
          <cell r="BB637">
            <v>39.787999999999997</v>
          </cell>
          <cell r="BC637">
            <v>10.121</v>
          </cell>
          <cell r="BD637">
            <v>60.27</v>
          </cell>
          <cell r="BE637">
            <v>75.304100000000005</v>
          </cell>
          <cell r="BF637">
            <v>-5.4168999999999983</v>
          </cell>
          <cell r="BG637">
            <v>0.96192387445963523</v>
          </cell>
          <cell r="BI637">
            <v>25.602328</v>
          </cell>
          <cell r="BJ637">
            <v>118.93401333333333</v>
          </cell>
          <cell r="BK637">
            <v>94.791020000000003</v>
          </cell>
          <cell r="BL637">
            <v>15.548</v>
          </cell>
          <cell r="BM637">
            <v>0.44800000000000001</v>
          </cell>
          <cell r="BN637">
            <v>26.442</v>
          </cell>
          <cell r="BO637">
            <v>7.726</v>
          </cell>
          <cell r="BP637">
            <v>32.741999999999997</v>
          </cell>
          <cell r="BQ637">
            <v>25.133929999999999</v>
          </cell>
          <cell r="BR637">
            <v>44.202013333333326</v>
          </cell>
          <cell r="BS637">
            <v>61.483089999999997</v>
          </cell>
          <cell r="BT637">
            <v>112.79007799999999</v>
          </cell>
          <cell r="BU637">
            <v>-24.142993333333322</v>
          </cell>
          <cell r="BV637">
            <v>0.79700514044146165</v>
          </cell>
        </row>
        <row r="638">
          <cell r="C638">
            <v>199</v>
          </cell>
          <cell r="D638">
            <v>3.0200000000000001E-3</v>
          </cell>
          <cell r="E638">
            <v>3.0400000000000002E-3</v>
          </cell>
          <cell r="AN638">
            <v>44</v>
          </cell>
          <cell r="AP638" t="str">
            <v>Строительство ВЛ-110кВ ПС "Рагули" - ПС "НПС-3" (до границы Республики Калмыкия) для НПС-3 (свыше 750)</v>
          </cell>
          <cell r="AQ638" t="str">
            <v>СТФ</v>
          </cell>
          <cell r="AR638">
            <v>162.04098000000002</v>
          </cell>
          <cell r="AS638">
            <v>159.98128</v>
          </cell>
          <cell r="AT638">
            <v>154.62719999999999</v>
          </cell>
          <cell r="AU638">
            <v>0</v>
          </cell>
          <cell r="AV638">
            <v>139.61099999999999</v>
          </cell>
          <cell r="AW638">
            <v>131.04</v>
          </cell>
          <cell r="AX638">
            <v>0</v>
          </cell>
          <cell r="AZ638">
            <v>29.611000000000001</v>
          </cell>
          <cell r="BA638">
            <v>0</v>
          </cell>
          <cell r="BB638">
            <v>60</v>
          </cell>
          <cell r="BC638">
            <v>35.615000000000002</v>
          </cell>
          <cell r="BD638">
            <v>50</v>
          </cell>
          <cell r="BE638">
            <v>95.424999999999997</v>
          </cell>
          <cell r="BF638">
            <v>-8.570999999999998</v>
          </cell>
          <cell r="BG638">
            <v>0.938607989341814</v>
          </cell>
          <cell r="BJ638">
            <v>162.04097999999999</v>
          </cell>
          <cell r="BK638">
            <v>107.77983999999998</v>
          </cell>
          <cell r="BL638">
            <v>59.113</v>
          </cell>
          <cell r="BM638">
            <v>0.10199999999999999</v>
          </cell>
          <cell r="BN638">
            <v>15.141</v>
          </cell>
          <cell r="BP638">
            <v>38.25</v>
          </cell>
          <cell r="BQ638">
            <v>56.814639999999997</v>
          </cell>
          <cell r="BR638">
            <v>49.536979999999978</v>
          </cell>
          <cell r="BS638">
            <v>50.863199999999992</v>
          </cell>
          <cell r="BT638">
            <v>46.847360000000002</v>
          </cell>
          <cell r="BU638">
            <v>-54.261140000000012</v>
          </cell>
          <cell r="BV638">
            <v>0.66513939868791205</v>
          </cell>
        </row>
        <row r="639">
          <cell r="C639">
            <v>198</v>
          </cell>
          <cell r="D639">
            <v>0</v>
          </cell>
          <cell r="E639">
            <v>0</v>
          </cell>
          <cell r="AN639">
            <v>45</v>
          </cell>
          <cell r="AP639" t="str">
            <v>Строительство ВЛ-110кВ ПС "Рагули" - ПС "НПС-4" (КТК) (свыше 750)</v>
          </cell>
          <cell r="AQ639" t="str">
            <v>СТФ</v>
          </cell>
          <cell r="AR639">
            <v>152.47394</v>
          </cell>
          <cell r="AS639">
            <v>151.32293117940003</v>
          </cell>
          <cell r="AT639">
            <v>80.490160000000017</v>
          </cell>
          <cell r="AU639">
            <v>59.833390829999999</v>
          </cell>
          <cell r="AV639">
            <v>77.194695545874779</v>
          </cell>
          <cell r="AW639">
            <v>68.212000000000018</v>
          </cell>
          <cell r="AX639">
            <v>23.484000000000002</v>
          </cell>
          <cell r="AY639">
            <v>33.146000000000001</v>
          </cell>
          <cell r="AZ639">
            <v>18.745886096874781</v>
          </cell>
          <cell r="BA639">
            <v>14.233000000000001</v>
          </cell>
          <cell r="BB639">
            <v>32.5</v>
          </cell>
          <cell r="BC639">
            <v>18.201000000000001</v>
          </cell>
          <cell r="BD639">
            <v>2.4648094489999965</v>
          </cell>
          <cell r="BE639">
            <v>2.6320000000000001</v>
          </cell>
          <cell r="BF639">
            <v>-8.9826955458747619</v>
          </cell>
          <cell r="BG639">
            <v>0.88363584463473166</v>
          </cell>
          <cell r="BH639">
            <v>15.904999999999999</v>
          </cell>
          <cell r="BJ639">
            <v>71.297719999999998</v>
          </cell>
          <cell r="BK639">
            <v>96.395440280000003</v>
          </cell>
          <cell r="BL639">
            <v>37.00752</v>
          </cell>
          <cell r="BM639">
            <v>7.216272</v>
          </cell>
          <cell r="BN639">
            <v>18.264659999999999</v>
          </cell>
          <cell r="BO639">
            <v>48.141999999999996</v>
          </cell>
          <cell r="BP639">
            <v>10.3545</v>
          </cell>
          <cell r="BQ639">
            <v>20.403320999999998</v>
          </cell>
          <cell r="BR639">
            <v>5.6710399999999996</v>
          </cell>
          <cell r="BS639">
            <v>20.633847280000001</v>
          </cell>
          <cell r="BT639">
            <v>0</v>
          </cell>
          <cell r="BU639">
            <v>25.097720280000004</v>
          </cell>
          <cell r="BV639">
            <v>1.3520129434714041</v>
          </cell>
        </row>
        <row r="640">
          <cell r="C640">
            <v>200</v>
          </cell>
          <cell r="D640">
            <v>0</v>
          </cell>
          <cell r="E640">
            <v>0</v>
          </cell>
          <cell r="AP640" t="str">
            <v>Воздушные Линии 35 кВ (СН1)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</row>
        <row r="641">
          <cell r="C641">
            <v>303</v>
          </cell>
          <cell r="D641">
            <v>0</v>
          </cell>
          <cell r="E641">
            <v>0</v>
          </cell>
        </row>
        <row r="642">
          <cell r="C642">
            <v>304</v>
          </cell>
          <cell r="D642">
            <v>0</v>
          </cell>
          <cell r="E642">
            <v>0</v>
          </cell>
          <cell r="AP642" t="str">
            <v>Воздушные Линии 1-20 кВ (СН2)</v>
          </cell>
          <cell r="AR642">
            <v>12.274439999999998</v>
          </cell>
          <cell r="AS642">
            <v>54.466958122199983</v>
          </cell>
          <cell r="AT642">
            <v>36.301519999999996</v>
          </cell>
          <cell r="AU642">
            <v>15.10587129</v>
          </cell>
          <cell r="AV642">
            <v>10.257999999999999</v>
          </cell>
          <cell r="AW642">
            <v>31.154</v>
          </cell>
          <cell r="AX642">
            <v>0</v>
          </cell>
          <cell r="AY642">
            <v>5.9320000000000004</v>
          </cell>
          <cell r="AZ642">
            <v>5.3789999999999996</v>
          </cell>
          <cell r="BA642">
            <v>7.8209999999999997</v>
          </cell>
          <cell r="BB642">
            <v>4.8789999999999996</v>
          </cell>
          <cell r="BC642">
            <v>16.121000000000002</v>
          </cell>
          <cell r="BD642">
            <v>0</v>
          </cell>
          <cell r="BE642">
            <v>1.2800000000000002</v>
          </cell>
          <cell r="BF642">
            <v>18.557000000000002</v>
          </cell>
          <cell r="BG642" t="e">
            <v>#DIV/0!</v>
          </cell>
          <cell r="BH642">
            <v>1.3746498900000002</v>
          </cell>
          <cell r="BI642">
            <v>0</v>
          </cell>
          <cell r="BJ642">
            <v>12.104439999999997</v>
          </cell>
          <cell r="BK642">
            <v>38.135893379999999</v>
          </cell>
          <cell r="BL642">
            <v>0</v>
          </cell>
          <cell r="BM642">
            <v>7.2525238200000004</v>
          </cell>
          <cell r="BN642">
            <v>6.5933679999999999</v>
          </cell>
          <cell r="BO642">
            <v>2.5144770199999997</v>
          </cell>
          <cell r="BP642">
            <v>4.167720666666666</v>
          </cell>
          <cell r="BQ642">
            <v>17.564866540000001</v>
          </cell>
          <cell r="BR642">
            <v>1.3433513333333331</v>
          </cell>
          <cell r="BS642">
            <v>10.804026</v>
          </cell>
          <cell r="BT642">
            <v>0</v>
          </cell>
          <cell r="BU642">
            <v>26.031453380000006</v>
          </cell>
          <cell r="BV642" t="e">
            <v>#DIV/0!</v>
          </cell>
          <cell r="BW642">
            <v>0</v>
          </cell>
          <cell r="BX642">
            <v>0</v>
          </cell>
        </row>
        <row r="643">
          <cell r="C643">
            <v>305</v>
          </cell>
          <cell r="D643">
            <v>0</v>
          </cell>
          <cell r="E643">
            <v>0</v>
          </cell>
          <cell r="AN643">
            <v>46</v>
          </cell>
          <cell r="AP643" t="str">
            <v>Усиление ВЛ-10 кВ Ф-124 от ПС "Комсомолец" для обеспечения технологического присоединения электроустановок приемно-отгрузочной зерновой площадки ООО "Агрос" в пос. Комсомолец Кировского района (100-750)</v>
          </cell>
          <cell r="AQ643" t="str">
            <v>СТФ</v>
          </cell>
          <cell r="AR643">
            <v>1.79722</v>
          </cell>
          <cell r="AS643">
            <v>1.6602599999999998</v>
          </cell>
          <cell r="AT643">
            <v>1.5422599999999997</v>
          </cell>
          <cell r="AU643">
            <v>0.1</v>
          </cell>
          <cell r="AV643">
            <v>1.379</v>
          </cell>
          <cell r="AW643">
            <v>1.3069999999999999</v>
          </cell>
          <cell r="AX643">
            <v>0</v>
          </cell>
          <cell r="AY643">
            <v>1.3069999999999999</v>
          </cell>
          <cell r="AZ643">
            <v>1.379</v>
          </cell>
          <cell r="BB643">
            <v>0</v>
          </cell>
          <cell r="BD643">
            <v>0</v>
          </cell>
          <cell r="BF643">
            <v>-7.2000000000000064E-2</v>
          </cell>
          <cell r="BG643">
            <v>0.94778825235678021</v>
          </cell>
          <cell r="BJ643">
            <v>1.6272199999999999</v>
          </cell>
          <cell r="BK643">
            <v>1.5422599999999997</v>
          </cell>
          <cell r="BL643">
            <v>0</v>
          </cell>
          <cell r="BM643">
            <v>1.44554044</v>
          </cell>
          <cell r="BN643">
            <v>1.2475353333333332</v>
          </cell>
          <cell r="BO643">
            <v>6.7660020000000015E-2</v>
          </cell>
          <cell r="BP643">
            <v>0.37968466666666661</v>
          </cell>
          <cell r="BQ643">
            <v>2.9059539999999773E-2</v>
          </cell>
          <cell r="BR643">
            <v>0</v>
          </cell>
          <cell r="BT643">
            <v>0</v>
          </cell>
          <cell r="BU643">
            <v>-8.4960000000000147E-2</v>
          </cell>
          <cell r="BV643">
            <v>0.94778825235678021</v>
          </cell>
        </row>
        <row r="644">
          <cell r="C644">
            <v>158</v>
          </cell>
          <cell r="D644">
            <v>0</v>
          </cell>
          <cell r="E644">
            <v>0</v>
          </cell>
          <cell r="AN644">
            <v>47</v>
          </cell>
          <cell r="AP644" t="str">
            <v>Строительство ВЛ 10 кВ от РУ-10 кВ ПС 110/10 "Провал" с установкой дополнительной линейной ячейки (техприсоединение энергопринимающих устройств рынка "Лира")  (свыше 750)</v>
          </cell>
          <cell r="AQ644" t="str">
            <v>СТФ</v>
          </cell>
          <cell r="AR644">
            <v>10.477219999999999</v>
          </cell>
          <cell r="AS644">
            <v>27.501598122199994</v>
          </cell>
          <cell r="AT644">
            <v>10.012299999999998</v>
          </cell>
          <cell r="AU644">
            <v>14.532871289999999</v>
          </cell>
          <cell r="AV644">
            <v>8.8789999999999996</v>
          </cell>
          <cell r="AW644">
            <v>8.4849999999999994</v>
          </cell>
          <cell r="AX644">
            <v>0</v>
          </cell>
          <cell r="AY644">
            <v>1.4E-2</v>
          </cell>
          <cell r="AZ644">
            <v>4</v>
          </cell>
          <cell r="BA644">
            <v>2</v>
          </cell>
          <cell r="BB644">
            <v>4.8789999999999996</v>
          </cell>
          <cell r="BC644">
            <v>6.4710000000000001</v>
          </cell>
          <cell r="BD644">
            <v>0</v>
          </cell>
          <cell r="BF644">
            <v>-0.39400000000000013</v>
          </cell>
          <cell r="BG644">
            <v>0.95562563351728802</v>
          </cell>
          <cell r="BH644">
            <v>0.75495166999999996</v>
          </cell>
          <cell r="BJ644">
            <v>10.477219999999997</v>
          </cell>
          <cell r="BK644">
            <v>10.767610999999999</v>
          </cell>
          <cell r="BL644">
            <v>0</v>
          </cell>
          <cell r="BM644">
            <v>1.762E-2</v>
          </cell>
          <cell r="BN644">
            <v>5.3458326666666665</v>
          </cell>
          <cell r="BP644">
            <v>3.7880359999999991</v>
          </cell>
          <cell r="BQ644">
            <v>2.242</v>
          </cell>
          <cell r="BR644">
            <v>1.3433513333333331</v>
          </cell>
          <cell r="BS644">
            <v>8.5079909999999987</v>
          </cell>
          <cell r="BT644">
            <v>0</v>
          </cell>
          <cell r="BU644">
            <v>0.2903910000000014</v>
          </cell>
          <cell r="BV644">
            <v>1.0277164171411883</v>
          </cell>
        </row>
        <row r="645">
          <cell r="D645">
            <v>0</v>
          </cell>
          <cell r="E645">
            <v>0</v>
          </cell>
          <cell r="AN645">
            <v>48</v>
          </cell>
          <cell r="AP645" t="str">
            <v>Строительство ВЛ 10 кВ Ф-471 ПС 110/10 кВ "Кировская" от в/в оп. №94 для технологического присоединения производственной базы в ст. Зольская ул. Первомайская 2 "б" Кировского района Ставропольского края (Якименко А.А.) (15-100)</v>
          </cell>
          <cell r="AQ645" t="str">
            <v>СТФ</v>
          </cell>
          <cell r="AW645">
            <v>0.38999999999999996</v>
          </cell>
          <cell r="BC645">
            <v>0.04</v>
          </cell>
          <cell r="BE645">
            <v>0.35</v>
          </cell>
          <cell r="BK645">
            <v>0.4602</v>
          </cell>
          <cell r="BQ645">
            <v>4.7199999999999999E-2</v>
          </cell>
          <cell r="BS645">
            <v>0.41299999999999998</v>
          </cell>
          <cell r="BU645">
            <v>0.4602</v>
          </cell>
        </row>
        <row r="646">
          <cell r="D646">
            <v>0</v>
          </cell>
          <cell r="E646">
            <v>0</v>
          </cell>
          <cell r="AN646">
            <v>49</v>
          </cell>
          <cell r="AP646" t="str">
            <v>Усиление ВЛ-10 кВ Ф-240 и Ф-121 от ПС 35/10 кВ "Марьинская" (тех.прис. ООО "Эко-Культура" тепличный комплекс в ст.Марьинская Кировского р-н  (100-750)</v>
          </cell>
          <cell r="AQ646" t="str">
            <v>СТФ</v>
          </cell>
          <cell r="AS646">
            <v>2.54054</v>
          </cell>
          <cell r="AT646">
            <v>2.2915599999999996</v>
          </cell>
          <cell r="AU646">
            <v>0.21099999999999999</v>
          </cell>
          <cell r="AV646">
            <v>0</v>
          </cell>
          <cell r="AW646">
            <v>1.9419999999999999</v>
          </cell>
          <cell r="AY646">
            <v>1.9419999999999999</v>
          </cell>
          <cell r="BF646">
            <v>1.9419999999999999</v>
          </cell>
          <cell r="BG646" t="e">
            <v>#DIV/0!</v>
          </cell>
          <cell r="BJ646">
            <v>0</v>
          </cell>
          <cell r="BK646">
            <v>2.29146399</v>
          </cell>
          <cell r="BM646">
            <v>2.1774639900000001</v>
          </cell>
          <cell r="BO646">
            <v>0.114</v>
          </cell>
          <cell r="BT646">
            <v>0</v>
          </cell>
          <cell r="BU646">
            <v>2.29146399</v>
          </cell>
          <cell r="BV646" t="e">
            <v>#DIV/0!</v>
          </cell>
        </row>
        <row r="647">
          <cell r="C647">
            <v>145</v>
          </cell>
          <cell r="D647">
            <v>0</v>
          </cell>
          <cell r="E647">
            <v>0</v>
          </cell>
          <cell r="AN647">
            <v>50</v>
          </cell>
          <cell r="AP647" t="str">
            <v xml:space="preserve">Отпайка от ВЛ 10 кВ Ф-188 ТП-10/0,4, для технологического присоединения энергопринимающего устройства ВРУ-0,4 кВ магазина "Магнит", Буденовского района, с.Покойное. (15-100)
</v>
          </cell>
          <cell r="AQ647" t="str">
            <v>СТФ</v>
          </cell>
          <cell r="AS647">
            <v>0.43069999999999997</v>
          </cell>
          <cell r="AT647">
            <v>0.43069999999999997</v>
          </cell>
          <cell r="AU647">
            <v>0</v>
          </cell>
          <cell r="AV647">
            <v>0</v>
          </cell>
          <cell r="AW647">
            <v>0.36499999999999999</v>
          </cell>
          <cell r="BA647">
            <v>0.36499999999999999</v>
          </cell>
          <cell r="BF647">
            <v>0.36499999999999999</v>
          </cell>
          <cell r="BG647" t="e">
            <v>#DIV/0!</v>
          </cell>
          <cell r="BJ647">
            <v>0</v>
          </cell>
          <cell r="BK647">
            <v>0.43091199999999996</v>
          </cell>
          <cell r="BO647">
            <v>0.40037699999999998</v>
          </cell>
          <cell r="BS647">
            <v>3.0535E-2</v>
          </cell>
          <cell r="BT647">
            <v>0</v>
          </cell>
          <cell r="BU647">
            <v>0.43091199999999996</v>
          </cell>
          <cell r="BV647" t="e">
            <v>#DIV/0!</v>
          </cell>
        </row>
        <row r="648">
          <cell r="C648">
            <v>144</v>
          </cell>
          <cell r="D648">
            <v>0</v>
          </cell>
          <cell r="E648">
            <v>0</v>
          </cell>
          <cell r="AN648">
            <v>51</v>
          </cell>
          <cell r="AP648" t="str">
            <v>Строительство ВЛ 6 кВ от  ПС  "Т-303"  (техприсоединение энергопринимающих устройств цеха по производству преформ ООО "Стимул-А" в г. Минеральные Воды) (100-750)</v>
          </cell>
          <cell r="AQ648" t="str">
            <v>СТФ</v>
          </cell>
          <cell r="AS648">
            <v>3.45858</v>
          </cell>
          <cell r="AT648">
            <v>3.1494199999999997</v>
          </cell>
          <cell r="AU648">
            <v>0.26200000000000001</v>
          </cell>
          <cell r="AV648">
            <v>0</v>
          </cell>
          <cell r="AW648">
            <v>2.669</v>
          </cell>
          <cell r="AY648">
            <v>2.669</v>
          </cell>
          <cell r="BF648">
            <v>2.669</v>
          </cell>
          <cell r="BG648" t="e">
            <v>#DIV/0!</v>
          </cell>
          <cell r="BJ648">
            <v>0</v>
          </cell>
          <cell r="BK648">
            <v>3.1496721700000005</v>
          </cell>
          <cell r="BM648">
            <v>2.9922011700000004</v>
          </cell>
          <cell r="BQ648">
            <v>0.157471</v>
          </cell>
          <cell r="BT648">
            <v>0</v>
          </cell>
          <cell r="BU648">
            <v>3.1496721700000005</v>
          </cell>
          <cell r="BV648" t="e">
            <v>#DIV/0!</v>
          </cell>
        </row>
        <row r="649">
          <cell r="D649">
            <v>0</v>
          </cell>
          <cell r="E649">
            <v>0</v>
          </cell>
          <cell r="AN649">
            <v>52</v>
          </cell>
          <cell r="AP649" t="str">
            <v>Строительство ЛЭП 10 кВ до границы участка жилого дома, г. Ессентуки, мкр. Опытник, 3 очередь, 28 (тех.прис. Гавриленко Раиса Ивановна) (до 15)</v>
          </cell>
          <cell r="AQ649" t="str">
            <v>СТФ</v>
          </cell>
          <cell r="AS649">
            <v>0.38704</v>
          </cell>
          <cell r="AT649">
            <v>0.38704</v>
          </cell>
          <cell r="AU649">
            <v>0</v>
          </cell>
          <cell r="AV649">
            <v>0</v>
          </cell>
          <cell r="AW649">
            <v>0.32800000000000001</v>
          </cell>
          <cell r="BC649">
            <v>0.32800000000000001</v>
          </cell>
          <cell r="BF649">
            <v>0.32800000000000001</v>
          </cell>
          <cell r="BG649" t="e">
            <v>#DIV/0!</v>
          </cell>
          <cell r="BJ649">
            <v>0</v>
          </cell>
          <cell r="BK649">
            <v>0.38704</v>
          </cell>
          <cell r="BQ649">
            <v>0.38704</v>
          </cell>
          <cell r="BT649">
            <v>0</v>
          </cell>
          <cell r="BU649">
            <v>0.38704</v>
          </cell>
          <cell r="BV649" t="e">
            <v>#DIV/0!</v>
          </cell>
        </row>
        <row r="650">
          <cell r="D650">
            <v>0</v>
          </cell>
          <cell r="E650">
            <v>0</v>
          </cell>
          <cell r="AN650">
            <v>53</v>
          </cell>
          <cell r="AP650" t="str">
            <v>Строительство ЛЭП 10 кВ до границы строительной площадки под кафе-магазин Минераловодский район, пос. Змейка, ул. Пролетарская, 12 (тех.прис. Ярсанаев Б.А.) (15-100)</v>
          </cell>
          <cell r="AQ650" t="str">
            <v>СТФ</v>
          </cell>
          <cell r="AS650">
            <v>0.49914000000000003</v>
          </cell>
          <cell r="AT650">
            <v>0.49914000000000003</v>
          </cell>
          <cell r="AU650">
            <v>0</v>
          </cell>
          <cell r="AV650">
            <v>0</v>
          </cell>
          <cell r="AW650">
            <v>0.42300000000000004</v>
          </cell>
          <cell r="BA650">
            <v>2.3E-2</v>
          </cell>
          <cell r="BC650">
            <v>0.4</v>
          </cell>
          <cell r="BF650">
            <v>0.42300000000000004</v>
          </cell>
          <cell r="BG650" t="e">
            <v>#DIV/0!</v>
          </cell>
          <cell r="BJ650">
            <v>0</v>
          </cell>
          <cell r="BK650">
            <v>0.49880000000000002</v>
          </cell>
          <cell r="BO650">
            <v>2.7E-2</v>
          </cell>
          <cell r="BQ650">
            <v>0.36</v>
          </cell>
          <cell r="BS650">
            <v>0.1118</v>
          </cell>
          <cell r="BT650">
            <v>0</v>
          </cell>
          <cell r="BU650">
            <v>0.49880000000000002</v>
          </cell>
          <cell r="BV650" t="e">
            <v>#DIV/0!</v>
          </cell>
        </row>
        <row r="651">
          <cell r="D651">
            <v>0</v>
          </cell>
          <cell r="E651">
            <v>0</v>
          </cell>
          <cell r="AN651">
            <v>54</v>
          </cell>
          <cell r="AP651" t="str">
            <v>Строительство ВЛ-6 кВ до границы участка Минераловодский район, п. Загорский, ул. Пионерская, № 7 (тех.прис. ООО «Монтажно-строительная компания  Русь») (100-750)</v>
          </cell>
          <cell r="AQ651" t="str">
            <v>СТФ</v>
          </cell>
          <cell r="AS651">
            <v>1.0855999999999999</v>
          </cell>
          <cell r="AT651">
            <v>1.0855999999999999</v>
          </cell>
          <cell r="AU651">
            <v>0</v>
          </cell>
          <cell r="AV651">
            <v>0</v>
          </cell>
          <cell r="AW651">
            <v>0.91999999999999993</v>
          </cell>
          <cell r="BA651">
            <v>0.40799999999999997</v>
          </cell>
          <cell r="BC651">
            <v>0.51200000000000001</v>
          </cell>
          <cell r="BF651">
            <v>0.91999999999999993</v>
          </cell>
          <cell r="BG651" t="e">
            <v>#DIV/0!</v>
          </cell>
          <cell r="BJ651">
            <v>0</v>
          </cell>
          <cell r="BK651">
            <v>1.0855999999999999</v>
          </cell>
          <cell r="BO651">
            <v>0.48143999999999992</v>
          </cell>
          <cell r="BQ651">
            <v>0.60416000000000003</v>
          </cell>
          <cell r="BT651">
            <v>0</v>
          </cell>
          <cell r="BU651">
            <v>1.0855999999999999</v>
          </cell>
          <cell r="BV651" t="e">
            <v>#DIV/0!</v>
          </cell>
        </row>
        <row r="652">
          <cell r="D652">
            <v>0</v>
          </cell>
          <cell r="E652">
            <v>0</v>
          </cell>
          <cell r="AN652">
            <v>55</v>
          </cell>
          <cell r="AP652" t="str">
            <v>Строительство ЛЭП 6 кВ до границы участка расположенного в 15 м. на северо-запад от ориентира магазин адрес ориентира: Минераловодский район, с. Канглы, ул. Шоссейная, 11 «Б» (тех.прис. Алиев М.М.)  (15-100)</v>
          </cell>
          <cell r="AQ652" t="str">
            <v>СТФ</v>
          </cell>
          <cell r="AS652">
            <v>0.33747999999999995</v>
          </cell>
          <cell r="AT652">
            <v>0.33747999999999995</v>
          </cell>
          <cell r="AU652">
            <v>0</v>
          </cell>
          <cell r="AV652">
            <v>0</v>
          </cell>
          <cell r="AW652">
            <v>0.28599999999999998</v>
          </cell>
          <cell r="BC652">
            <v>0.28599999999999998</v>
          </cell>
          <cell r="BF652">
            <v>0.28599999999999998</v>
          </cell>
          <cell r="BG652" t="e">
            <v>#DIV/0!</v>
          </cell>
          <cell r="BJ652">
            <v>0</v>
          </cell>
          <cell r="BK652">
            <v>0.33747999999999995</v>
          </cell>
          <cell r="BQ652">
            <v>0.33747999999999995</v>
          </cell>
          <cell r="BT652">
            <v>0</v>
          </cell>
          <cell r="BU652">
            <v>0.33747999999999995</v>
          </cell>
          <cell r="BV652" t="e">
            <v>#DIV/0!</v>
          </cell>
        </row>
        <row r="653">
          <cell r="D653">
            <v>0</v>
          </cell>
          <cell r="E653">
            <v>0</v>
          </cell>
          <cell r="AN653">
            <v>56</v>
          </cell>
          <cell r="AP653" t="str">
            <v>Строительство ЛЭП 10 кВ до границы участка СПК "Делибалтовых" Домик рыбака, туриста, располженный в Предгорный р-н, ст. т Суворовская, пойма реки Кума, 300 м. выше по течению от границы ст. Суворовской на 1-ой Левобережной пойменной терассе (15-100)</v>
          </cell>
          <cell r="AQ653" t="str">
            <v>СТФ</v>
          </cell>
          <cell r="AS653">
            <v>0.43659999999999999</v>
          </cell>
          <cell r="AT653">
            <v>0.43659999999999999</v>
          </cell>
          <cell r="AU653">
            <v>0</v>
          </cell>
          <cell r="AV653">
            <v>0</v>
          </cell>
          <cell r="AW653">
            <v>0.37</v>
          </cell>
          <cell r="BC653">
            <v>0.37</v>
          </cell>
          <cell r="BF653">
            <v>0.37</v>
          </cell>
          <cell r="BG653" t="e">
            <v>#DIV/0!</v>
          </cell>
          <cell r="BJ653">
            <v>0</v>
          </cell>
          <cell r="BK653">
            <v>0.43663333333333298</v>
          </cell>
          <cell r="BQ653">
            <v>0.27533333333333299</v>
          </cell>
          <cell r="BS653">
            <v>0.16129999999999997</v>
          </cell>
          <cell r="BT653">
            <v>0</v>
          </cell>
          <cell r="BU653">
            <v>0.43663333333333298</v>
          </cell>
          <cell r="BV653" t="e">
            <v>#DIV/0!</v>
          </cell>
        </row>
        <row r="654">
          <cell r="D654">
            <v>0</v>
          </cell>
          <cell r="E654">
            <v>0</v>
          </cell>
          <cell r="AN654">
            <v>57</v>
          </cell>
          <cell r="AP654" t="str">
            <v>Строительство ВЛ-6 кВ для обеспечения технологического присоединения энергопринимающих устройств завода по производству спирта ООО «Первый винокуренный завод» в г. Минеральные Воды (100-750)</v>
          </cell>
          <cell r="AQ654" t="str">
            <v>СТФ</v>
          </cell>
          <cell r="AS654">
            <v>1.3865000000000001</v>
          </cell>
          <cell r="AT654">
            <v>1.3865000000000001</v>
          </cell>
          <cell r="AU654">
            <v>0</v>
          </cell>
          <cell r="AV654">
            <v>0</v>
          </cell>
          <cell r="AW654">
            <v>1.175</v>
          </cell>
          <cell r="BC654">
            <v>1.175</v>
          </cell>
          <cell r="BF654">
            <v>1.175</v>
          </cell>
          <cell r="BG654" t="e">
            <v>#DIV/0!</v>
          </cell>
          <cell r="BJ654">
            <v>0</v>
          </cell>
          <cell r="BK654">
            <v>1.3861226666666671</v>
          </cell>
          <cell r="BQ654">
            <v>0.70392266666666703</v>
          </cell>
          <cell r="BS654">
            <v>0.68220000000000003</v>
          </cell>
          <cell r="BT654">
            <v>0</v>
          </cell>
          <cell r="BU654">
            <v>1.3861226666666671</v>
          </cell>
          <cell r="BV654" t="e">
            <v>#DIV/0!</v>
          </cell>
        </row>
        <row r="655">
          <cell r="D655">
            <v>0</v>
          </cell>
          <cell r="E655">
            <v>0</v>
          </cell>
          <cell r="AN655">
            <v>58</v>
          </cell>
          <cell r="AP655" t="str">
            <v>Строительство ВЛ 10 кВ Ф-153 опора № 33 от ПС "Подгорненская" (Тех.прис.стоянка грузовых автомобилей ст.Подгорненская Вартанов)  (15-100)</v>
          </cell>
          <cell r="AQ655" t="str">
            <v>СТФ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BF655">
            <v>0</v>
          </cell>
          <cell r="BG655" t="e">
            <v>#DIV/0!</v>
          </cell>
          <cell r="BH655">
            <v>0.32277240000000001</v>
          </cell>
          <cell r="BJ655">
            <v>0</v>
          </cell>
          <cell r="BK655">
            <v>0.32277240000000001</v>
          </cell>
          <cell r="BM655">
            <v>0.32277240000000001</v>
          </cell>
          <cell r="BT655">
            <v>0</v>
          </cell>
          <cell r="BU655">
            <v>0.32277240000000001</v>
          </cell>
          <cell r="BV655" t="e">
            <v>#DIV/0!</v>
          </cell>
        </row>
        <row r="656">
          <cell r="C656">
            <v>201</v>
          </cell>
          <cell r="D656">
            <v>0</v>
          </cell>
          <cell r="E656">
            <v>0</v>
          </cell>
          <cell r="AN656">
            <v>59</v>
          </cell>
          <cell r="AP656" t="str">
            <v>Строительство ВЛ-10 кВ для обеспечения технологического присоединения энергопринимающих устройств производственной базы ООО «Европа» в с. Кочубеевском (100-750)</v>
          </cell>
          <cell r="AQ656" t="str">
            <v>СТФ</v>
          </cell>
          <cell r="AS656">
            <v>1.72044</v>
          </cell>
          <cell r="AT656">
            <v>1.72044</v>
          </cell>
          <cell r="AU656">
            <v>0</v>
          </cell>
          <cell r="AV656">
            <v>0</v>
          </cell>
          <cell r="AW656">
            <v>1.458</v>
          </cell>
          <cell r="BA656">
            <v>0.13600000000000001</v>
          </cell>
          <cell r="BC656">
            <v>1.1220000000000001</v>
          </cell>
          <cell r="BE656">
            <v>0.2</v>
          </cell>
          <cell r="BF656">
            <v>1.458</v>
          </cell>
          <cell r="BG656" t="e">
            <v>#DIV/0!</v>
          </cell>
          <cell r="BJ656">
            <v>0</v>
          </cell>
          <cell r="BK656">
            <v>1.7203999999999999</v>
          </cell>
          <cell r="BO656">
            <v>0.16</v>
          </cell>
          <cell r="BQ656">
            <v>1.25</v>
          </cell>
          <cell r="BS656">
            <v>0.31040000000000001</v>
          </cell>
          <cell r="BT656">
            <v>0</v>
          </cell>
          <cell r="BU656">
            <v>1.7203999999999999</v>
          </cell>
          <cell r="BV656" t="e">
            <v>#DIV/0!</v>
          </cell>
        </row>
        <row r="657">
          <cell r="D657">
            <v>13.692</v>
          </cell>
          <cell r="E657">
            <v>7.5672669699999995</v>
          </cell>
          <cell r="AN657">
            <v>60</v>
          </cell>
          <cell r="AP657" t="str">
            <v>Строительство ВЛ-10 кВ  для осуществления технологического присоединения «Дожимной компрессорной станции «Алексеевская» ЗАО «Газпром инвест Юг» в Петровском районе (100-750)</v>
          </cell>
          <cell r="AQ657" t="str">
            <v>СТФ</v>
          </cell>
          <cell r="AS657">
            <v>4.6940399999999993</v>
          </cell>
          <cell r="AT657">
            <v>4.6940399999999993</v>
          </cell>
          <cell r="AU657">
            <v>0</v>
          </cell>
          <cell r="AV657">
            <v>0</v>
          </cell>
          <cell r="AW657">
            <v>3.9779999999999998</v>
          </cell>
          <cell r="BA657">
            <v>0.34499999999999997</v>
          </cell>
          <cell r="BC657">
            <v>3.3029999999999999</v>
          </cell>
          <cell r="BE657">
            <v>0.33</v>
          </cell>
          <cell r="BF657">
            <v>3.9779999999999998</v>
          </cell>
          <cell r="BG657" t="e">
            <v>#DIV/0!</v>
          </cell>
          <cell r="BJ657">
            <v>0</v>
          </cell>
          <cell r="BK657">
            <v>4.694</v>
          </cell>
          <cell r="BO657">
            <v>0.40699999999999997</v>
          </cell>
          <cell r="BQ657">
            <v>4</v>
          </cell>
          <cell r="BS657">
            <v>0.28699999999999998</v>
          </cell>
          <cell r="BT657">
            <v>0</v>
          </cell>
          <cell r="BU657">
            <v>4.694</v>
          </cell>
          <cell r="BV657" t="e">
            <v>#DIV/0!</v>
          </cell>
        </row>
        <row r="658">
          <cell r="C658" t="str">
            <v>147</v>
          </cell>
          <cell r="D658">
            <v>13.692</v>
          </cell>
          <cell r="E658">
            <v>7.5672669699999995</v>
          </cell>
          <cell r="AN658">
            <v>61</v>
          </cell>
          <cell r="AP658" t="str">
            <v>Электроснабжение строительной площадки жилого района Русский лес" в с. Верхнерусском Шпаковского района СК" (100-750)</v>
          </cell>
          <cell r="AQ658" t="str">
            <v>СТФ</v>
          </cell>
          <cell r="AS658">
            <v>2.2998199999999995</v>
          </cell>
          <cell r="AT658">
            <v>2.2998199999999995</v>
          </cell>
          <cell r="AU658">
            <v>0</v>
          </cell>
          <cell r="AV658">
            <v>0</v>
          </cell>
          <cell r="AW658">
            <v>1.9489999999999998</v>
          </cell>
          <cell r="BC658">
            <v>1.5489999999999999</v>
          </cell>
          <cell r="BE658">
            <v>0.4</v>
          </cell>
          <cell r="BK658">
            <v>2.2997999999999998</v>
          </cell>
          <cell r="BQ658">
            <v>2</v>
          </cell>
          <cell r="BS658">
            <v>0.29980000000000001</v>
          </cell>
          <cell r="BU658">
            <v>2.2997999999999998</v>
          </cell>
        </row>
        <row r="659">
          <cell r="D659">
            <v>0</v>
          </cell>
          <cell r="E659">
            <v>0</v>
          </cell>
          <cell r="AN659">
            <v>62</v>
          </cell>
          <cell r="AP659" t="str">
            <v>Строительство ВЛ-10 кВ для осуществления технологического присоединения строительной площадки ЗАО «Ставропольский завод строительных материалов» в с. Спасское Благодарненского района (свыше 750)</v>
          </cell>
          <cell r="AQ659" t="str">
            <v>СТФ</v>
          </cell>
          <cell r="AS659">
            <v>0.37641999999999998</v>
          </cell>
          <cell r="AT659">
            <v>0.37641999999999998</v>
          </cell>
          <cell r="AU659">
            <v>0</v>
          </cell>
          <cell r="AV659">
            <v>0</v>
          </cell>
          <cell r="AW659">
            <v>0.31900000000000001</v>
          </cell>
          <cell r="BA659">
            <v>0.31900000000000001</v>
          </cell>
          <cell r="BF659">
            <v>0.31900000000000001</v>
          </cell>
          <cell r="BG659" t="e">
            <v>#DIV/0!</v>
          </cell>
          <cell r="BJ659">
            <v>0</v>
          </cell>
          <cell r="BK659">
            <v>0.376</v>
          </cell>
          <cell r="BO659">
            <v>0.376</v>
          </cell>
          <cell r="BT659">
            <v>0</v>
          </cell>
          <cell r="BU659">
            <v>0.376</v>
          </cell>
          <cell r="BV659" t="e">
            <v>#DIV/0!</v>
          </cell>
        </row>
        <row r="660">
          <cell r="D660">
            <v>0</v>
          </cell>
          <cell r="E660">
            <v>0</v>
          </cell>
          <cell r="AN660">
            <v>63</v>
          </cell>
          <cell r="AP660" t="str">
            <v>Строительство ВЛ 10 кВ от опоры № 7 Ф-390 ПС "Кинжал" (техприсоединение энергопринимающих устройств стройплощадки логистического центра АПП "Ставрополье" в с. Ульяновка Минераловодского р-на) (свыше 750)</v>
          </cell>
          <cell r="AQ660" t="str">
            <v>СТФ</v>
          </cell>
          <cell r="AS660">
            <v>5.6521999999999997</v>
          </cell>
          <cell r="AT660">
            <v>5.6521999999999997</v>
          </cell>
          <cell r="AU660">
            <v>0</v>
          </cell>
          <cell r="AV660">
            <v>0</v>
          </cell>
          <cell r="AW660">
            <v>4.79</v>
          </cell>
          <cell r="BA660">
            <v>4.2249999999999996</v>
          </cell>
          <cell r="BC660">
            <v>0.56500000000000039</v>
          </cell>
          <cell r="BF660">
            <v>4.79</v>
          </cell>
          <cell r="BG660" t="e">
            <v>#DIV/0!</v>
          </cell>
          <cell r="BJ660">
            <v>0</v>
          </cell>
          <cell r="BK660">
            <v>5.6521999999999997</v>
          </cell>
          <cell r="BO660">
            <v>0.48099999999999998</v>
          </cell>
          <cell r="BQ660">
            <v>5.1711999999999998</v>
          </cell>
          <cell r="BT660">
            <v>0</v>
          </cell>
          <cell r="BU660">
            <v>5.6521999999999997</v>
          </cell>
          <cell r="BV660" t="e">
            <v>#DIV/0!</v>
          </cell>
        </row>
        <row r="661">
          <cell r="D661">
            <v>0</v>
          </cell>
          <cell r="E661">
            <v>0</v>
          </cell>
          <cell r="AN661">
            <v>64</v>
          </cell>
          <cell r="AP661" t="str">
            <v>Строит.ПКУ-10 и ВЛЗ-10 кВ от Ф-296 ПС Курская-2"  (100-750)</v>
          </cell>
          <cell r="AQ661" t="str">
            <v>СТФ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BF661">
            <v>0</v>
          </cell>
          <cell r="BG661" t="e">
            <v>#DIV/0!</v>
          </cell>
          <cell r="BH661">
            <v>0.21694376000000001</v>
          </cell>
          <cell r="BJ661">
            <v>0</v>
          </cell>
          <cell r="BK661">
            <v>0.21694375999999999</v>
          </cell>
          <cell r="BM661">
            <v>0.21694375999999999</v>
          </cell>
          <cell r="BT661">
            <v>0</v>
          </cell>
          <cell r="BU661">
            <v>0.21694375999999999</v>
          </cell>
          <cell r="BV661" t="e">
            <v>#DIV/0!</v>
          </cell>
        </row>
        <row r="662">
          <cell r="D662">
            <v>0</v>
          </cell>
          <cell r="E662">
            <v>0</v>
          </cell>
          <cell r="AN662">
            <v>65</v>
          </cell>
          <cell r="AP662" t="str">
            <v>"Строительство ВЛ 10 кВ от Ф-161,ПС Железноводская до РУ-10 кВ ПС "ДРСУ" (100-750)</v>
          </cell>
          <cell r="AQ662" t="str">
            <v>СТФ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BF662">
            <v>0</v>
          </cell>
          <cell r="BG662" t="e">
            <v>#DIV/0!</v>
          </cell>
          <cell r="BH662">
            <v>3.2000010000000245E-2</v>
          </cell>
          <cell r="BJ662">
            <v>0</v>
          </cell>
          <cell r="BK662">
            <v>3.2000010000000002E-2</v>
          </cell>
          <cell r="BM662">
            <v>3.2000010000000002E-2</v>
          </cell>
          <cell r="BT662">
            <v>0</v>
          </cell>
          <cell r="BU662">
            <v>3.2000010000000002E-2</v>
          </cell>
          <cell r="BV662" t="e">
            <v>#DIV/0!</v>
          </cell>
        </row>
        <row r="663">
          <cell r="D663">
            <v>100.28820168</v>
          </cell>
          <cell r="E663">
            <v>190.400038</v>
          </cell>
          <cell r="AN663">
            <v>66</v>
          </cell>
          <cell r="AP663" t="str">
            <v>Строительство ВЛ-10 кВ Ф-152 от ПС"Е-2" до границы земельного участка в п. Санамер (тех.прис.скважины) (100-750)</v>
          </cell>
          <cell r="AQ663" t="str">
            <v>СТФ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BF663">
            <v>0</v>
          </cell>
          <cell r="BG663" t="e">
            <v>#DIV/0!</v>
          </cell>
          <cell r="BH663">
            <v>4.7982050000000047E-2</v>
          </cell>
          <cell r="BJ663">
            <v>0</v>
          </cell>
          <cell r="BK663">
            <v>4.7982049999999998E-2</v>
          </cell>
          <cell r="BM663">
            <v>4.7982049999999998E-2</v>
          </cell>
          <cell r="BT663">
            <v>0</v>
          </cell>
          <cell r="BU663">
            <v>4.7982049999999998E-2</v>
          </cell>
          <cell r="BV663" t="e">
            <v>#DIV/0!</v>
          </cell>
        </row>
        <row r="664">
          <cell r="D664">
            <v>100.28820168</v>
          </cell>
          <cell r="E664">
            <v>190.400038</v>
          </cell>
          <cell r="AP664" t="str">
            <v>Воздушные Линии 0,4 кВ (СН2)</v>
          </cell>
          <cell r="AR664">
            <v>0</v>
          </cell>
          <cell r="AS664">
            <v>3.1317199999999996</v>
          </cell>
          <cell r="AT664">
            <v>3.1317199999999996</v>
          </cell>
          <cell r="AU664">
            <v>0</v>
          </cell>
          <cell r="AV664">
            <v>0</v>
          </cell>
          <cell r="AW664">
            <v>2.8440000000000003</v>
          </cell>
          <cell r="AX664">
            <v>0</v>
          </cell>
          <cell r="AY664">
            <v>0</v>
          </cell>
          <cell r="AZ664">
            <v>0</v>
          </cell>
          <cell r="BA664">
            <v>0.50700000000000001</v>
          </cell>
          <cell r="BB664">
            <v>0</v>
          </cell>
          <cell r="BC664">
            <v>2.1670000000000003</v>
          </cell>
          <cell r="BD664">
            <v>0</v>
          </cell>
          <cell r="BE664">
            <v>0.17</v>
          </cell>
          <cell r="BF664">
            <v>2.6540000000000004</v>
          </cell>
          <cell r="BG664" t="e">
            <v>#DIV/0!</v>
          </cell>
          <cell r="BH664">
            <v>0.50073794000000005</v>
          </cell>
          <cell r="BI664">
            <v>0</v>
          </cell>
          <cell r="BJ664">
            <v>0</v>
          </cell>
          <cell r="BK664">
            <v>3.8566712733333337</v>
          </cell>
          <cell r="BL664">
            <v>0</v>
          </cell>
          <cell r="BM664">
            <v>0.50073794000000005</v>
          </cell>
          <cell r="BN664">
            <v>0</v>
          </cell>
          <cell r="BO664">
            <v>0.499</v>
          </cell>
          <cell r="BP664">
            <v>0</v>
          </cell>
          <cell r="BQ664">
            <v>1.0257333333333334</v>
          </cell>
          <cell r="BR664">
            <v>0</v>
          </cell>
          <cell r="BS664">
            <v>1.8312000000000002</v>
          </cell>
          <cell r="BT664">
            <v>0</v>
          </cell>
          <cell r="BU664">
            <v>3.8566712733333337</v>
          </cell>
          <cell r="BV664" t="e">
            <v>#DIV/0!</v>
          </cell>
          <cell r="BW664">
            <v>0</v>
          </cell>
          <cell r="BX664">
            <v>0</v>
          </cell>
        </row>
        <row r="665">
          <cell r="D665">
            <v>99.675639120000014</v>
          </cell>
          <cell r="E665">
            <v>189.89025799999999</v>
          </cell>
          <cell r="AN665">
            <v>67</v>
          </cell>
          <cell r="AP665" t="str">
            <v>Строительство ЛЭП 0,4 кВ до границы участка жилого дома, г. Ессентуки ст. Казанская, уч №6 (тех.прис. Щербаков  В.В.) (до 15)</v>
          </cell>
          <cell r="AQ665" t="str">
            <v>СТФ</v>
          </cell>
          <cell r="AS665">
            <v>0.28909999999999997</v>
          </cell>
          <cell r="AT665">
            <v>0.28909999999999997</v>
          </cell>
          <cell r="AU665">
            <v>0</v>
          </cell>
          <cell r="AV665">
            <v>0</v>
          </cell>
          <cell r="AW665">
            <v>0.245</v>
          </cell>
          <cell r="BC665">
            <v>0.245</v>
          </cell>
          <cell r="BF665">
            <v>0.245</v>
          </cell>
          <cell r="BG665" t="e">
            <v>#DIV/0!</v>
          </cell>
          <cell r="BJ665">
            <v>0</v>
          </cell>
          <cell r="BK665">
            <v>0.28911333333333333</v>
          </cell>
          <cell r="BQ665">
            <v>0.13491333333333333</v>
          </cell>
          <cell r="BS665">
            <v>0.15419999999999998</v>
          </cell>
          <cell r="BT665">
            <v>0</v>
          </cell>
          <cell r="BU665">
            <v>0.28911333333333333</v>
          </cell>
          <cell r="BV665" t="e">
            <v>#DIV/0!</v>
          </cell>
        </row>
        <row r="666">
          <cell r="D666">
            <v>84.969188120000013</v>
          </cell>
          <cell r="E666">
            <v>69.719930000000005</v>
          </cell>
          <cell r="AN666">
            <v>68</v>
          </cell>
          <cell r="AP666" t="str">
            <v>Строительство ЛЭП 0,4 кВ до границы участка жилого дома, г. Ессентуки, ул. им. Н. Панасенко, дом  №9 (тех.прис. Пророкин Г.Г. ) (до 15)</v>
          </cell>
          <cell r="AQ666" t="str">
            <v>СТФ</v>
          </cell>
          <cell r="AS666">
            <v>8.26E-3</v>
          </cell>
          <cell r="AT666">
            <v>8.26E-3</v>
          </cell>
          <cell r="AU666">
            <v>0</v>
          </cell>
          <cell r="AV666">
            <v>0</v>
          </cell>
          <cell r="AW666">
            <v>7.0000000000000001E-3</v>
          </cell>
          <cell r="BC666">
            <v>7.0000000000000001E-3</v>
          </cell>
          <cell r="BF666">
            <v>7.0000000000000001E-3</v>
          </cell>
          <cell r="BG666" t="e">
            <v>#DIV/0!</v>
          </cell>
          <cell r="BJ666">
            <v>0</v>
          </cell>
          <cell r="BK666">
            <v>8.3000000000000001E-3</v>
          </cell>
          <cell r="BQ666">
            <v>8.3000000000000001E-3</v>
          </cell>
          <cell r="BT666">
            <v>0</v>
          </cell>
          <cell r="BU666">
            <v>8.3000000000000001E-3</v>
          </cell>
          <cell r="BV666" t="e">
            <v>#DIV/0!</v>
          </cell>
        </row>
        <row r="667">
          <cell r="D667">
            <v>84.969188120000013</v>
          </cell>
          <cell r="E667">
            <v>69.719930000000005</v>
          </cell>
          <cell r="AN667">
            <v>69</v>
          </cell>
          <cell r="AP667" t="str">
            <v>Строительство ВЛ 0,4 кВ для осуществления тех.прис. Жилого дома ул. Новая, 44 в а. Эдельбай Благодарненского района (Тойкиев З.С.) (до 15)</v>
          </cell>
          <cell r="AQ667" t="str">
            <v>СТФ</v>
          </cell>
          <cell r="AW667">
            <v>0.19</v>
          </cell>
          <cell r="BC667">
            <v>0.02</v>
          </cell>
          <cell r="BE667">
            <v>0.17</v>
          </cell>
          <cell r="BK667">
            <v>0.22420000000000001</v>
          </cell>
          <cell r="BQ667">
            <v>2.3599999999999999E-2</v>
          </cell>
          <cell r="BS667">
            <v>0.2006</v>
          </cell>
          <cell r="BU667">
            <v>0.22420000000000001</v>
          </cell>
        </row>
        <row r="668">
          <cell r="D668">
            <v>83.000917999999999</v>
          </cell>
          <cell r="E668">
            <v>54.432910000000007</v>
          </cell>
          <cell r="AN668">
            <v>70</v>
          </cell>
          <cell r="AP668" t="str">
            <v>Строительство ЛЭП 0,4 кВ до границы участка жилого дома, г. Ессентуки ст. Казанская, уч №7 (тех.прис. Камышов В.И.) (до 15)</v>
          </cell>
          <cell r="AQ668" t="str">
            <v>СТФ</v>
          </cell>
          <cell r="AS668">
            <v>8.26E-3</v>
          </cell>
          <cell r="AT668">
            <v>8.26E-3</v>
          </cell>
          <cell r="AU668">
            <v>0</v>
          </cell>
          <cell r="AV668">
            <v>0</v>
          </cell>
          <cell r="AW668">
            <v>7.0000000000000001E-3</v>
          </cell>
          <cell r="BC668">
            <v>7.0000000000000001E-3</v>
          </cell>
          <cell r="BF668">
            <v>7.0000000000000001E-3</v>
          </cell>
          <cell r="BG668" t="e">
            <v>#DIV/0!</v>
          </cell>
          <cell r="BJ668">
            <v>0</v>
          </cell>
          <cell r="BK668">
            <v>8.3000000000000001E-3</v>
          </cell>
          <cell r="BQ668">
            <v>8.3000000000000001E-3</v>
          </cell>
          <cell r="BT668">
            <v>0</v>
          </cell>
          <cell r="BU668">
            <v>8.3000000000000001E-3</v>
          </cell>
          <cell r="BV668" t="e">
            <v>#DIV/0!</v>
          </cell>
        </row>
        <row r="669">
          <cell r="C669">
            <v>40</v>
          </cell>
          <cell r="D669">
            <v>30.155285000000003</v>
          </cell>
          <cell r="E669">
            <v>0.10348</v>
          </cell>
          <cell r="AN669">
            <v>71</v>
          </cell>
          <cell r="AP669" t="str">
            <v>Строительство ЛЭП 0,4 кВ до границы 66 участков по ул. 60 лет Победы и ул. Лесная в Пос. Пятигорском Предгорного района (тех.прис. К.С. Алисултанов, И. Г. - Б. Ли) (15-100)</v>
          </cell>
          <cell r="AQ669" t="str">
            <v>СТФ</v>
          </cell>
          <cell r="AS669">
            <v>2.0862400000000001</v>
          </cell>
          <cell r="AT669">
            <v>2.0862400000000001</v>
          </cell>
          <cell r="AU669">
            <v>0</v>
          </cell>
          <cell r="AV669">
            <v>0</v>
          </cell>
          <cell r="AW669">
            <v>1.768</v>
          </cell>
          <cell r="BC669">
            <v>1.768</v>
          </cell>
          <cell r="BF669">
            <v>1.768</v>
          </cell>
          <cell r="BG669" t="e">
            <v>#DIV/0!</v>
          </cell>
          <cell r="BJ669">
            <v>0</v>
          </cell>
          <cell r="BK669">
            <v>2.0862000000000003</v>
          </cell>
          <cell r="BQ669">
            <v>0.60980000000000001</v>
          </cell>
          <cell r="BS669">
            <v>1.4764000000000002</v>
          </cell>
          <cell r="BT669">
            <v>0</v>
          </cell>
          <cell r="BU669">
            <v>2.0862000000000003</v>
          </cell>
          <cell r="BV669" t="e">
            <v>#DIV/0!</v>
          </cell>
        </row>
        <row r="670">
          <cell r="C670">
            <v>41</v>
          </cell>
          <cell r="D670">
            <v>1.8442550000000002</v>
          </cell>
          <cell r="E670">
            <v>0.49378</v>
          </cell>
          <cell r="AN670">
            <v>72</v>
          </cell>
          <cell r="AP670" t="str">
            <v>Строительство ЛЭП 0,4 кВ до границы участка ул. Тупиковая, 4,  с. Прикумское, Минераловодский район (тех.прис. Ефименко Р.П.) (15-100)</v>
          </cell>
          <cell r="AQ670" t="str">
            <v>СТФ</v>
          </cell>
          <cell r="AS670">
            <v>0.22183999999999998</v>
          </cell>
          <cell r="AT670">
            <v>0.22183999999999998</v>
          </cell>
          <cell r="AU670">
            <v>0</v>
          </cell>
          <cell r="AV670">
            <v>0</v>
          </cell>
          <cell r="AW670">
            <v>0.188</v>
          </cell>
          <cell r="BA670">
            <v>0.188</v>
          </cell>
          <cell r="BF670">
            <v>0.188</v>
          </cell>
          <cell r="BG670" t="e">
            <v>#DIV/0!</v>
          </cell>
          <cell r="BJ670">
            <v>0</v>
          </cell>
          <cell r="BK670">
            <v>0.22199999999999998</v>
          </cell>
          <cell r="BO670">
            <v>0.17599999999999999</v>
          </cell>
          <cell r="BQ670">
            <v>4.5999999999999999E-2</v>
          </cell>
          <cell r="BT670">
            <v>0</v>
          </cell>
          <cell r="BU670">
            <v>0.22199999999999998</v>
          </cell>
          <cell r="BV670" t="e">
            <v>#DIV/0!</v>
          </cell>
        </row>
        <row r="671">
          <cell r="C671">
            <v>42</v>
          </cell>
          <cell r="D671">
            <v>5.4912350000000005</v>
          </cell>
          <cell r="E671">
            <v>2.1950000000000001E-2</v>
          </cell>
          <cell r="AN671">
            <v>73</v>
          </cell>
          <cell r="AP671" t="str">
            <v>Строительство ЛЭП 0,4 кВ до границы участка жилого дома, с. Ульяновка, ул. Ленина, 46е, Минераловодский район (тех.прис. Арабов С.Г.) (до 15)</v>
          </cell>
          <cell r="AQ671" t="str">
            <v>СТФ</v>
          </cell>
          <cell r="AS671">
            <v>0.14159999999999998</v>
          </cell>
          <cell r="AT671">
            <v>0.14159999999999998</v>
          </cell>
          <cell r="AU671">
            <v>0</v>
          </cell>
          <cell r="AV671">
            <v>0</v>
          </cell>
          <cell r="AW671">
            <v>0.12</v>
          </cell>
          <cell r="BC671">
            <v>0.12</v>
          </cell>
          <cell r="BF671">
            <v>0.12</v>
          </cell>
          <cell r="BG671" t="e">
            <v>#DIV/0!</v>
          </cell>
          <cell r="BJ671">
            <v>0</v>
          </cell>
          <cell r="BK671">
            <v>0.14159999999999998</v>
          </cell>
          <cell r="BQ671">
            <v>0.14159999999999998</v>
          </cell>
          <cell r="BT671">
            <v>0</v>
          </cell>
          <cell r="BU671">
            <v>0.14159999999999998</v>
          </cell>
          <cell r="BV671" t="e">
            <v>#DIV/0!</v>
          </cell>
        </row>
        <row r="672">
          <cell r="C672">
            <v>43</v>
          </cell>
          <cell r="D672">
            <v>7.9666490000000003</v>
          </cell>
          <cell r="E672">
            <v>29.47682</v>
          </cell>
          <cell r="AN672">
            <v>74</v>
          </cell>
          <cell r="AP672" t="str">
            <v>Строительство ЛЭП 0,4 кВ до границы строительной площадки жилого дома, Предгорный район, МО Ессентукский с/с, пос. Горный, ул. Садовая, 33 (тех.прис. Корикова Юлия Викторовна) (до 15)</v>
          </cell>
          <cell r="AQ672" t="str">
            <v>СТФ</v>
          </cell>
          <cell r="AS672">
            <v>3.422E-2</v>
          </cell>
          <cell r="AT672">
            <v>3.422E-2</v>
          </cell>
          <cell r="AU672">
            <v>0</v>
          </cell>
          <cell r="AV672">
            <v>0</v>
          </cell>
          <cell r="AW672">
            <v>2.9000000000000001E-2</v>
          </cell>
          <cell r="BA672">
            <v>2.9000000000000001E-2</v>
          </cell>
          <cell r="BF672">
            <v>2.9000000000000001E-2</v>
          </cell>
          <cell r="BG672" t="e">
            <v>#DIV/0!</v>
          </cell>
          <cell r="BJ672">
            <v>0</v>
          </cell>
          <cell r="BK672">
            <v>3.422E-2</v>
          </cell>
          <cell r="BO672">
            <v>8.9999999999999993E-3</v>
          </cell>
          <cell r="BQ672">
            <v>2.5219999999999999E-2</v>
          </cell>
          <cell r="BT672">
            <v>0</v>
          </cell>
          <cell r="BU672">
            <v>3.422E-2</v>
          </cell>
          <cell r="BV672" t="e">
            <v>#DIV/0!</v>
          </cell>
        </row>
        <row r="673">
          <cell r="C673">
            <v>44</v>
          </cell>
          <cell r="D673">
            <v>0</v>
          </cell>
          <cell r="E673">
            <v>0.25845000000000001</v>
          </cell>
          <cell r="AN673">
            <v>75</v>
          </cell>
          <cell r="AP673" t="str">
            <v>Строительство ЛЭП 0,4 кВ до границы участка подсобного хозяйства и базы отдыха, в ст.Боргустанская Предгорного района (тех.прис. Санаторий внутренних войск МВД России «Дон») (15-100)</v>
          </cell>
          <cell r="AQ673" t="str">
            <v>СТФ</v>
          </cell>
          <cell r="AS673">
            <v>0.34219999999999995</v>
          </cell>
          <cell r="AT673">
            <v>0.34219999999999995</v>
          </cell>
          <cell r="AU673">
            <v>0</v>
          </cell>
          <cell r="AV673">
            <v>0</v>
          </cell>
          <cell r="AW673">
            <v>0.28999999999999998</v>
          </cell>
          <cell r="BA673">
            <v>0.28999999999999998</v>
          </cell>
          <cell r="BF673">
            <v>0.28999999999999998</v>
          </cell>
          <cell r="BG673" t="e">
            <v>#DIV/0!</v>
          </cell>
          <cell r="BJ673">
            <v>0</v>
          </cell>
          <cell r="BK673">
            <v>0.34200000000000003</v>
          </cell>
          <cell r="BO673">
            <v>0.314</v>
          </cell>
          <cell r="BQ673">
            <v>2.8000000000000001E-2</v>
          </cell>
          <cell r="BT673">
            <v>0</v>
          </cell>
          <cell r="BU673">
            <v>0.34200000000000003</v>
          </cell>
          <cell r="BV673" t="e">
            <v>#DIV/0!</v>
          </cell>
        </row>
        <row r="674">
          <cell r="C674">
            <v>315</v>
          </cell>
          <cell r="D674">
            <v>0</v>
          </cell>
          <cell r="E674">
            <v>0</v>
          </cell>
          <cell r="AN674">
            <v>76</v>
          </cell>
          <cell r="AP674" t="str">
            <v>Строительство ВЛ 0,4 кВ от опоры № 16 Ф-1,от ТП-449 Ф-114  (тех.прис. жилого дома сад.товарищество "Родничек" Джараштиев С.М. дог. № 222 от 23.05.2011 г.) (до 15)</v>
          </cell>
          <cell r="AQ674" t="str">
            <v>СТФ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BF674">
            <v>0</v>
          </cell>
          <cell r="BG674" t="e">
            <v>#DIV/0!</v>
          </cell>
          <cell r="BH674">
            <v>3.330118E-2</v>
          </cell>
          <cell r="BJ674">
            <v>0</v>
          </cell>
          <cell r="BK674">
            <v>3.330118E-2</v>
          </cell>
          <cell r="BM674">
            <v>3.330118E-2</v>
          </cell>
          <cell r="BT674">
            <v>0</v>
          </cell>
          <cell r="BU674">
            <v>3.330118E-2</v>
          </cell>
          <cell r="BV674" t="e">
            <v>#DIV/0!</v>
          </cell>
        </row>
        <row r="675">
          <cell r="C675">
            <v>45</v>
          </cell>
          <cell r="D675">
            <v>37.543493999999995</v>
          </cell>
          <cell r="E675">
            <v>24.078430000000001</v>
          </cell>
          <cell r="AN675">
            <v>77</v>
          </cell>
          <cell r="AP675" t="str">
            <v>Строительство ЛЭП 0,4 кВ от опоры присоединения ВЛ 0,4 кВ Ф-4 от ТП-106 Ф-135  (тех.прис. жилого дома с.Этока договор № 539 от 25.10.2010 г. Алексанян С.Б.)  (до 15)</v>
          </cell>
          <cell r="AQ675" t="str">
            <v>СТФ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BF675">
            <v>0</v>
          </cell>
          <cell r="BG675" t="e">
            <v>#DIV/0!</v>
          </cell>
          <cell r="BH675">
            <v>5.7317960000000001E-2</v>
          </cell>
          <cell r="BJ675">
            <v>0</v>
          </cell>
          <cell r="BK675">
            <v>5.7317960000000001E-2</v>
          </cell>
          <cell r="BM675">
            <v>5.7317960000000001E-2</v>
          </cell>
          <cell r="BT675">
            <v>0</v>
          </cell>
          <cell r="BU675">
            <v>5.7317960000000001E-2</v>
          </cell>
          <cell r="BV675" t="e">
            <v>#DIV/0!</v>
          </cell>
        </row>
        <row r="676">
          <cell r="D676">
            <v>0</v>
          </cell>
          <cell r="E676">
            <v>0</v>
          </cell>
          <cell r="AN676">
            <v>78</v>
          </cell>
          <cell r="AP676" t="str">
            <v>Строительство ЛЭП 0,4 кВ от РУ 0,4 кВ ЗТП 88 Ф-170  (тех.прис. административного здания склад. и подсобных помещениий в ОАО Агрофирма "Пятигорье" ИП Магдалянов Г.Л. Дог. № 44-05/9 от 25.04.2011 г.)  (15-100)</v>
          </cell>
          <cell r="AQ676" t="str">
            <v>СТФ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BF676">
            <v>0</v>
          </cell>
          <cell r="BG676" t="e">
            <v>#DIV/0!</v>
          </cell>
          <cell r="BH676">
            <v>0.11367666</v>
          </cell>
          <cell r="BJ676">
            <v>0</v>
          </cell>
          <cell r="BK676">
            <v>0.11367666</v>
          </cell>
          <cell r="BM676">
            <v>0.11367666</v>
          </cell>
          <cell r="BT676">
            <v>0</v>
          </cell>
          <cell r="BU676">
            <v>0.11367666</v>
          </cell>
          <cell r="BV676" t="e">
            <v>#DIV/0!</v>
          </cell>
        </row>
        <row r="677">
          <cell r="C677">
            <v>4</v>
          </cell>
          <cell r="D677">
            <v>0</v>
          </cell>
          <cell r="E677">
            <v>0</v>
          </cell>
          <cell r="AN677">
            <v>79</v>
          </cell>
          <cell r="AP677" t="str">
            <v>Строительство ВЛ 0,4 кВ от опоры № 16 Ф-3,от ТП-11 Ф-609  (тех.прис. жилого дома в с. Левокумка Шевченко В.В.дог. № 292 от 09.06.2011 г.)    (15-100)</v>
          </cell>
          <cell r="AQ677" t="str">
            <v>СТФ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BF677">
            <v>0</v>
          </cell>
          <cell r="BG677" t="e">
            <v>#DIV/0!</v>
          </cell>
          <cell r="BH677">
            <v>0.11380554</v>
          </cell>
          <cell r="BJ677">
            <v>0</v>
          </cell>
          <cell r="BK677">
            <v>0.11380554</v>
          </cell>
          <cell r="BM677">
            <v>0.11380554</v>
          </cell>
          <cell r="BT677">
            <v>0</v>
          </cell>
          <cell r="BU677">
            <v>0.11380554</v>
          </cell>
          <cell r="BV677" t="e">
            <v>#DIV/0!</v>
          </cell>
        </row>
        <row r="678">
          <cell r="D678">
            <v>1.4675759899999998</v>
          </cell>
          <cell r="E678">
            <v>15.286020000000001</v>
          </cell>
          <cell r="AN678">
            <v>80</v>
          </cell>
          <cell r="AP678" t="str">
            <v>Строительство ЛЭП 0,4 кВ от РУ 0,4 кВ ТП -61388 Ф-187  (тех.прис. жил.дома в ст.Суворовской Каниди А.Г.дог. №652 от 11.10.2011 г.)    (15-100)</v>
          </cell>
          <cell r="AQ678" t="str">
            <v>СТФ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BF678">
            <v>0</v>
          </cell>
          <cell r="BG678" t="e">
            <v>#DIV/0!</v>
          </cell>
          <cell r="BH678">
            <v>4.9634209999999998E-2</v>
          </cell>
          <cell r="BJ678">
            <v>0</v>
          </cell>
          <cell r="BK678">
            <v>4.9634209999999998E-2</v>
          </cell>
          <cell r="BM678">
            <v>4.9634209999999998E-2</v>
          </cell>
          <cell r="BT678">
            <v>0</v>
          </cell>
          <cell r="BU678">
            <v>4.9634209999999998E-2</v>
          </cell>
          <cell r="BV678" t="e">
            <v>#DIV/0!</v>
          </cell>
        </row>
        <row r="679">
          <cell r="C679">
            <v>111</v>
          </cell>
          <cell r="D679">
            <v>5.2199999999999998E-3</v>
          </cell>
          <cell r="E679">
            <v>5.2563900000000006</v>
          </cell>
          <cell r="AN679">
            <v>81</v>
          </cell>
          <cell r="AP679" t="str">
            <v>Строительство ЛЭП 0,4 кВ от РУ 0,4 кВ ТП -837 Ф-144  (тех.прис. жил.дома в п.Пятигорский Романов С.П дог. № 385 от 15.07.2011 г.)    (15-100)</v>
          </cell>
          <cell r="AQ679" t="str">
            <v>СТФ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BF679">
            <v>0</v>
          </cell>
          <cell r="BG679" t="e">
            <v>#DIV/0!</v>
          </cell>
          <cell r="BH679">
            <v>0.13300239000000003</v>
          </cell>
          <cell r="BJ679">
            <v>0</v>
          </cell>
          <cell r="BK679">
            <v>0.13300239000000003</v>
          </cell>
          <cell r="BM679">
            <v>0.13300239000000003</v>
          </cell>
          <cell r="BT679">
            <v>0</v>
          </cell>
          <cell r="BU679">
            <v>0.13300239000000003</v>
          </cell>
          <cell r="BV679" t="e">
            <v>#DIV/0!</v>
          </cell>
        </row>
        <row r="680">
          <cell r="C680">
            <v>46</v>
          </cell>
          <cell r="D680">
            <v>6.7659999999999998E-2</v>
          </cell>
          <cell r="E680">
            <v>0</v>
          </cell>
          <cell r="AP680" t="str">
            <v>Кабельные Линии 10-20 кВ (СН2)</v>
          </cell>
        </row>
        <row r="681">
          <cell r="C681">
            <v>112</v>
          </cell>
          <cell r="D681">
            <v>0</v>
          </cell>
          <cell r="E681">
            <v>0</v>
          </cell>
        </row>
        <row r="682">
          <cell r="C682">
            <v>66</v>
          </cell>
          <cell r="D682">
            <v>0</v>
          </cell>
          <cell r="E682">
            <v>0</v>
          </cell>
          <cell r="AP682" t="str">
            <v>Кабельные Линии 0,4 кВ (НН)</v>
          </cell>
        </row>
        <row r="683">
          <cell r="C683">
            <v>58</v>
          </cell>
          <cell r="D683">
            <v>0</v>
          </cell>
          <cell r="E683">
            <v>0</v>
          </cell>
        </row>
        <row r="684">
          <cell r="C684">
            <v>34</v>
          </cell>
          <cell r="D684">
            <v>0</v>
          </cell>
          <cell r="E684">
            <v>0</v>
          </cell>
          <cell r="AP684" t="str">
            <v>ПС 110-330 кВ (ВН)</v>
          </cell>
          <cell r="AR684">
            <v>986.55665839999995</v>
          </cell>
          <cell r="AS684">
            <v>1081.4199073846</v>
          </cell>
          <cell r="AT684">
            <v>809.26552319999985</v>
          </cell>
          <cell r="AU684">
            <v>177.21202897000001</v>
          </cell>
          <cell r="AV684">
            <v>597.53877999999997</v>
          </cell>
          <cell r="AW684">
            <v>648.0892399999999</v>
          </cell>
          <cell r="AX684">
            <v>42.311700000000002</v>
          </cell>
          <cell r="AY684">
            <v>9.3979999999999997</v>
          </cell>
          <cell r="AZ684">
            <v>95.148520000000005</v>
          </cell>
          <cell r="BA684">
            <v>98.521000000000001</v>
          </cell>
          <cell r="BB684">
            <v>147.46438000000001</v>
          </cell>
          <cell r="BC684">
            <v>240.93399999999997</v>
          </cell>
          <cell r="BD684">
            <v>312.61417999999998</v>
          </cell>
          <cell r="BE684">
            <v>299.23623999999995</v>
          </cell>
          <cell r="BF684">
            <v>50.550460000000029</v>
          </cell>
          <cell r="BG684" t="e">
            <v>#DIV/0!</v>
          </cell>
          <cell r="BH684">
            <v>39.810199359999999</v>
          </cell>
          <cell r="BI684">
            <v>242.22426515999999</v>
          </cell>
          <cell r="BJ684">
            <v>462.58675145823997</v>
          </cell>
          <cell r="BK684">
            <v>399.71865504999988</v>
          </cell>
          <cell r="BL684">
            <v>155.52837440000002</v>
          </cell>
          <cell r="BM684">
            <v>18.72179216</v>
          </cell>
          <cell r="BN684">
            <v>75.238222000000007</v>
          </cell>
          <cell r="BO684">
            <v>12.54406404</v>
          </cell>
          <cell r="BP684">
            <v>82.566759058240009</v>
          </cell>
          <cell r="BQ684">
            <v>161.43894499999999</v>
          </cell>
          <cell r="BR684">
            <v>149.25339599999998</v>
          </cell>
          <cell r="BS684">
            <v>207.01385385</v>
          </cell>
          <cell r="BT684">
            <v>194.69901314999998</v>
          </cell>
          <cell r="BU684">
            <v>-62.868096408240021</v>
          </cell>
          <cell r="BV684" t="e">
            <v>#DIV/0!</v>
          </cell>
          <cell r="BW684">
            <v>0</v>
          </cell>
          <cell r="BX684">
            <v>0</v>
          </cell>
        </row>
        <row r="685">
          <cell r="C685">
            <v>64</v>
          </cell>
          <cell r="D685">
            <v>0</v>
          </cell>
          <cell r="E685">
            <v>0</v>
          </cell>
          <cell r="AN685">
            <v>82</v>
          </cell>
          <cell r="AP685" t="str">
            <v>Расширение ПС /35/10 кВ УПТК в г. Светлограде (замена сущ. тр-ровмощностью по 2,5 МВА на трансф. Мощн. По 6,3 МВА, укомплектование ячеек Ф--173 и Ф-177 вакуумными выкл.,средствами РЗА, телемеханикой , дуговой защитой, ИМФ-1Р, замена в ячейках вводов и  секц. РУ-10  сущ. выкл. на вакуумные выкл., устройство ОПУ) (свыше 750)</v>
          </cell>
          <cell r="AQ685" t="str">
            <v>СТФ</v>
          </cell>
          <cell r="AR685">
            <v>36.167370000000005</v>
          </cell>
          <cell r="AS685">
            <v>36.24606</v>
          </cell>
          <cell r="AT685">
            <v>25.42428</v>
          </cell>
          <cell r="AU685">
            <v>0</v>
          </cell>
          <cell r="AV685">
            <v>21.545999999999999</v>
          </cell>
          <cell r="AW685">
            <v>21.545999999999999</v>
          </cell>
          <cell r="AX685">
            <v>6.0129999999999999</v>
          </cell>
          <cell r="AY685">
            <v>5.0000000000000001E-3</v>
          </cell>
          <cell r="AZ685">
            <v>14.122</v>
          </cell>
          <cell r="BA685">
            <v>10.7</v>
          </cell>
          <cell r="BB685">
            <v>1.329</v>
          </cell>
          <cell r="BC685">
            <v>10.840999999999999</v>
          </cell>
          <cell r="BD685">
            <v>8.2000000000000003E-2</v>
          </cell>
          <cell r="BF685">
            <v>0</v>
          </cell>
          <cell r="BG685">
            <v>1</v>
          </cell>
          <cell r="BH685">
            <v>0.39511483000000008</v>
          </cell>
          <cell r="BJ685">
            <v>15.693369999999998</v>
          </cell>
          <cell r="BK685">
            <v>25.81939483</v>
          </cell>
          <cell r="BL685">
            <v>4.2569999999999997</v>
          </cell>
          <cell r="BM685">
            <v>0.40002682999999994</v>
          </cell>
          <cell r="BN685">
            <v>9.9979999999999993</v>
          </cell>
          <cell r="BO685">
            <v>7.8827641499999999</v>
          </cell>
          <cell r="BP685">
            <v>0.94037000000000004</v>
          </cell>
          <cell r="BQ685">
            <v>10.15</v>
          </cell>
          <cell r="BR685">
            <v>0.498</v>
          </cell>
          <cell r="BS685">
            <v>7.3866038500000002</v>
          </cell>
          <cell r="BT685">
            <v>0</v>
          </cell>
          <cell r="BU685">
            <v>10.126024830000002</v>
          </cell>
          <cell r="BV685">
            <v>1.6452422156617734</v>
          </cell>
        </row>
        <row r="686">
          <cell r="C686">
            <v>50</v>
          </cell>
          <cell r="D686">
            <v>0.40037751999999999</v>
          </cell>
          <cell r="E686">
            <v>0</v>
          </cell>
          <cell r="AN686">
            <v>83</v>
          </cell>
          <cell r="AP686" t="str">
            <v>Строительство ПС 110/10 кВ "НПС-5" (КТК) (свыше 750)</v>
          </cell>
          <cell r="AQ686" t="str">
            <v>СТФ</v>
          </cell>
          <cell r="AR686">
            <v>340.65844000000004</v>
          </cell>
          <cell r="AS686">
            <v>341.62651999999997</v>
          </cell>
          <cell r="AT686">
            <v>271.23361999999997</v>
          </cell>
          <cell r="AU686">
            <v>59.655000000000001</v>
          </cell>
          <cell r="AV686">
            <v>206.91794999999996</v>
          </cell>
          <cell r="AW686">
            <v>192.13</v>
          </cell>
          <cell r="AX686">
            <v>11.073700000000001</v>
          </cell>
          <cell r="AY686">
            <v>2.3530000000000002</v>
          </cell>
          <cell r="AZ686">
            <v>15.571999999999999</v>
          </cell>
          <cell r="BA686">
            <v>33.920999999999999</v>
          </cell>
          <cell r="BB686">
            <v>28.37501</v>
          </cell>
          <cell r="BC686">
            <v>12.946</v>
          </cell>
          <cell r="BD686">
            <v>151.89723999999998</v>
          </cell>
          <cell r="BE686">
            <v>142.91</v>
          </cell>
          <cell r="BF686">
            <v>-14.787949999999967</v>
          </cell>
          <cell r="BG686">
            <v>0.92853229988021835</v>
          </cell>
          <cell r="BI686">
            <v>93.608474999999999</v>
          </cell>
          <cell r="BJ686">
            <v>147.17099999999999</v>
          </cell>
          <cell r="BK686">
            <v>82.100699999999989</v>
          </cell>
          <cell r="BL686">
            <v>11.936</v>
          </cell>
          <cell r="BM686">
            <v>2.4600399999999998</v>
          </cell>
          <cell r="BN686">
            <v>12.35</v>
          </cell>
          <cell r="BO686">
            <v>0.58399999999999996</v>
          </cell>
          <cell r="BP686">
            <v>28.446999999999999</v>
          </cell>
          <cell r="BQ686">
            <v>21.13</v>
          </cell>
          <cell r="BR686">
            <v>94.438000000000002</v>
          </cell>
          <cell r="BS686">
            <v>57.926659999999998</v>
          </cell>
          <cell r="BT686">
            <v>83.089444999999998</v>
          </cell>
          <cell r="BU686">
            <v>-65.070300000000003</v>
          </cell>
          <cell r="BV686">
            <v>0.55785922498318274</v>
          </cell>
        </row>
        <row r="687">
          <cell r="C687">
            <v>65</v>
          </cell>
          <cell r="D687">
            <v>0</v>
          </cell>
          <cell r="E687">
            <v>0</v>
          </cell>
          <cell r="AN687">
            <v>84</v>
          </cell>
          <cell r="AP687" t="str">
            <v>Расширение ПС 110/35/10 кВ Рагули( устройство нового ОРУ-110 кВ по схеме "Одна рабочая, секционированная выключателем, и обходная системы шин" с устройством двух линейных  ячеек 110 кВ с элегазовыми выкл., разъед. с эл. двиг. Приводами, телем.ОРУ-110 кВ, установка АУРА, ИМФ-3Р, устройство УРОВ и ДЗШ-110, ОПУ, ограждение) для НПС-4 (свыше 750)</v>
          </cell>
          <cell r="AQ687" t="str">
            <v>СТФ</v>
          </cell>
          <cell r="AR687">
            <v>174.31063999999998</v>
          </cell>
          <cell r="AS687">
            <v>178.85420937839999</v>
          </cell>
          <cell r="AT687">
            <v>118.92629999999998</v>
          </cell>
          <cell r="AU687">
            <v>50.786363880000003</v>
          </cell>
          <cell r="AV687">
            <v>108.78771999999999</v>
          </cell>
          <cell r="AW687">
            <v>100.785</v>
          </cell>
          <cell r="AX687">
            <v>5.3319999999999999</v>
          </cell>
          <cell r="AY687">
            <v>0</v>
          </cell>
          <cell r="AZ687">
            <v>16.143080000000001</v>
          </cell>
          <cell r="BA687">
            <v>6.3019999999999996</v>
          </cell>
          <cell r="BB687">
            <v>20.133939999999999</v>
          </cell>
          <cell r="BC687">
            <v>54.278999999999996</v>
          </cell>
          <cell r="BD687">
            <v>67.178699999999992</v>
          </cell>
          <cell r="BE687">
            <v>40.204000000000001</v>
          </cell>
          <cell r="BF687">
            <v>-8.0027199999999965</v>
          </cell>
          <cell r="BG687">
            <v>0.92643728538478431</v>
          </cell>
          <cell r="BI687">
            <v>24.27221419</v>
          </cell>
          <cell r="BJ687">
            <v>81.237049999999996</v>
          </cell>
          <cell r="BK687">
            <v>56.849435999999997</v>
          </cell>
          <cell r="BL687">
            <v>15.704790000000001</v>
          </cell>
          <cell r="BN687">
            <v>21.534569999999999</v>
          </cell>
          <cell r="BO687">
            <v>3.9160659999999998</v>
          </cell>
          <cell r="BP687">
            <v>20.568309999999997</v>
          </cell>
          <cell r="BQ687">
            <v>20.568309999999997</v>
          </cell>
          <cell r="BR687">
            <v>23.429379999999998</v>
          </cell>
          <cell r="BS687">
            <v>32.36506</v>
          </cell>
          <cell r="BT687">
            <v>37.804649809999987</v>
          </cell>
          <cell r="BU687">
            <v>-24.387613999999999</v>
          </cell>
          <cell r="BV687">
            <v>0.69979690301408037</v>
          </cell>
        </row>
        <row r="688">
          <cell r="C688">
            <v>63</v>
          </cell>
          <cell r="D688">
            <v>0.48177629999999999</v>
          </cell>
          <cell r="E688">
            <v>4.7081400000000002</v>
          </cell>
          <cell r="AN688">
            <v>85</v>
          </cell>
          <cell r="AP688" t="str">
            <v>Расширение ПС 110/35/10 кВ Рагули для НПС-3 (свыше 750)</v>
          </cell>
          <cell r="AQ688" t="str">
            <v>СТФ</v>
          </cell>
          <cell r="AR688">
            <v>32.130220000000001</v>
          </cell>
          <cell r="AS688">
            <v>38.166810000000005</v>
          </cell>
          <cell r="AT688">
            <v>38.032580000000003</v>
          </cell>
          <cell r="AU688">
            <v>0</v>
          </cell>
          <cell r="AV688">
            <v>27.225000000000001</v>
          </cell>
          <cell r="AW688">
            <v>32.231000000000002</v>
          </cell>
          <cell r="AX688">
            <v>3.5</v>
          </cell>
          <cell r="AY688">
            <v>3.319</v>
          </cell>
          <cell r="AZ688">
            <v>3.7250000000000001</v>
          </cell>
          <cell r="BA688">
            <v>0</v>
          </cell>
          <cell r="BB688">
            <v>10</v>
          </cell>
          <cell r="BC688">
            <v>4</v>
          </cell>
          <cell r="BD688">
            <v>10</v>
          </cell>
          <cell r="BE688">
            <v>24.911999999999999</v>
          </cell>
          <cell r="BF688">
            <v>5.0060000000000002</v>
          </cell>
          <cell r="BG688">
            <v>1.1838751147842057</v>
          </cell>
          <cell r="BJ688">
            <v>32.130220000000001</v>
          </cell>
          <cell r="BK688">
            <v>23.701535</v>
          </cell>
          <cell r="BL688">
            <v>14.988526</v>
          </cell>
          <cell r="BN688">
            <v>2.866762</v>
          </cell>
          <cell r="BP688">
            <v>8.6449159999999985</v>
          </cell>
          <cell r="BQ688">
            <v>7.691535</v>
          </cell>
          <cell r="BR688">
            <v>5.6300159999999995</v>
          </cell>
          <cell r="BS688">
            <v>16.009999999999998</v>
          </cell>
          <cell r="BT688">
            <v>14.331045000000003</v>
          </cell>
          <cell r="BU688">
            <v>-8.4286850000000015</v>
          </cell>
          <cell r="BV688">
            <v>0.73767110838332262</v>
          </cell>
        </row>
        <row r="689">
          <cell r="C689">
            <v>49</v>
          </cell>
          <cell r="D689">
            <v>0.11460336999999965</v>
          </cell>
          <cell r="E689">
            <v>0</v>
          </cell>
          <cell r="AN689">
            <v>86</v>
          </cell>
          <cell r="AP689" t="str">
            <v>Расширение ПС 110/35/10 кВ Безопасная( устройство нового ОРУ-110 кВ по схеме "Одна рабочая, секционированная выключателем, и обходная системы шин" с устройством трех линейных  ячеек 110 кВ с элегазовыми выкл., разъед. с эл. двиг. приводами, телем.ОРУ-110 кВ, установка АУРА, ИМФ-3Р, устройство УРОВ и ДЗШ-110,  ограждение) для НПС-5 (свыше 750)</v>
          </cell>
          <cell r="AQ689" t="str">
            <v>СТФ</v>
          </cell>
          <cell r="AR689">
            <v>203.76333999999997</v>
          </cell>
          <cell r="AS689">
            <v>213.16492319999998</v>
          </cell>
          <cell r="AT689">
            <v>176.52238319999998</v>
          </cell>
          <cell r="AU689">
            <v>27.492999999999999</v>
          </cell>
          <cell r="AV689">
            <v>122.03429</v>
          </cell>
          <cell r="AW689">
            <v>149.59523999999999</v>
          </cell>
          <cell r="AX689">
            <v>9.1259999999999994</v>
          </cell>
          <cell r="AY689">
            <v>0.81499999999999995</v>
          </cell>
          <cell r="AZ689">
            <v>21.531140000000001</v>
          </cell>
          <cell r="BA689">
            <v>9.2639999999999993</v>
          </cell>
          <cell r="BB689">
            <v>22.576910000000002</v>
          </cell>
          <cell r="BC689">
            <v>70.715999999999994</v>
          </cell>
          <cell r="BD689">
            <v>68.800240000000002</v>
          </cell>
          <cell r="BE689">
            <v>68.800240000000002</v>
          </cell>
          <cell r="BF689">
            <v>27.560949999999991</v>
          </cell>
          <cell r="BG689">
            <v>1.2258459487083506</v>
          </cell>
          <cell r="BI689">
            <v>66.733058439999994</v>
          </cell>
          <cell r="BJ689">
            <v>95.34384</v>
          </cell>
          <cell r="BK689">
            <v>69.641549999999995</v>
          </cell>
          <cell r="BL689">
            <v>61.291040000000002</v>
          </cell>
          <cell r="BN689">
            <v>6.4891399999999999</v>
          </cell>
          <cell r="BO689">
            <v>9.5579999999999998E-2</v>
          </cell>
          <cell r="BP689">
            <v>9.8986599999999996</v>
          </cell>
          <cell r="BQ689">
            <v>35.443519999999999</v>
          </cell>
          <cell r="BR689">
            <v>17.664999999999999</v>
          </cell>
          <cell r="BS689">
            <v>34.102450000000005</v>
          </cell>
          <cell r="BT689">
            <v>40.147774760000019</v>
          </cell>
          <cell r="BU689">
            <v>-25.702290000000005</v>
          </cell>
          <cell r="BV689">
            <v>0.7304252692150851</v>
          </cell>
        </row>
        <row r="690">
          <cell r="C690">
            <v>51</v>
          </cell>
          <cell r="D690">
            <v>8.0399999999999985E-3</v>
          </cell>
          <cell r="E690">
            <v>0</v>
          </cell>
          <cell r="AN690">
            <v>87</v>
          </cell>
          <cell r="AP690" t="str">
            <v>Расширение ПС 110/35/10 кВ Баклановская( устройство нового ОРУ-110 кВ по схеме "Одна рабочая, секционированная выключателем, и обходная системы шин" с устройством трех линейных  ячеек 110 кВ с элегазовыми выкл., разъед. с эл. двиг. приводами, телем.ОРУ-110 кВ, установка АУРА, ИМФ-3Р, устройство УРОВ и ДЗШ-110,  ограждение) для НПС-5 (свыше 750)</v>
          </cell>
          <cell r="AQ690" t="str">
            <v>СТФ</v>
          </cell>
          <cell r="AR690">
            <v>133.36206999999999</v>
          </cell>
          <cell r="AS690">
            <v>138.00453999999999</v>
          </cell>
          <cell r="AT690">
            <v>102.76147999999999</v>
          </cell>
          <cell r="AU690">
            <v>29.867000000000001</v>
          </cell>
          <cell r="AV690">
            <v>73.275260000000003</v>
          </cell>
          <cell r="AW690">
            <v>87.085999999999999</v>
          </cell>
          <cell r="AX690">
            <v>7.2670000000000003</v>
          </cell>
          <cell r="AY690">
            <v>0.48499999999999999</v>
          </cell>
          <cell r="AZ690">
            <v>15.645</v>
          </cell>
          <cell r="BA690">
            <v>29.997</v>
          </cell>
          <cell r="BB690">
            <v>40.000260000000004</v>
          </cell>
          <cell r="BC690">
            <v>46.241</v>
          </cell>
          <cell r="BD690">
            <v>10.363</v>
          </cell>
          <cell r="BE690">
            <v>10.363</v>
          </cell>
          <cell r="BF690">
            <v>13.810739999999996</v>
          </cell>
          <cell r="BG690">
            <v>1.1884775297965506</v>
          </cell>
          <cell r="BI690">
            <v>35.309501419999997</v>
          </cell>
          <cell r="BJ690">
            <v>57.471330000000009</v>
          </cell>
          <cell r="BK690">
            <v>50.603529999999999</v>
          </cell>
          <cell r="BL690">
            <v>30.723050000000001</v>
          </cell>
          <cell r="BN690">
            <v>10.746090000000001</v>
          </cell>
          <cell r="BP690">
            <v>11.335190000000001</v>
          </cell>
          <cell r="BQ690">
            <v>24.318529999999999</v>
          </cell>
          <cell r="BR690">
            <v>4.6669999999999998</v>
          </cell>
          <cell r="BS690">
            <v>26.285</v>
          </cell>
          <cell r="BT690">
            <v>16.848448580000003</v>
          </cell>
          <cell r="BU690">
            <v>-6.8678000000000097</v>
          </cell>
          <cell r="BV690">
            <v>0.88050041646852428</v>
          </cell>
        </row>
        <row r="691">
          <cell r="C691">
            <v>320</v>
          </cell>
          <cell r="D691">
            <v>0</v>
          </cell>
          <cell r="E691">
            <v>0</v>
          </cell>
          <cell r="AN691">
            <v>88</v>
          </cell>
          <cell r="AP691" t="str">
            <v>Расширение ПС 110/10 кВ Южная(устройство линейной  ячейки 110 кВ с элегазовыми выкл., разъед. с эл. двиг. Приводами, телем. Ячейки, установка АУРА, ИМФ-3Р, УРОВ, устройство РЗА) для НПС-5 (свыше 750)</v>
          </cell>
          <cell r="AQ691" t="str">
            <v>СТФ</v>
          </cell>
          <cell r="AR691">
            <v>55.299140000000001</v>
          </cell>
          <cell r="AS691">
            <v>55.998080000000009</v>
          </cell>
          <cell r="AT691">
            <v>50.534680000000009</v>
          </cell>
          <cell r="AU691">
            <v>4.63</v>
          </cell>
          <cell r="AV691">
            <v>29.459559999999996</v>
          </cell>
          <cell r="AW691">
            <v>42.826000000000008</v>
          </cell>
          <cell r="AX691">
            <v>0</v>
          </cell>
          <cell r="AY691">
            <v>0.17799999999999999</v>
          </cell>
          <cell r="AZ691">
            <v>4.4103000000000003</v>
          </cell>
          <cell r="BA691">
            <v>8.3369999999999997</v>
          </cell>
          <cell r="BB691">
            <v>25.049259999999997</v>
          </cell>
          <cell r="BC691">
            <v>34.311000000000007</v>
          </cell>
          <cell r="BD691">
            <v>0</v>
          </cell>
          <cell r="BF691">
            <v>13.366440000000011</v>
          </cell>
          <cell r="BG691">
            <v>1.4537216441793432</v>
          </cell>
          <cell r="BI691">
            <v>22.184950000000001</v>
          </cell>
          <cell r="BJ691">
            <v>20.80462</v>
          </cell>
          <cell r="BK691">
            <v>25.87208</v>
          </cell>
          <cell r="BL691">
            <v>11.635959999999999</v>
          </cell>
          <cell r="BN691">
            <v>8.8116599999999998</v>
          </cell>
          <cell r="BP691">
            <v>0.35699999999999998</v>
          </cell>
          <cell r="BQ691">
            <v>21.053080000000001</v>
          </cell>
          <cell r="BR691">
            <v>0</v>
          </cell>
          <cell r="BS691">
            <v>4.819</v>
          </cell>
          <cell r="BT691">
            <v>2.4776500000000077</v>
          </cell>
          <cell r="BU691">
            <v>5.0674600000000005</v>
          </cell>
          <cell r="BV691">
            <v>1.2435737831308622</v>
          </cell>
        </row>
        <row r="692">
          <cell r="C692">
            <v>321</v>
          </cell>
          <cell r="D692">
            <v>0</v>
          </cell>
          <cell r="E692">
            <v>0</v>
          </cell>
          <cell r="AN692">
            <v>89</v>
          </cell>
          <cell r="AP692" t="str">
            <v xml:space="preserve"> Расширение ПС 110/10-6 кВ "Северная" для обеспечения технологического присоединения энергопринимающих устройств ЗАО "Монокристалл" в г.Ставрополе (устройство 2-х линейных ячеек 10 кВ) (свыше 750)</v>
          </cell>
          <cell r="AQ692" t="str">
            <v>СТФ</v>
          </cell>
          <cell r="AR692">
            <v>5.6449999999999996</v>
          </cell>
          <cell r="AS692">
            <v>5.4817929948000002</v>
          </cell>
          <cell r="AT692">
            <v>4.73888</v>
          </cell>
          <cell r="AU692">
            <v>0.49006186000000002</v>
          </cell>
          <cell r="AV692">
            <v>4.2930000000000001</v>
          </cell>
          <cell r="AW692">
            <v>4.016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4.2930000000000001</v>
          </cell>
          <cell r="BE692">
            <v>4.016</v>
          </cell>
          <cell r="BF692">
            <v>-0.27700000000000014</v>
          </cell>
          <cell r="BG692">
            <v>0.93547635686000463</v>
          </cell>
          <cell r="BJ692">
            <v>5.0653130582400001</v>
          </cell>
          <cell r="BK692">
            <v>4.7389999999999999</v>
          </cell>
          <cell r="BL692">
            <v>0</v>
          </cell>
          <cell r="BN692">
            <v>0</v>
          </cell>
          <cell r="BP692">
            <v>2.13931305824</v>
          </cell>
          <cell r="BR692">
            <v>2.9260000000000002</v>
          </cell>
          <cell r="BS692">
            <v>4.7389999999999999</v>
          </cell>
          <cell r="BT692">
            <v>0</v>
          </cell>
          <cell r="BU692">
            <v>-0.32631305824000023</v>
          </cell>
          <cell r="BV692">
            <v>0.93557889621270884</v>
          </cell>
        </row>
        <row r="693">
          <cell r="C693">
            <v>322</v>
          </cell>
          <cell r="D693">
            <v>0</v>
          </cell>
          <cell r="E693">
            <v>0</v>
          </cell>
          <cell r="AN693">
            <v>90</v>
          </cell>
          <cell r="AP693" t="str">
            <v xml:space="preserve"> Расширение ПС 110/6 кВ "КПФ" для обеспечения технологического присоединения энергопринимающих устройств ООО "Птицекомбинат" в г.Невинномысске (свыше 750)</v>
          </cell>
          <cell r="AQ693" t="str">
            <v>СТФ</v>
          </cell>
          <cell r="AR693">
            <v>5.2204383999999999</v>
          </cell>
          <cell r="AS693">
            <v>11.984080000000001</v>
          </cell>
          <cell r="AT693">
            <v>11.433019999999999</v>
          </cell>
          <cell r="AU693">
            <v>0.46700000000000003</v>
          </cell>
          <cell r="AV693">
            <v>4</v>
          </cell>
          <cell r="AW693">
            <v>9.6890000000000001</v>
          </cell>
          <cell r="AX693">
            <v>0</v>
          </cell>
          <cell r="AY693">
            <v>2.089</v>
          </cell>
          <cell r="AZ693">
            <v>4</v>
          </cell>
          <cell r="BA693">
            <v>0</v>
          </cell>
          <cell r="BB693">
            <v>0</v>
          </cell>
          <cell r="BC693">
            <v>7.6</v>
          </cell>
          <cell r="BD693">
            <v>0</v>
          </cell>
          <cell r="BF693">
            <v>5.6890000000000001</v>
          </cell>
          <cell r="BG693">
            <v>2.42225</v>
          </cell>
          <cell r="BI693">
            <v>0.11606611</v>
          </cell>
          <cell r="BJ693">
            <v>4.7204383999999999</v>
          </cell>
          <cell r="BK693">
            <v>11.316843819999999</v>
          </cell>
          <cell r="BL693">
            <v>2.0424384</v>
          </cell>
          <cell r="BM693">
            <v>2.3419099300000004</v>
          </cell>
          <cell r="BN693">
            <v>2.4420000000000002</v>
          </cell>
          <cell r="BO693">
            <v>-0.11606611000000033</v>
          </cell>
          <cell r="BP693">
            <v>0.23599999999999999</v>
          </cell>
          <cell r="BQ693">
            <v>2.6779999999999999</v>
          </cell>
          <cell r="BR693">
            <v>0</v>
          </cell>
          <cell r="BS693">
            <v>6.4129999999999994</v>
          </cell>
          <cell r="BT693">
            <v>0</v>
          </cell>
          <cell r="BU693">
            <v>6.5964054199999991</v>
          </cell>
          <cell r="BV693">
            <v>2.3974137275046314</v>
          </cell>
        </row>
        <row r="694">
          <cell r="C694">
            <v>60</v>
          </cell>
          <cell r="D694">
            <v>0</v>
          </cell>
          <cell r="E694">
            <v>0</v>
          </cell>
          <cell r="AN694">
            <v>91</v>
          </cell>
          <cell r="AP694" t="str">
            <v>Усиление  ПС 110/35/10 кВ Красногвардейская для тех.прис.спиртзавода (свыше 750)</v>
          </cell>
          <cell r="AQ694" t="str">
            <v>СТФ</v>
          </cell>
          <cell r="AS694">
            <v>6.8144999999999998</v>
          </cell>
          <cell r="AT694">
            <v>6.8144999999999998</v>
          </cell>
          <cell r="AU694">
            <v>0</v>
          </cell>
          <cell r="AV694">
            <v>0</v>
          </cell>
          <cell r="AW694">
            <v>5.7750000000000004</v>
          </cell>
          <cell r="BE694">
            <v>5.7750000000000004</v>
          </cell>
          <cell r="BF694">
            <v>5.7750000000000004</v>
          </cell>
          <cell r="BG694" t="e">
            <v>#DIV/0!</v>
          </cell>
          <cell r="BJ694">
            <v>0</v>
          </cell>
          <cell r="BK694">
            <v>6.8149699999999998</v>
          </cell>
          <cell r="BQ694">
            <v>3.5479699999999998</v>
          </cell>
          <cell r="BS694">
            <v>3.2669999999999999</v>
          </cell>
          <cell r="BT694">
            <v>0</v>
          </cell>
          <cell r="BU694">
            <v>6.8149699999999998</v>
          </cell>
          <cell r="BV694" t="e">
            <v>#DIV/0!</v>
          </cell>
        </row>
        <row r="695">
          <cell r="C695">
            <v>62</v>
          </cell>
          <cell r="D695">
            <v>0.37601879999999999</v>
          </cell>
          <cell r="E695">
            <v>3.5629299999999997</v>
          </cell>
          <cell r="AN695">
            <v>92</v>
          </cell>
          <cell r="AP695" t="str">
            <v>Расширение ПС 110/35/10 кВ Ипатово(устройство линейной  и секционной ячеек 110 кВ с элегазовыми выкл., разъед. с эл. двиг. Приводами, телем. Ячейки, установка АУРА, ИМФ-3Р) для НПС-4  (свыше 750)</v>
          </cell>
          <cell r="AQ695" t="str">
            <v>СТФ</v>
          </cell>
          <cell r="AS695">
            <v>52.234591811400001</v>
          </cell>
          <cell r="AT695">
            <v>0</v>
          </cell>
          <cell r="AU695">
            <v>3.8236032299999998</v>
          </cell>
          <cell r="AV695">
            <v>0</v>
          </cell>
          <cell r="AW695">
            <v>0</v>
          </cell>
          <cell r="BF695">
            <v>0</v>
          </cell>
          <cell r="BG695" t="e">
            <v>#DIV/0!</v>
          </cell>
          <cell r="BH695">
            <v>22.387569129999999</v>
          </cell>
          <cell r="BJ695">
            <v>2.94957</v>
          </cell>
          <cell r="BK695">
            <v>22.387999999999998</v>
          </cell>
          <cell r="BL695">
            <v>2.94957</v>
          </cell>
          <cell r="BN695">
            <v>0</v>
          </cell>
          <cell r="BP695">
            <v>0</v>
          </cell>
          <cell r="BQ695">
            <v>11.35</v>
          </cell>
          <cell r="BR695">
            <v>0</v>
          </cell>
          <cell r="BS695">
            <v>11.038</v>
          </cell>
          <cell r="BT695">
            <v>0</v>
          </cell>
          <cell r="BU695">
            <v>19.438429999999997</v>
          </cell>
          <cell r="BV695">
            <v>7.5902589190966809</v>
          </cell>
        </row>
        <row r="696">
          <cell r="C696">
            <v>325</v>
          </cell>
          <cell r="D696">
            <v>0</v>
          </cell>
          <cell r="E696">
            <v>0.05</v>
          </cell>
          <cell r="AN696">
            <v>93</v>
          </cell>
          <cell r="AP696" t="str">
            <v>Расширение ПС 110/35/10 кВ Благодарная (замена сущ. тр-ра Т-2 на трансф. Большей мощн., установка доп. Ячеек 10 кВ на 1-й и 2-й секц. шин РУ-10 кВ, телемех. устанав. ячеек) (свыше 750)</v>
          </cell>
          <cell r="AQ696" t="str">
            <v>СТФ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BF696">
            <v>0</v>
          </cell>
          <cell r="BG696" t="e">
            <v>#DIV/0!</v>
          </cell>
          <cell r="BH696">
            <v>2.679870460000001</v>
          </cell>
          <cell r="BJ696">
            <v>0</v>
          </cell>
          <cell r="BK696">
            <v>2.6798704600000001</v>
          </cell>
          <cell r="BM696">
            <v>2.6798704600000001</v>
          </cell>
          <cell r="BT696">
            <v>0</v>
          </cell>
          <cell r="BU696">
            <v>2.6798704600000001</v>
          </cell>
          <cell r="BV696" t="e">
            <v>#DIV/0!</v>
          </cell>
        </row>
        <row r="697">
          <cell r="C697">
            <v>57</v>
          </cell>
          <cell r="D697">
            <v>0</v>
          </cell>
          <cell r="E697">
            <v>0</v>
          </cell>
          <cell r="AN697">
            <v>94</v>
          </cell>
          <cell r="AP697" t="str">
            <v>Расширение ПС 110/10 "Дружба" (свыше 750)</v>
          </cell>
          <cell r="AQ697" t="str">
            <v>СТФ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BF697">
            <v>0</v>
          </cell>
          <cell r="BG697" t="e">
            <v>#DIV/0!</v>
          </cell>
          <cell r="BH697">
            <v>14.347644939999997</v>
          </cell>
          <cell r="BJ697">
            <v>0</v>
          </cell>
          <cell r="BK697">
            <v>14.347944939999998</v>
          </cell>
          <cell r="BM697">
            <v>10.839944939999999</v>
          </cell>
          <cell r="BQ697">
            <v>3.508</v>
          </cell>
          <cell r="BT697">
            <v>0</v>
          </cell>
          <cell r="BU697">
            <v>14.347944939999998</v>
          </cell>
          <cell r="BV697" t="e">
            <v>#DIV/0!</v>
          </cell>
        </row>
        <row r="698">
          <cell r="C698">
            <v>56</v>
          </cell>
          <cell r="D698">
            <v>0</v>
          </cell>
          <cell r="E698">
            <v>0.41702999999999996</v>
          </cell>
          <cell r="AN698">
            <v>95</v>
          </cell>
          <cell r="AP698" t="str">
            <v xml:space="preserve"> Расширение ПС 110/6 кВ "КПФ" для обеспечения технологического присоединения энергопринимающих устройств ОАО "Горэлектросеть" в г.Невинномысске (свыше 750)</v>
          </cell>
          <cell r="AQ698" t="str">
            <v>СТФ</v>
          </cell>
          <cell r="AS698">
            <v>2.8437999999999994</v>
          </cell>
          <cell r="AT698">
            <v>2.8437999999999994</v>
          </cell>
          <cell r="AU698">
            <v>0</v>
          </cell>
          <cell r="AV698">
            <v>0</v>
          </cell>
          <cell r="AW698">
            <v>2.4099999999999997</v>
          </cell>
          <cell r="AY698">
            <v>0.154</v>
          </cell>
          <cell r="BE698">
            <v>2.2559999999999998</v>
          </cell>
          <cell r="BF698">
            <v>2.4099999999999997</v>
          </cell>
          <cell r="BG698" t="e">
            <v>#DIV/0!</v>
          </cell>
          <cell r="BJ698">
            <v>0</v>
          </cell>
          <cell r="BK698">
            <v>2.8437999999999994</v>
          </cell>
          <cell r="BO698">
            <v>0.18171999999999999</v>
          </cell>
          <cell r="BS698">
            <v>2.6620799999999996</v>
          </cell>
          <cell r="BT698">
            <v>0</v>
          </cell>
          <cell r="BU698">
            <v>2.8437999999999994</v>
          </cell>
          <cell r="BV698" t="e">
            <v>#DIV/0!</v>
          </cell>
        </row>
        <row r="699">
          <cell r="C699">
            <v>53</v>
          </cell>
          <cell r="D699">
            <v>0</v>
          </cell>
          <cell r="E699">
            <v>0</v>
          </cell>
          <cell r="AP699" t="str">
            <v>ПС 35 кВ (СН1)</v>
          </cell>
          <cell r="AR699">
            <v>0</v>
          </cell>
          <cell r="AS699">
            <v>0</v>
          </cell>
          <cell r="AT699">
            <v>3.0703600000000004</v>
          </cell>
          <cell r="AU699">
            <v>0.30199999999999999</v>
          </cell>
          <cell r="AV699">
            <v>0</v>
          </cell>
          <cell r="AW699">
            <v>2.6020000000000003</v>
          </cell>
          <cell r="AX699">
            <v>0</v>
          </cell>
          <cell r="AY699">
            <v>0</v>
          </cell>
          <cell r="AZ699">
            <v>0</v>
          </cell>
          <cell r="BA699">
            <v>2.121</v>
          </cell>
          <cell r="BB699">
            <v>0</v>
          </cell>
          <cell r="BC699">
            <v>0.48100000000000009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1.2975399999999999</v>
          </cell>
          <cell r="BJ699">
            <v>0</v>
          </cell>
          <cell r="BK699">
            <v>1.7728199999999996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1.238</v>
          </cell>
          <cell r="BR699">
            <v>0</v>
          </cell>
          <cell r="BS699">
            <v>0.53481999999999963</v>
          </cell>
          <cell r="BT699">
            <v>0</v>
          </cell>
          <cell r="BU699">
            <v>1.7728199999999996</v>
          </cell>
          <cell r="BV699" t="e">
            <v>#DIV/0!</v>
          </cell>
          <cell r="BW699">
            <v>0</v>
          </cell>
          <cell r="BX699">
            <v>0</v>
          </cell>
        </row>
        <row r="700">
          <cell r="C700">
            <v>54</v>
          </cell>
          <cell r="D700">
            <v>0</v>
          </cell>
          <cell r="E700">
            <v>0.74805999999999995</v>
          </cell>
          <cell r="AN700">
            <v>96</v>
          </cell>
          <cell r="AP700" t="str">
            <v>Усиление и расширение ПС 35/10 кВ "ДКС-1"(тех.прис.ГКС"Рождественская"в с.Рождественское Изобильненского р-на) (100-750)</v>
          </cell>
          <cell r="AQ700" t="str">
            <v>СТФ</v>
          </cell>
          <cell r="AS700">
            <v>0</v>
          </cell>
          <cell r="AT700">
            <v>3.0703600000000004</v>
          </cell>
          <cell r="AU700">
            <v>0.30199999999999999</v>
          </cell>
          <cell r="AV700">
            <v>0</v>
          </cell>
          <cell r="AW700">
            <v>2.6020000000000003</v>
          </cell>
          <cell r="BA700">
            <v>2.121</v>
          </cell>
          <cell r="BC700">
            <v>0.48100000000000009</v>
          </cell>
          <cell r="BI700">
            <v>1.2975399999999999</v>
          </cell>
          <cell r="BJ700">
            <v>0</v>
          </cell>
          <cell r="BK700">
            <v>1.7728199999999996</v>
          </cell>
          <cell r="BQ700">
            <v>1.238</v>
          </cell>
          <cell r="BS700">
            <v>0.53481999999999963</v>
          </cell>
          <cell r="BT700">
            <v>0</v>
          </cell>
          <cell r="BU700">
            <v>1.7728199999999996</v>
          </cell>
          <cell r="BV700" t="e">
            <v>#DIV/0!</v>
          </cell>
        </row>
        <row r="701">
          <cell r="C701">
            <v>330</v>
          </cell>
          <cell r="D701">
            <v>0</v>
          </cell>
          <cell r="E701">
            <v>0.48447000000000001</v>
          </cell>
          <cell r="AP701" t="str">
            <v>ТП (СН2)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</row>
        <row r="702">
          <cell r="C702">
            <v>52</v>
          </cell>
          <cell r="D702">
            <v>0</v>
          </cell>
          <cell r="E702">
            <v>0</v>
          </cell>
        </row>
        <row r="703">
          <cell r="C703">
            <v>335</v>
          </cell>
          <cell r="D703">
            <v>0</v>
          </cell>
          <cell r="E703">
            <v>5.8999999999999997E-2</v>
          </cell>
          <cell r="AO703" t="str">
            <v>2.5.</v>
          </cell>
          <cell r="AP703" t="str">
            <v>Распределительные сети</v>
          </cell>
          <cell r="AR703">
            <v>39.828579218599998</v>
          </cell>
          <cell r="AS703">
            <v>33.844887062599994</v>
          </cell>
          <cell r="AT703">
            <v>29.73383175</v>
          </cell>
          <cell r="AU703">
            <v>2.5956485699999998</v>
          </cell>
          <cell r="AV703">
            <v>31.622</v>
          </cell>
          <cell r="AW703">
            <v>25.198162499999999</v>
          </cell>
          <cell r="AX703">
            <v>0</v>
          </cell>
          <cell r="AY703">
            <v>0.14200000000000002</v>
          </cell>
          <cell r="AZ703">
            <v>10.952999999999999</v>
          </cell>
          <cell r="BA703">
            <v>13.589999999999998</v>
          </cell>
          <cell r="BB703">
            <v>12.835000000000001</v>
          </cell>
          <cell r="BC703">
            <v>6.2319999999999993</v>
          </cell>
          <cell r="BD703">
            <v>7.8339999999999996</v>
          </cell>
          <cell r="BE703">
            <v>5.2341625000000001</v>
          </cell>
          <cell r="BF703">
            <v>-6.4238375000000012</v>
          </cell>
          <cell r="BG703" t="e">
            <v>#DIV/0!</v>
          </cell>
          <cell r="BH703">
            <v>0.97643117999999995</v>
          </cell>
          <cell r="BI703">
            <v>0</v>
          </cell>
          <cell r="BJ703">
            <v>45.189306000000002</v>
          </cell>
          <cell r="BK703">
            <v>29.873153930000001</v>
          </cell>
          <cell r="BL703">
            <v>8.5642300000000002</v>
          </cell>
          <cell r="BM703">
            <v>1.1540891799999999</v>
          </cell>
          <cell r="BN703">
            <v>11.6289</v>
          </cell>
          <cell r="BO703">
            <v>6.5313560000000006</v>
          </cell>
          <cell r="BP703">
            <v>14.323036666666665</v>
          </cell>
          <cell r="BQ703">
            <v>11.684181333333331</v>
          </cell>
          <cell r="BR703">
            <v>10.673139333333333</v>
          </cell>
          <cell r="BS703">
            <v>10.503527416666666</v>
          </cell>
          <cell r="BT703">
            <v>0.53245999999999993</v>
          </cell>
          <cell r="BU703">
            <v>-15.316152070000003</v>
          </cell>
          <cell r="BV703" t="e">
            <v>#DIV/0!</v>
          </cell>
          <cell r="BW703">
            <v>0</v>
          </cell>
          <cell r="BX703">
            <v>0</v>
          </cell>
        </row>
        <row r="704">
          <cell r="C704">
            <v>47</v>
          </cell>
          <cell r="D704">
            <v>1.388E-2</v>
          </cell>
          <cell r="E704">
            <v>0</v>
          </cell>
          <cell r="AO704">
            <v>1</v>
          </cell>
          <cell r="AP704" t="str">
            <v>Строительство, ТПиР ТП и ВЛЭП, КЛЭП не связанное с тех.присоединением</v>
          </cell>
          <cell r="AR704">
            <v>39.828579218599998</v>
          </cell>
          <cell r="AS704">
            <v>33.844887062599994</v>
          </cell>
          <cell r="AT704">
            <v>29.73383175</v>
          </cell>
          <cell r="AU704">
            <v>2.5956485699999998</v>
          </cell>
          <cell r="AV704">
            <v>31.622</v>
          </cell>
          <cell r="AW704">
            <v>25.198162499999999</v>
          </cell>
          <cell r="AX704">
            <v>0</v>
          </cell>
          <cell r="AY704">
            <v>0.14200000000000002</v>
          </cell>
          <cell r="AZ704">
            <v>10.952999999999999</v>
          </cell>
          <cell r="BA704">
            <v>13.589999999999998</v>
          </cell>
          <cell r="BB704">
            <v>12.835000000000001</v>
          </cell>
          <cell r="BC704">
            <v>6.2319999999999993</v>
          </cell>
          <cell r="BD704">
            <v>7.8339999999999996</v>
          </cell>
          <cell r="BE704">
            <v>5.2341625000000001</v>
          </cell>
          <cell r="BF704">
            <v>-6.4238375000000012</v>
          </cell>
          <cell r="BG704" t="e">
            <v>#DIV/0!</v>
          </cell>
          <cell r="BH704">
            <v>0.97643117999999995</v>
          </cell>
          <cell r="BI704">
            <v>0</v>
          </cell>
          <cell r="BJ704">
            <v>45.189306000000002</v>
          </cell>
          <cell r="BK704">
            <v>29.873153930000001</v>
          </cell>
          <cell r="BL704">
            <v>8.5642300000000002</v>
          </cell>
          <cell r="BM704">
            <v>1.1540891799999999</v>
          </cell>
          <cell r="BN704">
            <v>11.6289</v>
          </cell>
          <cell r="BO704">
            <v>6.5313560000000006</v>
          </cell>
          <cell r="BP704">
            <v>14.323036666666665</v>
          </cell>
          <cell r="BQ704">
            <v>11.684181333333331</v>
          </cell>
          <cell r="BR704">
            <v>10.673139333333333</v>
          </cell>
          <cell r="BS704">
            <v>10.503527416666666</v>
          </cell>
          <cell r="BT704">
            <v>0.53245999999999993</v>
          </cell>
          <cell r="BU704">
            <v>-15.316152070000003</v>
          </cell>
          <cell r="BV704" t="e">
            <v>#DIV/0!</v>
          </cell>
          <cell r="BW704">
            <v>0</v>
          </cell>
          <cell r="BX704">
            <v>0</v>
          </cell>
        </row>
        <row r="705">
          <cell r="D705">
            <v>0.50069412999999996</v>
          </cell>
          <cell r="E705">
            <v>1E-3</v>
          </cell>
          <cell r="AP705" t="str">
            <v xml:space="preserve">Техническое перевооружение и реконструкция, в.т.ч.: </v>
          </cell>
          <cell r="AR705">
            <v>27.6159592186</v>
          </cell>
          <cell r="AS705">
            <v>26.963541749999997</v>
          </cell>
          <cell r="AT705">
            <v>23.64975175</v>
          </cell>
          <cell r="AU705">
            <v>2.101</v>
          </cell>
          <cell r="AV705">
            <v>21.762999999999998</v>
          </cell>
          <cell r="AW705">
            <v>20.0421625</v>
          </cell>
          <cell r="AX705">
            <v>0</v>
          </cell>
          <cell r="AY705">
            <v>0.13600000000000001</v>
          </cell>
          <cell r="AZ705">
            <v>5.9530000000000003</v>
          </cell>
          <cell r="BA705">
            <v>10.406999999999998</v>
          </cell>
          <cell r="BB705">
            <v>7.976</v>
          </cell>
          <cell r="BC705">
            <v>4.2649999999999997</v>
          </cell>
          <cell r="BD705">
            <v>7.8339999999999996</v>
          </cell>
          <cell r="BE705">
            <v>5.2341625000000001</v>
          </cell>
          <cell r="BF705">
            <v>-1.7208375000000009</v>
          </cell>
          <cell r="BG705" t="e">
            <v>#DIV/0!</v>
          </cell>
          <cell r="BH705">
            <v>0</v>
          </cell>
          <cell r="BI705">
            <v>0</v>
          </cell>
          <cell r="BJ705">
            <v>33.555686000000001</v>
          </cell>
          <cell r="BK705">
            <v>23.11722275</v>
          </cell>
          <cell r="BL705">
            <v>8.5642300000000002</v>
          </cell>
          <cell r="BM705">
            <v>0.17130799999999999</v>
          </cell>
          <cell r="BN705">
            <v>5.3854806666666661</v>
          </cell>
          <cell r="BO705">
            <v>6.5313560000000006</v>
          </cell>
          <cell r="BP705">
            <v>10.270680666666665</v>
          </cell>
          <cell r="BQ705">
            <v>8.1160383333333321</v>
          </cell>
          <cell r="BR705">
            <v>9.3352946666666661</v>
          </cell>
          <cell r="BS705">
            <v>8.2985204166666655</v>
          </cell>
          <cell r="BT705">
            <v>0.53245999999999993</v>
          </cell>
          <cell r="BU705">
            <v>-10.438463250000002</v>
          </cell>
          <cell r="BV705" t="e">
            <v>#DIV/0!</v>
          </cell>
          <cell r="BW705">
            <v>0</v>
          </cell>
          <cell r="BX705">
            <v>0</v>
          </cell>
        </row>
        <row r="706">
          <cell r="C706">
            <v>77</v>
          </cell>
          <cell r="D706">
            <v>0</v>
          </cell>
          <cell r="E706">
            <v>0</v>
          </cell>
          <cell r="AP706" t="str">
            <v>ВЛ 1-20 кВ</v>
          </cell>
          <cell r="AR706">
            <v>25.802564020040002</v>
          </cell>
          <cell r="AS706">
            <v>25.342351749999999</v>
          </cell>
          <cell r="AT706">
            <v>22.230211749999999</v>
          </cell>
          <cell r="AU706">
            <v>1.976</v>
          </cell>
          <cell r="AV706">
            <v>20.350999999999999</v>
          </cell>
          <cell r="AW706">
            <v>18.8391625</v>
          </cell>
          <cell r="AX706">
            <v>0</v>
          </cell>
          <cell r="AY706">
            <v>0.13600000000000001</v>
          </cell>
          <cell r="AZ706">
            <v>4.5410000000000004</v>
          </cell>
          <cell r="BA706">
            <v>9.2039999999999988</v>
          </cell>
          <cell r="BB706">
            <v>7.976</v>
          </cell>
          <cell r="BC706">
            <v>4.2649999999999997</v>
          </cell>
          <cell r="BD706">
            <v>7.8339999999999996</v>
          </cell>
          <cell r="BE706">
            <v>5.2341625000000001</v>
          </cell>
          <cell r="BF706">
            <v>-1.5118375000000008</v>
          </cell>
          <cell r="BG706" t="e">
            <v>#DIV/0!</v>
          </cell>
          <cell r="BH706">
            <v>0</v>
          </cell>
          <cell r="BI706">
            <v>0</v>
          </cell>
          <cell r="BJ706">
            <v>31.889526000000004</v>
          </cell>
          <cell r="BK706">
            <v>22.230142749999999</v>
          </cell>
          <cell r="BL706">
            <v>8.5642300000000002</v>
          </cell>
          <cell r="BM706">
            <v>0.17130799999999999</v>
          </cell>
          <cell r="BN706">
            <v>4.1080913333333324</v>
          </cell>
          <cell r="BO706">
            <v>5.7880000000000003</v>
          </cell>
          <cell r="BP706">
            <v>9.8819099999999995</v>
          </cell>
          <cell r="BQ706">
            <v>7.9723143333333324</v>
          </cell>
          <cell r="BR706">
            <v>9.3352946666666661</v>
          </cell>
          <cell r="BS706">
            <v>8.2985204166666655</v>
          </cell>
          <cell r="BT706">
            <v>0</v>
          </cell>
          <cell r="BU706">
            <v>-9.6593832500000012</v>
          </cell>
          <cell r="BV706" t="e">
            <v>#DIV/0!</v>
          </cell>
          <cell r="BW706">
            <v>0</v>
          </cell>
          <cell r="BX706">
            <v>0</v>
          </cell>
        </row>
        <row r="707">
          <cell r="C707">
            <v>72</v>
          </cell>
          <cell r="D707">
            <v>0.17632391</v>
          </cell>
          <cell r="E707">
            <v>0</v>
          </cell>
          <cell r="AN707">
            <v>97</v>
          </cell>
          <cell r="AP707" t="str">
            <v xml:space="preserve">Реконструкция ВЛ-10 кВ Ф-122 от ПС 35/10 кВ «Марьинская» ( установка доп. МТП-160 кВА для разгрузки ТП-2004/122 в с. Марьинское Кировского района) </v>
          </cell>
          <cell r="AQ707" t="str">
            <v>СТФ</v>
          </cell>
          <cell r="AR707">
            <v>2.1393638006</v>
          </cell>
          <cell r="AS707">
            <v>1.8508199999999997</v>
          </cell>
          <cell r="AT707">
            <v>1.6024399999999999</v>
          </cell>
          <cell r="AU707">
            <v>0.156</v>
          </cell>
          <cell r="AV707">
            <v>1.677</v>
          </cell>
          <cell r="AW707">
            <v>1.3579999999999999</v>
          </cell>
          <cell r="AX707">
            <v>0</v>
          </cell>
          <cell r="AY707">
            <v>0.107</v>
          </cell>
          <cell r="AZ707">
            <v>1.677</v>
          </cell>
          <cell r="BA707">
            <v>1.2509999999999999</v>
          </cell>
          <cell r="BB707">
            <v>0</v>
          </cell>
          <cell r="BD707">
            <v>0</v>
          </cell>
          <cell r="BF707">
            <v>-0.31900000000000017</v>
          </cell>
          <cell r="BG707">
            <v>0.8097793679189027</v>
          </cell>
          <cell r="BJ707">
            <v>1.9788599999999996</v>
          </cell>
          <cell r="BK707">
            <v>1.6023709999999998</v>
          </cell>
          <cell r="BL707">
            <v>0</v>
          </cell>
          <cell r="BM707">
            <v>0.107</v>
          </cell>
          <cell r="BN707">
            <v>1.5171259999999998</v>
          </cell>
          <cell r="BP707">
            <v>0.46173399999999992</v>
          </cell>
          <cell r="BQ707">
            <v>1.4023709999999998</v>
          </cell>
          <cell r="BR707">
            <v>0</v>
          </cell>
          <cell r="BS707">
            <v>9.2999999999999999E-2</v>
          </cell>
          <cell r="BT707">
            <v>0</v>
          </cell>
          <cell r="BU707">
            <v>-0.37648899999999985</v>
          </cell>
          <cell r="BV707">
            <v>0.80974449935821635</v>
          </cell>
        </row>
        <row r="708">
          <cell r="C708">
            <v>74</v>
          </cell>
          <cell r="D708">
            <v>8.9532199999999996E-3</v>
          </cell>
          <cell r="E708">
            <v>0</v>
          </cell>
          <cell r="AN708">
            <v>98</v>
          </cell>
          <cell r="AP708" t="str">
            <v>Реконструкция ВЛ -10 кВ Ф-358 от ПС 35/10 кВ "Русская" (с установкой дополнительной МТП-100 кВА для разгрузки ТП-3367/358 и ТП-3368/358 в с.Уваровское Курского района)</v>
          </cell>
          <cell r="AQ708" t="str">
            <v>СТФ</v>
          </cell>
          <cell r="AR708">
            <v>0.76762046051999988</v>
          </cell>
          <cell r="AS708">
            <v>0.68505999999999989</v>
          </cell>
          <cell r="AT708">
            <v>0.56875999999999993</v>
          </cell>
          <cell r="AU708">
            <v>0.08</v>
          </cell>
          <cell r="AV708">
            <v>0.57099999999999995</v>
          </cell>
          <cell r="AW708">
            <v>0.48199999999999998</v>
          </cell>
          <cell r="AX708">
            <v>0</v>
          </cell>
          <cell r="AZ708">
            <v>0.57099999999999995</v>
          </cell>
          <cell r="BA708">
            <v>0.48199999999999998</v>
          </cell>
          <cell r="BB708">
            <v>0</v>
          </cell>
          <cell r="BD708">
            <v>0</v>
          </cell>
          <cell r="BF708">
            <v>-8.8999999999999968E-2</v>
          </cell>
          <cell r="BG708">
            <v>0.84413309982486873</v>
          </cell>
          <cell r="BJ708">
            <v>0.67378000000000005</v>
          </cell>
          <cell r="BK708">
            <v>0.56875999999999993</v>
          </cell>
          <cell r="BL708">
            <v>0</v>
          </cell>
          <cell r="BN708">
            <v>0.51656466666666667</v>
          </cell>
          <cell r="BP708">
            <v>0.15721533333333332</v>
          </cell>
          <cell r="BQ708">
            <v>0.56875999999999993</v>
          </cell>
          <cell r="BR708">
            <v>0</v>
          </cell>
          <cell r="BT708">
            <v>0</v>
          </cell>
          <cell r="BU708">
            <v>-0.10502000000000011</v>
          </cell>
          <cell r="BV708">
            <v>0.8441330998248685</v>
          </cell>
        </row>
        <row r="709">
          <cell r="C709">
            <v>78</v>
          </cell>
          <cell r="D709">
            <v>0</v>
          </cell>
          <cell r="E709">
            <v>0</v>
          </cell>
          <cell r="AN709">
            <v>99</v>
          </cell>
          <cell r="AP709" t="str">
            <v>Реконструкция ВЛ10 КВ Ф-196 от ПС "Лысогорская" (установка дополнительной МТП - 160 кВА для разгрузки ТП-1073/196 в ст. Лысогорской Георгиевского района)</v>
          </cell>
          <cell r="AQ709" t="str">
            <v>СТФ</v>
          </cell>
          <cell r="AS709">
            <v>0.72227847199999995</v>
          </cell>
          <cell r="AT709">
            <v>0.62787847200000002</v>
          </cell>
          <cell r="AU709">
            <v>0.08</v>
          </cell>
          <cell r="AV709">
            <v>0</v>
          </cell>
          <cell r="AW709">
            <v>0.53210040000000003</v>
          </cell>
          <cell r="BE709">
            <v>0.53210040000000003</v>
          </cell>
          <cell r="BF709">
            <v>0.53210040000000003</v>
          </cell>
          <cell r="BG709" t="e">
            <v>#DIV/0!</v>
          </cell>
          <cell r="BJ709">
            <v>0</v>
          </cell>
          <cell r="BK709">
            <v>0.62787847200000002</v>
          </cell>
          <cell r="BS709">
            <v>0.62787847200000002</v>
          </cell>
          <cell r="BT709">
            <v>0</v>
          </cell>
          <cell r="BU709">
            <v>0.62787847200000002</v>
          </cell>
          <cell r="BV709" t="e">
            <v>#DIV/0!</v>
          </cell>
        </row>
        <row r="710">
          <cell r="C710">
            <v>75</v>
          </cell>
          <cell r="D710">
            <v>0.31541699999999995</v>
          </cell>
          <cell r="E710">
            <v>1E-3</v>
          </cell>
          <cell r="AN710">
            <v>100</v>
          </cell>
          <cell r="AP710" t="str">
            <v xml:space="preserve">Реконструкция ВЛ 10 кВ Ф-296 ПС 35/10 кВ «Курская-II» (установка дополнительной МТП-160 кВА в с. Эдиссия Курского района) </v>
          </cell>
          <cell r="AQ710" t="str">
            <v>СТФ</v>
          </cell>
          <cell r="AS710">
            <v>1.0366779079999999</v>
          </cell>
          <cell r="AT710">
            <v>0.87147790799999991</v>
          </cell>
          <cell r="AU710">
            <v>0.14000000000000001</v>
          </cell>
          <cell r="AV710">
            <v>0</v>
          </cell>
          <cell r="AW710">
            <v>0.73854059999999999</v>
          </cell>
          <cell r="BE710">
            <v>0.73854059999999999</v>
          </cell>
          <cell r="BF710">
            <v>0.73854059999999999</v>
          </cell>
          <cell r="BG710" t="e">
            <v>#DIV/0!</v>
          </cell>
          <cell r="BJ710">
            <v>0</v>
          </cell>
          <cell r="BK710">
            <v>0.87147790799999991</v>
          </cell>
          <cell r="BS710">
            <v>0.87147790799999991</v>
          </cell>
          <cell r="BT710">
            <v>0</v>
          </cell>
          <cell r="BU710">
            <v>0.87147790799999991</v>
          </cell>
          <cell r="BV710" t="e">
            <v>#DIV/0!</v>
          </cell>
        </row>
        <row r="711">
          <cell r="C711">
            <v>340</v>
          </cell>
          <cell r="D711">
            <v>0</v>
          </cell>
          <cell r="E711">
            <v>0</v>
          </cell>
          <cell r="AN711">
            <v>101</v>
          </cell>
          <cell r="AP711" t="str">
            <v xml:space="preserve">Реконструкция ВЛ-10 Ф-131от ПС 35/10 кВ «Подгорненская»   (установка дополнительной МТП -160 кВА для разгрузки  ТП-1263/131  в ст. Александрийской  Георгиевского района) </v>
          </cell>
          <cell r="AQ711" t="str">
            <v>СТФ</v>
          </cell>
          <cell r="AS711">
            <v>0.66223098599999997</v>
          </cell>
          <cell r="AT711">
            <v>0.53243098600000005</v>
          </cell>
          <cell r="AU711">
            <v>0.11</v>
          </cell>
          <cell r="AV711">
            <v>0</v>
          </cell>
          <cell r="AW711">
            <v>0.45121270000000002</v>
          </cell>
          <cell r="BE711">
            <v>0.45121270000000002</v>
          </cell>
          <cell r="BF711">
            <v>0.45121270000000002</v>
          </cell>
          <cell r="BG711" t="e">
            <v>#DIV/0!</v>
          </cell>
          <cell r="BJ711">
            <v>0</v>
          </cell>
          <cell r="BK711">
            <v>0.53243098600000005</v>
          </cell>
          <cell r="BS711">
            <v>0.53243098600000005</v>
          </cell>
          <cell r="BT711">
            <v>0</v>
          </cell>
          <cell r="BU711">
            <v>0.53243098600000005</v>
          </cell>
          <cell r="BV711" t="e">
            <v>#DIV/0!</v>
          </cell>
        </row>
        <row r="712">
          <cell r="C712">
            <v>81</v>
          </cell>
          <cell r="D712">
            <v>0</v>
          </cell>
          <cell r="E712">
            <v>0</v>
          </cell>
          <cell r="AN712">
            <v>102</v>
          </cell>
          <cell r="AP712" t="str">
            <v>Реконструкция ВЛ-10кВ.  Ф-474 от ПС 110/10 кВ «Кировская»  (установка дополнительной   МТП -160 кВА  для разгрузки ТП-2131/474 и  ф-1 от ТП-2159/473 в ст. Зольская Кировского района)</v>
          </cell>
          <cell r="AQ712" t="str">
            <v>СТФ</v>
          </cell>
          <cell r="AS712">
            <v>1.2086843839999999</v>
          </cell>
          <cell r="AT712">
            <v>1.078884384</v>
          </cell>
          <cell r="AU712">
            <v>0.11</v>
          </cell>
          <cell r="AV712">
            <v>0</v>
          </cell>
          <cell r="AW712">
            <v>0.91430880000000003</v>
          </cell>
          <cell r="BE712">
            <v>0.91430880000000003</v>
          </cell>
          <cell r="BF712">
            <v>0.91430880000000003</v>
          </cell>
          <cell r="BG712" t="e">
            <v>#DIV/0!</v>
          </cell>
          <cell r="BJ712">
            <v>0</v>
          </cell>
          <cell r="BK712">
            <v>1.078884384</v>
          </cell>
          <cell r="BS712">
            <v>1.078884384</v>
          </cell>
          <cell r="BT712">
            <v>0</v>
          </cell>
          <cell r="BU712">
            <v>1.078884384</v>
          </cell>
          <cell r="BV712" t="e">
            <v>#DIV/0!</v>
          </cell>
        </row>
        <row r="713">
          <cell r="C713">
            <v>80</v>
          </cell>
          <cell r="D713">
            <v>0</v>
          </cell>
          <cell r="E713">
            <v>0</v>
          </cell>
          <cell r="AN713">
            <v>103</v>
          </cell>
          <cell r="AP713" t="str">
            <v>Реконструкция ВЛ-10 кВ и КТП взамен двухцепного участка Л-603 / Л-132</v>
          </cell>
          <cell r="AQ713" t="str">
            <v>СТФ</v>
          </cell>
          <cell r="AR713">
            <v>2.242</v>
          </cell>
          <cell r="AS713">
            <v>2.15557</v>
          </cell>
          <cell r="AT713">
            <v>2.0827</v>
          </cell>
          <cell r="AU713">
            <v>0</v>
          </cell>
          <cell r="AV713">
            <v>1.9</v>
          </cell>
          <cell r="AW713">
            <v>1.7649999999999999</v>
          </cell>
          <cell r="AX713">
            <v>0</v>
          </cell>
          <cell r="AZ713">
            <v>0</v>
          </cell>
          <cell r="BB713">
            <v>1.9</v>
          </cell>
          <cell r="BC713">
            <v>1.7649999999999999</v>
          </cell>
          <cell r="BD713">
            <v>0</v>
          </cell>
          <cell r="BF713">
            <v>-0.13500000000000001</v>
          </cell>
          <cell r="BG713">
            <v>0.92894736842105263</v>
          </cell>
          <cell r="BJ713">
            <v>2.242</v>
          </cell>
          <cell r="BK713">
            <v>2.0827</v>
          </cell>
          <cell r="BL713">
            <v>0</v>
          </cell>
          <cell r="BN713">
            <v>0</v>
          </cell>
          <cell r="BP713">
            <v>1.7188666666666668</v>
          </cell>
          <cell r="BQ713">
            <v>1.5967366666666667</v>
          </cell>
          <cell r="BR713">
            <v>0.52313333333333334</v>
          </cell>
          <cell r="BS713">
            <v>0.4859633333333333</v>
          </cell>
          <cell r="BT713">
            <v>0</v>
          </cell>
          <cell r="BU713">
            <v>-0.1593</v>
          </cell>
          <cell r="BV713">
            <v>0.92894736842105263</v>
          </cell>
        </row>
        <row r="714">
          <cell r="C714">
            <v>76</v>
          </cell>
          <cell r="D714">
            <v>0</v>
          </cell>
          <cell r="E714">
            <v>0</v>
          </cell>
          <cell r="AN714">
            <v>104</v>
          </cell>
          <cell r="AP714" t="str">
            <v>Реконструкция ВЛ-10 кВ Ф-282 от ПС "Московская" Изобильненского района (установка доп. ТП  для разгрузки ТП-3/282 , строительство ВЛ-10 кВ (0,1 км), для подключения новой ТП, строительство ВЛ-0,4 кВ (0,4 км), для разделения н/в Ф на более короткие участки и подключение их к проектируемой ТП в с. Московском Изобильненского района).</v>
          </cell>
          <cell r="AQ714" t="str">
            <v>СТФ</v>
          </cell>
          <cell r="AR714">
            <v>3.0515851497999997</v>
          </cell>
          <cell r="AS714">
            <v>2.8051199999999996</v>
          </cell>
          <cell r="AT714">
            <v>2.4661999999999997</v>
          </cell>
          <cell r="AU714">
            <v>0.21</v>
          </cell>
          <cell r="AV714">
            <v>2.3759999999999999</v>
          </cell>
          <cell r="AW714">
            <v>2.09</v>
          </cell>
          <cell r="AX714">
            <v>0</v>
          </cell>
          <cell r="AZ714">
            <v>0</v>
          </cell>
          <cell r="BA714">
            <v>2.09</v>
          </cell>
          <cell r="BB714">
            <v>2.3759999999999999</v>
          </cell>
          <cell r="BD714">
            <v>0</v>
          </cell>
          <cell r="BF714">
            <v>-0.28600000000000003</v>
          </cell>
          <cell r="BG714">
            <v>0.87962962962962965</v>
          </cell>
          <cell r="BJ714">
            <v>2.8036799999999999</v>
          </cell>
          <cell r="BK714">
            <v>2.4661999999999997</v>
          </cell>
          <cell r="BL714">
            <v>0</v>
          </cell>
          <cell r="BN714">
            <v>0</v>
          </cell>
          <cell r="BO714">
            <v>2.14</v>
          </cell>
          <cell r="BP714">
            <v>2.1494879999999998</v>
          </cell>
          <cell r="BQ714">
            <v>0.3261999999999996</v>
          </cell>
          <cell r="BR714">
            <v>0.65419199999999988</v>
          </cell>
          <cell r="BT714">
            <v>0</v>
          </cell>
          <cell r="BU714">
            <v>-0.33748000000000022</v>
          </cell>
          <cell r="BV714">
            <v>0.87962962962962954</v>
          </cell>
        </row>
        <row r="715">
          <cell r="C715">
            <v>79</v>
          </cell>
          <cell r="D715">
            <v>0</v>
          </cell>
          <cell r="E715">
            <v>0</v>
          </cell>
          <cell r="AN715">
            <v>105</v>
          </cell>
          <cell r="AP715" t="str">
            <v>Реконструкция  ВЛ-10 кВ Ф-242 ПС "Орловская"  Буденновского района (установка дополнительной МТП в с. Орловка для разгрузки существующей ВЛ-0,4 кВ от ТП-15/242)</v>
          </cell>
          <cell r="AQ715" t="str">
            <v>СТФ</v>
          </cell>
          <cell r="AR715">
            <v>3.1067042902799997</v>
          </cell>
          <cell r="AS715">
            <v>2.8892599999999997</v>
          </cell>
          <cell r="AT715">
            <v>2.4001199999999998</v>
          </cell>
          <cell r="AU715">
            <v>0.34</v>
          </cell>
          <cell r="AV715">
            <v>2.2930000000000001</v>
          </cell>
          <cell r="AW715">
            <v>2.0339999999999998</v>
          </cell>
          <cell r="AX715">
            <v>0</v>
          </cell>
          <cell r="AZ715">
            <v>2.2930000000000001</v>
          </cell>
          <cell r="BA715">
            <v>2.0339999999999998</v>
          </cell>
          <cell r="BB715">
            <v>0</v>
          </cell>
          <cell r="BD715">
            <v>0</v>
          </cell>
          <cell r="BF715">
            <v>-0.25900000000000034</v>
          </cell>
          <cell r="BG715">
            <v>0.8870475359790666</v>
          </cell>
          <cell r="BJ715">
            <v>2.7057399999999996</v>
          </cell>
          <cell r="BK715">
            <v>2.4001199999999998</v>
          </cell>
          <cell r="BL715">
            <v>0</v>
          </cell>
          <cell r="BN715">
            <v>2.0744006666666666</v>
          </cell>
          <cell r="BP715">
            <v>0.63133933333333325</v>
          </cell>
          <cell r="BQ715">
            <v>2.4001199999999998</v>
          </cell>
          <cell r="BR715">
            <v>0</v>
          </cell>
          <cell r="BT715">
            <v>0</v>
          </cell>
          <cell r="BU715">
            <v>-0.30561999999999978</v>
          </cell>
          <cell r="BV715">
            <v>0.88704753597906683</v>
          </cell>
        </row>
        <row r="716">
          <cell r="D716">
            <v>0</v>
          </cell>
          <cell r="E716">
            <v>0</v>
          </cell>
          <cell r="AN716">
            <v>106</v>
          </cell>
          <cell r="AP716" t="str">
            <v xml:space="preserve">Реконструкция ВЛ-10кВ Ф-782 от ПС 110/10 кВ "Овощи" Туркменского района (установка дополнительного МТП для разгрузки ТП-8/782 с реконструкцией ВЛ-0.4 кВ переключаемых на новое ТП в с.Овощи Туркменского района) </v>
          </cell>
          <cell r="AQ716" t="str">
            <v>СТФ</v>
          </cell>
          <cell r="AR716">
            <v>5.05529031884</v>
          </cell>
          <cell r="AS716">
            <v>4.6274899999999999</v>
          </cell>
          <cell r="AT716">
            <v>3.9494599999999997</v>
          </cell>
          <cell r="AU716">
            <v>0.45</v>
          </cell>
          <cell r="AV716">
            <v>3.8340000000000001</v>
          </cell>
          <cell r="AW716">
            <v>3.347</v>
          </cell>
          <cell r="AX716">
            <v>0</v>
          </cell>
          <cell r="AZ716">
            <v>0</v>
          </cell>
          <cell r="BA716">
            <v>3.347</v>
          </cell>
          <cell r="BB716">
            <v>0</v>
          </cell>
          <cell r="BD716">
            <v>3.8340000000000001</v>
          </cell>
          <cell r="BF716">
            <v>-0.4870000000000001</v>
          </cell>
          <cell r="BG716">
            <v>0.87297861241523211</v>
          </cell>
          <cell r="BJ716">
            <v>3.8352360000000001</v>
          </cell>
          <cell r="BK716">
            <v>3.9494599999999997</v>
          </cell>
          <cell r="BL716">
            <v>0</v>
          </cell>
          <cell r="BN716">
            <v>0</v>
          </cell>
          <cell r="BO716">
            <v>3.6480000000000001</v>
          </cell>
          <cell r="BP716">
            <v>0</v>
          </cell>
          <cell r="BQ716">
            <v>0.30145999999999962</v>
          </cell>
          <cell r="BR716">
            <v>3.8352360000000001</v>
          </cell>
          <cell r="BT716">
            <v>0</v>
          </cell>
          <cell r="BU716">
            <v>0.11422399999999966</v>
          </cell>
          <cell r="BV716">
            <v>1.0297827825979939</v>
          </cell>
        </row>
        <row r="717">
          <cell r="D717">
            <v>0</v>
          </cell>
          <cell r="E717">
            <v>0</v>
          </cell>
          <cell r="AN717">
            <v>107</v>
          </cell>
          <cell r="AP717" t="str">
            <v>Реконструкция электросетей 6 кВ (Ф-601) от ПС Овощевод   в г. Минеральные Воды 3-ая очередь</v>
          </cell>
          <cell r="AQ717" t="str">
            <v>СТФ</v>
          </cell>
          <cell r="AR717">
            <v>9.44</v>
          </cell>
          <cell r="AS717">
            <v>6.6991599999999991</v>
          </cell>
          <cell r="AT717">
            <v>6.0498599999999998</v>
          </cell>
          <cell r="AU717">
            <v>0.3</v>
          </cell>
          <cell r="AV717">
            <v>7.7</v>
          </cell>
          <cell r="AW717">
            <v>5.1269999999999998</v>
          </cell>
          <cell r="AX717">
            <v>0</v>
          </cell>
          <cell r="AY717">
            <v>2.9000000000000001E-2</v>
          </cell>
          <cell r="AZ717">
            <v>0</v>
          </cell>
          <cell r="BB717">
            <v>3.7</v>
          </cell>
          <cell r="BC717">
            <v>2.5</v>
          </cell>
          <cell r="BD717">
            <v>4</v>
          </cell>
          <cell r="BE717">
            <v>2.5979999999999999</v>
          </cell>
          <cell r="BF717">
            <v>-2.5730000000000004</v>
          </cell>
          <cell r="BG717">
            <v>0.66584415584415579</v>
          </cell>
          <cell r="BJ717">
            <v>9.0860000000000003</v>
          </cell>
          <cell r="BK717">
            <v>6.0498599999999998</v>
          </cell>
          <cell r="BL717">
            <v>0</v>
          </cell>
          <cell r="BM717">
            <v>6.430799999999999E-2</v>
          </cell>
          <cell r="BN717">
            <v>0</v>
          </cell>
          <cell r="BP717">
            <v>4.7632666666666665</v>
          </cell>
          <cell r="BQ717">
            <v>1.3766666666666667</v>
          </cell>
          <cell r="BR717">
            <v>4.3227333333333338</v>
          </cell>
          <cell r="BS717">
            <v>4.6088853333333333</v>
          </cell>
          <cell r="BT717">
            <v>0</v>
          </cell>
          <cell r="BU717">
            <v>-3.0361400000000005</v>
          </cell>
          <cell r="BV717">
            <v>0.66584415584415579</v>
          </cell>
        </row>
        <row r="718">
          <cell r="D718">
            <v>0</v>
          </cell>
          <cell r="E718">
            <v>0</v>
          </cell>
          <cell r="AN718">
            <v>108</v>
          </cell>
          <cell r="AP718" t="str">
            <v>Реконструкция  (разукрупнение) электросетей 6 кВ (Ф-601) от ПС Овощевод   в г. Минеральные Воды (установка линейной ячейки в РУ-6 кВ ПС Овощевод, строительство новой ВЛ 10 кВ от ПС Овощевод- 3,8 км, реконструкция ВЛ 6 кВ Ф-601-2,6 км)</v>
          </cell>
          <cell r="AQ718" t="str">
            <v>СТФ</v>
          </cell>
          <cell r="AV718">
            <v>0</v>
          </cell>
          <cell r="AW718">
            <v>0</v>
          </cell>
          <cell r="BF718">
            <v>0</v>
          </cell>
          <cell r="BG718" t="e">
            <v>#DIV/0!</v>
          </cell>
          <cell r="BJ718">
            <v>8.5642300000000002</v>
          </cell>
          <cell r="BK718">
            <v>0</v>
          </cell>
          <cell r="BL718">
            <v>8.5642300000000002</v>
          </cell>
          <cell r="BN718">
            <v>0</v>
          </cell>
          <cell r="BP718">
            <v>0</v>
          </cell>
          <cell r="BR718">
            <v>0</v>
          </cell>
          <cell r="BU718">
            <v>-8.5642300000000002</v>
          </cell>
          <cell r="BV718">
            <v>0</v>
          </cell>
        </row>
        <row r="719">
          <cell r="D719">
            <v>0</v>
          </cell>
          <cell r="E719">
            <v>0</v>
          </cell>
        </row>
        <row r="720">
          <cell r="D720">
            <v>0</v>
          </cell>
          <cell r="E720">
            <v>0</v>
          </cell>
          <cell r="AP720" t="str">
            <v>ВЛ 0.4 кВ</v>
          </cell>
          <cell r="AR720">
            <v>1.8133951985599999</v>
          </cell>
          <cell r="AS720">
            <v>1.6211899999999999</v>
          </cell>
          <cell r="AT720">
            <v>1.41954</v>
          </cell>
          <cell r="AU720">
            <v>0.125</v>
          </cell>
          <cell r="AV720">
            <v>1.4119999999999999</v>
          </cell>
          <cell r="AW720">
            <v>1.2030000000000001</v>
          </cell>
          <cell r="AX720">
            <v>0</v>
          </cell>
          <cell r="AY720">
            <v>0</v>
          </cell>
          <cell r="AZ720">
            <v>1.4119999999999999</v>
          </cell>
          <cell r="BA720">
            <v>1.2030000000000001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-0.20899999999999996</v>
          </cell>
          <cell r="BG720">
            <v>1.6971771626087748</v>
          </cell>
          <cell r="BH720">
            <v>0</v>
          </cell>
          <cell r="BI720">
            <v>0</v>
          </cell>
          <cell r="BJ720">
            <v>1.6661599999999996</v>
          </cell>
          <cell r="BK720">
            <v>0.88707999999999998</v>
          </cell>
          <cell r="BL720">
            <v>0</v>
          </cell>
          <cell r="BM720">
            <v>0</v>
          </cell>
          <cell r="BN720">
            <v>1.2773893333333333</v>
          </cell>
          <cell r="BO720">
            <v>0.74335600000000002</v>
          </cell>
          <cell r="BP720">
            <v>0.3887706666666666</v>
          </cell>
          <cell r="BQ720">
            <v>0.14372399999999996</v>
          </cell>
          <cell r="BR720">
            <v>0</v>
          </cell>
          <cell r="BS720">
            <v>0</v>
          </cell>
          <cell r="BT720">
            <v>0.53245999999999993</v>
          </cell>
          <cell r="BU720">
            <v>-0.77907999999999977</v>
          </cell>
          <cell r="BV720">
            <v>1.010170601563612</v>
          </cell>
          <cell r="BW720">
            <v>0</v>
          </cell>
          <cell r="BX720">
            <v>0</v>
          </cell>
        </row>
        <row r="721">
          <cell r="D721">
            <v>14.706450999999998</v>
          </cell>
          <cell r="E721">
            <v>120.170328</v>
          </cell>
          <cell r="AN721">
            <v>109</v>
          </cell>
          <cell r="AP721" t="str">
            <v>Реконструкция ВЛ-0,4 кВ. Ф-2 от ТП-2047/121 в ст. Марьинская Кировского района</v>
          </cell>
          <cell r="AQ721" t="str">
            <v>СТФ</v>
          </cell>
          <cell r="AR721">
            <v>0.83779999999999988</v>
          </cell>
          <cell r="AS721">
            <v>0.71739999999999993</v>
          </cell>
          <cell r="AT721">
            <v>0.61595999999999995</v>
          </cell>
          <cell r="AU721">
            <v>6.5000000000000002E-2</v>
          </cell>
          <cell r="AV721">
            <v>0.64500000000000002</v>
          </cell>
          <cell r="AW721">
            <v>0.52200000000000002</v>
          </cell>
          <cell r="AX721">
            <v>0</v>
          </cell>
          <cell r="AZ721">
            <v>0.64500000000000002</v>
          </cell>
          <cell r="BA721">
            <v>0.52200000000000002</v>
          </cell>
          <cell r="BB721">
            <v>0</v>
          </cell>
          <cell r="BD721">
            <v>0</v>
          </cell>
          <cell r="BF721">
            <v>-0.123</v>
          </cell>
          <cell r="BG721">
            <v>0.80930232558139537</v>
          </cell>
          <cell r="BJ721">
            <v>0.76109999999999978</v>
          </cell>
          <cell r="BK721">
            <v>0.14372399999999996</v>
          </cell>
          <cell r="BL721">
            <v>0</v>
          </cell>
          <cell r="BN721">
            <v>0.58350999999999986</v>
          </cell>
          <cell r="BP721">
            <v>0.17758999999999994</v>
          </cell>
          <cell r="BQ721">
            <v>0.14372399999999996</v>
          </cell>
          <cell r="BR721">
            <v>0</v>
          </cell>
          <cell r="BT721">
            <v>0.47223599999999999</v>
          </cell>
          <cell r="BU721">
            <v>-0.61737599999999981</v>
          </cell>
          <cell r="BV721">
            <v>0.18883720930232559</v>
          </cell>
        </row>
        <row r="722">
          <cell r="D722">
            <v>14.706450999999998</v>
          </cell>
          <cell r="E722">
            <v>118.93891799999999</v>
          </cell>
          <cell r="AN722">
            <v>110</v>
          </cell>
          <cell r="AP722" t="str">
            <v>Реконструкция  ВЛ-0.4 кВ Ф-2 от КТП-12/782  в с. Овощи Туркменского района (замена опор, провода на СИП, ответвлений к зданиям)</v>
          </cell>
          <cell r="AQ722" t="str">
            <v>СТФ</v>
          </cell>
          <cell r="AR722">
            <v>0.97559519855999988</v>
          </cell>
          <cell r="AS722">
            <v>0.90379000000000009</v>
          </cell>
          <cell r="AT722">
            <v>0.80357999999999996</v>
          </cell>
          <cell r="AU722">
            <v>0.06</v>
          </cell>
          <cell r="AV722">
            <v>0.76700000000000002</v>
          </cell>
          <cell r="AW722">
            <v>0.68100000000000005</v>
          </cell>
          <cell r="AX722">
            <v>0</v>
          </cell>
          <cell r="AZ722">
            <v>0.76700000000000002</v>
          </cell>
          <cell r="BA722">
            <v>0.68100000000000005</v>
          </cell>
          <cell r="BB722">
            <v>0</v>
          </cell>
          <cell r="BD722">
            <v>0</v>
          </cell>
          <cell r="BF722">
            <v>-8.5999999999999965E-2</v>
          </cell>
          <cell r="BG722">
            <v>0.88787483702737946</v>
          </cell>
          <cell r="BJ722">
            <v>0.90505999999999998</v>
          </cell>
          <cell r="BK722">
            <v>0.74335600000000002</v>
          </cell>
          <cell r="BL722">
            <v>0</v>
          </cell>
          <cell r="BN722">
            <v>0.69387933333333329</v>
          </cell>
          <cell r="BO722">
            <v>0.74335600000000002</v>
          </cell>
          <cell r="BP722">
            <v>0.21118066666666663</v>
          </cell>
          <cell r="BR722">
            <v>0</v>
          </cell>
          <cell r="BT722">
            <v>6.0223999999999944E-2</v>
          </cell>
          <cell r="BU722">
            <v>-0.16170399999999996</v>
          </cell>
          <cell r="BV722">
            <v>0.82133339226128654</v>
          </cell>
        </row>
        <row r="723">
          <cell r="C723">
            <v>1</v>
          </cell>
          <cell r="D723">
            <v>0.46880699999999997</v>
          </cell>
          <cell r="E723">
            <v>8.5498600000000007</v>
          </cell>
          <cell r="AP723" t="str">
            <v>ТП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</row>
        <row r="724">
          <cell r="C724">
            <v>5</v>
          </cell>
          <cell r="D724">
            <v>0</v>
          </cell>
          <cell r="E724">
            <v>-1.8222119999999999</v>
          </cell>
        </row>
        <row r="725">
          <cell r="C725">
            <v>82</v>
          </cell>
          <cell r="D725">
            <v>7.9733140000000002</v>
          </cell>
          <cell r="E725">
            <v>13.558999999999999</v>
          </cell>
          <cell r="AP725" t="str">
            <v>Новое строительство и расширение, в.т.ч.:</v>
          </cell>
          <cell r="AR725">
            <v>12.212620000000001</v>
          </cell>
          <cell r="AS725">
            <v>6.8813453125999997</v>
          </cell>
          <cell r="AT725">
            <v>6.0840799999999993</v>
          </cell>
          <cell r="AU725">
            <v>0.49464857000000001</v>
          </cell>
          <cell r="AV725">
            <v>9.859</v>
          </cell>
          <cell r="AW725">
            <v>5.1559999999999997</v>
          </cell>
          <cell r="AX725">
            <v>0</v>
          </cell>
          <cell r="AY725">
            <v>6.0000000000000001E-3</v>
          </cell>
          <cell r="AZ725">
            <v>5</v>
          </cell>
          <cell r="BA725">
            <v>3.1829999999999998</v>
          </cell>
          <cell r="BB725">
            <v>4.859</v>
          </cell>
          <cell r="BC725">
            <v>1.9669999999999999</v>
          </cell>
          <cell r="BD725">
            <v>0</v>
          </cell>
          <cell r="BE725">
            <v>0</v>
          </cell>
          <cell r="BF725">
            <v>-4.7030000000000003</v>
          </cell>
          <cell r="BG725" t="e">
            <v>#DIV/0!</v>
          </cell>
          <cell r="BH725">
            <v>0.97643117999999995</v>
          </cell>
          <cell r="BI725">
            <v>0</v>
          </cell>
          <cell r="BJ725">
            <v>11.633620000000001</v>
          </cell>
          <cell r="BK725">
            <v>6.7559311799999993</v>
          </cell>
          <cell r="BL725">
            <v>0</v>
          </cell>
          <cell r="BM725">
            <v>0.98278118000000003</v>
          </cell>
          <cell r="BN725">
            <v>6.2434193333333337</v>
          </cell>
          <cell r="BO725">
            <v>0</v>
          </cell>
          <cell r="BP725">
            <v>4.0523559999999996</v>
          </cell>
          <cell r="BQ725">
            <v>3.5681429999999992</v>
          </cell>
          <cell r="BR725">
            <v>1.3378446666666666</v>
          </cell>
          <cell r="BS725">
            <v>2.2050069999999997</v>
          </cell>
          <cell r="BT725">
            <v>0</v>
          </cell>
          <cell r="BU725">
            <v>-4.8776888200000013</v>
          </cell>
          <cell r="BV725" t="e">
            <v>#DIV/0!</v>
          </cell>
          <cell r="BW725">
            <v>0</v>
          </cell>
          <cell r="BX725">
            <v>0</v>
          </cell>
        </row>
        <row r="726">
          <cell r="C726">
            <v>2</v>
          </cell>
          <cell r="D726">
            <v>0.82516</v>
          </cell>
          <cell r="E726">
            <v>44.216819999999998</v>
          </cell>
          <cell r="AP726" t="str">
            <v>ВЛ 1-20 кВ</v>
          </cell>
          <cell r="AR726">
            <v>12.212620000000001</v>
          </cell>
          <cell r="AS726">
            <v>6.8813453125999997</v>
          </cell>
          <cell r="AT726">
            <v>6.0840799999999993</v>
          </cell>
          <cell r="AU726">
            <v>0.49464857000000001</v>
          </cell>
          <cell r="AV726">
            <v>9.859</v>
          </cell>
          <cell r="AW726">
            <v>5.1559999999999997</v>
          </cell>
          <cell r="AX726">
            <v>0</v>
          </cell>
          <cell r="AY726">
            <v>6.0000000000000001E-3</v>
          </cell>
          <cell r="AZ726">
            <v>5</v>
          </cell>
          <cell r="BA726">
            <v>3.1829999999999998</v>
          </cell>
          <cell r="BB726">
            <v>4.859</v>
          </cell>
          <cell r="BC726">
            <v>1.9669999999999999</v>
          </cell>
          <cell r="BD726">
            <v>0</v>
          </cell>
          <cell r="BE726">
            <v>0</v>
          </cell>
          <cell r="BF726">
            <v>-4.7030000000000003</v>
          </cell>
          <cell r="BG726" t="e">
            <v>#DIV/0!</v>
          </cell>
          <cell r="BH726">
            <v>0.97643117999999995</v>
          </cell>
          <cell r="BI726">
            <v>0</v>
          </cell>
          <cell r="BJ726">
            <v>11.633620000000001</v>
          </cell>
          <cell r="BK726">
            <v>6.7559311799999993</v>
          </cell>
          <cell r="BL726">
            <v>0</v>
          </cell>
          <cell r="BM726">
            <v>0.98278118000000003</v>
          </cell>
          <cell r="BN726">
            <v>6.2434193333333337</v>
          </cell>
          <cell r="BO726">
            <v>0</v>
          </cell>
          <cell r="BP726">
            <v>4.0523559999999996</v>
          </cell>
          <cell r="BQ726">
            <v>3.5681429999999992</v>
          </cell>
          <cell r="BR726">
            <v>1.3378446666666666</v>
          </cell>
          <cell r="BS726">
            <v>2.2050069999999997</v>
          </cell>
          <cell r="BT726">
            <v>0</v>
          </cell>
          <cell r="BU726">
            <v>-4.8776888200000013</v>
          </cell>
          <cell r="BV726" t="e">
            <v>#DIV/0!</v>
          </cell>
          <cell r="BW726">
            <v>0</v>
          </cell>
          <cell r="BX726">
            <v>0</v>
          </cell>
        </row>
        <row r="727">
          <cell r="C727">
            <v>83</v>
          </cell>
          <cell r="D727">
            <v>0.86848999999999998</v>
          </cell>
          <cell r="E727">
            <v>0.32094</v>
          </cell>
          <cell r="AN727">
            <v>111</v>
          </cell>
          <cell r="AP727" t="str">
            <v>Строительство электрических сетей 10 кВ в п. Энергетик г.Пятигорска для резервирования электроснабжения административного здания ОАО "МРСК СК"</v>
          </cell>
          <cell r="AQ727" t="str">
            <v>СТФ</v>
          </cell>
          <cell r="AR727">
            <v>12.212620000000001</v>
          </cell>
          <cell r="AS727">
            <v>6.8813453125999997</v>
          </cell>
          <cell r="AT727">
            <v>6.0840799999999993</v>
          </cell>
          <cell r="AU727">
            <v>0.49464857000000001</v>
          </cell>
          <cell r="AV727">
            <v>9.859</v>
          </cell>
          <cell r="AW727">
            <v>5.1559999999999997</v>
          </cell>
          <cell r="AX727">
            <v>0</v>
          </cell>
          <cell r="AY727">
            <v>6.0000000000000001E-3</v>
          </cell>
          <cell r="AZ727">
            <v>5</v>
          </cell>
          <cell r="BA727">
            <v>3.1829999999999998</v>
          </cell>
          <cell r="BB727">
            <v>4.859</v>
          </cell>
          <cell r="BC727">
            <v>1.9669999999999999</v>
          </cell>
          <cell r="BD727">
            <v>0</v>
          </cell>
          <cell r="BF727">
            <v>-4.7030000000000003</v>
          </cell>
          <cell r="BG727">
            <v>0.52297393244750989</v>
          </cell>
          <cell r="BJ727">
            <v>11.633620000000001</v>
          </cell>
          <cell r="BK727">
            <v>5.7794999999999987</v>
          </cell>
          <cell r="BL727">
            <v>0</v>
          </cell>
          <cell r="BM727">
            <v>6.3499999999999997E-3</v>
          </cell>
          <cell r="BN727">
            <v>6.2434193333333337</v>
          </cell>
          <cell r="BP727">
            <v>4.0523559999999996</v>
          </cell>
          <cell r="BQ727">
            <v>3.5681429999999992</v>
          </cell>
          <cell r="BR727">
            <v>1.3378446666666666</v>
          </cell>
          <cell r="BS727">
            <v>2.2050069999999997</v>
          </cell>
          <cell r="BT727">
            <v>0</v>
          </cell>
          <cell r="BU727">
            <v>-5.8541200000000018</v>
          </cell>
          <cell r="BV727">
            <v>0.49679291570465584</v>
          </cell>
        </row>
        <row r="728">
          <cell r="C728">
            <v>84</v>
          </cell>
          <cell r="D728">
            <v>3.9906209999999995</v>
          </cell>
          <cell r="E728">
            <v>18.052409999999998</v>
          </cell>
          <cell r="AN728">
            <v>112</v>
          </cell>
          <cell r="AP728" t="str">
            <v>Строительство ВЛ-10 кВ от ПС ГНС в Н.Благодарном (для укор. Ф-162, Ф-163)</v>
          </cell>
          <cell r="AQ728" t="str">
            <v>СТФ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BF728">
            <v>0</v>
          </cell>
          <cell r="BG728" t="e">
            <v>#DIV/0!</v>
          </cell>
          <cell r="BH728">
            <v>0.97643117999999995</v>
          </cell>
          <cell r="BJ728">
            <v>0</v>
          </cell>
          <cell r="BK728">
            <v>0.97643118000000007</v>
          </cell>
          <cell r="BM728">
            <v>0.97643118000000007</v>
          </cell>
          <cell r="BT728">
            <v>0</v>
          </cell>
          <cell r="BU728">
            <v>0.97643118000000007</v>
          </cell>
          <cell r="BV728" t="e">
            <v>#DIV/0!</v>
          </cell>
        </row>
        <row r="729">
          <cell r="C729">
            <v>85</v>
          </cell>
          <cell r="D729">
            <v>0</v>
          </cell>
          <cell r="E729">
            <v>0</v>
          </cell>
        </row>
        <row r="730">
          <cell r="C730">
            <v>86</v>
          </cell>
          <cell r="D730">
            <v>1.421E-2</v>
          </cell>
          <cell r="E730">
            <v>5.3869999999999994E-2</v>
          </cell>
          <cell r="AP730" t="str">
            <v>ВЛ 0,4 кВ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 t="e">
            <v>#DIV/0!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 t="e">
            <v>#DIV/0!</v>
          </cell>
          <cell r="BW730">
            <v>0</v>
          </cell>
          <cell r="BX730">
            <v>0</v>
          </cell>
        </row>
        <row r="731">
          <cell r="C731">
            <v>87</v>
          </cell>
          <cell r="D731">
            <v>7.2658999999999987E-2</v>
          </cell>
          <cell r="E731">
            <v>23.086680000000001</v>
          </cell>
          <cell r="AN731">
            <v>113</v>
          </cell>
          <cell r="AP731" t="str">
            <v>Строительство ВЛИ-0,4 кВ от ЗТП-3/055 в с.Николина Балка Петровского района (замена кабельных сетей  0,4 кВ на ВЛИ, замену ответвлений к зданиям)</v>
          </cell>
          <cell r="AQ731" t="str">
            <v>СТФ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BF731">
            <v>0</v>
          </cell>
          <cell r="BG731" t="e">
            <v>#DIV/0!</v>
          </cell>
          <cell r="BJ731">
            <v>0</v>
          </cell>
          <cell r="BK731">
            <v>0</v>
          </cell>
          <cell r="BT731">
            <v>0</v>
          </cell>
          <cell r="BU731">
            <v>0</v>
          </cell>
          <cell r="BV731" t="e">
            <v>#DIV/0!</v>
          </cell>
        </row>
        <row r="732">
          <cell r="C732">
            <v>88</v>
          </cell>
          <cell r="D732">
            <v>0.31147000000000002</v>
          </cell>
          <cell r="E732">
            <v>10.4361</v>
          </cell>
        </row>
        <row r="733">
          <cell r="C733">
            <v>89</v>
          </cell>
          <cell r="D733">
            <v>0</v>
          </cell>
          <cell r="E733">
            <v>0</v>
          </cell>
          <cell r="AO733" t="str">
            <v>2.6.</v>
          </cell>
          <cell r="AP733" t="str">
            <v>Автоматизация технологического управления (кроме АСКУЭ)</v>
          </cell>
          <cell r="AR733">
            <v>296.65600000000001</v>
          </cell>
          <cell r="AS733">
            <v>298.322</v>
          </cell>
          <cell r="AT733">
            <v>266.89594</v>
          </cell>
          <cell r="AU733">
            <v>0</v>
          </cell>
          <cell r="AV733">
            <v>45.213999999999999</v>
          </cell>
          <cell r="AW733">
            <v>44.982999999999997</v>
          </cell>
          <cell r="AX733">
            <v>0</v>
          </cell>
          <cell r="AY733">
            <v>24.228000000000002</v>
          </cell>
          <cell r="AZ733">
            <v>16.655999999999999</v>
          </cell>
          <cell r="BA733">
            <v>11.744999999999999</v>
          </cell>
          <cell r="BB733">
            <v>19.754000000000001</v>
          </cell>
          <cell r="BC733">
            <v>7.1039999999999992</v>
          </cell>
          <cell r="BD733">
            <v>8.8040000000000003</v>
          </cell>
          <cell r="BE733">
            <v>1.9060000000000001</v>
          </cell>
          <cell r="BF733">
            <v>-0.23100000000000032</v>
          </cell>
          <cell r="BG733" t="e">
            <v>#DIV/0!</v>
          </cell>
          <cell r="BH733">
            <v>10.544542560000002</v>
          </cell>
          <cell r="BI733">
            <v>0</v>
          </cell>
          <cell r="BJ733">
            <v>56.174999999999997</v>
          </cell>
          <cell r="BK733">
            <v>63.624642560000005</v>
          </cell>
          <cell r="BL733">
            <v>28.029</v>
          </cell>
          <cell r="BM733">
            <v>28.607162160000001</v>
          </cell>
          <cell r="BN733">
            <v>7.5339999999999998</v>
          </cell>
          <cell r="BO733">
            <v>17.66815442</v>
          </cell>
          <cell r="BP733">
            <v>6.4950000000000001</v>
          </cell>
          <cell r="BQ733">
            <v>8.0902459800000095</v>
          </cell>
          <cell r="BR733">
            <v>14.117000000000001</v>
          </cell>
          <cell r="BS733">
            <v>9.2590799999999991</v>
          </cell>
          <cell r="BT733">
            <v>213.816</v>
          </cell>
          <cell r="BU733">
            <v>7.4496425600000098</v>
          </cell>
          <cell r="BV733" t="e">
            <v>#DIV/0!</v>
          </cell>
          <cell r="BW733">
            <v>0</v>
          </cell>
          <cell r="BX733">
            <v>0</v>
          </cell>
        </row>
        <row r="734">
          <cell r="C734">
            <v>90</v>
          </cell>
          <cell r="D734">
            <v>0.18171999999999999</v>
          </cell>
          <cell r="E734">
            <v>0</v>
          </cell>
          <cell r="AO734">
            <v>1</v>
          </cell>
          <cell r="AP734" t="str">
            <v>РЗА (включая ПА)</v>
          </cell>
          <cell r="AR734">
            <v>25.015999999999998</v>
          </cell>
          <cell r="AS734">
            <v>27.265079999999998</v>
          </cell>
          <cell r="AT734">
            <v>27.265079999999998</v>
          </cell>
          <cell r="AU734">
            <v>0</v>
          </cell>
          <cell r="AV734">
            <v>0</v>
          </cell>
          <cell r="AW734">
            <v>1.9060000000000001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1.9060000000000001</v>
          </cell>
          <cell r="BF734">
            <v>1.9060000000000001</v>
          </cell>
          <cell r="BG734" t="e">
            <v>#DIV/0!</v>
          </cell>
          <cell r="BH734">
            <v>2.9267467599999999</v>
          </cell>
          <cell r="BI734">
            <v>0</v>
          </cell>
          <cell r="BJ734">
            <v>0</v>
          </cell>
          <cell r="BK734">
            <v>5.1758267599999996</v>
          </cell>
          <cell r="BL734">
            <v>0</v>
          </cell>
          <cell r="BM734">
            <v>2.9267467599999999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2.2490799999999997</v>
          </cell>
          <cell r="BT734">
            <v>25.015999999999998</v>
          </cell>
          <cell r="BU734">
            <v>5.1758267599999996</v>
          </cell>
          <cell r="BV734" t="e">
            <v>#DIV/0!</v>
          </cell>
          <cell r="BW734">
            <v>0</v>
          </cell>
          <cell r="BX734">
            <v>0</v>
          </cell>
        </row>
        <row r="735">
          <cell r="C735">
            <v>93</v>
          </cell>
          <cell r="D735">
            <v>0</v>
          </cell>
          <cell r="E735">
            <v>0</v>
          </cell>
          <cell r="AN735">
            <v>114</v>
          </cell>
          <cell r="AP735" t="str">
            <v>Техперевооружение ПС 110/35/10кВ "Новоалександровская" (средства релейной защиты Л-260 и Л-275, замена панели ЭПЗ-1636 на шкаф защиты ЩЭ 2607-011021)</v>
          </cell>
          <cell r="AQ735" t="str">
            <v>СТФ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BF735">
            <v>0</v>
          </cell>
          <cell r="BG735" t="e">
            <v>#DIV/0!</v>
          </cell>
          <cell r="BH735">
            <v>2.9267467599999999</v>
          </cell>
          <cell r="BJ735">
            <v>0</v>
          </cell>
          <cell r="BK735">
            <v>2.9267467599999999</v>
          </cell>
          <cell r="BM735">
            <v>2.9267467599999999</v>
          </cell>
          <cell r="BT735">
            <v>0</v>
          </cell>
          <cell r="BU735">
            <v>2.9267467599999999</v>
          </cell>
          <cell r="BV735" t="e">
            <v>#DIV/0!</v>
          </cell>
        </row>
        <row r="736">
          <cell r="C736">
            <v>94</v>
          </cell>
          <cell r="D736">
            <v>0</v>
          </cell>
          <cell r="E736">
            <v>0</v>
          </cell>
          <cell r="AN736">
            <v>115</v>
          </cell>
          <cell r="AP736" t="str">
            <v>«Техническое перевооружение средств РЗА на ПС 110/35/10  кВ "Зеленогорская" в линейных ячейках  ВЛ 110 кВ в сторону  ПС 330 "Кисловодск"» (оснащение 2-хлинейных ячеек защитой ДФЗ)</v>
          </cell>
          <cell r="AQ736" t="str">
            <v>СТФ</v>
          </cell>
          <cell r="AR736">
            <v>12.507999999999999</v>
          </cell>
          <cell r="AS736">
            <v>13.758799999999999</v>
          </cell>
          <cell r="AT736">
            <v>13.758799999999999</v>
          </cell>
          <cell r="AU736">
            <v>0</v>
          </cell>
          <cell r="AV736">
            <v>0</v>
          </cell>
          <cell r="AW736">
            <v>1.06</v>
          </cell>
          <cell r="BE736">
            <v>1.06</v>
          </cell>
          <cell r="BF736">
            <v>1.06</v>
          </cell>
          <cell r="BG736" t="e">
            <v>#DIV/0!</v>
          </cell>
          <cell r="BJ736">
            <v>0</v>
          </cell>
          <cell r="BK736">
            <v>1.2507999999999999</v>
          </cell>
          <cell r="BS736">
            <v>1.2507999999999999</v>
          </cell>
          <cell r="BT736">
            <v>12.507999999999999</v>
          </cell>
          <cell r="BU736">
            <v>1.2507999999999999</v>
          </cell>
          <cell r="BV736" t="e">
            <v>#DIV/0!</v>
          </cell>
        </row>
        <row r="737">
          <cell r="C737">
            <v>360</v>
          </cell>
          <cell r="D737">
            <v>0</v>
          </cell>
          <cell r="E737">
            <v>0</v>
          </cell>
          <cell r="AN737">
            <v>116</v>
          </cell>
          <cell r="AP737" t="str">
            <v>«Техническое перевооружение средств РЗА на ПС 110/10  кВ "Парковая" в линейной ячейке  ВЛ 110 кВ в сторону  ПС 330 "Кисловодск"» (оснащение линейной ячейки защитой ДФЗ)</v>
          </cell>
          <cell r="AQ737" t="str">
            <v>СТФ</v>
          </cell>
          <cell r="AR737">
            <v>6.2539999999999996</v>
          </cell>
          <cell r="AS737">
            <v>6.7531399999999993</v>
          </cell>
          <cell r="AT737">
            <v>6.7531399999999993</v>
          </cell>
          <cell r="AU737">
            <v>0</v>
          </cell>
          <cell r="AV737">
            <v>0</v>
          </cell>
          <cell r="AW737">
            <v>0.42299999999999999</v>
          </cell>
          <cell r="BE737">
            <v>0.42299999999999999</v>
          </cell>
          <cell r="BF737">
            <v>0.42299999999999999</v>
          </cell>
          <cell r="BG737" t="e">
            <v>#DIV/0!</v>
          </cell>
          <cell r="BJ737">
            <v>0</v>
          </cell>
          <cell r="BK737">
            <v>0.49913999999999997</v>
          </cell>
          <cell r="BS737">
            <v>0.49913999999999997</v>
          </cell>
          <cell r="BT737">
            <v>6.2539999999999996</v>
          </cell>
          <cell r="BU737">
            <v>0.49913999999999997</v>
          </cell>
          <cell r="BV737" t="e">
            <v>#DIV/0!</v>
          </cell>
        </row>
        <row r="738">
          <cell r="C738">
            <v>92</v>
          </cell>
          <cell r="D738">
            <v>0</v>
          </cell>
          <cell r="E738">
            <v>2.4854499999999997</v>
          </cell>
          <cell r="AN738">
            <v>117</v>
          </cell>
          <cell r="AP738" t="str">
            <v>«Техническое перевооружение средств РЗА на ПС 110/10  кВ "Ясная Поляна" в линейной ячейке  ВЛ 110 кВ в сторону  ПС 330 "Кисловодск"» (оснащение линейной ячейки защитой ДФЗ)</v>
          </cell>
          <cell r="AQ738" t="str">
            <v>СТФ</v>
          </cell>
          <cell r="AR738">
            <v>6.2539999999999996</v>
          </cell>
          <cell r="AS738">
            <v>6.7531399999999993</v>
          </cell>
          <cell r="AT738">
            <v>6.7531399999999993</v>
          </cell>
          <cell r="AU738">
            <v>0</v>
          </cell>
          <cell r="AV738">
            <v>0</v>
          </cell>
          <cell r="AW738">
            <v>0.42299999999999999</v>
          </cell>
          <cell r="BE738">
            <v>0.42299999999999999</v>
          </cell>
          <cell r="BF738">
            <v>0.42299999999999999</v>
          </cell>
          <cell r="BG738" t="e">
            <v>#DIV/0!</v>
          </cell>
          <cell r="BJ738">
            <v>0</v>
          </cell>
          <cell r="BK738">
            <v>0.49913999999999997</v>
          </cell>
          <cell r="BS738">
            <v>0.49913999999999997</v>
          </cell>
          <cell r="BT738">
            <v>6.2539999999999996</v>
          </cell>
          <cell r="BU738">
            <v>0.49913999999999997</v>
          </cell>
          <cell r="BV738" t="e">
            <v>#DIV/0!</v>
          </cell>
        </row>
        <row r="739">
          <cell r="D739">
            <v>0</v>
          </cell>
          <cell r="E739">
            <v>1.2314100000000001</v>
          </cell>
          <cell r="AO739">
            <v>2</v>
          </cell>
          <cell r="AP739" t="str">
            <v>Автоматизированные системы мониторинга и диагностики оборудования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</row>
        <row r="740">
          <cell r="C740">
            <v>96</v>
          </cell>
          <cell r="D740">
            <v>0</v>
          </cell>
          <cell r="E740">
            <v>1.2314100000000001</v>
          </cell>
        </row>
        <row r="741">
          <cell r="C741">
            <v>361</v>
          </cell>
          <cell r="D741">
            <v>0</v>
          </cell>
          <cell r="E741">
            <v>0</v>
          </cell>
          <cell r="AO741">
            <v>3</v>
          </cell>
          <cell r="AP741" t="str">
            <v>АСУТП, телемеханика</v>
          </cell>
          <cell r="AR741">
            <v>271.64</v>
          </cell>
          <cell r="AS741">
            <v>271.05691999999999</v>
          </cell>
          <cell r="AT741">
            <v>239.63085999999998</v>
          </cell>
          <cell r="AU741">
            <v>0</v>
          </cell>
          <cell r="AV741">
            <v>45.213999999999999</v>
          </cell>
          <cell r="AW741">
            <v>43.076999999999998</v>
          </cell>
          <cell r="AX741">
            <v>0</v>
          </cell>
          <cell r="AY741">
            <v>24.228000000000002</v>
          </cell>
          <cell r="AZ741">
            <v>16.655999999999999</v>
          </cell>
          <cell r="BA741">
            <v>11.744999999999999</v>
          </cell>
          <cell r="BB741">
            <v>19.754000000000001</v>
          </cell>
          <cell r="BC741">
            <v>7.1039999999999992</v>
          </cell>
          <cell r="BD741">
            <v>8.8040000000000003</v>
          </cell>
          <cell r="BE741">
            <v>0</v>
          </cell>
          <cell r="BF741">
            <v>-2.1370000000000005</v>
          </cell>
          <cell r="BG741">
            <v>0.95273587826779316</v>
          </cell>
          <cell r="BH741">
            <v>3.6904451000000016</v>
          </cell>
          <cell r="BI741">
            <v>0</v>
          </cell>
          <cell r="BJ741">
            <v>56.174999999999997</v>
          </cell>
          <cell r="BK741">
            <v>54.521465100000007</v>
          </cell>
          <cell r="BL741">
            <v>28.029</v>
          </cell>
          <cell r="BM741">
            <v>21.753064699999999</v>
          </cell>
          <cell r="BN741">
            <v>7.5339999999999998</v>
          </cell>
          <cell r="BO741">
            <v>17.66815442</v>
          </cell>
          <cell r="BP741">
            <v>6.4950000000000001</v>
          </cell>
          <cell r="BQ741">
            <v>8.0902459800000095</v>
          </cell>
          <cell r="BR741">
            <v>14.117000000000001</v>
          </cell>
          <cell r="BS741">
            <v>7.01</v>
          </cell>
          <cell r="BT741">
            <v>188.8</v>
          </cell>
          <cell r="BU741">
            <v>-1.6535348999999897</v>
          </cell>
          <cell r="BV741">
            <v>0.97056457676902552</v>
          </cell>
          <cell r="BW741">
            <v>0</v>
          </cell>
          <cell r="BX741">
            <v>0</v>
          </cell>
        </row>
        <row r="742">
          <cell r="D742">
            <v>0</v>
          </cell>
          <cell r="E742">
            <v>0</v>
          </cell>
          <cell r="AN742">
            <v>118</v>
          </cell>
          <cell r="AP742" t="str">
            <v>Модернизация системы передачи информации филиала  "Ставропольэнерго" на основе внедрения новейших средств телемеханики и связи с применением оборудования и аппаратуры на основе цифровых технологий в соответствии с Программой модернизации ССПИ на 2012-2017 г.г.</v>
          </cell>
          <cell r="AQ742" t="str">
            <v>СТФ</v>
          </cell>
          <cell r="AR742">
            <v>271.64</v>
          </cell>
          <cell r="AS742">
            <v>271.05691999999999</v>
          </cell>
          <cell r="AT742">
            <v>239.63085999999998</v>
          </cell>
          <cell r="AU742">
            <v>0</v>
          </cell>
          <cell r="AV742">
            <v>45.213999999999999</v>
          </cell>
          <cell r="AW742">
            <v>43.076999999999998</v>
          </cell>
          <cell r="AX742">
            <v>0</v>
          </cell>
          <cell r="AY742">
            <v>24.228000000000002</v>
          </cell>
          <cell r="AZ742">
            <v>16.655999999999999</v>
          </cell>
          <cell r="BA742">
            <v>11.744999999999999</v>
          </cell>
          <cell r="BB742">
            <v>19.754000000000001</v>
          </cell>
          <cell r="BC742">
            <v>7.1039999999999992</v>
          </cell>
          <cell r="BD742">
            <v>8.8040000000000003</v>
          </cell>
          <cell r="BF742">
            <v>-2.1370000000000005</v>
          </cell>
          <cell r="BG742">
            <v>0.95273587826779316</v>
          </cell>
          <cell r="BH742">
            <v>3.6904451000000016</v>
          </cell>
          <cell r="BJ742">
            <v>56.174999999999997</v>
          </cell>
          <cell r="BK742">
            <v>54.521465100000007</v>
          </cell>
          <cell r="BL742">
            <v>28.029</v>
          </cell>
          <cell r="BM742">
            <v>21.753064699999999</v>
          </cell>
          <cell r="BN742">
            <v>7.5339999999999998</v>
          </cell>
          <cell r="BO742">
            <v>17.66815442</v>
          </cell>
          <cell r="BP742">
            <v>6.4950000000000001</v>
          </cell>
          <cell r="BQ742">
            <v>8.0902459800000095</v>
          </cell>
          <cell r="BR742">
            <v>14.117000000000001</v>
          </cell>
          <cell r="BS742">
            <v>7.01</v>
          </cell>
          <cell r="BT742">
            <v>188.8</v>
          </cell>
          <cell r="BU742">
            <v>-1.6535348999999897</v>
          </cell>
          <cell r="BV742">
            <v>0.97056457676902552</v>
          </cell>
        </row>
        <row r="743">
          <cell r="D743">
            <v>0</v>
          </cell>
          <cell r="E743">
            <v>0</v>
          </cell>
        </row>
        <row r="744">
          <cell r="D744">
            <v>0</v>
          </cell>
          <cell r="E744">
            <v>0</v>
          </cell>
          <cell r="AO744">
            <v>4</v>
          </cell>
          <cell r="AP744" t="str">
            <v>Технологическая связь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 t="e">
            <v>#DIV/0!</v>
          </cell>
          <cell r="BH744">
            <v>3.9273506999999994</v>
          </cell>
          <cell r="BI744">
            <v>0</v>
          </cell>
          <cell r="BJ744">
            <v>0</v>
          </cell>
          <cell r="BK744">
            <v>3.9273506999999999</v>
          </cell>
          <cell r="BL744">
            <v>0</v>
          </cell>
          <cell r="BM744">
            <v>3.9273506999999999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3.9273506999999999</v>
          </cell>
          <cell r="BV744" t="e">
            <v>#DIV/0!</v>
          </cell>
          <cell r="BW744">
            <v>0</v>
          </cell>
          <cell r="BX744">
            <v>0</v>
          </cell>
        </row>
        <row r="745">
          <cell r="C745">
            <v>119</v>
          </cell>
          <cell r="D745">
            <v>0</v>
          </cell>
          <cell r="E745">
            <v>0</v>
          </cell>
          <cell r="AN745">
            <v>119</v>
          </cell>
          <cell r="AP745" t="str">
            <v>Строительство   "Радио-релейная линия связи Пятигорск - гора Кольцо- пос. Ударный - ГЭС 3 - гора Стрижамент - г. Ставрополь"</v>
          </cell>
          <cell r="AQ745" t="str">
            <v>СТФ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BF745">
            <v>0</v>
          </cell>
          <cell r="BG745" t="e">
            <v>#DIV/0!</v>
          </cell>
          <cell r="BH745">
            <v>3.9273506999999994</v>
          </cell>
          <cell r="BJ745">
            <v>0</v>
          </cell>
          <cell r="BK745">
            <v>3.9273506999999999</v>
          </cell>
          <cell r="BM745">
            <v>3.9273506999999999</v>
          </cell>
          <cell r="BT745">
            <v>0</v>
          </cell>
          <cell r="BU745">
            <v>3.9273506999999999</v>
          </cell>
          <cell r="BV745" t="e">
            <v>#DIV/0!</v>
          </cell>
        </row>
        <row r="746">
          <cell r="D746">
            <v>0</v>
          </cell>
          <cell r="E746">
            <v>0</v>
          </cell>
          <cell r="AO746">
            <v>5</v>
          </cell>
          <cell r="AP746" t="str">
            <v>Прочие АСТУ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</row>
        <row r="747">
          <cell r="D747">
            <v>0</v>
          </cell>
          <cell r="E747">
            <v>0</v>
          </cell>
        </row>
        <row r="748">
          <cell r="D748">
            <v>0</v>
          </cell>
          <cell r="E748">
            <v>0</v>
          </cell>
        </row>
        <row r="749">
          <cell r="D749">
            <v>0</v>
          </cell>
          <cell r="E749">
            <v>0</v>
          </cell>
          <cell r="AO749" t="str">
            <v>2.7.</v>
          </cell>
          <cell r="AP749" t="str">
            <v>Средства учета, контроля Э/Э</v>
          </cell>
          <cell r="AR749">
            <v>116.0235</v>
          </cell>
          <cell r="AS749">
            <v>73.889239999999987</v>
          </cell>
          <cell r="AT749">
            <v>59.682039999999994</v>
          </cell>
          <cell r="AU749">
            <v>13.196999999999999</v>
          </cell>
          <cell r="AV749">
            <v>51.138000000000005</v>
          </cell>
          <cell r="AW749">
            <v>50.577999999999996</v>
          </cell>
          <cell r="AX749">
            <v>0</v>
          </cell>
          <cell r="AY749">
            <v>0</v>
          </cell>
          <cell r="AZ749">
            <v>3.8620000000000001</v>
          </cell>
          <cell r="BA749">
            <v>0</v>
          </cell>
          <cell r="BB749">
            <v>30</v>
          </cell>
          <cell r="BC749">
            <v>29.051000000000002</v>
          </cell>
          <cell r="BD749">
            <v>17.276</v>
          </cell>
          <cell r="BE749">
            <v>21.527000000000001</v>
          </cell>
          <cell r="BF749">
            <v>-0.56000000000000605</v>
          </cell>
          <cell r="BG749" t="e">
            <v>#DIV/0!</v>
          </cell>
          <cell r="BH749">
            <v>29.928861109999996</v>
          </cell>
          <cell r="BI749">
            <v>0</v>
          </cell>
          <cell r="BJ749">
            <v>59.520849999999996</v>
          </cell>
          <cell r="BK749">
            <v>75.708251099999998</v>
          </cell>
          <cell r="BL749">
            <v>0</v>
          </cell>
          <cell r="BM749">
            <v>29.928861100000002</v>
          </cell>
          <cell r="BN749">
            <v>24.425599999999999</v>
          </cell>
          <cell r="BO749">
            <v>0</v>
          </cell>
          <cell r="BP749">
            <v>22.587499999999999</v>
          </cell>
          <cell r="BQ749">
            <v>30.999390000000002</v>
          </cell>
          <cell r="BR749">
            <v>12.50775</v>
          </cell>
          <cell r="BS749">
            <v>14.78</v>
          </cell>
          <cell r="BT749">
            <v>595.4</v>
          </cell>
          <cell r="BU749">
            <v>16.187401100000006</v>
          </cell>
          <cell r="BV749" t="e">
            <v>#DIV/0!</v>
          </cell>
          <cell r="BW749">
            <v>0</v>
          </cell>
          <cell r="BX749">
            <v>0</v>
          </cell>
        </row>
        <row r="750">
          <cell r="D750">
            <v>0.5670018</v>
          </cell>
          <cell r="E750">
            <v>0.46423000000000003</v>
          </cell>
          <cell r="AO750">
            <v>1</v>
          </cell>
          <cell r="AP750" t="str">
            <v>АСКУЭ оптового рынка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</row>
        <row r="751">
          <cell r="D751">
            <v>0</v>
          </cell>
          <cell r="E751">
            <v>0</v>
          </cell>
        </row>
        <row r="752">
          <cell r="C752" t="str">
            <v>370</v>
          </cell>
          <cell r="D752">
            <v>0</v>
          </cell>
          <cell r="E752">
            <v>0</v>
          </cell>
          <cell r="AO752">
            <v>2</v>
          </cell>
          <cell r="AP752" t="str">
            <v>АСКУЭ розничного рынка</v>
          </cell>
          <cell r="AR752">
            <v>116.0235</v>
          </cell>
          <cell r="AS752">
            <v>73.889239999999987</v>
          </cell>
          <cell r="AT752">
            <v>59.682039999999994</v>
          </cell>
          <cell r="AU752">
            <v>13.196999999999999</v>
          </cell>
          <cell r="AV752">
            <v>51.138000000000005</v>
          </cell>
          <cell r="AW752">
            <v>50.577999999999996</v>
          </cell>
          <cell r="AX752">
            <v>0</v>
          </cell>
          <cell r="AY752">
            <v>0</v>
          </cell>
          <cell r="AZ752">
            <v>3.8620000000000001</v>
          </cell>
          <cell r="BA752">
            <v>0</v>
          </cell>
          <cell r="BB752">
            <v>30</v>
          </cell>
          <cell r="BC752">
            <v>29.051000000000002</v>
          </cell>
          <cell r="BD752">
            <v>17.276</v>
          </cell>
          <cell r="BE752">
            <v>21.527000000000001</v>
          </cell>
          <cell r="BF752">
            <v>-0.56000000000000605</v>
          </cell>
          <cell r="BG752" t="e">
            <v>#DIV/0!</v>
          </cell>
          <cell r="BH752">
            <v>29.928861109999996</v>
          </cell>
          <cell r="BI752">
            <v>0</v>
          </cell>
          <cell r="BJ752">
            <v>59.520849999999996</v>
          </cell>
          <cell r="BK752">
            <v>75.708251099999998</v>
          </cell>
          <cell r="BL752">
            <v>0</v>
          </cell>
          <cell r="BM752">
            <v>29.928861100000002</v>
          </cell>
          <cell r="BN752">
            <v>24.425599999999999</v>
          </cell>
          <cell r="BO752">
            <v>0</v>
          </cell>
          <cell r="BP752">
            <v>22.587499999999999</v>
          </cell>
          <cell r="BQ752">
            <v>30.999390000000002</v>
          </cell>
          <cell r="BR752">
            <v>12.50775</v>
          </cell>
          <cell r="BS752">
            <v>14.78</v>
          </cell>
          <cell r="BT752">
            <v>595.4</v>
          </cell>
          <cell r="BU752">
            <v>16.187401100000006</v>
          </cell>
          <cell r="BV752" t="e">
            <v>#DIV/0!</v>
          </cell>
          <cell r="BW752">
            <v>0</v>
          </cell>
          <cell r="BX752">
            <v>0</v>
          </cell>
        </row>
        <row r="753">
          <cell r="C753" t="str">
            <v>371</v>
          </cell>
          <cell r="D753">
            <v>0</v>
          </cell>
          <cell r="E753">
            <v>0</v>
          </cell>
          <cell r="AN753">
            <v>120</v>
          </cell>
          <cell r="AP753" t="str">
            <v>Программа перспективного развития систем учета электроэнергии на РРЭ</v>
          </cell>
          <cell r="AQ753" t="str">
            <v>СТФ</v>
          </cell>
          <cell r="AR753">
            <v>116.0235</v>
          </cell>
          <cell r="AS753">
            <v>73.889239999999987</v>
          </cell>
          <cell r="AT753">
            <v>58.381679999999996</v>
          </cell>
          <cell r="AU753">
            <v>13.141999999999999</v>
          </cell>
          <cell r="AV753">
            <v>51.138000000000005</v>
          </cell>
          <cell r="AW753">
            <v>49.475999999999999</v>
          </cell>
          <cell r="AX753">
            <v>0</v>
          </cell>
          <cell r="AZ753">
            <v>3.8620000000000001</v>
          </cell>
          <cell r="BB753">
            <v>30</v>
          </cell>
          <cell r="BC753">
            <v>27.949000000000002</v>
          </cell>
          <cell r="BD753">
            <v>17.276</v>
          </cell>
          <cell r="BE753">
            <v>21.527000000000001</v>
          </cell>
          <cell r="BF753">
            <v>-1.6620000000000061</v>
          </cell>
          <cell r="BG753">
            <v>0.9674997066760529</v>
          </cell>
          <cell r="BH753">
            <v>29.928861109999996</v>
          </cell>
          <cell r="BJ753">
            <v>59.520849999999996</v>
          </cell>
          <cell r="BK753">
            <v>74.412861100000001</v>
          </cell>
          <cell r="BL753">
            <v>0</v>
          </cell>
          <cell r="BM753">
            <v>29.928861100000002</v>
          </cell>
          <cell r="BN753">
            <v>24.425599999999999</v>
          </cell>
          <cell r="BP753">
            <v>22.587499999999999</v>
          </cell>
          <cell r="BQ753">
            <v>29.704000000000001</v>
          </cell>
          <cell r="BR753">
            <v>12.50775</v>
          </cell>
          <cell r="BS753">
            <v>14.78</v>
          </cell>
          <cell r="BT753">
            <v>595.4</v>
          </cell>
          <cell r="BU753">
            <v>14.892011100000005</v>
          </cell>
          <cell r="BV753">
            <v>1.2501982263358136</v>
          </cell>
        </row>
        <row r="754">
          <cell r="D754">
            <v>0</v>
          </cell>
          <cell r="E754">
            <v>0</v>
          </cell>
          <cell r="AN754">
            <v>121</v>
          </cell>
          <cell r="AP754" t="str">
            <v>Автоматизация</v>
          </cell>
          <cell r="AV754">
            <v>0</v>
          </cell>
          <cell r="AW754">
            <v>5.51</v>
          </cell>
          <cell r="BF754">
            <v>5.51</v>
          </cell>
          <cell r="BG754" t="e">
            <v>#DIV/0!</v>
          </cell>
          <cell r="BJ754">
            <v>8.4600000000000009</v>
          </cell>
          <cell r="BK754">
            <v>6.5017999999999994</v>
          </cell>
          <cell r="BU754">
            <v>-1.9582000000000015</v>
          </cell>
          <cell r="BV754">
            <v>0.76853427895981075</v>
          </cell>
        </row>
        <row r="755">
          <cell r="C755" t="str">
            <v>373</v>
          </cell>
          <cell r="D755">
            <v>0</v>
          </cell>
          <cell r="E755">
            <v>0</v>
          </cell>
          <cell r="AN755">
            <v>122</v>
          </cell>
          <cell r="AP755" t="str">
            <v>Установка точек учета на присоединении 0,4 кВ</v>
          </cell>
          <cell r="AV755">
            <v>0</v>
          </cell>
          <cell r="AW755">
            <v>3.99</v>
          </cell>
          <cell r="BF755">
            <v>3.99</v>
          </cell>
          <cell r="BG755" t="e">
            <v>#DIV/0!</v>
          </cell>
          <cell r="BJ755">
            <v>4.7087793800000002</v>
          </cell>
          <cell r="BK755">
            <v>4.7081999999999997</v>
          </cell>
          <cell r="BU755">
            <v>-5.793800000004623E-4</v>
          </cell>
          <cell r="BV755">
            <v>0.99987695749721017</v>
          </cell>
        </row>
        <row r="756">
          <cell r="D756">
            <v>0</v>
          </cell>
          <cell r="E756">
            <v>0</v>
          </cell>
          <cell r="AN756">
            <v>123</v>
          </cell>
          <cell r="AP756" t="str">
            <v>Установка точек учета на присоединении 0,2 кВ</v>
          </cell>
          <cell r="AV756">
            <v>0</v>
          </cell>
          <cell r="AW756">
            <v>39.975999999999999</v>
          </cell>
          <cell r="BF756">
            <v>39.975999999999999</v>
          </cell>
          <cell r="BG756" t="e">
            <v>#DIV/0!</v>
          </cell>
          <cell r="BJ756">
            <v>47.17145816</v>
          </cell>
          <cell r="BK756">
            <v>47.171679999999995</v>
          </cell>
          <cell r="BU756">
            <v>2.2183999999469961E-4</v>
          </cell>
          <cell r="BV756">
            <v>1.0000047028438095</v>
          </cell>
        </row>
        <row r="757">
          <cell r="D757">
            <v>0</v>
          </cell>
          <cell r="E757">
            <v>0</v>
          </cell>
          <cell r="AN757">
            <v>124</v>
          </cell>
          <cell r="AP757" t="str">
            <v>Кредиторская задолженность, сформировавшаяся по итогам  года</v>
          </cell>
          <cell r="BF757">
            <v>0</v>
          </cell>
          <cell r="BG757" t="e">
            <v>#DIV/0!</v>
          </cell>
          <cell r="BJ757">
            <v>-0.82199999999999995</v>
          </cell>
          <cell r="BK757">
            <v>16.030999999999999</v>
          </cell>
          <cell r="BU757">
            <v>16.852999999999998</v>
          </cell>
          <cell r="BV757">
            <v>-19.502433090024329</v>
          </cell>
        </row>
        <row r="758">
          <cell r="D758">
            <v>0</v>
          </cell>
          <cell r="E758">
            <v>0</v>
          </cell>
          <cell r="AN758">
            <v>125</v>
          </cell>
          <cell r="AP758" t="str">
            <v>Автоматизированная информационно-измерительная система коммерческого учета электрической энергии и мощности (АИИС КУЭ) по точкам учета ЗЭС на вводах в жилые дома ВЛ 0.4 кВ Ф-1, 2, 3 от ТП 27/150, пос. Темнореченский Шпаковского района</v>
          </cell>
          <cell r="AQ758" t="str">
            <v>СТФ</v>
          </cell>
          <cell r="AS758">
            <v>0</v>
          </cell>
          <cell r="AT758">
            <v>1.30036</v>
          </cell>
          <cell r="AU758">
            <v>5.5E-2</v>
          </cell>
          <cell r="AV758">
            <v>0</v>
          </cell>
          <cell r="AW758">
            <v>1.1020000000000001</v>
          </cell>
          <cell r="BC758">
            <v>1.1020000000000001</v>
          </cell>
          <cell r="BF758">
            <v>1.1020000000000001</v>
          </cell>
          <cell r="BG758" t="e">
            <v>#DIV/0!</v>
          </cell>
          <cell r="BJ758">
            <v>0</v>
          </cell>
          <cell r="BK758">
            <v>1.29539</v>
          </cell>
          <cell r="BQ758">
            <v>1.29539</v>
          </cell>
          <cell r="BT758">
            <v>0</v>
          </cell>
          <cell r="BU758">
            <v>1.29539</v>
          </cell>
          <cell r="BV758" t="e">
            <v>#DIV/0!</v>
          </cell>
        </row>
        <row r="759">
          <cell r="D759">
            <v>0</v>
          </cell>
          <cell r="E759">
            <v>0</v>
          </cell>
          <cell r="AO759">
            <v>3</v>
          </cell>
          <cell r="AP759" t="str">
            <v>Прочие средства учета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 t="e">
            <v>#DIV/0!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 t="e">
            <v>#DIV/0!</v>
          </cell>
          <cell r="BW759">
            <v>0</v>
          </cell>
          <cell r="BX759">
            <v>0</v>
          </cell>
        </row>
        <row r="760">
          <cell r="D760">
            <v>0</v>
          </cell>
          <cell r="E760">
            <v>0</v>
          </cell>
          <cell r="AQ760" t="str">
            <v>Филиал...</v>
          </cell>
          <cell r="AV760">
            <v>0</v>
          </cell>
          <cell r="AW760">
            <v>0</v>
          </cell>
          <cell r="BF760">
            <v>0</v>
          </cell>
          <cell r="BG760" t="e">
            <v>#DIV/0!</v>
          </cell>
          <cell r="BJ760">
            <v>0</v>
          </cell>
          <cell r="BK760">
            <v>0</v>
          </cell>
          <cell r="BU760">
            <v>0</v>
          </cell>
          <cell r="BV760" t="e">
            <v>#DIV/0!</v>
          </cell>
        </row>
        <row r="761">
          <cell r="D761">
            <v>0</v>
          </cell>
          <cell r="E761">
            <v>0</v>
          </cell>
          <cell r="BF761">
            <v>0</v>
          </cell>
          <cell r="BG761" t="e">
            <v>#DIV/0!</v>
          </cell>
          <cell r="BU761">
            <v>0</v>
          </cell>
          <cell r="BV761" t="e">
            <v>#DIV/0!</v>
          </cell>
        </row>
        <row r="762">
          <cell r="D762">
            <v>0</v>
          </cell>
          <cell r="E762">
            <v>0</v>
          </cell>
          <cell r="AO762" t="str">
            <v>2.8.</v>
          </cell>
          <cell r="AP762" t="str">
            <v>Программы по обеспечению безопасности</v>
          </cell>
          <cell r="AR762">
            <v>18.295000000000002</v>
          </cell>
          <cell r="AS762">
            <v>19.572979720600003</v>
          </cell>
          <cell r="AT762">
            <v>13.075580000000002</v>
          </cell>
          <cell r="AU762">
            <v>5.0023641699999999</v>
          </cell>
          <cell r="AV762">
            <v>15.504999999999999</v>
          </cell>
          <cell r="AW762">
            <v>11.081</v>
          </cell>
          <cell r="AX762">
            <v>0</v>
          </cell>
          <cell r="AY762">
            <v>5.4000000000000006E-2</v>
          </cell>
          <cell r="AZ762">
            <v>0</v>
          </cell>
          <cell r="BA762">
            <v>2.3490000000000002</v>
          </cell>
          <cell r="BB762">
            <v>1.5049999999999999</v>
          </cell>
          <cell r="BC762">
            <v>1.5049999999999999</v>
          </cell>
          <cell r="BD762">
            <v>14</v>
          </cell>
          <cell r="BE762">
            <v>7.173</v>
          </cell>
          <cell r="BF762">
            <v>-4.4239999999999995</v>
          </cell>
          <cell r="BG762" t="e">
            <v>#DIV/0!</v>
          </cell>
          <cell r="BH762">
            <v>16.52175986</v>
          </cell>
          <cell r="BI762">
            <v>0.78864409000000002</v>
          </cell>
          <cell r="BJ762">
            <v>18.2959</v>
          </cell>
          <cell r="BK762">
            <v>28.807733549999998</v>
          </cell>
          <cell r="BL762">
            <v>0</v>
          </cell>
          <cell r="BM762">
            <v>3.95E-2</v>
          </cell>
          <cell r="BN762">
            <v>0</v>
          </cell>
          <cell r="BO762">
            <v>18.353694650000001</v>
          </cell>
          <cell r="BP762">
            <v>6.3175233333333338</v>
          </cell>
          <cell r="BQ762">
            <v>2.8464822333333331</v>
          </cell>
          <cell r="BR762">
            <v>11.978376666666666</v>
          </cell>
          <cell r="BS762">
            <v>7.5680566666666671</v>
          </cell>
          <cell r="BT762">
            <v>0</v>
          </cell>
          <cell r="BU762">
            <v>10.511833549999997</v>
          </cell>
          <cell r="BV762" t="e">
            <v>#DIV/0!</v>
          </cell>
          <cell r="BW762">
            <v>0</v>
          </cell>
          <cell r="BX762">
            <v>0</v>
          </cell>
        </row>
        <row r="763">
          <cell r="D763">
            <v>0</v>
          </cell>
          <cell r="E763">
            <v>0</v>
          </cell>
          <cell r="AO763">
            <v>1</v>
          </cell>
          <cell r="AP763" t="str">
            <v>Охрана, обеспечение безопасности</v>
          </cell>
          <cell r="AR763">
            <v>18.295000000000002</v>
          </cell>
          <cell r="AS763">
            <v>19.572979720600003</v>
          </cell>
          <cell r="AT763">
            <v>13.075580000000002</v>
          </cell>
          <cell r="AU763">
            <v>5.0023641699999999</v>
          </cell>
          <cell r="AV763">
            <v>15.504999999999999</v>
          </cell>
          <cell r="AW763">
            <v>11.081</v>
          </cell>
          <cell r="AX763">
            <v>0</v>
          </cell>
          <cell r="AY763">
            <v>5.4000000000000006E-2</v>
          </cell>
          <cell r="AZ763">
            <v>0</v>
          </cell>
          <cell r="BA763">
            <v>2.3490000000000002</v>
          </cell>
          <cell r="BB763">
            <v>1.5049999999999999</v>
          </cell>
          <cell r="BC763">
            <v>1.5049999999999999</v>
          </cell>
          <cell r="BD763">
            <v>14</v>
          </cell>
          <cell r="BE763">
            <v>7.173</v>
          </cell>
          <cell r="BF763">
            <v>-4.4239999999999995</v>
          </cell>
          <cell r="BG763" t="e">
            <v>#DIV/0!</v>
          </cell>
          <cell r="BH763">
            <v>16.52175986</v>
          </cell>
          <cell r="BI763">
            <v>0.78864409000000002</v>
          </cell>
          <cell r="BJ763">
            <v>18.2959</v>
          </cell>
          <cell r="BK763">
            <v>28.807733549999998</v>
          </cell>
          <cell r="BL763">
            <v>0</v>
          </cell>
          <cell r="BM763">
            <v>3.95E-2</v>
          </cell>
          <cell r="BN763">
            <v>0</v>
          </cell>
          <cell r="BO763">
            <v>18.353694650000001</v>
          </cell>
          <cell r="BP763">
            <v>6.3175233333333338</v>
          </cell>
          <cell r="BQ763">
            <v>2.8464822333333331</v>
          </cell>
          <cell r="BR763">
            <v>11.978376666666666</v>
          </cell>
          <cell r="BS763">
            <v>7.5680566666666671</v>
          </cell>
          <cell r="BT763">
            <v>0</v>
          </cell>
          <cell r="BU763">
            <v>10.511833549999997</v>
          </cell>
          <cell r="BV763" t="e">
            <v>#DIV/0!</v>
          </cell>
          <cell r="BW763">
            <v>0</v>
          </cell>
          <cell r="BX763">
            <v>0</v>
          </cell>
        </row>
        <row r="764">
          <cell r="C764" t="str">
            <v>53</v>
          </cell>
          <cell r="D764">
            <v>0</v>
          </cell>
          <cell r="E764">
            <v>0.46423000000000003</v>
          </cell>
          <cell r="AN764">
            <v>126</v>
          </cell>
          <cell r="AP764" t="str">
            <v>Реконструкция ПС 110/10 кВ Б.Уголь (инженерно-технические мероприятия, направленные на охрану объекта)</v>
          </cell>
          <cell r="AQ764" t="str">
            <v>СТФ</v>
          </cell>
          <cell r="AR764">
            <v>5.3120000000000003</v>
          </cell>
          <cell r="AS764">
            <v>3.77637</v>
          </cell>
          <cell r="AT764">
            <v>3.0160800000000001</v>
          </cell>
          <cell r="AU764">
            <v>0.498</v>
          </cell>
          <cell r="AV764">
            <v>4.5019999999999998</v>
          </cell>
          <cell r="AW764">
            <v>2.556</v>
          </cell>
          <cell r="AX764">
            <v>0</v>
          </cell>
          <cell r="AZ764">
            <v>0</v>
          </cell>
          <cell r="BB764">
            <v>0.502</v>
          </cell>
          <cell r="BC764">
            <v>0.502</v>
          </cell>
          <cell r="BD764">
            <v>4</v>
          </cell>
          <cell r="BE764">
            <v>2.0539999999999998</v>
          </cell>
          <cell r="BF764">
            <v>-1.9459999999999997</v>
          </cell>
          <cell r="BG764">
            <v>0.56774766770324303</v>
          </cell>
          <cell r="BJ764">
            <v>5.31236</v>
          </cell>
          <cell r="BK764">
            <v>3.0160800000000001</v>
          </cell>
          <cell r="BL764">
            <v>0</v>
          </cell>
          <cell r="BN764">
            <v>0</v>
          </cell>
          <cell r="BP764">
            <v>1.8701426666666667</v>
          </cell>
          <cell r="BQ764">
            <v>1.1812586666666667</v>
          </cell>
          <cell r="BR764">
            <v>3.4422173333333332</v>
          </cell>
          <cell r="BS764">
            <v>1.8348213333333334</v>
          </cell>
          <cell r="BT764">
            <v>0</v>
          </cell>
          <cell r="BU764">
            <v>-2.2962799999999999</v>
          </cell>
          <cell r="BV764">
            <v>0.56774766770324303</v>
          </cell>
        </row>
        <row r="765">
          <cell r="D765">
            <v>0</v>
          </cell>
          <cell r="E765">
            <v>0</v>
          </cell>
          <cell r="AN765">
            <v>127</v>
          </cell>
          <cell r="AP765" t="str">
            <v>Реконструкция ПС 110/10 кВ Провал (инженерно-технические мероприятия, направленные на охрану объекта)</v>
          </cell>
          <cell r="AQ765" t="str">
            <v>СТФ</v>
          </cell>
          <cell r="AR765">
            <v>5.3120000000000003</v>
          </cell>
          <cell r="AS765">
            <v>3.9687100000000002</v>
          </cell>
          <cell r="AT765">
            <v>3.2084200000000003</v>
          </cell>
          <cell r="AU765">
            <v>0.498</v>
          </cell>
          <cell r="AV765">
            <v>4.5019999999999998</v>
          </cell>
          <cell r="AW765">
            <v>2.7190000000000003</v>
          </cell>
          <cell r="AX765">
            <v>0</v>
          </cell>
          <cell r="AZ765">
            <v>0</v>
          </cell>
          <cell r="BB765">
            <v>0.502</v>
          </cell>
          <cell r="BC765">
            <v>0.502</v>
          </cell>
          <cell r="BD765">
            <v>4</v>
          </cell>
          <cell r="BE765">
            <v>2.2170000000000001</v>
          </cell>
          <cell r="BF765">
            <v>-1.7829999999999995</v>
          </cell>
          <cell r="BG765">
            <v>0.60395379831186147</v>
          </cell>
          <cell r="BJ765">
            <v>5.31236</v>
          </cell>
          <cell r="BK765">
            <v>3.2084199999999994</v>
          </cell>
          <cell r="BL765">
            <v>0</v>
          </cell>
          <cell r="BN765">
            <v>0</v>
          </cell>
          <cell r="BP765">
            <v>1.8701426666666667</v>
          </cell>
          <cell r="BQ765">
            <v>1.2389606666666664</v>
          </cell>
          <cell r="BR765">
            <v>3.4422173333333332</v>
          </cell>
          <cell r="BS765">
            <v>1.9694593333333332</v>
          </cell>
          <cell r="BT765">
            <v>0</v>
          </cell>
          <cell r="BU765">
            <v>-2.1039400000000006</v>
          </cell>
          <cell r="BV765">
            <v>0.60395379831186125</v>
          </cell>
        </row>
        <row r="766">
          <cell r="D766">
            <v>0</v>
          </cell>
          <cell r="E766">
            <v>0</v>
          </cell>
          <cell r="AN766">
            <v>128</v>
          </cell>
          <cell r="AP766" t="str">
            <v>Реконструкция ПС 110/35/10 кВ Александровская (инженерно-технические мероприятия, направленные на охрану объекта)</v>
          </cell>
          <cell r="AQ766" t="str">
            <v>СТФ</v>
          </cell>
          <cell r="AR766">
            <v>7.6710000000000003</v>
          </cell>
          <cell r="AS766">
            <v>4.893790000000001</v>
          </cell>
          <cell r="AT766">
            <v>4.0556600000000005</v>
          </cell>
          <cell r="AU766">
            <v>0.499</v>
          </cell>
          <cell r="AV766">
            <v>6.5010000000000003</v>
          </cell>
          <cell r="AW766">
            <v>3.4370000000000003</v>
          </cell>
          <cell r="AX766">
            <v>0</v>
          </cell>
          <cell r="AY766">
            <v>3.4000000000000002E-2</v>
          </cell>
          <cell r="AZ766">
            <v>0</v>
          </cell>
          <cell r="BB766">
            <v>0.501</v>
          </cell>
          <cell r="BC766">
            <v>0.501</v>
          </cell>
          <cell r="BD766">
            <v>6</v>
          </cell>
          <cell r="BE766">
            <v>2.9020000000000001</v>
          </cell>
          <cell r="BF766">
            <v>-3.0640000000000001</v>
          </cell>
          <cell r="BG766">
            <v>0.52868789417012774</v>
          </cell>
          <cell r="BJ766">
            <v>7.6711799999999997</v>
          </cell>
          <cell r="BK766">
            <v>4.0556600000000005</v>
          </cell>
          <cell r="BL766">
            <v>0</v>
          </cell>
          <cell r="BM766">
            <v>1.6E-2</v>
          </cell>
          <cell r="BN766">
            <v>0</v>
          </cell>
          <cell r="BP766">
            <v>2.5772379999999999</v>
          </cell>
          <cell r="BQ766">
            <v>0.27588399999999996</v>
          </cell>
          <cell r="BR766">
            <v>5.0939420000000002</v>
          </cell>
          <cell r="BS766">
            <v>3.7637760000000005</v>
          </cell>
          <cell r="BT766">
            <v>0</v>
          </cell>
          <cell r="BU766">
            <v>-3.6155199999999992</v>
          </cell>
          <cell r="BV766">
            <v>0.52868789417012774</v>
          </cell>
        </row>
        <row r="767">
          <cell r="D767">
            <v>0</v>
          </cell>
          <cell r="E767">
            <v>0</v>
          </cell>
          <cell r="AN767">
            <v>129</v>
          </cell>
          <cell r="AP767" t="str">
            <v>Реконструкция ПС 110/35/10 кВ "Ессентуки-2" (инженерно-технические мероприятия, направленные на охрану объекта)</v>
          </cell>
          <cell r="AQ767" t="str">
            <v>СТФ</v>
          </cell>
          <cell r="AS767">
            <v>6.9341097206000004</v>
          </cell>
          <cell r="AT767">
            <v>2.79542</v>
          </cell>
          <cell r="AU767">
            <v>3.5073641699999998</v>
          </cell>
          <cell r="AV767">
            <v>0</v>
          </cell>
          <cell r="AW767">
            <v>2.3690000000000002</v>
          </cell>
          <cell r="AY767">
            <v>0.02</v>
          </cell>
          <cell r="BA767">
            <v>2.3490000000000002</v>
          </cell>
          <cell r="BF767">
            <v>2.3690000000000002</v>
          </cell>
          <cell r="BG767" t="e">
            <v>#DIV/0!</v>
          </cell>
          <cell r="BH767">
            <v>0.66133821999999975</v>
          </cell>
          <cell r="BJ767">
            <v>0</v>
          </cell>
          <cell r="BK767">
            <v>3.4567582199999998</v>
          </cell>
          <cell r="BM767">
            <v>2.35E-2</v>
          </cell>
          <cell r="BO767">
            <v>3.2828793199999997</v>
          </cell>
          <cell r="BQ767">
            <v>0.1503789000000002</v>
          </cell>
          <cell r="BT767">
            <v>0</v>
          </cell>
          <cell r="BU767">
            <v>3.4567582199999998</v>
          </cell>
          <cell r="BV767" t="e">
            <v>#DIV/0!</v>
          </cell>
        </row>
        <row r="768">
          <cell r="D768">
            <v>0</v>
          </cell>
          <cell r="E768">
            <v>0</v>
          </cell>
          <cell r="AN768">
            <v>130</v>
          </cell>
          <cell r="AP768" t="str">
            <v>Реконструкция ПС 110/10-6 кВ "Западная" (инженерно-технические мероприятия, направленные на охрану объекта)</v>
          </cell>
          <cell r="AQ768" t="str">
            <v>СТФ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BF768">
            <v>0</v>
          </cell>
          <cell r="BG768" t="e">
            <v>#DIV/0!</v>
          </cell>
          <cell r="BH768">
            <v>2.5782878200000003</v>
          </cell>
          <cell r="BJ768">
            <v>0</v>
          </cell>
          <cell r="BK768">
            <v>2.5779999999999998</v>
          </cell>
          <cell r="BO768">
            <v>2.5779999999999998</v>
          </cell>
          <cell r="BT768">
            <v>0</v>
          </cell>
          <cell r="BU768">
            <v>2.5779999999999998</v>
          </cell>
          <cell r="BV768" t="e">
            <v>#DIV/0!</v>
          </cell>
        </row>
        <row r="769">
          <cell r="C769" t="str">
            <v>60</v>
          </cell>
          <cell r="D769">
            <v>0.40700559999999997</v>
          </cell>
          <cell r="E769">
            <v>0</v>
          </cell>
          <cell r="AN769">
            <v>131</v>
          </cell>
          <cell r="AP769" t="str">
            <v>Реконструкция ПС 110/10-6 кВ "Северная" (инженерно-технические мероприятия, направленные на охрану объекта)</v>
          </cell>
          <cell r="AQ769" t="str">
            <v>СТФ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BF769">
            <v>0</v>
          </cell>
          <cell r="BG769" t="e">
            <v>#DIV/0!</v>
          </cell>
          <cell r="BH769">
            <v>1.4219925099999997</v>
          </cell>
          <cell r="BJ769">
            <v>0</v>
          </cell>
          <cell r="BK769">
            <v>1.4219925099999997</v>
          </cell>
          <cell r="BO769">
            <v>1.4219925099999997</v>
          </cell>
          <cell r="BT769">
            <v>0</v>
          </cell>
          <cell r="BU769">
            <v>1.4219925099999997</v>
          </cell>
          <cell r="BV769" t="e">
            <v>#DIV/0!</v>
          </cell>
        </row>
        <row r="770">
          <cell r="C770" t="str">
            <v>59</v>
          </cell>
          <cell r="D770">
            <v>0.15999620000000001</v>
          </cell>
          <cell r="E770">
            <v>0</v>
          </cell>
          <cell r="AN770">
            <v>132</v>
          </cell>
          <cell r="AP770" t="str">
            <v>Реконструкция ПС 110/6 кВ "Лесная" (инженерно-технические мероприятия, направленные на охрану объекта)</v>
          </cell>
          <cell r="AQ770" t="str">
            <v>СТФ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BF770">
            <v>0</v>
          </cell>
          <cell r="BG770" t="e">
            <v>#DIV/0!</v>
          </cell>
          <cell r="BH770">
            <v>0.22034588999999966</v>
          </cell>
          <cell r="BJ770">
            <v>0</v>
          </cell>
          <cell r="BK770">
            <v>0.22034588999999966</v>
          </cell>
          <cell r="BO770">
            <v>0.22034588999999966</v>
          </cell>
          <cell r="BT770">
            <v>0</v>
          </cell>
          <cell r="BU770">
            <v>0.22034588999999966</v>
          </cell>
          <cell r="BV770" t="e">
            <v>#DIV/0!</v>
          </cell>
        </row>
        <row r="771">
          <cell r="D771">
            <v>4.5560759999999999E-2</v>
          </cell>
          <cell r="E771">
            <v>4.555E-2</v>
          </cell>
          <cell r="AN771">
            <v>133</v>
          </cell>
          <cell r="AP771" t="str">
            <v>Реконструкция ПС 110/10 кВ "Южная" (инженерно-технические мероприятия, направленные на охрану объекта)</v>
          </cell>
          <cell r="AQ771" t="str">
            <v>СТФ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BF771">
            <v>0</v>
          </cell>
          <cell r="BG771" t="e">
            <v>#DIV/0!</v>
          </cell>
          <cell r="BI771">
            <v>0.10972541</v>
          </cell>
          <cell r="BJ771">
            <v>0</v>
          </cell>
          <cell r="BK771">
            <v>-0.10972540999999969</v>
          </cell>
          <cell r="BO771">
            <v>-0.10972540999999969</v>
          </cell>
          <cell r="BT771">
            <v>0</v>
          </cell>
          <cell r="BU771">
            <v>-0.10972540999999969</v>
          </cell>
          <cell r="BV771" t="e">
            <v>#DIV/0!</v>
          </cell>
        </row>
        <row r="772">
          <cell r="D772">
            <v>4.5560759999999999E-2</v>
          </cell>
          <cell r="E772">
            <v>4.555E-2</v>
          </cell>
          <cell r="AN772">
            <v>134</v>
          </cell>
          <cell r="AP772" t="str">
            <v>Реконструкция ПС 110/10-6 кВ "Восточная" (инженерно-технические мероприятия, направленные на охрану объекта)</v>
          </cell>
          <cell r="AQ772" t="str">
            <v>СТФ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BF772">
            <v>0</v>
          </cell>
          <cell r="BG772" t="e">
            <v>#DIV/0!</v>
          </cell>
          <cell r="BH772">
            <v>3.8051786899999995</v>
          </cell>
          <cell r="BJ772">
            <v>0</v>
          </cell>
          <cell r="BK772">
            <v>3.8051786899999995</v>
          </cell>
          <cell r="BO772">
            <v>3.8051786899999995</v>
          </cell>
          <cell r="BT772">
            <v>0</v>
          </cell>
          <cell r="BU772">
            <v>3.8051786899999995</v>
          </cell>
          <cell r="BV772" t="e">
            <v>#DIV/0!</v>
          </cell>
        </row>
        <row r="773">
          <cell r="C773" t="str">
            <v>143</v>
          </cell>
          <cell r="D773">
            <v>4.5560759999999999E-2</v>
          </cell>
          <cell r="E773">
            <v>4.555E-2</v>
          </cell>
          <cell r="AN773">
            <v>135</v>
          </cell>
          <cell r="AP773" t="str">
            <v>Реконструкция ПС 110/6 кВ "Промышленная" (инженерно-технические мероприятия, направленные на охрану объекта)</v>
          </cell>
          <cell r="AQ773" t="str">
            <v>СТФ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BF773">
            <v>0</v>
          </cell>
          <cell r="BG773" t="e">
            <v>#DIV/0!</v>
          </cell>
          <cell r="BH773">
            <v>0.58190135000000009</v>
          </cell>
          <cell r="BJ773">
            <v>0</v>
          </cell>
          <cell r="BK773">
            <v>0.58190135000000009</v>
          </cell>
          <cell r="BO773">
            <v>0.58190135000000009</v>
          </cell>
          <cell r="BT773">
            <v>0</v>
          </cell>
          <cell r="BU773">
            <v>0.58190135000000009</v>
          </cell>
          <cell r="BV773" t="e">
            <v>#DIV/0!</v>
          </cell>
        </row>
        <row r="774">
          <cell r="D774">
            <v>0</v>
          </cell>
          <cell r="E774">
            <v>0</v>
          </cell>
          <cell r="AN774">
            <v>136</v>
          </cell>
          <cell r="AP774" t="str">
            <v>Реконструкция ПС 110/10 кВ "Заводская" (инженерно-технические мероприятия, направленные на охрану объекта)</v>
          </cell>
          <cell r="AQ774" t="str">
            <v>СТФ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BF774">
            <v>0</v>
          </cell>
          <cell r="BG774" t="e">
            <v>#DIV/0!</v>
          </cell>
          <cell r="BH774">
            <v>0.53503424000000022</v>
          </cell>
          <cell r="BJ774">
            <v>0</v>
          </cell>
          <cell r="BK774">
            <v>0.53503424000000022</v>
          </cell>
          <cell r="BO774">
            <v>0.53503424000000022</v>
          </cell>
          <cell r="BT774">
            <v>0</v>
          </cell>
          <cell r="BU774">
            <v>0.53503424000000022</v>
          </cell>
          <cell r="BV774" t="e">
            <v>#DIV/0!</v>
          </cell>
        </row>
        <row r="775">
          <cell r="D775">
            <v>0</v>
          </cell>
          <cell r="E775">
            <v>0</v>
          </cell>
          <cell r="AN775">
            <v>137</v>
          </cell>
          <cell r="AP775" t="str">
            <v>Реконструкция ПС 110/35/10 кВ "3-ий Подъем" (инженерно-технические мероприятия, направленные на охрану объекта)</v>
          </cell>
          <cell r="AQ775" t="str">
            <v>СТФ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BF775">
            <v>0</v>
          </cell>
          <cell r="BG775" t="e">
            <v>#DIV/0!</v>
          </cell>
          <cell r="BH775">
            <v>4.7166278999999998</v>
          </cell>
          <cell r="BJ775">
            <v>0</v>
          </cell>
          <cell r="BK775">
            <v>4.7166278999999998</v>
          </cell>
          <cell r="BO775">
            <v>4.7166278999999998</v>
          </cell>
          <cell r="BT775">
            <v>0</v>
          </cell>
          <cell r="BU775">
            <v>4.7166278999999998</v>
          </cell>
          <cell r="BV775" t="e">
            <v>#DIV/0!</v>
          </cell>
        </row>
        <row r="776">
          <cell r="D776">
            <v>0</v>
          </cell>
          <cell r="E776">
            <v>0</v>
          </cell>
          <cell r="AN776">
            <v>138</v>
          </cell>
          <cell r="AP776" t="str">
            <v>Реконструкция ПС 110/6 кВ "Аэропорт" (инженерно-технические мероприятия, направленные на охрану объекта)</v>
          </cell>
          <cell r="AQ776" t="str">
            <v>СТФ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BF776">
            <v>0</v>
          </cell>
          <cell r="BG776" t="e">
            <v>#DIV/0!</v>
          </cell>
          <cell r="BH776">
            <v>0.78223864999999992</v>
          </cell>
          <cell r="BJ776">
            <v>0</v>
          </cell>
          <cell r="BK776">
            <v>0.78223864999999992</v>
          </cell>
          <cell r="BO776">
            <v>0.78223864999999992</v>
          </cell>
          <cell r="BT776">
            <v>0</v>
          </cell>
          <cell r="BU776">
            <v>0.78223864999999992</v>
          </cell>
          <cell r="BV776" t="e">
            <v>#DIV/0!</v>
          </cell>
        </row>
        <row r="777">
          <cell r="D777">
            <v>0</v>
          </cell>
          <cell r="E777">
            <v>0</v>
          </cell>
          <cell r="AN777">
            <v>139</v>
          </cell>
          <cell r="AP777" t="str">
            <v>Реконструкция ПС 110/35/10 кВ "Горячеводская" (инженерно-технические мероприятия, направленные на охрану объекта)</v>
          </cell>
          <cell r="AQ777" t="str">
            <v>СТФ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BF777">
            <v>0</v>
          </cell>
          <cell r="BG777" t="e">
            <v>#DIV/0!</v>
          </cell>
          <cell r="BI777">
            <v>0.51789499999999999</v>
          </cell>
          <cell r="BJ777">
            <v>0</v>
          </cell>
          <cell r="BK777">
            <v>0</v>
          </cell>
          <cell r="BT777">
            <v>0</v>
          </cell>
          <cell r="BU777">
            <v>0</v>
          </cell>
          <cell r="BV777" t="e">
            <v>#DIV/0!</v>
          </cell>
        </row>
        <row r="778">
          <cell r="C778" t="str">
            <v>380</v>
          </cell>
          <cell r="D778">
            <v>0</v>
          </cell>
          <cell r="E778">
            <v>0</v>
          </cell>
          <cell r="AN778">
            <v>140</v>
          </cell>
          <cell r="AP778" t="str">
            <v>Реконструкция ПС 110/35/6 кВ "ГНС" (инженерно-технические мероприятия, направленные на охрану объекта)</v>
          </cell>
          <cell r="AQ778" t="str">
            <v>СТФ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BF778">
            <v>0</v>
          </cell>
          <cell r="BG778" t="e">
            <v>#DIV/0!</v>
          </cell>
          <cell r="BH778">
            <v>0.57181459000000001</v>
          </cell>
          <cell r="BJ778">
            <v>0</v>
          </cell>
          <cell r="BK778">
            <v>0.57081459000000001</v>
          </cell>
          <cell r="BO778">
            <v>0.57081459000000001</v>
          </cell>
          <cell r="BT778">
            <v>0</v>
          </cell>
          <cell r="BU778">
            <v>0.57081459000000001</v>
          </cell>
          <cell r="BV778" t="e">
            <v>#DIV/0!</v>
          </cell>
        </row>
        <row r="779">
          <cell r="C779" t="str">
            <v>381</v>
          </cell>
          <cell r="D779">
            <v>0</v>
          </cell>
          <cell r="E779">
            <v>0</v>
          </cell>
          <cell r="AN779">
            <v>141</v>
          </cell>
          <cell r="AP779" t="str">
            <v>Реконструкция ПС 110/6 кВ "Скачки-2" (инженерно-технические мероприятия, направленные на охрану объекта)</v>
          </cell>
          <cell r="AQ779" t="str">
            <v>СТФ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BF779">
            <v>0</v>
          </cell>
          <cell r="BG779" t="e">
            <v>#DIV/0!</v>
          </cell>
          <cell r="BH779">
            <v>0.64700000000000002</v>
          </cell>
          <cell r="BJ779">
            <v>0</v>
          </cell>
          <cell r="BK779">
            <v>0.12943060000000001</v>
          </cell>
          <cell r="BO779">
            <v>0.12943060000000001</v>
          </cell>
          <cell r="BT779">
            <v>0</v>
          </cell>
          <cell r="BU779">
            <v>0.12943060000000001</v>
          </cell>
          <cell r="BV779" t="e">
            <v>#DIV/0!</v>
          </cell>
        </row>
        <row r="780">
          <cell r="C780" t="str">
            <v>382</v>
          </cell>
          <cell r="D780">
            <v>0</v>
          </cell>
          <cell r="E780">
            <v>0</v>
          </cell>
          <cell r="AN780">
            <v>142</v>
          </cell>
          <cell r="AP780" t="str">
            <v>Реконструкция ПС 110/10 кВ "Б.Ромашка" (инженерно-технические мероприятия, направленные на охрану объекта)</v>
          </cell>
          <cell r="AQ780" t="str">
            <v>СТФ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BF780">
            <v>0</v>
          </cell>
          <cell r="BG780" t="e">
            <v>#DIV/0!</v>
          </cell>
          <cell r="BI780">
            <v>0.16102368</v>
          </cell>
          <cell r="BJ780">
            <v>0</v>
          </cell>
          <cell r="BK780">
            <v>-0.16102367999999995</v>
          </cell>
          <cell r="BO780">
            <v>-0.16102367999999995</v>
          </cell>
          <cell r="BT780">
            <v>0</v>
          </cell>
          <cell r="BU780">
            <v>-0.16102367999999995</v>
          </cell>
          <cell r="BV780" t="e">
            <v>#DIV/0!</v>
          </cell>
        </row>
        <row r="781">
          <cell r="D781">
            <v>3.0000000000000001E-3</v>
          </cell>
          <cell r="E781">
            <v>0</v>
          </cell>
        </row>
        <row r="782">
          <cell r="C782">
            <v>203</v>
          </cell>
          <cell r="D782">
            <v>3.0000000000000001E-3</v>
          </cell>
          <cell r="E782">
            <v>0</v>
          </cell>
        </row>
        <row r="783">
          <cell r="D783">
            <v>0</v>
          </cell>
          <cell r="E783">
            <v>0</v>
          </cell>
          <cell r="AO783">
            <v>2</v>
          </cell>
          <cell r="AP783" t="str">
            <v>Пожарная охрана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 t="e">
            <v>#DIV/0!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 t="e">
            <v>#DIV/0!</v>
          </cell>
          <cell r="BW783">
            <v>0</v>
          </cell>
          <cell r="BX783">
            <v>0</v>
          </cell>
        </row>
        <row r="784">
          <cell r="D784">
            <v>0</v>
          </cell>
          <cell r="E784">
            <v>0</v>
          </cell>
          <cell r="AQ784" t="str">
            <v>Филиал...</v>
          </cell>
          <cell r="BF784">
            <v>0</v>
          </cell>
          <cell r="BG784" t="e">
            <v>#DIV/0!</v>
          </cell>
          <cell r="BU784">
            <v>0</v>
          </cell>
          <cell r="BV784" t="e">
            <v>#DIV/0!</v>
          </cell>
        </row>
        <row r="785">
          <cell r="D785">
            <v>0</v>
          </cell>
          <cell r="E785">
            <v>0</v>
          </cell>
          <cell r="AO785" t="str">
            <v>2.9.</v>
          </cell>
          <cell r="AP785" t="str">
            <v>Приобретение электросетевых активов, земельных участков и пр. объектов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</row>
        <row r="786">
          <cell r="D786">
            <v>0</v>
          </cell>
          <cell r="E786">
            <v>0</v>
          </cell>
          <cell r="AO786" t="str">
            <v>1</v>
          </cell>
          <cell r="AP786" t="str">
            <v>Консолидация электросетевых активов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</row>
        <row r="787">
          <cell r="D787">
            <v>0</v>
          </cell>
          <cell r="E787">
            <v>0</v>
          </cell>
        </row>
        <row r="788">
          <cell r="D788">
            <v>0</v>
          </cell>
          <cell r="E788">
            <v>0</v>
          </cell>
          <cell r="AO788" t="str">
            <v>2</v>
          </cell>
          <cell r="AP788" t="str">
            <v>Приобретение земельных участков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</row>
        <row r="789">
          <cell r="D789">
            <v>0</v>
          </cell>
          <cell r="E789">
            <v>0</v>
          </cell>
        </row>
        <row r="790">
          <cell r="D790">
            <v>0</v>
          </cell>
          <cell r="E790">
            <v>0</v>
          </cell>
          <cell r="AO790" t="str">
            <v>3</v>
          </cell>
          <cell r="AP790" t="str">
            <v>Приобретение прочих активов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</row>
        <row r="791">
          <cell r="D791">
            <v>0</v>
          </cell>
          <cell r="E791">
            <v>0</v>
          </cell>
        </row>
        <row r="792">
          <cell r="D792">
            <v>0</v>
          </cell>
          <cell r="E792">
            <v>0</v>
          </cell>
          <cell r="AO792" t="str">
            <v>2.10.</v>
          </cell>
          <cell r="AP792" t="str">
            <v>Прочие программы и мероприятия</v>
          </cell>
          <cell r="AR792">
            <v>65.58502701107011</v>
          </cell>
          <cell r="AS792">
            <v>130.66637344667009</v>
          </cell>
          <cell r="AT792">
            <v>101.32274301107012</v>
          </cell>
          <cell r="AU792">
            <v>1.1664380999999999</v>
          </cell>
          <cell r="AV792">
            <v>43.091000000000008</v>
          </cell>
          <cell r="AW792">
            <v>70.7102</v>
          </cell>
          <cell r="AX792">
            <v>1.25</v>
          </cell>
          <cell r="AY792">
            <v>9.0091999999999999</v>
          </cell>
          <cell r="AZ792">
            <v>6.8220000000000001</v>
          </cell>
          <cell r="BA792">
            <v>1.7050000000000001</v>
          </cell>
          <cell r="BB792">
            <v>15.382</v>
          </cell>
          <cell r="BC792">
            <v>15.910999999999998</v>
          </cell>
          <cell r="BD792">
            <v>19.637000000000004</v>
          </cell>
          <cell r="BE792">
            <v>44.085000000000001</v>
          </cell>
          <cell r="BF792">
            <v>27.619199999999999</v>
          </cell>
          <cell r="BG792" t="e">
            <v>#DIV/0!</v>
          </cell>
          <cell r="BH792">
            <v>107.23327219999999</v>
          </cell>
          <cell r="BI792">
            <v>0</v>
          </cell>
          <cell r="BJ792">
            <v>50.847380000000001</v>
          </cell>
          <cell r="BK792">
            <v>175.38456925</v>
          </cell>
          <cell r="BL792">
            <v>1.4750000000000001</v>
          </cell>
          <cell r="BM792">
            <v>99.033268969999995</v>
          </cell>
          <cell r="BN792">
            <v>8.0499600000000004</v>
          </cell>
          <cell r="BO792">
            <v>11.543560760000002</v>
          </cell>
          <cell r="BP792">
            <v>17.737759999999998</v>
          </cell>
          <cell r="BQ792">
            <v>38.336764759999994</v>
          </cell>
          <cell r="BR792">
            <v>23.58466</v>
          </cell>
          <cell r="BS792">
            <v>26.470974759999997</v>
          </cell>
          <cell r="BT792">
            <v>17.88470701107012</v>
          </cell>
          <cell r="BU792">
            <v>124.53718925000001</v>
          </cell>
          <cell r="BV792" t="e">
            <v>#DIV/0!</v>
          </cell>
          <cell r="BW792">
            <v>0</v>
          </cell>
          <cell r="BX792">
            <v>0</v>
          </cell>
        </row>
        <row r="793">
          <cell r="D793">
            <v>0</v>
          </cell>
          <cell r="E793">
            <v>0</v>
          </cell>
          <cell r="AO793">
            <v>1</v>
          </cell>
          <cell r="AP793" t="str">
            <v>Здания, сооружения</v>
          </cell>
          <cell r="AR793">
            <v>4.1535999999999991</v>
          </cell>
          <cell r="AS793">
            <v>6.0306064355999993</v>
          </cell>
          <cell r="AT793">
            <v>5.459859999999999</v>
          </cell>
          <cell r="AU793">
            <v>0.48368341999999998</v>
          </cell>
          <cell r="AV793">
            <v>0</v>
          </cell>
          <cell r="AW793">
            <v>1.107</v>
          </cell>
          <cell r="AX793">
            <v>0</v>
          </cell>
          <cell r="AY793">
            <v>4.5999999999999999E-2</v>
          </cell>
          <cell r="AZ793">
            <v>0</v>
          </cell>
          <cell r="BA793">
            <v>4.5999999999999999E-2</v>
          </cell>
          <cell r="BB793">
            <v>0</v>
          </cell>
          <cell r="BC793">
            <v>4.5999999999999999E-2</v>
          </cell>
          <cell r="BD793">
            <v>0</v>
          </cell>
          <cell r="BE793">
            <v>0.96900000000000008</v>
          </cell>
          <cell r="BF793">
            <v>1.107</v>
          </cell>
          <cell r="BG793" t="e">
            <v>#DIV/0!</v>
          </cell>
          <cell r="BH793">
            <v>9.5826525399999998</v>
          </cell>
          <cell r="BI793">
            <v>0</v>
          </cell>
          <cell r="BJ793">
            <v>0</v>
          </cell>
          <cell r="BK793">
            <v>10.854293590000001</v>
          </cell>
          <cell r="BL793">
            <v>0</v>
          </cell>
          <cell r="BM793">
            <v>9.6282133099999996</v>
          </cell>
          <cell r="BN793">
            <v>0</v>
          </cell>
          <cell r="BO793">
            <v>4.5560759999999999E-2</v>
          </cell>
          <cell r="BP793">
            <v>0</v>
          </cell>
          <cell r="BQ793">
            <v>4.5560759999999999E-2</v>
          </cell>
          <cell r="BR793">
            <v>0</v>
          </cell>
          <cell r="BS793">
            <v>1.1349587600000002</v>
          </cell>
          <cell r="BT793">
            <v>4.1536</v>
          </cell>
          <cell r="BU793">
            <v>10.854293590000001</v>
          </cell>
          <cell r="BV793" t="e">
            <v>#DIV/0!</v>
          </cell>
          <cell r="BW793">
            <v>0</v>
          </cell>
          <cell r="BX793">
            <v>0</v>
          </cell>
        </row>
        <row r="794">
          <cell r="D794">
            <v>0</v>
          </cell>
          <cell r="E794">
            <v>0</v>
          </cell>
          <cell r="AN794">
            <v>143</v>
          </cell>
          <cell r="AP794" t="str">
            <v>Строительство производственной базы в г.Михайловск</v>
          </cell>
          <cell r="AQ794" t="str">
            <v>СТФ</v>
          </cell>
          <cell r="AS794">
            <v>0.78786643559999991</v>
          </cell>
          <cell r="AT794">
            <v>0.21711999999999998</v>
          </cell>
          <cell r="AU794">
            <v>0.48368341999999998</v>
          </cell>
          <cell r="AV794">
            <v>0</v>
          </cell>
          <cell r="AW794">
            <v>0.184</v>
          </cell>
          <cell r="AY794">
            <v>4.5999999999999999E-2</v>
          </cell>
          <cell r="BA794">
            <v>4.5999999999999999E-2</v>
          </cell>
          <cell r="BC794">
            <v>4.5999999999999999E-2</v>
          </cell>
          <cell r="BE794">
            <v>4.5999999999999999E-2</v>
          </cell>
          <cell r="BF794">
            <v>0.184</v>
          </cell>
          <cell r="BG794" t="e">
            <v>#DIV/0!</v>
          </cell>
          <cell r="BJ794">
            <v>0</v>
          </cell>
          <cell r="BK794">
            <v>0.18224304</v>
          </cell>
          <cell r="BM794">
            <v>4.5560759999999999E-2</v>
          </cell>
          <cell r="BO794">
            <v>4.5560759999999999E-2</v>
          </cell>
          <cell r="BQ794">
            <v>4.5560759999999999E-2</v>
          </cell>
          <cell r="BS794">
            <v>4.5560759999999999E-2</v>
          </cell>
          <cell r="BT794">
            <v>0</v>
          </cell>
          <cell r="BU794">
            <v>0.18224304</v>
          </cell>
          <cell r="BV794" t="e">
            <v>#DIV/0!</v>
          </cell>
        </row>
        <row r="795">
          <cell r="E795">
            <v>0</v>
          </cell>
          <cell r="AN795">
            <v>144</v>
          </cell>
          <cell r="AP795" t="str">
            <v>Реконструкция РПБ-1 Новотроицких ЭС в г. Изобильном. (1 ПК - замена  мягкой  кровли на здании ЭРЦ, востановление и усиление фундаментов, замена оконных и дверных проемов; 2 ПК -  стр-во КЛ 0,38 кВ, строительство очистных сооружений, канализационной насосной, пруда накопителя V = 126 м3 и наружных сетей водоснабжения и канализации, вертикальная планировка и благоустройство территории)</v>
          </cell>
          <cell r="AQ795" t="str">
            <v>СТФ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BF795">
            <v>0</v>
          </cell>
          <cell r="BG795" t="e">
            <v>#DIV/0!</v>
          </cell>
          <cell r="BH795">
            <v>6.0057507200000009</v>
          </cell>
          <cell r="BJ795">
            <v>0</v>
          </cell>
          <cell r="BK795">
            <v>6.0057507299999999</v>
          </cell>
          <cell r="BM795">
            <v>6.0057507299999999</v>
          </cell>
          <cell r="BT795">
            <v>0</v>
          </cell>
          <cell r="BU795">
            <v>6.0057507299999999</v>
          </cell>
          <cell r="BV795" t="e">
            <v>#DIV/0!</v>
          </cell>
        </row>
        <row r="796">
          <cell r="E796">
            <v>0</v>
          </cell>
          <cell r="AN796">
            <v>145</v>
          </cell>
          <cell r="AP796" t="str">
            <v xml:space="preserve">Реконструкция производственной базы Цимлянского УЭС Шпаковского РЭС </v>
          </cell>
          <cell r="AQ796" t="str">
            <v>СТФ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BF796">
            <v>0</v>
          </cell>
          <cell r="BG796" t="e">
            <v>#DIV/0!</v>
          </cell>
          <cell r="BH796">
            <v>3.5769018199999993</v>
          </cell>
          <cell r="BJ796">
            <v>0</v>
          </cell>
          <cell r="BK796">
            <v>3.5769018200000002</v>
          </cell>
          <cell r="BM796">
            <v>3.5769018200000002</v>
          </cell>
          <cell r="BT796">
            <v>0</v>
          </cell>
          <cell r="BU796">
            <v>3.5769018200000002</v>
          </cell>
          <cell r="BV796" t="e">
            <v>#DIV/0!</v>
          </cell>
        </row>
        <row r="797">
          <cell r="E797">
            <v>2089848.7860900003</v>
          </cell>
          <cell r="AN797">
            <v>146</v>
          </cell>
          <cell r="AP797" t="str">
            <v>Реконструкция производственной базы Кисловодского ПУЭС  Предгорного РЭС (переустройство кровли, замена оконных и дверных блоков, переустройство полов, укрепление фундамента и стен основного здания, востановление штукатурки стен и потолков внутри здания и наружних стен)</v>
          </cell>
          <cell r="AQ797" t="str">
            <v>СТФ</v>
          </cell>
          <cell r="AR797">
            <v>4.1535999999999991</v>
          </cell>
          <cell r="AS797">
            <v>5.2427399999999995</v>
          </cell>
          <cell r="AT797">
            <v>5.2427399999999995</v>
          </cell>
          <cell r="AU797">
            <v>0</v>
          </cell>
          <cell r="AV797">
            <v>0</v>
          </cell>
          <cell r="AW797">
            <v>0.92300000000000004</v>
          </cell>
          <cell r="BE797">
            <v>0.92300000000000004</v>
          </cell>
          <cell r="BF797">
            <v>0.92300000000000004</v>
          </cell>
          <cell r="BG797" t="e">
            <v>#DIV/0!</v>
          </cell>
          <cell r="BJ797">
            <v>0</v>
          </cell>
          <cell r="BK797">
            <v>1.0893980000000001</v>
          </cell>
          <cell r="BS797">
            <v>1.0893980000000001</v>
          </cell>
          <cell r="BT797">
            <v>4.1536</v>
          </cell>
          <cell r="BU797">
            <v>1.0893980000000001</v>
          </cell>
          <cell r="BV797" t="e">
            <v>#DIV/0!</v>
          </cell>
        </row>
        <row r="798">
          <cell r="E798">
            <v>1405684.8103700001</v>
          </cell>
          <cell r="BF798">
            <v>0</v>
          </cell>
          <cell r="BG798" t="e">
            <v>#DIV/0!</v>
          </cell>
          <cell r="BU798">
            <v>0</v>
          </cell>
          <cell r="BV798" t="e">
            <v>#DIV/0!</v>
          </cell>
        </row>
        <row r="799">
          <cell r="E799">
            <v>0</v>
          </cell>
          <cell r="AN799">
            <v>147</v>
          </cell>
          <cell r="AO799">
            <v>2</v>
          </cell>
          <cell r="AP799" t="str">
            <v>Оборудование, не входящее в сметы строек, в.т.ч.:</v>
          </cell>
          <cell r="AQ799" t="str">
            <v>СТФ</v>
          </cell>
          <cell r="AR799">
            <v>47.700320000000005</v>
          </cell>
          <cell r="AS799">
            <v>66.343139999999991</v>
          </cell>
          <cell r="AT799">
            <v>66.343139999999991</v>
          </cell>
          <cell r="AU799">
            <v>0</v>
          </cell>
          <cell r="AV799">
            <v>40.424000000000007</v>
          </cell>
          <cell r="AW799">
            <v>56.222999999999999</v>
          </cell>
          <cell r="AX799">
            <v>1.25</v>
          </cell>
          <cell r="AY799">
            <v>8.9580000000000002</v>
          </cell>
          <cell r="AZ799">
            <v>6.8220000000000001</v>
          </cell>
          <cell r="BA799">
            <v>0.309</v>
          </cell>
          <cell r="BB799">
            <v>13.882</v>
          </cell>
          <cell r="BC799">
            <v>7.2070000000000007</v>
          </cell>
          <cell r="BD799">
            <v>18.470000000000002</v>
          </cell>
          <cell r="BE799">
            <v>39.749000000000002</v>
          </cell>
          <cell r="BF799">
            <v>15.798999999999999</v>
          </cell>
          <cell r="BG799" t="e">
            <v>#DIV/0!</v>
          </cell>
          <cell r="BH799">
            <v>60.286999999999999</v>
          </cell>
          <cell r="BI799">
            <v>0</v>
          </cell>
          <cell r="BJ799">
            <v>47.700320000000005</v>
          </cell>
          <cell r="BK799">
            <v>111.02271999999999</v>
          </cell>
          <cell r="BL799">
            <v>1.4750000000000001</v>
          </cell>
          <cell r="BM799">
            <v>51.68</v>
          </cell>
          <cell r="BN799">
            <v>8.0499600000000004</v>
          </cell>
          <cell r="BO799">
            <v>10.849</v>
          </cell>
          <cell r="BP799">
            <v>16.380759999999999</v>
          </cell>
          <cell r="BQ799">
            <v>29.101599999999998</v>
          </cell>
          <cell r="BR799">
            <v>21.794599999999999</v>
          </cell>
          <cell r="BS799">
            <v>19.392119999999998</v>
          </cell>
          <cell r="BT799">
            <v>0</v>
          </cell>
          <cell r="BU799">
            <v>63.322399999999995</v>
          </cell>
          <cell r="BV799" t="e">
            <v>#DIV/0!</v>
          </cell>
          <cell r="BW799">
            <v>0</v>
          </cell>
          <cell r="BX799">
            <v>0</v>
          </cell>
        </row>
        <row r="800">
          <cell r="AN800">
            <v>148</v>
          </cell>
          <cell r="AP800" t="str">
            <v>Спецтехника, механизмы</v>
          </cell>
          <cell r="AQ800" t="str">
            <v>СТФ</v>
          </cell>
          <cell r="AR800">
            <v>33.866</v>
          </cell>
          <cell r="AS800">
            <v>44.520219999999995</v>
          </cell>
          <cell r="AT800">
            <v>44.520219999999995</v>
          </cell>
          <cell r="AV800">
            <v>28.7</v>
          </cell>
          <cell r="AW800">
            <v>37.728999999999999</v>
          </cell>
          <cell r="AX800">
            <v>0</v>
          </cell>
          <cell r="AY800">
            <v>1.22</v>
          </cell>
          <cell r="AZ800">
            <v>2.6</v>
          </cell>
          <cell r="BB800">
            <v>10.1</v>
          </cell>
          <cell r="BD800">
            <v>16</v>
          </cell>
          <cell r="BE800">
            <v>36.509</v>
          </cell>
          <cell r="BF800">
            <v>9.0289999999999999</v>
          </cell>
          <cell r="BG800">
            <v>1.3145993031358885</v>
          </cell>
          <cell r="BH800">
            <v>51.915999999999997</v>
          </cell>
          <cell r="BJ800">
            <v>33.866</v>
          </cell>
          <cell r="BK800">
            <v>85.636399999999995</v>
          </cell>
          <cell r="BL800">
            <v>0</v>
          </cell>
          <cell r="BM800">
            <v>37.646000000000001</v>
          </cell>
          <cell r="BN800">
            <v>3.0680000000000001</v>
          </cell>
          <cell r="BO800">
            <v>10.39</v>
          </cell>
          <cell r="BP800">
            <v>11.917999999999999</v>
          </cell>
          <cell r="BQ800">
            <v>20.219000000000001</v>
          </cell>
          <cell r="BR800">
            <v>18.88</v>
          </cell>
          <cell r="BS800">
            <v>17.381399999999999</v>
          </cell>
          <cell r="BU800">
            <v>51.770399999999995</v>
          </cell>
          <cell r="BV800">
            <v>2.5286836355046356</v>
          </cell>
        </row>
        <row r="801">
          <cell r="AN801">
            <v>149</v>
          </cell>
          <cell r="AP801" t="str">
            <v>Приборы и другие средства  малой механизации</v>
          </cell>
          <cell r="AQ801" t="str">
            <v>СТФ</v>
          </cell>
          <cell r="AR801">
            <v>1.3923999999999999</v>
          </cell>
          <cell r="AS801">
            <v>4.1536</v>
          </cell>
          <cell r="AT801">
            <v>4.1536</v>
          </cell>
          <cell r="AV801">
            <v>1.18</v>
          </cell>
          <cell r="AW801">
            <v>3.52</v>
          </cell>
          <cell r="AX801">
            <v>0.02</v>
          </cell>
          <cell r="AY801">
            <v>3.52</v>
          </cell>
          <cell r="AZ801">
            <v>1.01</v>
          </cell>
          <cell r="BB801">
            <v>0.15</v>
          </cell>
          <cell r="BF801">
            <v>2.34</v>
          </cell>
          <cell r="BG801">
            <v>2.9830508474576272</v>
          </cell>
          <cell r="BJ801">
            <v>1.3924000000000001</v>
          </cell>
          <cell r="BK801">
            <v>4.1536</v>
          </cell>
          <cell r="BL801">
            <v>2.3599999999999999E-2</v>
          </cell>
          <cell r="BM801">
            <v>4.1536</v>
          </cell>
          <cell r="BN801">
            <v>1.1918</v>
          </cell>
          <cell r="BP801">
            <v>0.17699999999999999</v>
          </cell>
          <cell r="BR801">
            <v>0</v>
          </cell>
          <cell r="BU801">
            <v>2.7611999999999997</v>
          </cell>
          <cell r="BV801">
            <v>2.9830508474576267</v>
          </cell>
        </row>
        <row r="802">
          <cell r="AN802">
            <v>150</v>
          </cell>
          <cell r="AP802" t="str">
            <v>Оргтехника</v>
          </cell>
          <cell r="AQ802" t="str">
            <v>СТФ</v>
          </cell>
          <cell r="AR802">
            <v>0.94399999999999995</v>
          </cell>
          <cell r="AS802">
            <v>0.94399999999999995</v>
          </cell>
          <cell r="AT802">
            <v>0.94399999999999995</v>
          </cell>
          <cell r="AV802">
            <v>0.8</v>
          </cell>
          <cell r="AW802">
            <v>0.8</v>
          </cell>
          <cell r="AX802">
            <v>0.37</v>
          </cell>
          <cell r="AZ802">
            <v>0.11</v>
          </cell>
          <cell r="BB802">
            <v>0.32</v>
          </cell>
          <cell r="BC802">
            <v>0.8</v>
          </cell>
          <cell r="BF802">
            <v>0</v>
          </cell>
          <cell r="BG802">
            <v>1</v>
          </cell>
          <cell r="BJ802">
            <v>0.94399999999999995</v>
          </cell>
          <cell r="BK802">
            <v>0.94399999999999995</v>
          </cell>
          <cell r="BL802">
            <v>0.43659999999999999</v>
          </cell>
          <cell r="BN802">
            <v>0.12979999999999997</v>
          </cell>
          <cell r="BP802">
            <v>0.37759999999999999</v>
          </cell>
          <cell r="BQ802">
            <v>0.94399999999999995</v>
          </cell>
          <cell r="BR802">
            <v>0</v>
          </cell>
          <cell r="BU802">
            <v>0</v>
          </cell>
          <cell r="BV802">
            <v>1</v>
          </cell>
        </row>
        <row r="803">
          <cell r="AN803">
            <v>151</v>
          </cell>
          <cell r="AP803" t="str">
            <v>Вычислительная техника</v>
          </cell>
          <cell r="AQ803" t="str">
            <v>СТФ</v>
          </cell>
          <cell r="AR803">
            <v>2.8437999999999999</v>
          </cell>
          <cell r="AS803">
            <v>4.0237999999999996</v>
          </cell>
          <cell r="AT803">
            <v>4.0237999999999996</v>
          </cell>
          <cell r="AV803">
            <v>2.41</v>
          </cell>
          <cell r="AW803">
            <v>3.41</v>
          </cell>
          <cell r="AX803">
            <v>0</v>
          </cell>
          <cell r="AZ803">
            <v>1.07</v>
          </cell>
          <cell r="BB803">
            <v>0.72</v>
          </cell>
          <cell r="BC803">
            <v>3.41</v>
          </cell>
          <cell r="BD803">
            <v>0.62</v>
          </cell>
          <cell r="BF803">
            <v>1</v>
          </cell>
          <cell r="BG803">
            <v>1.4149377593360997</v>
          </cell>
          <cell r="BJ803">
            <v>2.8437999999999994</v>
          </cell>
          <cell r="BK803">
            <v>4.0237999999999996</v>
          </cell>
          <cell r="BL803">
            <v>0</v>
          </cell>
          <cell r="BN803">
            <v>1.2625999999999999</v>
          </cell>
          <cell r="BP803">
            <v>0.84959999999999991</v>
          </cell>
          <cell r="BQ803">
            <v>4.0237999999999996</v>
          </cell>
          <cell r="BR803">
            <v>0.73159999999999992</v>
          </cell>
          <cell r="BU803">
            <v>1.1800000000000002</v>
          </cell>
          <cell r="BV803">
            <v>1.4149377593360997</v>
          </cell>
        </row>
        <row r="804">
          <cell r="AN804">
            <v>152</v>
          </cell>
          <cell r="AP804" t="str">
            <v>Измерительные приборы и лабораторное оборудование</v>
          </cell>
          <cell r="AQ804" t="str">
            <v>СТФ</v>
          </cell>
          <cell r="AR804">
            <v>6.5548999999999991</v>
          </cell>
          <cell r="AS804">
            <v>10.3545</v>
          </cell>
          <cell r="AT804">
            <v>10.3545</v>
          </cell>
          <cell r="AV804">
            <v>5.5549999999999997</v>
          </cell>
          <cell r="AW804">
            <v>8.7750000000000004</v>
          </cell>
          <cell r="AX804">
            <v>0.5</v>
          </cell>
          <cell r="AY804">
            <v>3.9329999999999998</v>
          </cell>
          <cell r="AZ804">
            <v>1.25</v>
          </cell>
          <cell r="BA804">
            <v>0.309</v>
          </cell>
          <cell r="BB804">
            <v>1.9550000000000001</v>
          </cell>
          <cell r="BC804">
            <v>2.9970000000000003</v>
          </cell>
          <cell r="BD804">
            <v>1.85</v>
          </cell>
          <cell r="BE804">
            <v>1.536</v>
          </cell>
          <cell r="BF804">
            <v>3.2200000000000006</v>
          </cell>
          <cell r="BG804">
            <v>1.5796579657965799</v>
          </cell>
          <cell r="BH804">
            <v>0</v>
          </cell>
          <cell r="BJ804">
            <v>6.5548999999999999</v>
          </cell>
          <cell r="BK804">
            <v>13.917900000000001</v>
          </cell>
          <cell r="BL804">
            <v>0.59</v>
          </cell>
          <cell r="BM804">
            <v>9.8804000000000016</v>
          </cell>
          <cell r="BN804">
            <v>1.4750000000000001</v>
          </cell>
          <cell r="BO804">
            <v>0.45900000000000002</v>
          </cell>
          <cell r="BP804">
            <v>2.3069000000000002</v>
          </cell>
          <cell r="BQ804">
            <v>3.5785</v>
          </cell>
          <cell r="BR804">
            <v>2.1829999999999998</v>
          </cell>
          <cell r="BU804">
            <v>7.3630000000000013</v>
          </cell>
          <cell r="BV804">
            <v>2.1232818197073948</v>
          </cell>
        </row>
        <row r="805">
          <cell r="AN805">
            <v>153</v>
          </cell>
          <cell r="AP805" t="str">
            <v>Мебель</v>
          </cell>
          <cell r="AQ805" t="str">
            <v>СТФ</v>
          </cell>
          <cell r="AR805">
            <v>0.50031999999999999</v>
          </cell>
          <cell r="AS805">
            <v>0.50031999999999999</v>
          </cell>
          <cell r="AT805">
            <v>0.50031999999999999</v>
          </cell>
          <cell r="AV805">
            <v>0.42399999999999999</v>
          </cell>
          <cell r="AW805">
            <v>0.42399999999999999</v>
          </cell>
          <cell r="AX805">
            <v>0</v>
          </cell>
          <cell r="AZ805">
            <v>0.21199999999999999</v>
          </cell>
          <cell r="BB805">
            <v>0.21199999999999999</v>
          </cell>
          <cell r="BE805">
            <v>0.42399999999999999</v>
          </cell>
          <cell r="BF805">
            <v>0</v>
          </cell>
          <cell r="BG805">
            <v>1</v>
          </cell>
          <cell r="BJ805">
            <v>0.50031999999999999</v>
          </cell>
          <cell r="BK805">
            <v>0.50031999999999999</v>
          </cell>
          <cell r="BL805">
            <v>0</v>
          </cell>
          <cell r="BN805">
            <v>0.25015999999999999</v>
          </cell>
          <cell r="BP805">
            <v>0.25015999999999999</v>
          </cell>
          <cell r="BR805">
            <v>0</v>
          </cell>
          <cell r="BS805">
            <v>0.50031999999999999</v>
          </cell>
          <cell r="BU805">
            <v>0</v>
          </cell>
          <cell r="BV805">
            <v>1</v>
          </cell>
        </row>
        <row r="806">
          <cell r="AN806">
            <v>154</v>
          </cell>
          <cell r="AP806" t="str">
            <v>Бытовая техника</v>
          </cell>
          <cell r="AQ806" t="str">
            <v>СТФ</v>
          </cell>
          <cell r="AS806">
            <v>0</v>
          </cell>
          <cell r="AT806">
            <v>0</v>
          </cell>
          <cell r="AV806">
            <v>0</v>
          </cell>
          <cell r="AW806">
            <v>0</v>
          </cell>
          <cell r="AX806">
            <v>0</v>
          </cell>
          <cell r="BF806">
            <v>0</v>
          </cell>
          <cell r="BG806" t="e">
            <v>#DIV/0!</v>
          </cell>
          <cell r="BJ806">
            <v>0</v>
          </cell>
          <cell r="BK806">
            <v>0</v>
          </cell>
          <cell r="BL806">
            <v>0</v>
          </cell>
          <cell r="BN806">
            <v>0</v>
          </cell>
          <cell r="BP806">
            <v>0</v>
          </cell>
          <cell r="BR806">
            <v>0</v>
          </cell>
          <cell r="BU806">
            <v>0</v>
          </cell>
          <cell r="BV806" t="e">
            <v>#DIV/0!</v>
          </cell>
        </row>
        <row r="807">
          <cell r="AN807">
            <v>155</v>
          </cell>
          <cell r="AP807" t="str">
            <v>Прочие</v>
          </cell>
          <cell r="AQ807" t="str">
            <v>СТФ</v>
          </cell>
          <cell r="AR807">
            <v>1.5104</v>
          </cell>
          <cell r="AS807">
            <v>1.5104</v>
          </cell>
          <cell r="AT807">
            <v>1.5104</v>
          </cell>
          <cell r="AV807">
            <v>1.2799999999999998</v>
          </cell>
          <cell r="AW807">
            <v>1.28</v>
          </cell>
          <cell r="AX807">
            <v>0.36</v>
          </cell>
          <cell r="AZ807">
            <v>0.56999999999999995</v>
          </cell>
          <cell r="BB807">
            <v>0.35</v>
          </cell>
          <cell r="BE807">
            <v>1.28</v>
          </cell>
          <cell r="BF807">
            <v>0</v>
          </cell>
          <cell r="BG807">
            <v>1.0000000000000002</v>
          </cell>
          <cell r="BH807">
            <v>8.3710000000000004</v>
          </cell>
          <cell r="BJ807">
            <v>1.5104</v>
          </cell>
          <cell r="BK807">
            <v>1.5104</v>
          </cell>
          <cell r="BL807">
            <v>0.42479999999999996</v>
          </cell>
          <cell r="BN807">
            <v>0.67259999999999986</v>
          </cell>
          <cell r="BP807">
            <v>0.41299999999999998</v>
          </cell>
          <cell r="BR807">
            <v>0</v>
          </cell>
          <cell r="BS807">
            <v>1.5104</v>
          </cell>
          <cell r="BU807">
            <v>0</v>
          </cell>
          <cell r="BV807">
            <v>1</v>
          </cell>
        </row>
        <row r="808">
          <cell r="AN808">
            <v>156</v>
          </cell>
          <cell r="AP808" t="str">
            <v>Средства связи и ТМ</v>
          </cell>
          <cell r="AQ808" t="str">
            <v>СТФ</v>
          </cell>
          <cell r="AR808">
            <v>8.8499999999999995E-2</v>
          </cell>
          <cell r="AS808">
            <v>0.33629999999999993</v>
          </cell>
          <cell r="AT808">
            <v>0.33629999999999993</v>
          </cell>
          <cell r="AV808">
            <v>7.4999999999999997E-2</v>
          </cell>
          <cell r="AW808">
            <v>0.28499999999999998</v>
          </cell>
          <cell r="AX808">
            <v>0</v>
          </cell>
          <cell r="AY808">
            <v>0.28499999999999998</v>
          </cell>
          <cell r="BB808">
            <v>7.4999999999999997E-2</v>
          </cell>
          <cell r="BF808">
            <v>0.20999999999999996</v>
          </cell>
          <cell r="BG808">
            <v>3.8</v>
          </cell>
          <cell r="BJ808">
            <v>8.8499999999999995E-2</v>
          </cell>
          <cell r="BK808">
            <v>0.33629999999999993</v>
          </cell>
          <cell r="BL808">
            <v>0</v>
          </cell>
          <cell r="BN808">
            <v>0</v>
          </cell>
          <cell r="BP808">
            <v>8.8499999999999995E-2</v>
          </cell>
          <cell r="BQ808">
            <v>0.33629999999999993</v>
          </cell>
          <cell r="BR808">
            <v>0</v>
          </cell>
          <cell r="BU808">
            <v>0.24779999999999994</v>
          </cell>
          <cell r="BV808">
            <v>3.7999999999999994</v>
          </cell>
        </row>
        <row r="809">
          <cell r="BF809">
            <v>0</v>
          </cell>
          <cell r="BG809" t="e">
            <v>#DIV/0!</v>
          </cell>
          <cell r="BU809">
            <v>0</v>
          </cell>
          <cell r="BV809" t="e">
            <v>#DIV/0!</v>
          </cell>
        </row>
        <row r="810">
          <cell r="AO810">
            <v>3</v>
          </cell>
          <cell r="AP810" t="str">
            <v>НМА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</row>
        <row r="812">
          <cell r="AO812">
            <v>4</v>
          </cell>
          <cell r="AP812" t="str">
            <v>Долгосрочные вложения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</row>
        <row r="814">
          <cell r="AO814">
            <v>5</v>
          </cell>
          <cell r="AP814" t="str">
            <v>Прочие мероприятия</v>
          </cell>
          <cell r="AR814">
            <v>13.73110701107011</v>
          </cell>
          <cell r="AS814">
            <v>58.29262701107011</v>
          </cell>
          <cell r="AT814">
            <v>29.519743011070116</v>
          </cell>
          <cell r="AU814">
            <v>0.68275467999999995</v>
          </cell>
          <cell r="AV814">
            <v>2.6669999999999998</v>
          </cell>
          <cell r="AW814">
            <v>13.380199999999999</v>
          </cell>
          <cell r="AX814">
            <v>0</v>
          </cell>
          <cell r="AY814">
            <v>5.1999999999999998E-3</v>
          </cell>
          <cell r="AZ814">
            <v>0</v>
          </cell>
          <cell r="BA814">
            <v>1.35</v>
          </cell>
          <cell r="BB814">
            <v>1.5</v>
          </cell>
          <cell r="BC814">
            <v>8.6579999999999977</v>
          </cell>
          <cell r="BD814">
            <v>1.167</v>
          </cell>
          <cell r="BE814">
            <v>3.367</v>
          </cell>
          <cell r="BF814">
            <v>10.713199999999999</v>
          </cell>
          <cell r="BG814" t="e">
            <v>#DIV/0!</v>
          </cell>
          <cell r="BH814">
            <v>37.363619659999991</v>
          </cell>
          <cell r="BI814">
            <v>0</v>
          </cell>
          <cell r="BJ814">
            <v>3.1470599999999997</v>
          </cell>
          <cell r="BK814">
            <v>53.507555660000001</v>
          </cell>
          <cell r="BL814">
            <v>0</v>
          </cell>
          <cell r="BM814">
            <v>37.725055660000002</v>
          </cell>
          <cell r="BN814">
            <v>0</v>
          </cell>
          <cell r="BO814">
            <v>0.64900000000000002</v>
          </cell>
          <cell r="BP814">
            <v>1.357</v>
          </cell>
          <cell r="BQ814">
            <v>9.1896039999999992</v>
          </cell>
          <cell r="BR814">
            <v>1.79006</v>
          </cell>
          <cell r="BS814">
            <v>5.9438959999999996</v>
          </cell>
          <cell r="BT814">
            <v>13.731107011070119</v>
          </cell>
          <cell r="BU814">
            <v>50.360495660000005</v>
          </cell>
          <cell r="BV814" t="e">
            <v>#DIV/0!</v>
          </cell>
          <cell r="BW814">
            <v>0</v>
          </cell>
          <cell r="BX814">
            <v>0</v>
          </cell>
        </row>
        <row r="815">
          <cell r="AP815" t="str">
            <v xml:space="preserve">Техническое перевооружение и реконструкция, в.т.ч.: </v>
          </cell>
          <cell r="AQ815" t="str">
            <v>Филиал...</v>
          </cell>
          <cell r="AR815">
            <v>13.73110701107011</v>
          </cell>
          <cell r="AS815">
            <v>54.10362701107011</v>
          </cell>
          <cell r="AT815">
            <v>25.330743011070116</v>
          </cell>
          <cell r="AU815">
            <v>0.68275467999999995</v>
          </cell>
          <cell r="AV815">
            <v>2.6669999999999998</v>
          </cell>
          <cell r="AW815">
            <v>9.8301999999999978</v>
          </cell>
          <cell r="AX815">
            <v>0</v>
          </cell>
          <cell r="AY815">
            <v>5.1999999999999998E-3</v>
          </cell>
          <cell r="AZ815">
            <v>0</v>
          </cell>
          <cell r="BA815">
            <v>0</v>
          </cell>
          <cell r="BB815">
            <v>1.5</v>
          </cell>
          <cell r="BC815">
            <v>8.6579999999999977</v>
          </cell>
          <cell r="BD815">
            <v>1.167</v>
          </cell>
          <cell r="BE815">
            <v>1.167</v>
          </cell>
          <cell r="BF815">
            <v>7.1631999999999989</v>
          </cell>
          <cell r="BG815" t="e">
            <v>#DIV/0!</v>
          </cell>
          <cell r="BH815">
            <v>37.363619659999991</v>
          </cell>
          <cell r="BI815">
            <v>0</v>
          </cell>
          <cell r="BJ815">
            <v>3.1470599999999997</v>
          </cell>
          <cell r="BK815">
            <v>49.318555660000001</v>
          </cell>
          <cell r="BL815">
            <v>0</v>
          </cell>
          <cell r="BM815">
            <v>37.725055660000002</v>
          </cell>
          <cell r="BN815">
            <v>0</v>
          </cell>
          <cell r="BO815">
            <v>0</v>
          </cell>
          <cell r="BP815">
            <v>1.357</v>
          </cell>
          <cell r="BQ815">
            <v>8.2456040000000002</v>
          </cell>
          <cell r="BR815">
            <v>1.79006</v>
          </cell>
          <cell r="BS815">
            <v>3.3478959999999995</v>
          </cell>
          <cell r="BT815">
            <v>13.731107011070119</v>
          </cell>
          <cell r="BU815">
            <v>46.171495660000005</v>
          </cell>
          <cell r="BV815" t="e">
            <v>#DIV/0!</v>
          </cell>
          <cell r="BW815">
            <v>0</v>
          </cell>
          <cell r="BX815">
            <v>0</v>
          </cell>
        </row>
        <row r="816">
          <cell r="AN816">
            <v>157</v>
          </cell>
          <cell r="AP816" t="str">
            <v>ПИРы будущих лет</v>
          </cell>
          <cell r="AR816">
            <v>0</v>
          </cell>
          <cell r="AS816">
            <v>0</v>
          </cell>
          <cell r="AT816">
            <v>10.222575999999998</v>
          </cell>
          <cell r="AU816">
            <v>0.68275467999999995</v>
          </cell>
          <cell r="AV816">
            <v>1.5</v>
          </cell>
          <cell r="AW816">
            <v>8.663199999999998</v>
          </cell>
          <cell r="AX816">
            <v>0</v>
          </cell>
          <cell r="AY816">
            <v>5.1999999999999998E-3</v>
          </cell>
          <cell r="AZ816">
            <v>0</v>
          </cell>
          <cell r="BA816">
            <v>0</v>
          </cell>
          <cell r="BB816">
            <v>1.5</v>
          </cell>
          <cell r="BC816">
            <v>8.6579999999999977</v>
          </cell>
          <cell r="BD816">
            <v>0</v>
          </cell>
          <cell r="BE816">
            <v>0</v>
          </cell>
          <cell r="BF816">
            <v>7.1631999999999989</v>
          </cell>
          <cell r="BG816" t="e">
            <v>#DIV/0!</v>
          </cell>
          <cell r="BH816">
            <v>0.16</v>
          </cell>
          <cell r="BI816">
            <v>0</v>
          </cell>
          <cell r="BJ816">
            <v>1.77</v>
          </cell>
          <cell r="BK816">
            <v>10.380896</v>
          </cell>
          <cell r="BL816">
            <v>0</v>
          </cell>
          <cell r="BM816">
            <v>0.16445599999999999</v>
          </cell>
          <cell r="BN816">
            <v>0</v>
          </cell>
          <cell r="BO816">
            <v>0</v>
          </cell>
          <cell r="BP816">
            <v>1.357</v>
          </cell>
          <cell r="BQ816">
            <v>8.2456040000000002</v>
          </cell>
          <cell r="BR816">
            <v>0.41299999999999998</v>
          </cell>
          <cell r="BS816">
            <v>1.9708359999999998</v>
          </cell>
          <cell r="BT816">
            <v>0</v>
          </cell>
          <cell r="BU816">
            <v>8.6108960000000003</v>
          </cell>
          <cell r="BV816" t="e">
            <v>#DIV/0!</v>
          </cell>
          <cell r="BW816">
            <v>0</v>
          </cell>
          <cell r="BX816">
            <v>0</v>
          </cell>
        </row>
        <row r="817">
          <cell r="AN817">
            <v>158</v>
          </cell>
          <cell r="AP817" t="str">
            <v>Системный проект связи</v>
          </cell>
          <cell r="AQ817" t="str">
            <v>СТФ</v>
          </cell>
          <cell r="AS817">
            <v>0</v>
          </cell>
          <cell r="AT817">
            <v>1.77</v>
          </cell>
          <cell r="AU817">
            <v>0</v>
          </cell>
          <cell r="AV817">
            <v>1.5</v>
          </cell>
          <cell r="AW817">
            <v>1.5</v>
          </cell>
          <cell r="AX817">
            <v>0</v>
          </cell>
          <cell r="AZ817">
            <v>0</v>
          </cell>
          <cell r="BB817">
            <v>1.5</v>
          </cell>
          <cell r="BC817">
            <v>1.5</v>
          </cell>
          <cell r="BD817">
            <v>0</v>
          </cell>
          <cell r="BF817">
            <v>0</v>
          </cell>
          <cell r="BG817">
            <v>1</v>
          </cell>
          <cell r="BJ817">
            <v>1.77</v>
          </cell>
          <cell r="BK817">
            <v>1.77</v>
          </cell>
          <cell r="BL817">
            <v>0</v>
          </cell>
          <cell r="BN817">
            <v>0</v>
          </cell>
          <cell r="BP817">
            <v>1.357</v>
          </cell>
          <cell r="BQ817">
            <v>1.77</v>
          </cell>
          <cell r="BR817">
            <v>0.41299999999999998</v>
          </cell>
          <cell r="BT817">
            <v>0</v>
          </cell>
          <cell r="BU817">
            <v>0</v>
          </cell>
          <cell r="BV817">
            <v>1</v>
          </cell>
        </row>
        <row r="818">
          <cell r="AN818">
            <v>159</v>
          </cell>
          <cell r="AP818" t="str">
            <v>Реконструкция ВЛ-10кВ Ф-154 от ПС "Пригородная" (участок опор № 1-61.</v>
          </cell>
          <cell r="AQ818" t="str">
            <v>СТФ</v>
          </cell>
          <cell r="AS818">
            <v>0</v>
          </cell>
          <cell r="AT818">
            <v>0.48379999999999995</v>
          </cell>
          <cell r="AU818">
            <v>0</v>
          </cell>
          <cell r="AV818">
            <v>0</v>
          </cell>
          <cell r="AW818">
            <v>0.41</v>
          </cell>
          <cell r="BC818">
            <v>0.41</v>
          </cell>
          <cell r="BF818">
            <v>0.41</v>
          </cell>
          <cell r="BG818" t="e">
            <v>#DIV/0!</v>
          </cell>
          <cell r="BJ818">
            <v>0</v>
          </cell>
          <cell r="BK818">
            <v>0.48380000000000001</v>
          </cell>
          <cell r="BQ818">
            <v>0.37091333333333332</v>
          </cell>
          <cell r="BS818">
            <v>0.11288666666666666</v>
          </cell>
          <cell r="BT818">
            <v>0</v>
          </cell>
          <cell r="BU818">
            <v>0.48380000000000001</v>
          </cell>
          <cell r="BV818" t="e">
            <v>#DIV/0!</v>
          </cell>
        </row>
        <row r="819">
          <cell r="AN819">
            <v>160</v>
          </cell>
          <cell r="AP819" t="str">
            <v xml:space="preserve">Реконструкция ВЛ-10кВ Ф-156 от ПС «Пригородная»» с. Татарка  Шпаковского района </v>
          </cell>
          <cell r="AQ819" t="str">
            <v>СТФ</v>
          </cell>
          <cell r="AS819">
            <v>0</v>
          </cell>
          <cell r="AT819">
            <v>0.42479999999999996</v>
          </cell>
          <cell r="AU819">
            <v>0</v>
          </cell>
          <cell r="AV819">
            <v>0</v>
          </cell>
          <cell r="AW819">
            <v>0.36</v>
          </cell>
          <cell r="BC819">
            <v>0.36</v>
          </cell>
          <cell r="BF819">
            <v>0.36</v>
          </cell>
          <cell r="BG819" t="e">
            <v>#DIV/0!</v>
          </cell>
          <cell r="BJ819">
            <v>0</v>
          </cell>
          <cell r="BK819">
            <v>0.42479999999999996</v>
          </cell>
          <cell r="BQ819">
            <v>0.32567999999999997</v>
          </cell>
          <cell r="BS819">
            <v>9.9119999999999986E-2</v>
          </cell>
          <cell r="BT819">
            <v>0</v>
          </cell>
          <cell r="BU819">
            <v>0.42479999999999996</v>
          </cell>
          <cell r="BV819" t="e">
            <v>#DIV/0!</v>
          </cell>
        </row>
        <row r="820">
          <cell r="AN820">
            <v>161</v>
          </cell>
          <cell r="AP820" t="str">
            <v>Реконструкция ВЛ 10 кВ Ф-163 (установкой доп.ТП для разгрузки КТП-15/163 в с.Старомарьевка Грачевского района )</v>
          </cell>
          <cell r="AQ820" t="str">
            <v>СТФ</v>
          </cell>
          <cell r="AS820">
            <v>0</v>
          </cell>
          <cell r="AT820">
            <v>9.4399999999999998E-2</v>
          </cell>
          <cell r="AU820">
            <v>0</v>
          </cell>
          <cell r="AV820">
            <v>0</v>
          </cell>
          <cell r="AW820">
            <v>0.08</v>
          </cell>
          <cell r="BC820">
            <v>0.08</v>
          </cell>
          <cell r="BF820">
            <v>0.08</v>
          </cell>
          <cell r="BG820" t="e">
            <v>#DIV/0!</v>
          </cell>
          <cell r="BJ820">
            <v>0</v>
          </cell>
          <cell r="BK820">
            <v>9.4399999999999984E-2</v>
          </cell>
          <cell r="BQ820">
            <v>7.2373333333333317E-2</v>
          </cell>
          <cell r="BS820">
            <v>2.202666666666666E-2</v>
          </cell>
          <cell r="BT820">
            <v>0</v>
          </cell>
          <cell r="BU820">
            <v>9.4399999999999984E-2</v>
          </cell>
          <cell r="BV820" t="e">
            <v>#DIV/0!</v>
          </cell>
        </row>
        <row r="821">
          <cell r="AN821">
            <v>162</v>
          </cell>
          <cell r="AP821" t="str">
            <v>Реконструкция ВЛ-10 кВ Ф-135 от ПС «Промкомплекс»» (установка дополнительной ТП   для разгрузки ТП 28/135  в с. Верхнерусское Шпаковского района )</v>
          </cell>
          <cell r="AQ821" t="str">
            <v>СТФ</v>
          </cell>
          <cell r="AS821">
            <v>0</v>
          </cell>
          <cell r="AT821">
            <v>9.4399999999999998E-2</v>
          </cell>
          <cell r="AU821">
            <v>0</v>
          </cell>
          <cell r="AV821">
            <v>0</v>
          </cell>
          <cell r="AW821">
            <v>0.08</v>
          </cell>
          <cell r="BC821">
            <v>0.08</v>
          </cell>
          <cell r="BF821">
            <v>0.08</v>
          </cell>
          <cell r="BG821" t="e">
            <v>#DIV/0!</v>
          </cell>
          <cell r="BJ821">
            <v>0</v>
          </cell>
          <cell r="BK821">
            <v>9.4399999999999984E-2</v>
          </cell>
          <cell r="BQ821">
            <v>7.2373333333333317E-2</v>
          </cell>
          <cell r="BS821">
            <v>2.202666666666666E-2</v>
          </cell>
          <cell r="BT821">
            <v>0</v>
          </cell>
          <cell r="BU821">
            <v>9.4399999999999984E-2</v>
          </cell>
          <cell r="BV821" t="e">
            <v>#DIV/0!</v>
          </cell>
        </row>
        <row r="822">
          <cell r="AN822">
            <v>163</v>
          </cell>
          <cell r="AP822" t="str">
            <v>Реконструкция ВЛ-10 кВ Ф-161 от ПС «Ставрополь-330»» ( установка   дополнительной ТП  для разгрузки  ТП2/161, 3/161 в х. Ташла Шпаковского района )</v>
          </cell>
          <cell r="AQ822" t="str">
            <v>СТФ</v>
          </cell>
          <cell r="AS822">
            <v>0</v>
          </cell>
          <cell r="AT822">
            <v>9.4399999999999998E-2</v>
          </cell>
          <cell r="AU822">
            <v>0</v>
          </cell>
          <cell r="AV822">
            <v>0</v>
          </cell>
          <cell r="AW822">
            <v>0.08</v>
          </cell>
          <cell r="BC822">
            <v>0.08</v>
          </cell>
          <cell r="BF822">
            <v>0.08</v>
          </cell>
          <cell r="BG822" t="e">
            <v>#DIV/0!</v>
          </cell>
          <cell r="BJ822">
            <v>0</v>
          </cell>
          <cell r="BK822">
            <v>9.4399999999999984E-2</v>
          </cell>
          <cell r="BQ822">
            <v>7.2373333333333317E-2</v>
          </cell>
          <cell r="BS822">
            <v>2.202666666666666E-2</v>
          </cell>
          <cell r="BT822">
            <v>0</v>
          </cell>
          <cell r="BU822">
            <v>9.4399999999999984E-2</v>
          </cell>
          <cell r="BV822" t="e">
            <v>#DIV/0!</v>
          </cell>
        </row>
        <row r="823">
          <cell r="AN823">
            <v>164</v>
          </cell>
          <cell r="AP823" t="str">
            <v>Реконструкция ВЛ-10 кВ Ф-166 от ПС «Ставрополь-330»» (уустановка  дополнительной ТП в с Надежда  для разгрузки ТП 13/166, 34/166 в с Надежда Шпаковского района )</v>
          </cell>
          <cell r="AQ823" t="str">
            <v>СТФ</v>
          </cell>
          <cell r="AS823">
            <v>0</v>
          </cell>
          <cell r="AT823">
            <v>9.4399999999999998E-2</v>
          </cell>
          <cell r="AU823">
            <v>0</v>
          </cell>
          <cell r="AV823">
            <v>0</v>
          </cell>
          <cell r="AW823">
            <v>0.08</v>
          </cell>
          <cell r="BC823">
            <v>0.08</v>
          </cell>
          <cell r="BF823">
            <v>0.08</v>
          </cell>
          <cell r="BG823" t="e">
            <v>#DIV/0!</v>
          </cell>
          <cell r="BJ823">
            <v>0</v>
          </cell>
          <cell r="BK823">
            <v>9.4399999999999984E-2</v>
          </cell>
          <cell r="BQ823">
            <v>7.2373333333333317E-2</v>
          </cell>
          <cell r="BS823">
            <v>2.202666666666666E-2</v>
          </cell>
          <cell r="BT823">
            <v>0</v>
          </cell>
          <cell r="BU823">
            <v>9.4399999999999984E-2</v>
          </cell>
          <cell r="BV823" t="e">
            <v>#DIV/0!</v>
          </cell>
        </row>
        <row r="824">
          <cell r="AN824">
            <v>165</v>
          </cell>
          <cell r="AP824" t="str">
            <v>Реконструкция ВЛ-10кВ Ф-166 от ПС «Ставрополь-330» (установка  дополнительной ТП  для разгрузки ТП 9/166, 12/166 в с. Надежда ул. Раздольная военный городок Шпаковского района )</v>
          </cell>
          <cell r="AQ824" t="str">
            <v>СТФ</v>
          </cell>
          <cell r="AS824">
            <v>0</v>
          </cell>
          <cell r="AT824">
            <v>9.4399999999999998E-2</v>
          </cell>
          <cell r="AU824">
            <v>0</v>
          </cell>
          <cell r="AV824">
            <v>0</v>
          </cell>
          <cell r="AW824">
            <v>0.08</v>
          </cell>
          <cell r="BC824">
            <v>0.08</v>
          </cell>
          <cell r="BF824">
            <v>0.08</v>
          </cell>
          <cell r="BG824" t="e">
            <v>#DIV/0!</v>
          </cell>
          <cell r="BJ824">
            <v>0</v>
          </cell>
          <cell r="BK824">
            <v>9.4399999999999984E-2</v>
          </cell>
          <cell r="BQ824">
            <v>7.2373333333333317E-2</v>
          </cell>
          <cell r="BS824">
            <v>2.202666666666666E-2</v>
          </cell>
          <cell r="BT824">
            <v>0</v>
          </cell>
          <cell r="BU824">
            <v>9.4399999999999984E-2</v>
          </cell>
          <cell r="BV824" t="e">
            <v>#DIV/0!</v>
          </cell>
        </row>
        <row r="825">
          <cell r="AN825">
            <v>166</v>
          </cell>
          <cell r="AP825" t="str">
            <v xml:space="preserve">Реконструкция ВЛ-10 Ф-127 от ПС «Шахтер»(   установка   дополнительной ТП в с. Пелагиада Шпаковского района для разгрузки  ТП-4/127
ропольского края
</v>
          </cell>
          <cell r="AQ825" t="str">
            <v>СТФ</v>
          </cell>
          <cell r="AS825">
            <v>0</v>
          </cell>
          <cell r="AT825">
            <v>9.4399999999999998E-2</v>
          </cell>
          <cell r="AU825">
            <v>0</v>
          </cell>
          <cell r="AV825">
            <v>0</v>
          </cell>
          <cell r="AW825">
            <v>0.08</v>
          </cell>
          <cell r="BC825">
            <v>0.08</v>
          </cell>
          <cell r="BF825">
            <v>0.08</v>
          </cell>
          <cell r="BG825" t="e">
            <v>#DIV/0!</v>
          </cell>
          <cell r="BJ825">
            <v>0</v>
          </cell>
          <cell r="BK825">
            <v>9.4399999999999984E-2</v>
          </cell>
          <cell r="BQ825">
            <v>7.2373333333333317E-2</v>
          </cell>
          <cell r="BS825">
            <v>2.202666666666666E-2</v>
          </cell>
          <cell r="BT825">
            <v>0</v>
          </cell>
          <cell r="BU825">
            <v>9.4399999999999984E-2</v>
          </cell>
          <cell r="BV825" t="e">
            <v>#DIV/0!</v>
          </cell>
        </row>
        <row r="826">
          <cell r="AN826">
            <v>167</v>
          </cell>
          <cell r="AP826" t="str">
            <v xml:space="preserve">Реконструкция 0,4 кВ от ТП 2/156 Ф2,Ф1 опор. №1-33 с. Татарка Шпаковского района </v>
          </cell>
          <cell r="AQ826" t="str">
            <v>СТФ</v>
          </cell>
          <cell r="AS826">
            <v>0</v>
          </cell>
          <cell r="AT826">
            <v>0.23599999999999999</v>
          </cell>
          <cell r="AU826">
            <v>0</v>
          </cell>
          <cell r="AV826">
            <v>0</v>
          </cell>
          <cell r="AW826">
            <v>0.2</v>
          </cell>
          <cell r="BC826">
            <v>0.2</v>
          </cell>
          <cell r="BF826">
            <v>0.2</v>
          </cell>
          <cell r="BG826" t="e">
            <v>#DIV/0!</v>
          </cell>
          <cell r="BJ826">
            <v>0</v>
          </cell>
          <cell r="BK826">
            <v>0.23599999999999999</v>
          </cell>
          <cell r="BQ826">
            <v>0.18093333333333333</v>
          </cell>
          <cell r="BS826">
            <v>5.506666666666666E-2</v>
          </cell>
          <cell r="BT826">
            <v>0</v>
          </cell>
          <cell r="BU826">
            <v>0.23599999999999999</v>
          </cell>
          <cell r="BV826" t="e">
            <v>#DIV/0!</v>
          </cell>
        </row>
        <row r="827">
          <cell r="AN827">
            <v>168</v>
          </cell>
          <cell r="AP827" t="str">
            <v xml:space="preserve">Реконструкция 0,4 кВ от ТП 7/156 Ф2, в с. Татарка с   Шпаковского района </v>
          </cell>
          <cell r="AQ827" t="str">
            <v>СТФ</v>
          </cell>
          <cell r="AS827">
            <v>0</v>
          </cell>
          <cell r="AT827">
            <v>0.15340000000000001</v>
          </cell>
          <cell r="AU827">
            <v>0</v>
          </cell>
          <cell r="AV827">
            <v>0</v>
          </cell>
          <cell r="AW827">
            <v>0.13</v>
          </cell>
          <cell r="BC827">
            <v>0.13</v>
          </cell>
          <cell r="BF827">
            <v>0.13</v>
          </cell>
          <cell r="BG827" t="e">
            <v>#DIV/0!</v>
          </cell>
          <cell r="BJ827">
            <v>0</v>
          </cell>
          <cell r="BK827">
            <v>0.15339999999999998</v>
          </cell>
          <cell r="BQ827">
            <v>0.11760666666666665</v>
          </cell>
          <cell r="BS827">
            <v>3.579333333333333E-2</v>
          </cell>
          <cell r="BT827">
            <v>0</v>
          </cell>
          <cell r="BU827">
            <v>0.15339999999999998</v>
          </cell>
          <cell r="BV827" t="e">
            <v>#DIV/0!</v>
          </cell>
        </row>
        <row r="828">
          <cell r="AN828">
            <v>169</v>
          </cell>
          <cell r="AP828" t="str">
            <v xml:space="preserve">Реконструкция ВЛ-0,4 кВ от ТП- 28/135» в с. Верхнерусское Шпаковского района </v>
          </cell>
          <cell r="AQ828" t="str">
            <v>СТФ</v>
          </cell>
          <cell r="AS828">
            <v>0</v>
          </cell>
          <cell r="AT828">
            <v>9.4399999999999998E-2</v>
          </cell>
          <cell r="AU828">
            <v>0</v>
          </cell>
          <cell r="AV828">
            <v>0</v>
          </cell>
          <cell r="AW828">
            <v>0.08</v>
          </cell>
          <cell r="BC828">
            <v>0.08</v>
          </cell>
          <cell r="BF828">
            <v>0.08</v>
          </cell>
          <cell r="BG828" t="e">
            <v>#DIV/0!</v>
          </cell>
          <cell r="BJ828">
            <v>0</v>
          </cell>
          <cell r="BK828">
            <v>9.4399999999999984E-2</v>
          </cell>
          <cell r="BQ828">
            <v>7.2373333333333317E-2</v>
          </cell>
          <cell r="BS828">
            <v>2.202666666666666E-2</v>
          </cell>
          <cell r="BT828">
            <v>0</v>
          </cell>
          <cell r="BU828">
            <v>9.4399999999999984E-2</v>
          </cell>
          <cell r="BV828" t="e">
            <v>#DIV/0!</v>
          </cell>
        </row>
        <row r="829">
          <cell r="AN829">
            <v>170</v>
          </cell>
          <cell r="AP829" t="str">
            <v>Реконструкция ВЛ-0,4 кВ от ТП-13/166 в с. Надежда ул. Орджоникидзе  Шпаковского района Ставропольского края</v>
          </cell>
          <cell r="AQ829" t="str">
            <v>СТФ</v>
          </cell>
          <cell r="AS829">
            <v>0</v>
          </cell>
          <cell r="AT829">
            <v>0.15340000000000001</v>
          </cell>
          <cell r="AU829">
            <v>0</v>
          </cell>
          <cell r="AV829">
            <v>0</v>
          </cell>
          <cell r="AW829">
            <v>0.13</v>
          </cell>
          <cell r="BC829">
            <v>0.13</v>
          </cell>
          <cell r="BF829">
            <v>0.13</v>
          </cell>
          <cell r="BG829" t="e">
            <v>#DIV/0!</v>
          </cell>
          <cell r="BJ829">
            <v>0</v>
          </cell>
          <cell r="BK829">
            <v>0.15339999999999998</v>
          </cell>
          <cell r="BQ829">
            <v>0.11760666666666665</v>
          </cell>
          <cell r="BS829">
            <v>3.579333333333333E-2</v>
          </cell>
          <cell r="BT829">
            <v>0</v>
          </cell>
          <cell r="BU829">
            <v>0.15339999999999998</v>
          </cell>
          <cell r="BV829" t="e">
            <v>#DIV/0!</v>
          </cell>
        </row>
        <row r="830">
          <cell r="AN830">
            <v>171</v>
          </cell>
          <cell r="AP830" t="str">
            <v xml:space="preserve">Реконструкция ВЛ-0,4 кВ от ТП-9/166 в  с. Надежда ул. Раздольная Шпаковского района </v>
          </cell>
          <cell r="AQ830" t="str">
            <v>СТФ</v>
          </cell>
          <cell r="AS830">
            <v>0</v>
          </cell>
          <cell r="AT830">
            <v>8.2600000000000007E-2</v>
          </cell>
          <cell r="AU830">
            <v>0</v>
          </cell>
          <cell r="AV830">
            <v>0</v>
          </cell>
          <cell r="AW830">
            <v>7.0000000000000007E-2</v>
          </cell>
          <cell r="BC830">
            <v>7.0000000000000007E-2</v>
          </cell>
          <cell r="BF830">
            <v>7.0000000000000007E-2</v>
          </cell>
          <cell r="BG830" t="e">
            <v>#DIV/0!</v>
          </cell>
          <cell r="BJ830">
            <v>0</v>
          </cell>
          <cell r="BK830">
            <v>8.2599999999999979E-2</v>
          </cell>
          <cell r="BQ830">
            <v>6.3326666666666656E-2</v>
          </cell>
          <cell r="BS830">
            <v>1.927333333333333E-2</v>
          </cell>
          <cell r="BT830">
            <v>0</v>
          </cell>
          <cell r="BU830">
            <v>8.2599999999999979E-2</v>
          </cell>
          <cell r="BV830" t="e">
            <v>#DIV/0!</v>
          </cell>
        </row>
        <row r="831">
          <cell r="AN831">
            <v>172</v>
          </cell>
          <cell r="AP831" t="str">
            <v xml:space="preserve">Реконструкция ВЛ-0,4 кВ от ТП-12/166 в  с. Надежда ул. Раздольная Шпаковского района </v>
          </cell>
          <cell r="AQ831" t="str">
            <v>СТФ</v>
          </cell>
          <cell r="AS831">
            <v>0</v>
          </cell>
          <cell r="AT831">
            <v>8.2600000000000007E-2</v>
          </cell>
          <cell r="AU831">
            <v>0</v>
          </cell>
          <cell r="AV831">
            <v>0</v>
          </cell>
          <cell r="AW831">
            <v>7.0000000000000007E-2</v>
          </cell>
          <cell r="BC831">
            <v>7.0000000000000007E-2</v>
          </cell>
          <cell r="BF831">
            <v>7.0000000000000007E-2</v>
          </cell>
          <cell r="BG831" t="e">
            <v>#DIV/0!</v>
          </cell>
          <cell r="BJ831">
            <v>0</v>
          </cell>
          <cell r="BK831">
            <v>8.2599999999999979E-2</v>
          </cell>
          <cell r="BQ831">
            <v>6.3326666666666656E-2</v>
          </cell>
          <cell r="BS831">
            <v>1.927333333333333E-2</v>
          </cell>
          <cell r="BT831">
            <v>0</v>
          </cell>
          <cell r="BU831">
            <v>8.2599999999999979E-2</v>
          </cell>
          <cell r="BV831" t="e">
            <v>#DIV/0!</v>
          </cell>
        </row>
        <row r="832">
          <cell r="AN832">
            <v>173</v>
          </cell>
          <cell r="AP832" t="str">
            <v xml:space="preserve">Реконструкция ВЛ-0,4 кВ от ТП-2/166 в  с. Надежда ул. Советская Шпаковского района </v>
          </cell>
          <cell r="AQ832" t="str">
            <v>СТФ</v>
          </cell>
          <cell r="AS832">
            <v>0</v>
          </cell>
          <cell r="AT832">
            <v>0.15340000000000001</v>
          </cell>
          <cell r="AU832">
            <v>0</v>
          </cell>
          <cell r="AV832">
            <v>0</v>
          </cell>
          <cell r="AW832">
            <v>0.13</v>
          </cell>
          <cell r="BC832">
            <v>0.13</v>
          </cell>
          <cell r="BF832">
            <v>0.13</v>
          </cell>
          <cell r="BG832" t="e">
            <v>#DIV/0!</v>
          </cell>
          <cell r="BJ832">
            <v>0</v>
          </cell>
          <cell r="BK832">
            <v>0.15339999999999998</v>
          </cell>
          <cell r="BQ832">
            <v>0.11760666666666665</v>
          </cell>
          <cell r="BS832">
            <v>3.579333333333333E-2</v>
          </cell>
          <cell r="BT832">
            <v>0</v>
          </cell>
          <cell r="BU832">
            <v>0.15339999999999998</v>
          </cell>
          <cell r="BV832" t="e">
            <v>#DIV/0!</v>
          </cell>
        </row>
        <row r="833">
          <cell r="AN833">
            <v>174</v>
          </cell>
          <cell r="AP833" t="str">
            <v xml:space="preserve">Реконструкция ВЛ-0,4 кВ от ТП-27/166 в  с. Надежда ул. Советская Шпаковского района </v>
          </cell>
          <cell r="AQ833" t="str">
            <v>СТФ</v>
          </cell>
          <cell r="AS833">
            <v>0</v>
          </cell>
          <cell r="AT833">
            <v>0.15340000000000001</v>
          </cell>
          <cell r="AU833">
            <v>0</v>
          </cell>
          <cell r="AV833">
            <v>0</v>
          </cell>
          <cell r="AW833">
            <v>0.13</v>
          </cell>
          <cell r="BC833">
            <v>0.13</v>
          </cell>
          <cell r="BF833">
            <v>0.13</v>
          </cell>
          <cell r="BG833" t="e">
            <v>#DIV/0!</v>
          </cell>
          <cell r="BJ833">
            <v>0</v>
          </cell>
          <cell r="BK833">
            <v>0.15339999999999998</v>
          </cell>
          <cell r="BQ833">
            <v>0.11760666666666665</v>
          </cell>
          <cell r="BS833">
            <v>3.579333333333333E-2</v>
          </cell>
          <cell r="BT833">
            <v>0</v>
          </cell>
          <cell r="BU833">
            <v>0.15339999999999998</v>
          </cell>
          <cell r="BV833" t="e">
            <v>#DIV/0!</v>
          </cell>
        </row>
        <row r="834">
          <cell r="AN834">
            <v>175</v>
          </cell>
          <cell r="AP834" t="str">
            <v>Реконструкция ВЛ-0,4кВ Ф-1 от ТП-2/150 в х.Польском Шпаковского района Ставропольского края</v>
          </cell>
          <cell r="AQ834" t="str">
            <v>СТФ</v>
          </cell>
          <cell r="AS834">
            <v>0</v>
          </cell>
          <cell r="AT834">
            <v>0.1888</v>
          </cell>
          <cell r="AU834">
            <v>0</v>
          </cell>
          <cell r="AV834">
            <v>0</v>
          </cell>
          <cell r="AW834">
            <v>0.16</v>
          </cell>
          <cell r="BC834">
            <v>0.16</v>
          </cell>
          <cell r="BF834">
            <v>0.16</v>
          </cell>
          <cell r="BG834" t="e">
            <v>#DIV/0!</v>
          </cell>
          <cell r="BJ834">
            <v>0</v>
          </cell>
          <cell r="BK834">
            <v>0.18879999999999997</v>
          </cell>
          <cell r="BQ834">
            <v>0.14474666666666663</v>
          </cell>
          <cell r="BS834">
            <v>4.4053333333333319E-2</v>
          </cell>
          <cell r="BT834">
            <v>0</v>
          </cell>
          <cell r="BU834">
            <v>0.18879999999999997</v>
          </cell>
          <cell r="BV834" t="e">
            <v>#DIV/0!</v>
          </cell>
        </row>
        <row r="835">
          <cell r="AN835">
            <v>176</v>
          </cell>
          <cell r="AP835" t="str">
            <v>Реконструкция ВЛ-0,4кВ Ф-4 от ТП-1/156 в с.Татарка  Шпаковского района Ставропольского края</v>
          </cell>
          <cell r="AQ835" t="str">
            <v>СТФ</v>
          </cell>
          <cell r="AS835">
            <v>0</v>
          </cell>
          <cell r="AT835">
            <v>0.1298</v>
          </cell>
          <cell r="AU835">
            <v>0</v>
          </cell>
          <cell r="AV835">
            <v>0</v>
          </cell>
          <cell r="AW835">
            <v>0.11</v>
          </cell>
          <cell r="BC835">
            <v>0.11</v>
          </cell>
          <cell r="BF835">
            <v>0.11</v>
          </cell>
          <cell r="BG835" t="e">
            <v>#DIV/0!</v>
          </cell>
          <cell r="BJ835">
            <v>0</v>
          </cell>
          <cell r="BK835">
            <v>0.12979999999999997</v>
          </cell>
          <cell r="BQ835">
            <v>9.9513333333333315E-2</v>
          </cell>
          <cell r="BS835">
            <v>3.0286666666666663E-2</v>
          </cell>
          <cell r="BT835">
            <v>0</v>
          </cell>
          <cell r="BU835">
            <v>0.12979999999999997</v>
          </cell>
          <cell r="BV835" t="e">
            <v>#DIV/0!</v>
          </cell>
        </row>
        <row r="836">
          <cell r="AN836">
            <v>177</v>
          </cell>
          <cell r="AP836" t="str">
            <v>Реконструкция ВЛ-0,4кВ Ф-1.2.3 от ТП-2/154 в с.Татарка Шпаковского района Ставропольского края</v>
          </cell>
          <cell r="AQ836" t="str">
            <v>СТФ</v>
          </cell>
          <cell r="AS836">
            <v>0</v>
          </cell>
          <cell r="AT836">
            <v>0.35399999999999998</v>
          </cell>
          <cell r="AU836">
            <v>0</v>
          </cell>
          <cell r="AV836">
            <v>0</v>
          </cell>
          <cell r="AW836">
            <v>0.3</v>
          </cell>
          <cell r="BC836">
            <v>0.3</v>
          </cell>
          <cell r="BF836">
            <v>0.3</v>
          </cell>
          <cell r="BG836" t="e">
            <v>#DIV/0!</v>
          </cell>
          <cell r="BJ836">
            <v>0</v>
          </cell>
          <cell r="BK836">
            <v>0.35399999999999998</v>
          </cell>
          <cell r="BQ836">
            <v>0.27139999999999997</v>
          </cell>
          <cell r="BS836">
            <v>8.2599999999999993E-2</v>
          </cell>
          <cell r="BT836">
            <v>0</v>
          </cell>
          <cell r="BU836">
            <v>0.35399999999999998</v>
          </cell>
          <cell r="BV836" t="e">
            <v>#DIV/0!</v>
          </cell>
        </row>
        <row r="837">
          <cell r="AN837">
            <v>178</v>
          </cell>
          <cell r="AP837" t="str">
            <v>Реконструкция ВЛ-0,4кВ Ф-1 от ТП-3/120 в х.Темнореченском  Шпаковского района Ставропольского края</v>
          </cell>
          <cell r="AQ837" t="str">
            <v>СТФ</v>
          </cell>
          <cell r="AS837">
            <v>0</v>
          </cell>
          <cell r="AT837">
            <v>0.21239999999999998</v>
          </cell>
          <cell r="AU837">
            <v>0</v>
          </cell>
          <cell r="AV837">
            <v>0</v>
          </cell>
          <cell r="AW837">
            <v>0.18</v>
          </cell>
          <cell r="BC837">
            <v>0.18</v>
          </cell>
          <cell r="BF837">
            <v>0.18</v>
          </cell>
          <cell r="BG837" t="e">
            <v>#DIV/0!</v>
          </cell>
          <cell r="BJ837">
            <v>0</v>
          </cell>
          <cell r="BK837">
            <v>0.21239999999999998</v>
          </cell>
          <cell r="BQ837">
            <v>0.16283999999999998</v>
          </cell>
          <cell r="BS837">
            <v>4.9559999999999993E-2</v>
          </cell>
          <cell r="BT837">
            <v>0</v>
          </cell>
          <cell r="BU837">
            <v>0.21239999999999998</v>
          </cell>
          <cell r="BV837" t="e">
            <v>#DIV/0!</v>
          </cell>
        </row>
        <row r="838">
          <cell r="AN838">
            <v>179</v>
          </cell>
          <cell r="AP838" t="str">
            <v>Реконструкция ВЛ-0,4кВ Ф-3 от ТП-3/157 в с.Татарка  Шпаковского района Ставропольского края</v>
          </cell>
          <cell r="AQ838" t="str">
            <v>СТФ</v>
          </cell>
          <cell r="AS838">
            <v>0</v>
          </cell>
          <cell r="AT838">
            <v>0.11327999999999999</v>
          </cell>
          <cell r="AU838">
            <v>0</v>
          </cell>
          <cell r="AV838">
            <v>0</v>
          </cell>
          <cell r="AW838">
            <v>9.6000000000000002E-2</v>
          </cell>
          <cell r="BC838">
            <v>9.6000000000000002E-2</v>
          </cell>
          <cell r="BF838">
            <v>9.6000000000000002E-2</v>
          </cell>
          <cell r="BG838" t="e">
            <v>#DIV/0!</v>
          </cell>
          <cell r="BJ838">
            <v>0</v>
          </cell>
          <cell r="BK838">
            <v>0.11327999999999999</v>
          </cell>
          <cell r="BQ838">
            <v>8.6847999999999995E-2</v>
          </cell>
          <cell r="BS838">
            <v>2.6431999999999997E-2</v>
          </cell>
          <cell r="BT838">
            <v>0</v>
          </cell>
          <cell r="BU838">
            <v>0.11327999999999999</v>
          </cell>
          <cell r="BV838" t="e">
            <v>#DIV/0!</v>
          </cell>
        </row>
        <row r="839">
          <cell r="AN839">
            <v>180</v>
          </cell>
          <cell r="AP839" t="str">
            <v>Реконструкция ВЛ-0,4кВ Ф-2 от ТП-3/154 в с.Татарка  Шпаковского района Ставропольского края</v>
          </cell>
          <cell r="AQ839" t="str">
            <v>СТФ</v>
          </cell>
          <cell r="AS839">
            <v>0</v>
          </cell>
          <cell r="AT839">
            <v>9.4399999999999998E-2</v>
          </cell>
          <cell r="AU839">
            <v>0</v>
          </cell>
          <cell r="AV839">
            <v>0</v>
          </cell>
          <cell r="AW839">
            <v>0.08</v>
          </cell>
          <cell r="BC839">
            <v>0.08</v>
          </cell>
          <cell r="BF839">
            <v>0.08</v>
          </cell>
          <cell r="BG839" t="e">
            <v>#DIV/0!</v>
          </cell>
          <cell r="BJ839">
            <v>0</v>
          </cell>
          <cell r="BK839">
            <v>9.4399999999999984E-2</v>
          </cell>
          <cell r="BQ839">
            <v>7.2373333333333317E-2</v>
          </cell>
          <cell r="BS839">
            <v>2.202666666666666E-2</v>
          </cell>
          <cell r="BT839">
            <v>0</v>
          </cell>
          <cell r="BU839">
            <v>9.4399999999999984E-2</v>
          </cell>
          <cell r="BV839" t="e">
            <v>#DIV/0!</v>
          </cell>
        </row>
        <row r="840">
          <cell r="AN840">
            <v>181</v>
          </cell>
          <cell r="AP840" t="str">
            <v>Реконструкция ВЛ-0,4кВ Ф-1 от ТП-4/154 в с.Татарка  Шпаковского района Ставропольского края</v>
          </cell>
          <cell r="AQ840" t="str">
            <v>СТФ</v>
          </cell>
          <cell r="AS840">
            <v>0</v>
          </cell>
          <cell r="AT840">
            <v>0.1298</v>
          </cell>
          <cell r="AU840">
            <v>0</v>
          </cell>
          <cell r="AV840">
            <v>0</v>
          </cell>
          <cell r="AW840">
            <v>0.11</v>
          </cell>
          <cell r="BC840">
            <v>0.11</v>
          </cell>
          <cell r="BF840">
            <v>0.11</v>
          </cell>
          <cell r="BG840" t="e">
            <v>#DIV/0!</v>
          </cell>
          <cell r="BJ840">
            <v>0</v>
          </cell>
          <cell r="BK840">
            <v>0.12979999999999997</v>
          </cell>
          <cell r="BQ840">
            <v>9.9513333333333315E-2</v>
          </cell>
          <cell r="BS840">
            <v>3.0286666666666663E-2</v>
          </cell>
          <cell r="BT840">
            <v>0</v>
          </cell>
          <cell r="BU840">
            <v>0.12979999999999997</v>
          </cell>
          <cell r="BV840" t="e">
            <v>#DIV/0!</v>
          </cell>
        </row>
        <row r="841">
          <cell r="AN841">
            <v>182</v>
          </cell>
          <cell r="AP841" t="str">
            <v>Реконструкция ВЛ-0,4кВ Ф-2 от ТП-4/157 в с.Татарка  Шпаковского района Ставропольского края</v>
          </cell>
          <cell r="AQ841" t="str">
            <v>СТФ</v>
          </cell>
          <cell r="AS841">
            <v>0</v>
          </cell>
          <cell r="AT841">
            <v>0.15340000000000001</v>
          </cell>
          <cell r="AU841">
            <v>0</v>
          </cell>
          <cell r="AV841">
            <v>0</v>
          </cell>
          <cell r="AW841">
            <v>0.13</v>
          </cell>
          <cell r="BC841">
            <v>0.13</v>
          </cell>
          <cell r="BF841">
            <v>0.13</v>
          </cell>
          <cell r="BG841" t="e">
            <v>#DIV/0!</v>
          </cell>
          <cell r="BJ841">
            <v>0</v>
          </cell>
          <cell r="BK841">
            <v>0.15339999999999998</v>
          </cell>
          <cell r="BQ841">
            <v>0.11760666666666665</v>
          </cell>
          <cell r="BS841">
            <v>3.579333333333333E-2</v>
          </cell>
          <cell r="BT841">
            <v>0</v>
          </cell>
          <cell r="BU841">
            <v>0.15339999999999998</v>
          </cell>
          <cell r="BV841" t="e">
            <v>#DIV/0!</v>
          </cell>
        </row>
        <row r="842">
          <cell r="AN842">
            <v>183</v>
          </cell>
          <cell r="AP842" t="str">
            <v>Реконструкция ВЛ-0,4кВ Ф-1 от ТП-7/150 в х.Темнореченском  Шпаковского района Ставропольского края</v>
          </cell>
          <cell r="AQ842" t="str">
            <v>СТФ</v>
          </cell>
          <cell r="AS842">
            <v>0</v>
          </cell>
          <cell r="AT842">
            <v>0.10619999999999999</v>
          </cell>
          <cell r="AU842">
            <v>0</v>
          </cell>
          <cell r="AV842">
            <v>0</v>
          </cell>
          <cell r="AW842">
            <v>0.09</v>
          </cell>
          <cell r="BC842">
            <v>0.09</v>
          </cell>
          <cell r="BF842">
            <v>0.09</v>
          </cell>
          <cell r="BG842" t="e">
            <v>#DIV/0!</v>
          </cell>
          <cell r="BJ842">
            <v>0</v>
          </cell>
          <cell r="BK842">
            <v>0.10619999999999999</v>
          </cell>
          <cell r="BQ842">
            <v>8.1419999999999992E-2</v>
          </cell>
          <cell r="BS842">
            <v>2.4779999999999996E-2</v>
          </cell>
          <cell r="BT842">
            <v>0</v>
          </cell>
          <cell r="BU842">
            <v>0.10619999999999999</v>
          </cell>
          <cell r="BV842" t="e">
            <v>#DIV/0!</v>
          </cell>
        </row>
        <row r="843">
          <cell r="AN843">
            <v>184</v>
          </cell>
          <cell r="AP843" t="str">
            <v>Реконструкция ВЛ-0,4кВ Ф-1 от ТП-8/150 в х.Темнореченском Шпаковского района Ставропольского края</v>
          </cell>
          <cell r="AQ843" t="str">
            <v>СТФ</v>
          </cell>
          <cell r="AS843">
            <v>0</v>
          </cell>
          <cell r="AT843">
            <v>0.15340000000000001</v>
          </cell>
          <cell r="AU843">
            <v>0</v>
          </cell>
          <cell r="AV843">
            <v>0</v>
          </cell>
          <cell r="AW843">
            <v>0.13</v>
          </cell>
          <cell r="BC843">
            <v>0.13</v>
          </cell>
          <cell r="BF843">
            <v>0.13</v>
          </cell>
          <cell r="BG843" t="e">
            <v>#DIV/0!</v>
          </cell>
          <cell r="BJ843">
            <v>0</v>
          </cell>
          <cell r="BK843">
            <v>0.15339999999999998</v>
          </cell>
          <cell r="BQ843">
            <v>0.11760666666666665</v>
          </cell>
          <cell r="BS843">
            <v>3.579333333333333E-2</v>
          </cell>
          <cell r="BT843">
            <v>0</v>
          </cell>
          <cell r="BU843">
            <v>0.15339999999999998</v>
          </cell>
          <cell r="BV843" t="e">
            <v>#DIV/0!</v>
          </cell>
        </row>
        <row r="844">
          <cell r="AN844">
            <v>185</v>
          </cell>
          <cell r="AP844" t="str">
            <v>Реконструкция ВЛ-10 кВ Ф-166 от ПС Рыздвяная в пролете оп. №№ 1-66 в ст. Рождественская  Изобильненского района с заменой опор и применением СИП 3А</v>
          </cell>
          <cell r="AQ844" t="str">
            <v>СТФ</v>
          </cell>
          <cell r="AS844">
            <v>0</v>
          </cell>
          <cell r="AT844">
            <v>0.59</v>
          </cell>
          <cell r="AU844">
            <v>0</v>
          </cell>
          <cell r="AV844">
            <v>0</v>
          </cell>
          <cell r="AW844">
            <v>0.5</v>
          </cell>
          <cell r="BC844">
            <v>0.5</v>
          </cell>
          <cell r="BF844">
            <v>0.5</v>
          </cell>
          <cell r="BG844" t="e">
            <v>#DIV/0!</v>
          </cell>
          <cell r="BJ844">
            <v>0</v>
          </cell>
          <cell r="BK844">
            <v>0.59</v>
          </cell>
          <cell r="BQ844">
            <v>0.45233333333333331</v>
          </cell>
          <cell r="BS844">
            <v>0.13766666666666666</v>
          </cell>
          <cell r="BT844">
            <v>0</v>
          </cell>
          <cell r="BU844">
            <v>0.59</v>
          </cell>
          <cell r="BV844" t="e">
            <v>#DIV/0!</v>
          </cell>
        </row>
        <row r="845">
          <cell r="AN845">
            <v>186</v>
          </cell>
          <cell r="AP845" t="str">
            <v>Реконструкция ВЛ-10 кВ Ф-131 от ПС Донская (устройство доп. ТП для разгрузки ТП-2/131, строительство ВЛ-10 кВ для подключения новой ТП и ВЛ 0,4 кВ для отсечения н/в Ф-1 от ТП и разделения на более короткие участки) в с. Донское Труновского района</v>
          </cell>
          <cell r="AQ845" t="str">
            <v>СТФ</v>
          </cell>
          <cell r="AS845">
            <v>0</v>
          </cell>
          <cell r="AT845">
            <v>0.28319999999999995</v>
          </cell>
          <cell r="AU845">
            <v>0</v>
          </cell>
          <cell r="AV845">
            <v>0</v>
          </cell>
          <cell r="AW845">
            <v>0.24</v>
          </cell>
          <cell r="BC845">
            <v>0.24</v>
          </cell>
          <cell r="BF845">
            <v>0.24</v>
          </cell>
          <cell r="BG845" t="e">
            <v>#DIV/0!</v>
          </cell>
          <cell r="BJ845">
            <v>0</v>
          </cell>
          <cell r="BK845">
            <v>0.28320000000000001</v>
          </cell>
          <cell r="BQ845">
            <v>0.21712000000000001</v>
          </cell>
          <cell r="BS845">
            <v>6.608E-2</v>
          </cell>
          <cell r="BT845">
            <v>0</v>
          </cell>
          <cell r="BU845">
            <v>0.28320000000000001</v>
          </cell>
          <cell r="BV845" t="e">
            <v>#DIV/0!</v>
          </cell>
        </row>
        <row r="846">
          <cell r="AN846">
            <v>187</v>
          </cell>
          <cell r="AP846" t="str">
            <v>Реконструкция ВЛ-10 кВ Ф-137 от ПС Донская (установка доп. ТП для разгрузки ТП-5/137, строительство ВЛ-10 кВ для подключения новой ТП и ВЛ 0,4 кВ для отсечения н/в Ф-2 от ТП в пролете оп. №№3-45 и разделения на более короткие участки)  в с. Донское Труновского района</v>
          </cell>
          <cell r="AQ846" t="str">
            <v>СТФ</v>
          </cell>
          <cell r="AS846">
            <v>0</v>
          </cell>
          <cell r="AT846">
            <v>0.30325999999999997</v>
          </cell>
          <cell r="AU846">
            <v>0</v>
          </cell>
          <cell r="AV846">
            <v>0</v>
          </cell>
          <cell r="AW846">
            <v>0.25700000000000001</v>
          </cell>
          <cell r="BC846">
            <v>0.25700000000000001</v>
          </cell>
          <cell r="BF846">
            <v>0.25700000000000001</v>
          </cell>
          <cell r="BG846" t="e">
            <v>#DIV/0!</v>
          </cell>
          <cell r="BJ846">
            <v>0</v>
          </cell>
          <cell r="BK846">
            <v>0.30325999999999997</v>
          </cell>
          <cell r="BQ846">
            <v>0.23249933333333331</v>
          </cell>
          <cell r="BS846">
            <v>7.0760666666666666E-2</v>
          </cell>
          <cell r="BT846">
            <v>0</v>
          </cell>
          <cell r="BU846">
            <v>0.30325999999999997</v>
          </cell>
          <cell r="BV846" t="e">
            <v>#DIV/0!</v>
          </cell>
        </row>
        <row r="847">
          <cell r="AN847">
            <v>188</v>
          </cell>
          <cell r="AP847" t="str">
            <v>Реконструкция ВЛ-0.4кВ от ТП-5/354 в х.Сухом  Изобильненского района (замена опор, замена сущ. провода на СИП-2А)</v>
          </cell>
          <cell r="AQ847" t="str">
            <v>СТФ</v>
          </cell>
          <cell r="AS847">
            <v>0</v>
          </cell>
          <cell r="AT847">
            <v>0.36815999999999999</v>
          </cell>
          <cell r="AU847">
            <v>0</v>
          </cell>
          <cell r="AV847">
            <v>0</v>
          </cell>
          <cell r="AW847">
            <v>0.312</v>
          </cell>
          <cell r="BC847">
            <v>0.312</v>
          </cell>
          <cell r="BF847">
            <v>0.312</v>
          </cell>
          <cell r="BG847" t="e">
            <v>#DIV/0!</v>
          </cell>
          <cell r="BJ847">
            <v>0</v>
          </cell>
          <cell r="BK847">
            <v>0.36815999999999993</v>
          </cell>
          <cell r="BQ847">
            <v>0.28225599999999995</v>
          </cell>
          <cell r="BS847">
            <v>8.5903999999999994E-2</v>
          </cell>
          <cell r="BT847">
            <v>0</v>
          </cell>
          <cell r="BU847">
            <v>0.36815999999999993</v>
          </cell>
          <cell r="BV847" t="e">
            <v>#DIV/0!</v>
          </cell>
        </row>
        <row r="848">
          <cell r="AN848">
            <v>189</v>
          </cell>
          <cell r="AP848" t="str">
            <v>Реконструкция ВЛ-0.4кВ от ТП-1/143 в п. Передовой Изобильненского района совместным подвесом с ВЛ-10 кВ Ф-143</v>
          </cell>
          <cell r="AQ848" t="str">
            <v>СТФ</v>
          </cell>
          <cell r="AS848">
            <v>0</v>
          </cell>
          <cell r="AT848">
            <v>0.15340000000000001</v>
          </cell>
          <cell r="AU848">
            <v>0</v>
          </cell>
          <cell r="AV848">
            <v>0</v>
          </cell>
          <cell r="AW848">
            <v>0.13</v>
          </cell>
          <cell r="BC848">
            <v>0.13</v>
          </cell>
          <cell r="BF848">
            <v>0.13</v>
          </cell>
          <cell r="BG848" t="e">
            <v>#DIV/0!</v>
          </cell>
          <cell r="BJ848">
            <v>0</v>
          </cell>
          <cell r="BK848">
            <v>0.15339999999999998</v>
          </cell>
          <cell r="BQ848">
            <v>0.11760666666666665</v>
          </cell>
          <cell r="BS848">
            <v>3.579333333333333E-2</v>
          </cell>
          <cell r="BT848">
            <v>0</v>
          </cell>
          <cell r="BU848">
            <v>0.15339999999999998</v>
          </cell>
          <cell r="BV848" t="e">
            <v>#DIV/0!</v>
          </cell>
        </row>
        <row r="849">
          <cell r="AN849">
            <v>190</v>
          </cell>
          <cell r="AP849" t="str">
            <v xml:space="preserve">Замена существующей КТП-1/409 на МТП с тр-ром 250 кВА в с.Птичье  Изобильненского района </v>
          </cell>
          <cell r="AQ849" t="str">
            <v>СТФ</v>
          </cell>
          <cell r="AS849">
            <v>0</v>
          </cell>
          <cell r="AT849">
            <v>5.8999999999999997E-2</v>
          </cell>
          <cell r="AU849">
            <v>0</v>
          </cell>
          <cell r="AV849">
            <v>0</v>
          </cell>
          <cell r="AW849">
            <v>0.05</v>
          </cell>
          <cell r="BC849">
            <v>0.05</v>
          </cell>
          <cell r="BF849">
            <v>0.05</v>
          </cell>
          <cell r="BG849" t="e">
            <v>#DIV/0!</v>
          </cell>
          <cell r="BJ849">
            <v>0</v>
          </cell>
          <cell r="BK849">
            <v>5.8999999999999997E-2</v>
          </cell>
          <cell r="BQ849">
            <v>4.5233333333333334E-2</v>
          </cell>
          <cell r="BS849">
            <v>1.3766666666666665E-2</v>
          </cell>
          <cell r="BT849">
            <v>0</v>
          </cell>
          <cell r="BU849">
            <v>5.8999999999999997E-2</v>
          </cell>
          <cell r="BV849" t="e">
            <v>#DIV/0!</v>
          </cell>
        </row>
        <row r="850">
          <cell r="AN850">
            <v>191</v>
          </cell>
          <cell r="AP850" t="str">
            <v>Реконструкция ВЛ-0.4кВ от ТП-4/497 в c.Раздольное Новоалександровского района (замена опор, замена сущ. провода на СИП-2А)</v>
          </cell>
          <cell r="AQ850" t="str">
            <v>СТФ</v>
          </cell>
          <cell r="AS850">
            <v>0</v>
          </cell>
          <cell r="AT850">
            <v>0.56757999999999997</v>
          </cell>
          <cell r="AU850">
            <v>0</v>
          </cell>
          <cell r="AV850">
            <v>0</v>
          </cell>
          <cell r="AW850">
            <v>0.48099999999999998</v>
          </cell>
          <cell r="BC850">
            <v>0.48099999999999998</v>
          </cell>
          <cell r="BF850">
            <v>0.48099999999999998</v>
          </cell>
          <cell r="BG850" t="e">
            <v>#DIV/0!</v>
          </cell>
          <cell r="BJ850">
            <v>0</v>
          </cell>
          <cell r="BK850">
            <v>0.56757999999999986</v>
          </cell>
          <cell r="BQ850">
            <v>0.43514466666666657</v>
          </cell>
          <cell r="BS850">
            <v>0.13243533333333332</v>
          </cell>
          <cell r="BT850">
            <v>0</v>
          </cell>
          <cell r="BU850">
            <v>0.56757999999999986</v>
          </cell>
          <cell r="BV850" t="e">
            <v>#DIV/0!</v>
          </cell>
        </row>
        <row r="851">
          <cell r="AN851">
            <v>192</v>
          </cell>
          <cell r="AP851" t="str">
            <v>Реконструкция ВЛ-0.4кВ от ТП-12/204  ст. Кармалиновская Новоалександровского района (замена опор, замена сущ. провода на СИП-2А)</v>
          </cell>
          <cell r="AQ851" t="str">
            <v>СТФ</v>
          </cell>
          <cell r="AS851">
            <v>0</v>
          </cell>
          <cell r="AT851">
            <v>0.32213999999999998</v>
          </cell>
          <cell r="AU851">
            <v>0</v>
          </cell>
          <cell r="AV851">
            <v>0</v>
          </cell>
          <cell r="AW851">
            <v>0.27300000000000002</v>
          </cell>
          <cell r="BC851">
            <v>0.27300000000000002</v>
          </cell>
          <cell r="BF851">
            <v>0.27300000000000002</v>
          </cell>
          <cell r="BG851" t="e">
            <v>#DIV/0!</v>
          </cell>
          <cell r="BJ851">
            <v>0</v>
          </cell>
          <cell r="BK851">
            <v>0.32213999999999998</v>
          </cell>
          <cell r="BQ851">
            <v>0.24697399999999997</v>
          </cell>
          <cell r="BS851">
            <v>7.5165999999999983E-2</v>
          </cell>
          <cell r="BT851">
            <v>0</v>
          </cell>
          <cell r="BU851">
            <v>0.32213999999999998</v>
          </cell>
          <cell r="BV851" t="e">
            <v>#DIV/0!</v>
          </cell>
        </row>
        <row r="852">
          <cell r="AN852">
            <v>193</v>
          </cell>
          <cell r="AP852" t="str">
            <v>Реконструкция ВЛ-0.4кВ от ТП-3/107 в х.Краснодарском Новоалександровского района (замена опор, замена сущ. провода на СИП-2А)</v>
          </cell>
          <cell r="AQ852" t="str">
            <v>СТФ</v>
          </cell>
          <cell r="AS852">
            <v>0</v>
          </cell>
          <cell r="AT852">
            <v>0.24543999999999996</v>
          </cell>
          <cell r="AU852">
            <v>0</v>
          </cell>
          <cell r="AV852">
            <v>0</v>
          </cell>
          <cell r="AW852">
            <v>0.20799999999999999</v>
          </cell>
          <cell r="BC852">
            <v>0.20799999999999999</v>
          </cell>
          <cell r="BF852">
            <v>0.20799999999999999</v>
          </cell>
          <cell r="BG852" t="e">
            <v>#DIV/0!</v>
          </cell>
          <cell r="BJ852">
            <v>0</v>
          </cell>
          <cell r="BK852">
            <v>0.24543999999999999</v>
          </cell>
          <cell r="BQ852">
            <v>0.18817066666666665</v>
          </cell>
          <cell r="BS852">
            <v>5.7269333333333332E-2</v>
          </cell>
          <cell r="BT852">
            <v>0</v>
          </cell>
          <cell r="BU852">
            <v>0.24543999999999999</v>
          </cell>
          <cell r="BV852" t="e">
            <v>#DIV/0!</v>
          </cell>
        </row>
        <row r="853">
          <cell r="AN853">
            <v>194</v>
          </cell>
          <cell r="AP853" t="str">
            <v>Реконструкция ВЛ-0.4кВ от ТП-11/141в ст. Григорополисской Новоалександровского района</v>
          </cell>
          <cell r="AQ853" t="str">
            <v>СТФ</v>
          </cell>
          <cell r="AS853">
            <v>0</v>
          </cell>
          <cell r="AT853">
            <v>0.4602</v>
          </cell>
          <cell r="AU853">
            <v>0</v>
          </cell>
          <cell r="AV853">
            <v>0</v>
          </cell>
          <cell r="AW853">
            <v>0.39</v>
          </cell>
          <cell r="BC853">
            <v>0.39</v>
          </cell>
          <cell r="BF853">
            <v>0.39</v>
          </cell>
          <cell r="BG853" t="e">
            <v>#DIV/0!</v>
          </cell>
          <cell r="BJ853">
            <v>0</v>
          </cell>
          <cell r="BK853">
            <v>0.46019999999999994</v>
          </cell>
          <cell r="BQ853">
            <v>0.35281999999999997</v>
          </cell>
          <cell r="BS853">
            <v>0.10737999999999999</v>
          </cell>
          <cell r="BT853">
            <v>0</v>
          </cell>
          <cell r="BU853">
            <v>0.46019999999999994</v>
          </cell>
          <cell r="BV853" t="e">
            <v>#DIV/0!</v>
          </cell>
        </row>
        <row r="854">
          <cell r="AN854">
            <v>195</v>
          </cell>
          <cell r="AP854" t="str">
            <v>Реконструкция ВЛ-0.4кВ от ТП-10/118 в с. Ладовская Балка Красногвардейского района (замена опор, замена сущ. провода на СИП-2А)</v>
          </cell>
          <cell r="AQ854" t="str">
            <v>СТФ</v>
          </cell>
          <cell r="AS854">
            <v>0</v>
          </cell>
          <cell r="AT854">
            <v>0.16873999999999997</v>
          </cell>
          <cell r="AU854">
            <v>0</v>
          </cell>
          <cell r="AV854">
            <v>0</v>
          </cell>
          <cell r="AW854">
            <v>0.14299999999999999</v>
          </cell>
          <cell r="BC854">
            <v>0.14299999999999999</v>
          </cell>
          <cell r="BF854">
            <v>0.14299999999999999</v>
          </cell>
          <cell r="BG854" t="e">
            <v>#DIV/0!</v>
          </cell>
          <cell r="BJ854">
            <v>0</v>
          </cell>
          <cell r="BK854">
            <v>0.16873999999999997</v>
          </cell>
          <cell r="BQ854">
            <v>0.12936733333333331</v>
          </cell>
          <cell r="BS854">
            <v>3.937266666666666E-2</v>
          </cell>
          <cell r="BT854">
            <v>0</v>
          </cell>
          <cell r="BU854">
            <v>0.16873999999999997</v>
          </cell>
          <cell r="BV854" t="e">
            <v>#DIV/0!</v>
          </cell>
        </row>
        <row r="855">
          <cell r="AN855">
            <v>196</v>
          </cell>
          <cell r="AP855" t="str">
            <v>Реконструкция ВЛ-0.4кВ от ТП-9/116 в с. Ладовская Балка Красногвардейского района (замена опор, замена сущ. провода на СИП-2А)</v>
          </cell>
          <cell r="AQ855" t="str">
            <v>СТФ</v>
          </cell>
          <cell r="AS855">
            <v>0</v>
          </cell>
          <cell r="AT855">
            <v>0.35281999999999997</v>
          </cell>
          <cell r="AU855">
            <v>0</v>
          </cell>
          <cell r="AV855">
            <v>0</v>
          </cell>
          <cell r="AW855">
            <v>0.29899999999999999</v>
          </cell>
          <cell r="BC855">
            <v>0.29899999999999999</v>
          </cell>
          <cell r="BF855">
            <v>0.29899999999999999</v>
          </cell>
          <cell r="BG855" t="e">
            <v>#DIV/0!</v>
          </cell>
          <cell r="BJ855">
            <v>0</v>
          </cell>
          <cell r="BK855">
            <v>0.35281999999999997</v>
          </cell>
          <cell r="BQ855">
            <v>0.27049533333333331</v>
          </cell>
          <cell r="BS855">
            <v>8.2324666666666657E-2</v>
          </cell>
          <cell r="BT855">
            <v>0</v>
          </cell>
          <cell r="BU855">
            <v>0.35281999999999997</v>
          </cell>
          <cell r="BV855" t="e">
            <v>#DIV/0!</v>
          </cell>
        </row>
        <row r="856">
          <cell r="AN856">
            <v>197</v>
          </cell>
          <cell r="AP856" t="str">
            <v>Реконструкция ВЛ-0.4кВ от ТП-7/341 в с. Сухой Лог Труновского района (замена опор, замена сущ. провода на СИП-2А)</v>
          </cell>
          <cell r="AQ856" t="str">
            <v>СТФ</v>
          </cell>
          <cell r="AS856">
            <v>0</v>
          </cell>
          <cell r="AT856">
            <v>0.35281999999999997</v>
          </cell>
          <cell r="AU856">
            <v>0</v>
          </cell>
          <cell r="AV856">
            <v>0</v>
          </cell>
          <cell r="AW856">
            <v>0.29899999999999999</v>
          </cell>
          <cell r="BC856">
            <v>0.29899999999999999</v>
          </cell>
          <cell r="BF856">
            <v>0.29899999999999999</v>
          </cell>
          <cell r="BG856" t="e">
            <v>#DIV/0!</v>
          </cell>
          <cell r="BJ856">
            <v>0</v>
          </cell>
          <cell r="BK856">
            <v>0.35281999999999997</v>
          </cell>
          <cell r="BQ856">
            <v>0.27049533333333331</v>
          </cell>
          <cell r="BS856">
            <v>8.2324666666666657E-2</v>
          </cell>
          <cell r="BT856">
            <v>0</v>
          </cell>
          <cell r="BU856">
            <v>0.35281999999999997</v>
          </cell>
          <cell r="BV856" t="e">
            <v>#DIV/0!</v>
          </cell>
        </row>
        <row r="857">
          <cell r="AN857">
            <v>198</v>
          </cell>
          <cell r="AP857" t="str">
            <v>Реконструкция ВЛ-0,4 кВ от ТП-8/601 ПС "Овощевод"  с. Левокумка (замена сущ. проводов на провола  СИП, частичная замена опор, установка шкафов для счетчиков на фасадах домов)</v>
          </cell>
          <cell r="AQ857" t="str">
            <v>СТФ</v>
          </cell>
          <cell r="AS857">
            <v>0</v>
          </cell>
          <cell r="AT857">
            <v>1.7699999999999999E-3</v>
          </cell>
          <cell r="AU857">
            <v>0.20167676000000001</v>
          </cell>
          <cell r="AV857">
            <v>0</v>
          </cell>
          <cell r="AW857">
            <v>1.5E-3</v>
          </cell>
          <cell r="AY857">
            <v>1.5E-3</v>
          </cell>
          <cell r="BF857">
            <v>1.5E-3</v>
          </cell>
          <cell r="BG857" t="e">
            <v>#DIV/0!</v>
          </cell>
          <cell r="BJ857">
            <v>0</v>
          </cell>
          <cell r="BK857">
            <v>1.4920000000000001E-3</v>
          </cell>
          <cell r="BM857">
            <v>1.4920000000000001E-3</v>
          </cell>
          <cell r="BT857">
            <v>0</v>
          </cell>
          <cell r="BU857">
            <v>1.4920000000000001E-3</v>
          </cell>
          <cell r="BV857" t="e">
            <v>#DIV/0!</v>
          </cell>
        </row>
        <row r="858">
          <cell r="AN858">
            <v>199</v>
          </cell>
          <cell r="AP858" t="str">
            <v>Реконструкция ВЛ 0.4 кВ Ф-1 от КТП-17/286 в п. Большевик Ипатовского района</v>
          </cell>
          <cell r="AQ858" t="str">
            <v>СТФ</v>
          </cell>
          <cell r="AS858">
            <v>0</v>
          </cell>
          <cell r="AT858">
            <v>2.3600000000000001E-3</v>
          </cell>
          <cell r="AU858">
            <v>0.18</v>
          </cell>
          <cell r="AV858">
            <v>0</v>
          </cell>
          <cell r="AW858">
            <v>2E-3</v>
          </cell>
          <cell r="AY858">
            <v>2E-3</v>
          </cell>
          <cell r="BF858">
            <v>2E-3</v>
          </cell>
          <cell r="BG858" t="e">
            <v>#DIV/0!</v>
          </cell>
          <cell r="BH858">
            <v>0.16</v>
          </cell>
          <cell r="BJ858">
            <v>0</v>
          </cell>
          <cell r="BK858">
            <v>0.1613</v>
          </cell>
          <cell r="BM858">
            <v>0.1613</v>
          </cell>
          <cell r="BT858">
            <v>0</v>
          </cell>
          <cell r="BU858">
            <v>0.1613</v>
          </cell>
          <cell r="BV858" t="e">
            <v>#DIV/0!</v>
          </cell>
        </row>
        <row r="859">
          <cell r="AN859">
            <v>200</v>
          </cell>
          <cell r="AP859" t="str">
            <v>Устройство охранных мероприятий по объекту "центральный склад! В п. Энергетик</v>
          </cell>
          <cell r="AQ859" t="str">
            <v>СТФ</v>
          </cell>
          <cell r="AS859">
            <v>0</v>
          </cell>
          <cell r="AT859">
            <v>2.006E-3</v>
          </cell>
          <cell r="AU859">
            <v>0.30107792</v>
          </cell>
          <cell r="AV859">
            <v>0</v>
          </cell>
          <cell r="AW859">
            <v>1.6999999999999999E-3</v>
          </cell>
          <cell r="AY859">
            <v>1.6999999999999999E-3</v>
          </cell>
          <cell r="BF859">
            <v>1.6999999999999999E-3</v>
          </cell>
          <cell r="BG859" t="e">
            <v>#DIV/0!</v>
          </cell>
          <cell r="BJ859">
            <v>0</v>
          </cell>
          <cell r="BK859">
            <v>1.6639999999999999E-3</v>
          </cell>
          <cell r="BM859">
            <v>1.6639999999999999E-3</v>
          </cell>
          <cell r="BT859">
            <v>0</v>
          </cell>
          <cell r="BU859">
            <v>1.6639999999999999E-3</v>
          </cell>
          <cell r="BV859" t="e">
            <v>#DIV/0!</v>
          </cell>
        </row>
        <row r="861">
          <cell r="AP861" t="str">
            <v>Прочее</v>
          </cell>
          <cell r="AR861">
            <v>13.73110701107011</v>
          </cell>
          <cell r="AS861">
            <v>54.10362701107011</v>
          </cell>
          <cell r="AT861">
            <v>15.108167011070117</v>
          </cell>
          <cell r="AU861">
            <v>0</v>
          </cell>
          <cell r="AV861">
            <v>1.167</v>
          </cell>
          <cell r="AW861">
            <v>1.167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1.167</v>
          </cell>
          <cell r="BE861">
            <v>1.167</v>
          </cell>
          <cell r="BF861">
            <v>0</v>
          </cell>
          <cell r="BG861" t="e">
            <v>#DIV/0!</v>
          </cell>
          <cell r="BH861">
            <v>37.203619659999994</v>
          </cell>
          <cell r="BI861">
            <v>0</v>
          </cell>
          <cell r="BJ861">
            <v>1.37706</v>
          </cell>
          <cell r="BK861">
            <v>38.937659660000001</v>
          </cell>
          <cell r="BL861">
            <v>0</v>
          </cell>
          <cell r="BM861">
            <v>37.560599660000001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1.37706</v>
          </cell>
          <cell r="BS861">
            <v>1.37706</v>
          </cell>
          <cell r="BT861">
            <v>13.731107011070119</v>
          </cell>
          <cell r="BU861">
            <v>37.560599660000001</v>
          </cell>
          <cell r="BV861" t="e">
            <v>#DIV/0!</v>
          </cell>
          <cell r="BW861">
            <v>0</v>
          </cell>
          <cell r="BX861">
            <v>0</v>
          </cell>
        </row>
        <row r="862">
          <cell r="AN862">
            <v>201</v>
          </cell>
          <cell r="AP862" t="str">
            <v>Системный проект автоматизации</v>
          </cell>
          <cell r="AQ862" t="str">
            <v>СТФ</v>
          </cell>
          <cell r="AS862">
            <v>38.995459999999994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BF862">
            <v>0</v>
          </cell>
          <cell r="BG862" t="e">
            <v>#DIV/0!</v>
          </cell>
          <cell r="BH862">
            <v>36.493619659999993</v>
          </cell>
          <cell r="BJ862">
            <v>0</v>
          </cell>
          <cell r="BK862">
            <v>36.49361966</v>
          </cell>
          <cell r="BM862">
            <v>36.49361966</v>
          </cell>
          <cell r="BT862">
            <v>0</v>
          </cell>
          <cell r="BU862">
            <v>36.49361966</v>
          </cell>
          <cell r="BV862" t="e">
            <v>#DIV/0!</v>
          </cell>
        </row>
        <row r="863">
          <cell r="AN863">
            <v>202</v>
          </cell>
          <cell r="AP863" t="str">
            <v>Внедрение средств обеспечения информационной безопасности технологических систем*</v>
          </cell>
          <cell r="AQ863" t="str">
            <v>СТФ</v>
          </cell>
          <cell r="AR863">
            <v>13.73110701107011</v>
          </cell>
          <cell r="AS863">
            <v>15.108167011070117</v>
          </cell>
          <cell r="AT863">
            <v>15.108167011070117</v>
          </cell>
          <cell r="AU863">
            <v>0</v>
          </cell>
          <cell r="AV863">
            <v>1.167</v>
          </cell>
          <cell r="AW863">
            <v>1.167</v>
          </cell>
          <cell r="AX863">
            <v>0</v>
          </cell>
          <cell r="AZ863">
            <v>0</v>
          </cell>
          <cell r="BB863">
            <v>0</v>
          </cell>
          <cell r="BD863">
            <v>1.167</v>
          </cell>
          <cell r="BE863">
            <v>1.167</v>
          </cell>
          <cell r="BF863">
            <v>0</v>
          </cell>
          <cell r="BG863">
            <v>1</v>
          </cell>
          <cell r="BJ863">
            <v>1.37706</v>
          </cell>
          <cell r="BK863">
            <v>1.37706</v>
          </cell>
          <cell r="BL863">
            <v>0</v>
          </cell>
          <cell r="BN863">
            <v>0</v>
          </cell>
          <cell r="BP863">
            <v>0</v>
          </cell>
          <cell r="BR863">
            <v>1.37706</v>
          </cell>
          <cell r="BS863">
            <v>1.37706</v>
          </cell>
          <cell r="BT863">
            <v>13.731107011070119</v>
          </cell>
          <cell r="BU863">
            <v>0</v>
          </cell>
          <cell r="BV863">
            <v>1</v>
          </cell>
        </row>
        <row r="864">
          <cell r="AN864">
            <v>203</v>
          </cell>
          <cell r="AP864" t="str">
            <v>Погашение кредиторской задолженности прошлых лет</v>
          </cell>
          <cell r="AQ864" t="str">
            <v>СТФ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BF864">
            <v>0</v>
          </cell>
          <cell r="BG864" t="e">
            <v>#DIV/0!</v>
          </cell>
          <cell r="BH864">
            <v>0.71</v>
          </cell>
          <cell r="BJ864">
            <v>0</v>
          </cell>
          <cell r="BK864">
            <v>1.06698</v>
          </cell>
          <cell r="BM864">
            <v>1.06698</v>
          </cell>
          <cell r="BT864">
            <v>0</v>
          </cell>
          <cell r="BU864">
            <v>1.06698</v>
          </cell>
          <cell r="BV864" t="e">
            <v>#DIV/0!</v>
          </cell>
        </row>
        <row r="866">
          <cell r="AP866" t="str">
            <v xml:space="preserve">Новое строительство, в.т.ч.: </v>
          </cell>
          <cell r="AQ866" t="str">
            <v>Филиал...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 t="e">
            <v>#DIV/0!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 t="e">
            <v>#DIV/0!</v>
          </cell>
          <cell r="BW866">
            <v>0</v>
          </cell>
          <cell r="BX866">
            <v>0</v>
          </cell>
        </row>
        <row r="867">
          <cell r="AP867" t="str">
            <v>ПИРы будущих лет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</row>
        <row r="869">
          <cell r="AP869" t="str">
            <v>Прочее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 t="e">
            <v>#DIV/0!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 t="e">
            <v>#DIV/0!</v>
          </cell>
          <cell r="BW869">
            <v>0</v>
          </cell>
          <cell r="BX869">
            <v>0</v>
          </cell>
        </row>
        <row r="870">
          <cell r="AV870">
            <v>0</v>
          </cell>
          <cell r="AW870">
            <v>0</v>
          </cell>
          <cell r="BF870">
            <v>0</v>
          </cell>
          <cell r="BG870" t="e">
            <v>#DIV/0!</v>
          </cell>
          <cell r="BJ870">
            <v>0</v>
          </cell>
          <cell r="BK870">
            <v>0</v>
          </cell>
          <cell r="BU870">
            <v>0</v>
          </cell>
          <cell r="BV870" t="e">
            <v>#DIV/0!</v>
          </cell>
        </row>
        <row r="871">
          <cell r="AP871" t="str">
            <v>НИОКР</v>
          </cell>
          <cell r="AR871">
            <v>0</v>
          </cell>
          <cell r="AS871">
            <v>4.1890000000000001</v>
          </cell>
          <cell r="AT871">
            <v>4.1890000000000001</v>
          </cell>
          <cell r="AU871">
            <v>0</v>
          </cell>
          <cell r="AV871">
            <v>0</v>
          </cell>
          <cell r="AW871">
            <v>3.5500000000000003</v>
          </cell>
          <cell r="AX871">
            <v>0</v>
          </cell>
          <cell r="AY871">
            <v>0</v>
          </cell>
          <cell r="AZ871">
            <v>0</v>
          </cell>
          <cell r="BA871">
            <v>1.35</v>
          </cell>
          <cell r="BB871">
            <v>0</v>
          </cell>
          <cell r="BC871">
            <v>0</v>
          </cell>
          <cell r="BD871">
            <v>0</v>
          </cell>
          <cell r="BE871">
            <v>2.2000000000000002</v>
          </cell>
          <cell r="BF871">
            <v>3.5500000000000003</v>
          </cell>
          <cell r="BG871" t="e">
            <v>#DIV/0!</v>
          </cell>
          <cell r="BH871">
            <v>0</v>
          </cell>
          <cell r="BI871">
            <v>0</v>
          </cell>
          <cell r="BJ871">
            <v>0</v>
          </cell>
          <cell r="BK871">
            <v>4.1890000000000001</v>
          </cell>
          <cell r="BL871">
            <v>0</v>
          </cell>
          <cell r="BM871">
            <v>0</v>
          </cell>
          <cell r="BN871">
            <v>0</v>
          </cell>
          <cell r="BO871">
            <v>0.64900000000000002</v>
          </cell>
          <cell r="BP871">
            <v>0</v>
          </cell>
          <cell r="BQ871">
            <v>0.94399999999999995</v>
          </cell>
          <cell r="BR871">
            <v>0</v>
          </cell>
          <cell r="BS871">
            <v>2.5960000000000001</v>
          </cell>
          <cell r="BT871">
            <v>0</v>
          </cell>
          <cell r="BU871">
            <v>4.1890000000000001</v>
          </cell>
          <cell r="BV871" t="e">
            <v>#DIV/0!</v>
          </cell>
          <cell r="BW871">
            <v>0</v>
          </cell>
          <cell r="BX871">
            <v>0</v>
          </cell>
        </row>
        <row r="872">
          <cell r="AN872">
            <v>204</v>
          </cell>
          <cell r="AP872" t="str">
            <v>НИОКР по дог. 17/2012 от 18.01.2012г.</v>
          </cell>
          <cell r="AQ872" t="str">
            <v>СТФ</v>
          </cell>
          <cell r="AS872">
            <v>4.1890000000000001</v>
          </cell>
          <cell r="AT872">
            <v>4.1890000000000001</v>
          </cell>
          <cell r="AU872">
            <v>0</v>
          </cell>
          <cell r="AV872">
            <v>0</v>
          </cell>
          <cell r="AW872">
            <v>3.5500000000000003</v>
          </cell>
          <cell r="BA872">
            <v>1.35</v>
          </cell>
          <cell r="BC872">
            <v>0</v>
          </cell>
          <cell r="BE872">
            <v>2.2000000000000002</v>
          </cell>
          <cell r="BF872">
            <v>3.5500000000000003</v>
          </cell>
          <cell r="BG872" t="e">
            <v>#DIV/0!</v>
          </cell>
          <cell r="BJ872">
            <v>0</v>
          </cell>
          <cell r="BK872">
            <v>4.1890000000000001</v>
          </cell>
          <cell r="BO872">
            <v>0.64900000000000002</v>
          </cell>
          <cell r="BQ872">
            <v>0.94399999999999995</v>
          </cell>
          <cell r="BS872">
            <v>2.5960000000000001</v>
          </cell>
          <cell r="BT872">
            <v>0</v>
          </cell>
          <cell r="BU872">
            <v>4.1890000000000001</v>
          </cell>
          <cell r="BV872" t="e">
            <v>#DIV/0!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7.1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.12 ЧечЭ"/>
      <sheetName val="пр.12 ДЭС"/>
      <sheetName val="пр.12 МРСК СК "/>
      <sheetName val="пр.12 КБФ"/>
      <sheetName val="пр.12 КЧФ"/>
      <sheetName val="пр.12 СОФ"/>
      <sheetName val="пр.12 СЭФ"/>
      <sheetName val="пр.12 ДЭ"/>
      <sheetName val="пр.12 ИФ"/>
      <sheetName val="пр.12 ИА"/>
      <sheetName val="НурЭ пр 6.2"/>
    </sheetNames>
    <sheetDataSet>
      <sheetData sheetId="0"/>
      <sheetData sheetId="1"/>
      <sheetData sheetId="2"/>
      <sheetData sheetId="3">
        <row r="19">
          <cell r="B19">
            <v>1749825</v>
          </cell>
          <cell r="C19">
            <v>1682373</v>
          </cell>
        </row>
        <row r="20">
          <cell r="B20">
            <v>-320259</v>
          </cell>
          <cell r="C20">
            <v>-170059</v>
          </cell>
        </row>
        <row r="21">
          <cell r="B21">
            <v>0</v>
          </cell>
          <cell r="C21">
            <v>0</v>
          </cell>
        </row>
        <row r="22">
          <cell r="B22">
            <v>0</v>
          </cell>
          <cell r="C22">
            <v>0</v>
          </cell>
        </row>
        <row r="23">
          <cell r="B23">
            <v>0</v>
          </cell>
          <cell r="C23">
            <v>0</v>
          </cell>
        </row>
        <row r="24">
          <cell r="B24">
            <v>-95719.911860000051</v>
          </cell>
          <cell r="C24">
            <v>89465.142179999966</v>
          </cell>
        </row>
        <row r="25">
          <cell r="B25">
            <v>276426</v>
          </cell>
          <cell r="C25">
            <v>307260</v>
          </cell>
        </row>
        <row r="26">
          <cell r="B26">
            <v>272394</v>
          </cell>
          <cell r="C26">
            <v>303973</v>
          </cell>
        </row>
        <row r="27">
          <cell r="B27">
            <v>2895</v>
          </cell>
          <cell r="C27">
            <v>2498</v>
          </cell>
        </row>
        <row r="28">
          <cell r="B28">
            <v>-320259</v>
          </cell>
          <cell r="C28">
            <v>-170059</v>
          </cell>
        </row>
        <row r="29">
          <cell r="B29">
            <v>153125</v>
          </cell>
          <cell r="C29">
            <v>160417</v>
          </cell>
        </row>
        <row r="30">
          <cell r="C30">
            <v>0</v>
          </cell>
        </row>
        <row r="31">
          <cell r="B31">
            <v>0</v>
          </cell>
          <cell r="C31">
            <v>0</v>
          </cell>
        </row>
        <row r="32">
          <cell r="B32">
            <v>0</v>
          </cell>
          <cell r="C32">
            <v>0</v>
          </cell>
        </row>
        <row r="33">
          <cell r="B33">
            <v>153125</v>
          </cell>
          <cell r="C33">
            <v>160417</v>
          </cell>
        </row>
        <row r="34">
          <cell r="B34">
            <v>2089455.6883269893</v>
          </cell>
          <cell r="C34">
            <v>445755</v>
          </cell>
        </row>
        <row r="35">
          <cell r="B35">
            <v>1525793.6883269893</v>
          </cell>
          <cell r="C35">
            <v>0</v>
          </cell>
        </row>
        <row r="36">
          <cell r="B36">
            <v>477509</v>
          </cell>
          <cell r="C36">
            <v>396895</v>
          </cell>
        </row>
        <row r="40">
          <cell r="B40">
            <v>84289</v>
          </cell>
          <cell r="C40">
            <v>65013</v>
          </cell>
        </row>
        <row r="42">
          <cell r="B42">
            <v>87294.587405417711</v>
          </cell>
        </row>
        <row r="43">
          <cell r="B43">
            <v>151459.3686175</v>
          </cell>
        </row>
        <row r="45">
          <cell r="B45">
            <v>64164.781212082293</v>
          </cell>
        </row>
        <row r="48">
          <cell r="B48">
            <v>357860.56871999986</v>
          </cell>
        </row>
        <row r="49">
          <cell r="B49">
            <v>-382879.6474400002</v>
          </cell>
        </row>
      </sheetData>
      <sheetData sheetId="4">
        <row r="19">
          <cell r="B19">
            <v>1406069</v>
          </cell>
          <cell r="C19">
            <v>1389263</v>
          </cell>
        </row>
        <row r="20">
          <cell r="B20">
            <v>-14451</v>
          </cell>
          <cell r="C20">
            <v>44784</v>
          </cell>
        </row>
        <row r="21">
          <cell r="B21">
            <v>0</v>
          </cell>
          <cell r="C21">
            <v>0</v>
          </cell>
        </row>
        <row r="22">
          <cell r="B22">
            <v>0</v>
          </cell>
          <cell r="C22">
            <v>0</v>
          </cell>
        </row>
        <row r="23">
          <cell r="B23">
            <v>0</v>
          </cell>
          <cell r="C23">
            <v>0</v>
          </cell>
        </row>
        <row r="24">
          <cell r="B24">
            <v>257195.39968999999</v>
          </cell>
          <cell r="C24">
            <v>372786.86239999998</v>
          </cell>
        </row>
        <row r="25">
          <cell r="B25">
            <v>72783</v>
          </cell>
          <cell r="C25">
            <v>82972</v>
          </cell>
        </row>
        <row r="26">
          <cell r="B26">
            <v>71178</v>
          </cell>
          <cell r="C26">
            <v>81042</v>
          </cell>
        </row>
        <row r="27">
          <cell r="B27">
            <v>1120</v>
          </cell>
          <cell r="C27">
            <v>1467</v>
          </cell>
        </row>
        <row r="28">
          <cell r="B28">
            <v>-14451</v>
          </cell>
          <cell r="C28">
            <v>44784</v>
          </cell>
        </row>
        <row r="29">
          <cell r="B29">
            <v>1313696.9709171411</v>
          </cell>
          <cell r="C29">
            <v>164232</v>
          </cell>
        </row>
        <row r="30">
          <cell r="B30">
            <v>1146130.9709171411</v>
          </cell>
          <cell r="C30">
            <v>0</v>
          </cell>
        </row>
        <row r="31">
          <cell r="B31">
            <v>0</v>
          </cell>
          <cell r="C31">
            <v>0</v>
          </cell>
        </row>
        <row r="32">
          <cell r="B32">
            <v>0</v>
          </cell>
          <cell r="C32">
            <v>0</v>
          </cell>
        </row>
        <row r="33">
          <cell r="B33">
            <v>167566</v>
          </cell>
          <cell r="C33">
            <v>164232</v>
          </cell>
        </row>
        <row r="34">
          <cell r="B34">
            <v>351846</v>
          </cell>
          <cell r="C34">
            <v>362862</v>
          </cell>
        </row>
        <row r="36">
          <cell r="B36">
            <v>303393</v>
          </cell>
          <cell r="C36">
            <v>320919</v>
          </cell>
        </row>
        <row r="40">
          <cell r="B40">
            <v>66826</v>
          </cell>
          <cell r="C40">
            <v>84437</v>
          </cell>
        </row>
        <row r="42">
          <cell r="B42">
            <v>112114.53109480999</v>
          </cell>
        </row>
        <row r="43">
          <cell r="B43">
            <v>156352.74619005003</v>
          </cell>
        </row>
        <row r="45">
          <cell r="B45">
            <v>44238.215095240041</v>
          </cell>
        </row>
        <row r="48">
          <cell r="B48">
            <v>1491147.4495999999</v>
          </cell>
        </row>
        <row r="49">
          <cell r="B49">
            <v>1028781.59876</v>
          </cell>
        </row>
      </sheetData>
      <sheetData sheetId="5">
        <row r="19">
          <cell r="B19">
            <v>2004010</v>
          </cell>
          <cell r="C19">
            <v>1559439</v>
          </cell>
        </row>
        <row r="20">
          <cell r="B20">
            <v>-900900</v>
          </cell>
          <cell r="C20">
            <v>-257516</v>
          </cell>
        </row>
        <row r="21">
          <cell r="B21">
            <v>0</v>
          </cell>
          <cell r="C21">
            <v>0</v>
          </cell>
        </row>
        <row r="22">
          <cell r="B22">
            <v>0</v>
          </cell>
          <cell r="C22">
            <v>0</v>
          </cell>
        </row>
        <row r="23">
          <cell r="B23">
            <v>0</v>
          </cell>
          <cell r="C23">
            <v>0</v>
          </cell>
        </row>
        <row r="24">
          <cell r="B24">
            <v>-758812.33242000011</v>
          </cell>
          <cell r="C24">
            <v>-47131.302396779502</v>
          </cell>
        </row>
        <row r="25">
          <cell r="B25">
            <v>412736</v>
          </cell>
          <cell r="C25">
            <v>889568</v>
          </cell>
        </row>
        <row r="26">
          <cell r="B26">
            <v>410439</v>
          </cell>
          <cell r="C26">
            <v>887498</v>
          </cell>
        </row>
        <row r="27">
          <cell r="B27">
            <v>1304</v>
          </cell>
          <cell r="C27">
            <v>1435</v>
          </cell>
        </row>
        <row r="28">
          <cell r="B28">
            <v>-900900</v>
          </cell>
          <cell r="C28">
            <v>-257516</v>
          </cell>
        </row>
        <row r="29">
          <cell r="B29">
            <v>165033.24572759098</v>
          </cell>
          <cell r="C29">
            <v>146871</v>
          </cell>
        </row>
        <row r="30">
          <cell r="B30">
            <v>14823.245727590984</v>
          </cell>
          <cell r="C30">
            <v>0</v>
          </cell>
        </row>
        <row r="31">
          <cell r="B31">
            <v>0</v>
          </cell>
          <cell r="C31">
            <v>0</v>
          </cell>
        </row>
        <row r="32">
          <cell r="B32">
            <v>0</v>
          </cell>
          <cell r="C32">
            <v>0</v>
          </cell>
        </row>
        <row r="33">
          <cell r="B33">
            <v>150210</v>
          </cell>
          <cell r="C33">
            <v>146871</v>
          </cell>
        </row>
        <row r="34">
          <cell r="B34">
            <v>2005425.0823703499</v>
          </cell>
          <cell r="C34">
            <v>569103</v>
          </cell>
        </row>
        <row r="35">
          <cell r="B35">
            <v>1404707.0823703499</v>
          </cell>
          <cell r="C35">
            <v>0</v>
          </cell>
        </row>
        <row r="36">
          <cell r="B36">
            <v>552629</v>
          </cell>
          <cell r="C36">
            <v>523169</v>
          </cell>
        </row>
        <row r="40">
          <cell r="B40">
            <v>95298</v>
          </cell>
          <cell r="C40">
            <v>69179</v>
          </cell>
        </row>
        <row r="42">
          <cell r="B42">
            <v>172472.01692209989</v>
          </cell>
        </row>
        <row r="43">
          <cell r="B43">
            <v>161705.46014801</v>
          </cell>
        </row>
        <row r="45">
          <cell r="B45">
            <v>-10766.556774089899</v>
          </cell>
        </row>
        <row r="48">
          <cell r="B48">
            <v>-188525.20958711801</v>
          </cell>
        </row>
        <row r="49">
          <cell r="B49">
            <v>-3035249.3296800004</v>
          </cell>
        </row>
      </sheetData>
      <sheetData sheetId="6">
        <row r="19">
          <cell r="B19">
            <v>7337330</v>
          </cell>
          <cell r="C19">
            <v>7065792</v>
          </cell>
        </row>
        <row r="20">
          <cell r="B20">
            <v>31694</v>
          </cell>
          <cell r="C20">
            <v>468475</v>
          </cell>
        </row>
        <row r="21">
          <cell r="B21">
            <v>0</v>
          </cell>
          <cell r="C21">
            <v>0</v>
          </cell>
        </row>
        <row r="22">
          <cell r="B22">
            <v>0</v>
          </cell>
          <cell r="C22">
            <v>0</v>
          </cell>
        </row>
        <row r="23">
          <cell r="B23">
            <v>0</v>
          </cell>
          <cell r="C23">
            <v>0</v>
          </cell>
        </row>
        <row r="24">
          <cell r="B24">
            <v>1236818.6982499999</v>
          </cell>
          <cell r="C24">
            <v>1490280.70319</v>
          </cell>
        </row>
        <row r="25">
          <cell r="B25">
            <v>1393490</v>
          </cell>
          <cell r="C25">
            <v>1136333</v>
          </cell>
        </row>
        <row r="26">
          <cell r="B26">
            <v>1373499</v>
          </cell>
          <cell r="C26">
            <v>1102697</v>
          </cell>
        </row>
        <row r="27">
          <cell r="B27">
            <v>5850</v>
          </cell>
          <cell r="C27">
            <v>6236</v>
          </cell>
        </row>
        <row r="28">
          <cell r="B28">
            <v>1368428</v>
          </cell>
          <cell r="C28">
            <v>1804923</v>
          </cell>
        </row>
        <row r="29">
          <cell r="B29">
            <v>400523</v>
          </cell>
          <cell r="C29">
            <v>437298</v>
          </cell>
        </row>
        <row r="30">
          <cell r="C30">
            <v>0</v>
          </cell>
        </row>
        <row r="31">
          <cell r="B31">
            <v>0</v>
          </cell>
          <cell r="C31">
            <v>0</v>
          </cell>
        </row>
        <row r="32">
          <cell r="B32">
            <v>0</v>
          </cell>
          <cell r="C32">
            <v>0</v>
          </cell>
        </row>
        <row r="33">
          <cell r="B33">
            <v>400523</v>
          </cell>
          <cell r="C33">
            <v>314625</v>
          </cell>
        </row>
        <row r="34">
          <cell r="B34">
            <v>3880446.099854094</v>
          </cell>
          <cell r="C34">
            <v>1385458</v>
          </cell>
        </row>
        <row r="35">
          <cell r="B35">
            <v>1893112.0998540942</v>
          </cell>
        </row>
        <row r="36">
          <cell r="B36">
            <v>1853264</v>
          </cell>
          <cell r="C36">
            <v>1279657</v>
          </cell>
        </row>
        <row r="37">
          <cell r="B37">
            <v>0</v>
          </cell>
          <cell r="C37">
            <v>0</v>
          </cell>
        </row>
        <row r="38">
          <cell r="B38">
            <v>0</v>
          </cell>
          <cell r="C38">
            <v>0</v>
          </cell>
        </row>
        <row r="39">
          <cell r="B39">
            <v>0</v>
          </cell>
          <cell r="C39">
            <v>0</v>
          </cell>
        </row>
        <row r="40">
          <cell r="B40">
            <v>343151</v>
          </cell>
          <cell r="C40">
            <v>104494</v>
          </cell>
        </row>
        <row r="42">
          <cell r="B42">
            <v>671127.66923287977</v>
          </cell>
        </row>
        <row r="43">
          <cell r="B43">
            <v>695625.73200666264</v>
          </cell>
        </row>
        <row r="45">
          <cell r="B45">
            <v>24498.062773782876</v>
          </cell>
        </row>
        <row r="48">
          <cell r="B48">
            <v>5961122.8127600001</v>
          </cell>
        </row>
        <row r="49">
          <cell r="B49">
            <v>4947274.7929999996</v>
          </cell>
        </row>
      </sheetData>
      <sheetData sheetId="7">
        <row r="19">
          <cell r="B19">
            <v>1084816</v>
          </cell>
          <cell r="C19">
            <v>1117580</v>
          </cell>
        </row>
        <row r="20">
          <cell r="B20">
            <v>-1182095</v>
          </cell>
          <cell r="C20">
            <v>-1074330</v>
          </cell>
        </row>
        <row r="21">
          <cell r="B21">
            <v>0</v>
          </cell>
          <cell r="C21">
            <v>0</v>
          </cell>
        </row>
        <row r="22">
          <cell r="B22">
            <v>0</v>
          </cell>
          <cell r="C22">
            <v>0</v>
          </cell>
        </row>
        <row r="23">
          <cell r="B23">
            <v>0</v>
          </cell>
          <cell r="C23">
            <v>0</v>
          </cell>
        </row>
        <row r="24">
          <cell r="B24">
            <v>-960344.91329000005</v>
          </cell>
          <cell r="C24">
            <v>-750595.74652999989</v>
          </cell>
        </row>
        <row r="25">
          <cell r="B25">
            <v>6583</v>
          </cell>
          <cell r="C25">
            <v>266905</v>
          </cell>
        </row>
        <row r="26">
          <cell r="B26">
            <v>2979</v>
          </cell>
          <cell r="C26">
            <v>261321</v>
          </cell>
        </row>
        <row r="27">
          <cell r="B27">
            <v>0</v>
          </cell>
          <cell r="C27">
            <v>1220</v>
          </cell>
        </row>
        <row r="28">
          <cell r="B28">
            <v>3897623</v>
          </cell>
          <cell r="C28">
            <v>4005374</v>
          </cell>
        </row>
        <row r="29">
          <cell r="B29">
            <v>3523319.9415100003</v>
          </cell>
          <cell r="C29">
            <v>1191290</v>
          </cell>
        </row>
        <row r="30">
          <cell r="B30">
            <v>2337898.9415100003</v>
          </cell>
          <cell r="C30">
            <v>0</v>
          </cell>
        </row>
        <row r="31">
          <cell r="B31">
            <v>0</v>
          </cell>
          <cell r="C31">
            <v>0</v>
          </cell>
        </row>
        <row r="32">
          <cell r="B32">
            <v>0</v>
          </cell>
          <cell r="C32">
            <v>0</v>
          </cell>
        </row>
        <row r="33">
          <cell r="B33">
            <v>1185421</v>
          </cell>
          <cell r="C33">
            <v>1191290</v>
          </cell>
        </row>
        <row r="34">
          <cell r="B34">
            <v>461422</v>
          </cell>
          <cell r="C34">
            <v>776415</v>
          </cell>
        </row>
        <row r="36">
          <cell r="B36">
            <v>441352</v>
          </cell>
          <cell r="C36">
            <v>748149</v>
          </cell>
        </row>
        <row r="37">
          <cell r="B37">
            <v>0</v>
          </cell>
          <cell r="C37">
            <v>0</v>
          </cell>
        </row>
        <row r="38">
          <cell r="B38">
            <v>0</v>
          </cell>
          <cell r="C38">
            <v>0</v>
          </cell>
        </row>
        <row r="39">
          <cell r="B39">
            <v>0</v>
          </cell>
          <cell r="C39">
            <v>0</v>
          </cell>
        </row>
        <row r="40">
          <cell r="B40">
            <v>23916</v>
          </cell>
          <cell r="C40">
            <v>23328</v>
          </cell>
        </row>
        <row r="42">
          <cell r="B42">
            <v>372852.75139700004</v>
          </cell>
        </row>
        <row r="43">
          <cell r="B43">
            <v>381438.75555745006</v>
          </cell>
        </row>
        <row r="45">
          <cell r="B45">
            <v>8586.0041604500148</v>
          </cell>
        </row>
        <row r="48">
          <cell r="B48">
            <v>-3002382.9861199996</v>
          </cell>
        </row>
        <row r="49">
          <cell r="B49">
            <v>-3841379.6531600002</v>
          </cell>
        </row>
      </sheetData>
      <sheetData sheetId="8">
        <row r="19">
          <cell r="B19">
            <v>800765</v>
          </cell>
          <cell r="C19">
            <v>579065</v>
          </cell>
        </row>
        <row r="20">
          <cell r="B20">
            <v>-219921</v>
          </cell>
          <cell r="C20">
            <v>-588908</v>
          </cell>
        </row>
        <row r="21">
          <cell r="B21">
            <v>0</v>
          </cell>
          <cell r="C21">
            <v>0</v>
          </cell>
        </row>
        <row r="22">
          <cell r="B22">
            <v>0</v>
          </cell>
          <cell r="C22">
            <v>0</v>
          </cell>
        </row>
        <row r="23">
          <cell r="B23">
            <v>0</v>
          </cell>
          <cell r="C23">
            <v>0</v>
          </cell>
        </row>
        <row r="24">
          <cell r="B24">
            <v>-119026.27006000027</v>
          </cell>
          <cell r="C24">
            <v>-676700.01974000002</v>
          </cell>
        </row>
        <row r="25">
          <cell r="B25">
            <v>133689</v>
          </cell>
          <cell r="C25">
            <v>4404</v>
          </cell>
        </row>
        <row r="26">
          <cell r="B26">
            <v>132315</v>
          </cell>
          <cell r="C26">
            <v>3796</v>
          </cell>
        </row>
        <row r="27">
          <cell r="B27">
            <v>636</v>
          </cell>
          <cell r="C27">
            <v>202</v>
          </cell>
        </row>
        <row r="28">
          <cell r="B28">
            <v>-219921</v>
          </cell>
          <cell r="C28">
            <v>-588908</v>
          </cell>
        </row>
        <row r="29">
          <cell r="B29">
            <v>80479</v>
          </cell>
          <cell r="C29">
            <v>14704</v>
          </cell>
        </row>
        <row r="30">
          <cell r="C30">
            <v>0</v>
          </cell>
        </row>
        <row r="31">
          <cell r="B31">
            <v>0</v>
          </cell>
          <cell r="C31">
            <v>0</v>
          </cell>
        </row>
        <row r="32">
          <cell r="B32">
            <v>0</v>
          </cell>
          <cell r="C32">
            <v>0</v>
          </cell>
        </row>
        <row r="33">
          <cell r="B33">
            <v>80479</v>
          </cell>
          <cell r="C33">
            <v>14704</v>
          </cell>
        </row>
        <row r="34">
          <cell r="B34">
            <v>880082.12944856996</v>
          </cell>
          <cell r="C34">
            <v>459244</v>
          </cell>
        </row>
        <row r="35">
          <cell r="B35">
            <v>427354.12944856996</v>
          </cell>
        </row>
        <row r="36">
          <cell r="B36">
            <v>419169</v>
          </cell>
          <cell r="C36">
            <v>443479</v>
          </cell>
        </row>
        <row r="37">
          <cell r="B37">
            <v>0</v>
          </cell>
          <cell r="C37">
            <v>0</v>
          </cell>
        </row>
        <row r="38">
          <cell r="B38">
            <v>0</v>
          </cell>
          <cell r="C38">
            <v>0</v>
          </cell>
        </row>
        <row r="39">
          <cell r="B39">
            <v>0</v>
          </cell>
          <cell r="C39">
            <v>0</v>
          </cell>
        </row>
        <row r="40">
          <cell r="B40">
            <v>37422</v>
          </cell>
          <cell r="C40">
            <v>8940</v>
          </cell>
        </row>
        <row r="42">
          <cell r="B42">
            <v>19676.999999999996</v>
          </cell>
        </row>
        <row r="43">
          <cell r="B43">
            <v>67179.070854200007</v>
          </cell>
        </row>
        <row r="45">
          <cell r="B45">
            <v>47502.070854200007</v>
          </cell>
        </row>
        <row r="48">
          <cell r="B48">
            <v>-2706800.0789600001</v>
          </cell>
        </row>
        <row r="49">
          <cell r="B49">
            <v>-476105.08024000109</v>
          </cell>
        </row>
      </sheetData>
      <sheetData sheetId="9">
        <row r="19">
          <cell r="B19">
            <v>165776</v>
          </cell>
          <cell r="C19">
            <v>101254</v>
          </cell>
        </row>
        <row r="20">
          <cell r="B20">
            <v>-412472</v>
          </cell>
          <cell r="C20">
            <v>-59626</v>
          </cell>
        </row>
        <row r="21">
          <cell r="B21">
            <v>0</v>
          </cell>
          <cell r="C21">
            <v>0</v>
          </cell>
        </row>
        <row r="22">
          <cell r="B22">
            <v>0</v>
          </cell>
          <cell r="C22">
            <v>0</v>
          </cell>
        </row>
        <row r="23">
          <cell r="B23">
            <v>0</v>
          </cell>
          <cell r="C23">
            <v>0</v>
          </cell>
        </row>
        <row r="24">
          <cell r="B24">
            <v>-2999.8000899999752</v>
          </cell>
          <cell r="C24">
            <v>-82227.565843220684</v>
          </cell>
        </row>
        <row r="25">
          <cell r="B25">
            <v>316916</v>
          </cell>
          <cell r="C25">
            <v>85994</v>
          </cell>
        </row>
        <row r="26">
          <cell r="B26">
            <v>33030</v>
          </cell>
          <cell r="C26">
            <v>13038</v>
          </cell>
        </row>
        <row r="27">
          <cell r="B27">
            <v>1026</v>
          </cell>
          <cell r="C27">
            <v>4389</v>
          </cell>
        </row>
        <row r="28">
          <cell r="B28">
            <v>11459634</v>
          </cell>
          <cell r="C28">
            <v>13449961</v>
          </cell>
        </row>
        <row r="29">
          <cell r="B29">
            <v>680132.93454999989</v>
          </cell>
          <cell r="C29">
            <v>5524101</v>
          </cell>
        </row>
        <row r="30">
          <cell r="B30">
            <v>627902.93454999989</v>
          </cell>
          <cell r="C30">
            <v>5514991</v>
          </cell>
        </row>
        <row r="31">
          <cell r="B31">
            <v>0</v>
          </cell>
          <cell r="C31">
            <v>0</v>
          </cell>
        </row>
        <row r="32">
          <cell r="B32">
            <v>0</v>
          </cell>
          <cell r="C32">
            <v>0</v>
          </cell>
        </row>
        <row r="33">
          <cell r="B33">
            <v>52230</v>
          </cell>
          <cell r="C33">
            <v>131784</v>
          </cell>
        </row>
        <row r="34">
          <cell r="B34">
            <v>2234880</v>
          </cell>
          <cell r="C34">
            <v>3826244</v>
          </cell>
        </row>
        <row r="35">
          <cell r="C35">
            <v>2048802</v>
          </cell>
        </row>
        <row r="36">
          <cell r="B36">
            <v>1355074</v>
          </cell>
          <cell r="C36">
            <v>823614</v>
          </cell>
        </row>
        <row r="37">
          <cell r="B37">
            <v>0</v>
          </cell>
          <cell r="C37">
            <v>0</v>
          </cell>
        </row>
        <row r="38">
          <cell r="B38">
            <v>0</v>
          </cell>
          <cell r="C38">
            <v>0</v>
          </cell>
        </row>
        <row r="39">
          <cell r="B39">
            <v>0</v>
          </cell>
          <cell r="C39">
            <v>0</v>
          </cell>
        </row>
        <row r="40">
          <cell r="B40">
            <v>0</v>
          </cell>
          <cell r="C40">
            <v>0</v>
          </cell>
        </row>
        <row r="42">
          <cell r="B42">
            <v>431084.37360000005</v>
          </cell>
        </row>
        <row r="43">
          <cell r="B43">
            <v>178985.04389000003</v>
          </cell>
        </row>
        <row r="45">
          <cell r="B45">
            <v>-252099.32971000002</v>
          </cell>
        </row>
        <row r="48">
          <cell r="B48">
            <v>-328910.26337288273</v>
          </cell>
        </row>
        <row r="49">
          <cell r="B49">
            <v>-11999.200359999901</v>
          </cell>
        </row>
      </sheetData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7.1"/>
      <sheetName val="Приложение 13"/>
      <sheetName val="приложение 7.2"/>
      <sheetName val="приложение 8"/>
      <sheetName val="приложение 9"/>
      <sheetName val="приложение 10(Радиозавод)"/>
      <sheetName val="приложение 11.1(Радиозавод)"/>
      <sheetName val="приложение 11.2(Радиозавод)"/>
      <sheetName val="приложение 10(НПС-4)"/>
      <sheetName val="приложение 11.1(НПС-4)"/>
      <sheetName val="приложение 11.2(НПС-4)"/>
      <sheetName val="Приложение 12"/>
    </sheetNames>
    <sheetDataSet>
      <sheetData sheetId="0">
        <row r="54">
          <cell r="C54" t="str">
            <v>Реконструкция     ВЛ    6-20 кВ</v>
          </cell>
        </row>
        <row r="197">
          <cell r="AD197">
            <v>1</v>
          </cell>
          <cell r="AE197">
            <v>279.75137000000001</v>
          </cell>
          <cell r="AF197">
            <v>279.75137000000001</v>
          </cell>
        </row>
        <row r="198">
          <cell r="AD198">
            <v>4</v>
          </cell>
          <cell r="AE198">
            <v>295.23282999999998</v>
          </cell>
          <cell r="AF198">
            <v>290.50695999999999</v>
          </cell>
        </row>
        <row r="199">
          <cell r="AE199">
            <v>1135.2651604399996</v>
          </cell>
          <cell r="AF199">
            <v>824.74150601000008</v>
          </cell>
        </row>
        <row r="200">
          <cell r="AE200">
            <v>55.249139499999991</v>
          </cell>
          <cell r="AF200">
            <v>13.60521</v>
          </cell>
        </row>
        <row r="201">
          <cell r="AE201">
            <v>11.03504</v>
          </cell>
          <cell r="AF201">
            <v>11.03504</v>
          </cell>
        </row>
        <row r="202">
          <cell r="AD202">
            <v>24</v>
          </cell>
          <cell r="AE202">
            <v>0.94942000000000004</v>
          </cell>
          <cell r="AF202">
            <v>0.94942000000000004</v>
          </cell>
        </row>
        <row r="203">
          <cell r="AD203">
            <v>26</v>
          </cell>
          <cell r="AE203">
            <v>3.4277600000000001</v>
          </cell>
          <cell r="AF203">
            <v>3.4277600000000001</v>
          </cell>
        </row>
        <row r="204">
          <cell r="AD204">
            <v>27</v>
          </cell>
          <cell r="AE204">
            <v>6.6578600000000003</v>
          </cell>
          <cell r="AF204">
            <v>6.6578600000000003</v>
          </cell>
        </row>
        <row r="205">
          <cell r="AE205">
            <v>-9.0419688499999999</v>
          </cell>
          <cell r="AF205">
            <v>0</v>
          </cell>
        </row>
        <row r="206">
          <cell r="AD206">
            <v>31</v>
          </cell>
          <cell r="AE206">
            <v>-9.0419688499999999</v>
          </cell>
        </row>
        <row r="207">
          <cell r="AE207">
            <v>53.256068349999993</v>
          </cell>
          <cell r="AF207">
            <v>2.5701700000000001</v>
          </cell>
        </row>
        <row r="208">
          <cell r="AD208">
            <v>34</v>
          </cell>
          <cell r="AE208">
            <v>50.685898349999995</v>
          </cell>
        </row>
        <row r="209">
          <cell r="AD209">
            <v>47</v>
          </cell>
          <cell r="AE209">
            <v>2.5701700000000001</v>
          </cell>
          <cell r="AF209">
            <v>2.5701700000000001</v>
          </cell>
        </row>
        <row r="210">
          <cell r="AE210">
            <v>890.11133015999985</v>
          </cell>
          <cell r="AF210">
            <v>697.59402600999999</v>
          </cell>
        </row>
        <row r="211">
          <cell r="AE211">
            <v>866.07941083999992</v>
          </cell>
          <cell r="AF211">
            <v>686.58789601000001</v>
          </cell>
        </row>
        <row r="212">
          <cell r="AE212">
            <v>18.44784855</v>
          </cell>
          <cell r="AF212">
            <v>6.9600600000000004</v>
          </cell>
        </row>
        <row r="213">
          <cell r="AE213">
            <v>4.2834527900000001</v>
          </cell>
          <cell r="AF213">
            <v>3.1208200000000001</v>
          </cell>
        </row>
        <row r="214">
          <cell r="AE214">
            <v>1.30061798</v>
          </cell>
          <cell r="AF214">
            <v>0.92524999999999991</v>
          </cell>
        </row>
        <row r="215">
          <cell r="AE215">
            <v>890.11087335000002</v>
          </cell>
          <cell r="AF215">
            <v>697.60807600999999</v>
          </cell>
        </row>
        <row r="216">
          <cell r="AE216">
            <v>5.44799539</v>
          </cell>
          <cell r="AF216">
            <v>0.53147999999999995</v>
          </cell>
        </row>
        <row r="217">
          <cell r="AE217">
            <v>0.19800000000000001</v>
          </cell>
          <cell r="AF217">
            <v>0.19800000000000001</v>
          </cell>
        </row>
        <row r="218">
          <cell r="AE218">
            <v>0.19800000000000001</v>
          </cell>
          <cell r="AF218">
            <v>0.19800000000000001</v>
          </cell>
        </row>
        <row r="219">
          <cell r="AE219">
            <v>0.33348</v>
          </cell>
          <cell r="AF219">
            <v>0.33348</v>
          </cell>
        </row>
        <row r="220">
          <cell r="AE220">
            <v>0.33348</v>
          </cell>
          <cell r="AF220">
            <v>0.33348</v>
          </cell>
        </row>
        <row r="221">
          <cell r="AE221">
            <v>4.5556542200000001</v>
          </cell>
          <cell r="AF221">
            <v>0</v>
          </cell>
        </row>
        <row r="222">
          <cell r="AD222">
            <v>83</v>
          </cell>
          <cell r="AE222">
            <v>4.5556542200000001</v>
          </cell>
        </row>
        <row r="223">
          <cell r="AE223">
            <v>0.36086117000000001</v>
          </cell>
          <cell r="AF223">
            <v>0</v>
          </cell>
        </row>
        <row r="224">
          <cell r="AD224">
            <v>87</v>
          </cell>
          <cell r="AE224">
            <v>0.36086117000000001</v>
          </cell>
        </row>
        <row r="225">
          <cell r="AE225">
            <v>884.66287796000006</v>
          </cell>
          <cell r="AF225">
            <v>697.07659601</v>
          </cell>
        </row>
        <row r="226">
          <cell r="AE226">
            <v>355.75984999999997</v>
          </cell>
          <cell r="AF226">
            <v>355.75984999999997</v>
          </cell>
        </row>
        <row r="227">
          <cell r="AD227">
            <v>90</v>
          </cell>
          <cell r="AE227">
            <v>62.561669999999999</v>
          </cell>
          <cell r="AF227">
            <v>62.561669999999999</v>
          </cell>
        </row>
        <row r="228">
          <cell r="AD228">
            <v>91</v>
          </cell>
          <cell r="AE228">
            <v>1.9411499999999999</v>
          </cell>
          <cell r="AF228">
            <v>1.9411499999999999</v>
          </cell>
        </row>
        <row r="229">
          <cell r="AD229">
            <v>92</v>
          </cell>
          <cell r="AE229">
            <v>72.31353</v>
          </cell>
          <cell r="AF229">
            <v>72.31353</v>
          </cell>
        </row>
        <row r="230">
          <cell r="AD230">
            <v>94</v>
          </cell>
          <cell r="AE230">
            <v>83.63194</v>
          </cell>
          <cell r="AF230">
            <v>83.63194</v>
          </cell>
        </row>
        <row r="231">
          <cell r="AD231">
            <v>99</v>
          </cell>
          <cell r="AE231">
            <v>135.31155999999999</v>
          </cell>
          <cell r="AF231">
            <v>135.31155999999999</v>
          </cell>
        </row>
        <row r="232">
          <cell r="AE232">
            <v>48.245298900000002</v>
          </cell>
          <cell r="AF232">
            <v>20.95307</v>
          </cell>
        </row>
        <row r="233">
          <cell r="AE233">
            <v>1.4068385399999999</v>
          </cell>
        </row>
        <row r="234">
          <cell r="AE234">
            <v>0.35716102999999999</v>
          </cell>
        </row>
        <row r="235">
          <cell r="AE235">
            <v>2.1534299700000004</v>
          </cell>
        </row>
        <row r="236">
          <cell r="AE236">
            <v>2.93085</v>
          </cell>
        </row>
        <row r="237">
          <cell r="AE237">
            <v>3.5129369800000001</v>
          </cell>
        </row>
        <row r="238">
          <cell r="AE238">
            <v>0.92798791000000003</v>
          </cell>
        </row>
        <row r="239">
          <cell r="AE239">
            <v>0.37222051</v>
          </cell>
        </row>
        <row r="240">
          <cell r="AE240">
            <v>0.53800000000000003</v>
          </cell>
          <cell r="AF240">
            <v>0.53800000000000003</v>
          </cell>
        </row>
        <row r="241">
          <cell r="AE241">
            <v>0.41673699999999997</v>
          </cell>
        </row>
        <row r="242">
          <cell r="AE242">
            <v>0.66731695999999996</v>
          </cell>
        </row>
        <row r="243">
          <cell r="AE243">
            <v>0.24676999999999999</v>
          </cell>
          <cell r="AF243">
            <v>0.24676999999999999</v>
          </cell>
        </row>
        <row r="244">
          <cell r="AE244">
            <v>3.8801100000000002</v>
          </cell>
          <cell r="AF244">
            <v>3.8801100000000002</v>
          </cell>
        </row>
        <row r="245">
          <cell r="AE245">
            <v>1.9390000000000001</v>
          </cell>
          <cell r="AF245">
            <v>1.9390000000000001</v>
          </cell>
        </row>
        <row r="246">
          <cell r="AE246">
            <v>0.61699999999999999</v>
          </cell>
          <cell r="AF246">
            <v>0.61699999999999999</v>
          </cell>
        </row>
        <row r="247">
          <cell r="AE247">
            <v>0.43093999999999999</v>
          </cell>
          <cell r="AF247">
            <v>0.43093999999999999</v>
          </cell>
        </row>
        <row r="248">
          <cell r="AE248">
            <v>4.6420700000000004</v>
          </cell>
          <cell r="AF248">
            <v>4.6420700000000004</v>
          </cell>
        </row>
        <row r="249">
          <cell r="AE249">
            <v>0.52395000000000003</v>
          </cell>
          <cell r="AF249">
            <v>0.52395000000000003</v>
          </cell>
        </row>
        <row r="250">
          <cell r="AE250">
            <v>22.681980000000003</v>
          </cell>
          <cell r="AF250">
            <v>8.13523</v>
          </cell>
        </row>
        <row r="251">
          <cell r="AE251">
            <v>2.7603842500000004</v>
          </cell>
          <cell r="AF251">
            <v>2.3129300000000006</v>
          </cell>
        </row>
        <row r="252">
          <cell r="AE252">
            <v>0.15729162999999999</v>
          </cell>
        </row>
        <row r="253">
          <cell r="AE253">
            <v>7.9868100000000004E-3</v>
          </cell>
        </row>
        <row r="254">
          <cell r="AE254">
            <v>0.30454999999999999</v>
          </cell>
          <cell r="AF254">
            <v>0.30454999999999999</v>
          </cell>
        </row>
        <row r="255">
          <cell r="AE255">
            <v>1.6146100000000001</v>
          </cell>
          <cell r="AF255">
            <v>1.6146100000000001</v>
          </cell>
        </row>
        <row r="256">
          <cell r="AE256">
            <v>2.767E-2</v>
          </cell>
          <cell r="AF256">
            <v>2.767E-2</v>
          </cell>
        </row>
        <row r="257">
          <cell r="AE257">
            <v>8.4820000000000007E-2</v>
          </cell>
          <cell r="AF257">
            <v>8.4820000000000007E-2</v>
          </cell>
        </row>
        <row r="258">
          <cell r="AE258">
            <v>0.13300000000000001</v>
          </cell>
          <cell r="AF258">
            <v>0.13300000000000001</v>
          </cell>
        </row>
        <row r="259">
          <cell r="AE259">
            <v>0.14828</v>
          </cell>
          <cell r="AF259">
            <v>0.14828</v>
          </cell>
        </row>
        <row r="260">
          <cell r="AE260">
            <v>0.28217581000000003</v>
          </cell>
        </row>
        <row r="261">
          <cell r="AE261">
            <v>477.89734481000005</v>
          </cell>
          <cell r="AF261">
            <v>318.05074601000001</v>
          </cell>
        </row>
        <row r="262">
          <cell r="AE262">
            <v>477.89734481000005</v>
          </cell>
          <cell r="AF262">
            <v>318.05074601000001</v>
          </cell>
        </row>
        <row r="263">
          <cell r="AD263">
            <v>162</v>
          </cell>
          <cell r="AE263">
            <v>20.103508430000002</v>
          </cell>
        </row>
        <row r="264">
          <cell r="AD264">
            <v>165</v>
          </cell>
          <cell r="AE264">
            <v>134.1507</v>
          </cell>
          <cell r="AF264">
            <v>134.1507</v>
          </cell>
        </row>
        <row r="265">
          <cell r="AD265">
            <v>167</v>
          </cell>
          <cell r="AE265">
            <v>170.447</v>
          </cell>
          <cell r="AF265">
            <v>170.447</v>
          </cell>
        </row>
        <row r="266">
          <cell r="AD266">
            <v>168</v>
          </cell>
          <cell r="AE266">
            <v>114.09448999999999</v>
          </cell>
          <cell r="AF266">
            <v>13.453046009999994</v>
          </cell>
        </row>
        <row r="267">
          <cell r="AD267">
            <v>169</v>
          </cell>
          <cell r="AE267">
            <v>36.131221210000007</v>
          </cell>
        </row>
        <row r="268">
          <cell r="AD268">
            <v>179</v>
          </cell>
          <cell r="AE268">
            <v>2.5583039300000001</v>
          </cell>
        </row>
        <row r="269">
          <cell r="AD269">
            <v>180</v>
          </cell>
          <cell r="AE269">
            <v>0.41212124</v>
          </cell>
        </row>
        <row r="270">
          <cell r="AE270">
            <v>30.394674310000003</v>
          </cell>
          <cell r="AF270">
            <v>4.5337399999999999</v>
          </cell>
        </row>
        <row r="271">
          <cell r="AE271">
            <v>30.394674310000003</v>
          </cell>
          <cell r="AF271">
            <v>4.5337399999999999</v>
          </cell>
        </row>
        <row r="272">
          <cell r="AD272">
            <v>351</v>
          </cell>
          <cell r="AE272">
            <v>21.722414390000001</v>
          </cell>
          <cell r="AF272">
            <v>4.3243799999999997</v>
          </cell>
        </row>
        <row r="273">
          <cell r="AE273">
            <v>1.86340266</v>
          </cell>
        </row>
        <row r="274">
          <cell r="AE274">
            <v>0.55329331999999998</v>
          </cell>
        </row>
        <row r="275">
          <cell r="AE275">
            <v>0.78200000000000003</v>
          </cell>
          <cell r="AF275">
            <v>0.78200000000000003</v>
          </cell>
        </row>
        <row r="276">
          <cell r="AE276">
            <v>0.79479</v>
          </cell>
          <cell r="AF276">
            <v>0.79479</v>
          </cell>
        </row>
        <row r="277">
          <cell r="AE277">
            <v>0.15562999999999999</v>
          </cell>
          <cell r="AF277">
            <v>0.15562999999999999</v>
          </cell>
        </row>
        <row r="278">
          <cell r="AE278">
            <v>0.19994999999999999</v>
          </cell>
          <cell r="AF278">
            <v>0.19994999999999999</v>
          </cell>
        </row>
        <row r="279">
          <cell r="AE279">
            <v>0.79800000000000004</v>
          </cell>
          <cell r="AF279">
            <v>0.79800000000000004</v>
          </cell>
        </row>
        <row r="280">
          <cell r="AE280">
            <v>0.23658000000000001</v>
          </cell>
          <cell r="AF280">
            <v>0.23658000000000001</v>
          </cell>
        </row>
        <row r="281">
          <cell r="AE281">
            <v>0.52300000000000002</v>
          </cell>
          <cell r="AF281">
            <v>0.52300000000000002</v>
          </cell>
        </row>
        <row r="282">
          <cell r="AE282">
            <v>1.6962881299999999</v>
          </cell>
        </row>
        <row r="283">
          <cell r="AE283">
            <v>2.1210070399999998</v>
          </cell>
        </row>
        <row r="284">
          <cell r="AE284">
            <v>2.4569502400000003</v>
          </cell>
        </row>
        <row r="285">
          <cell r="AE285">
            <v>0.41513</v>
          </cell>
          <cell r="AF285">
            <v>0.41513</v>
          </cell>
        </row>
        <row r="286">
          <cell r="AE286">
            <v>0.41930000000000001</v>
          </cell>
          <cell r="AF286">
            <v>0.41930000000000001</v>
          </cell>
        </row>
        <row r="287">
          <cell r="AE287">
            <v>3.70444101</v>
          </cell>
        </row>
        <row r="288">
          <cell r="AE288">
            <v>5.0026519900000004</v>
          </cell>
        </row>
        <row r="289">
          <cell r="AE289">
            <v>8.4628999199999999</v>
          </cell>
          <cell r="AF289">
            <v>0</v>
          </cell>
        </row>
        <row r="290">
          <cell r="AE290">
            <v>0.56862405999999999</v>
          </cell>
        </row>
        <row r="291">
          <cell r="AE291">
            <v>0.72311901999999995</v>
          </cell>
        </row>
        <row r="292">
          <cell r="AE292">
            <v>7.1711568400000001</v>
          </cell>
        </row>
        <row r="293">
          <cell r="AE293">
            <v>0.20935999999999999</v>
          </cell>
          <cell r="AF293">
            <v>0.20935999999999999</v>
          </cell>
        </row>
        <row r="294">
          <cell r="AE294">
            <v>0.20935999999999999</v>
          </cell>
          <cell r="AF294">
            <v>0.20935999999999999</v>
          </cell>
        </row>
        <row r="295">
          <cell r="AE295">
            <v>38.334600000000002</v>
          </cell>
          <cell r="AF295">
            <v>38.334600000000002</v>
          </cell>
        </row>
        <row r="296">
          <cell r="AE296">
            <v>38.334600000000002</v>
          </cell>
          <cell r="AF296">
            <v>38.334600000000002</v>
          </cell>
        </row>
        <row r="297">
          <cell r="AD297">
            <v>225</v>
          </cell>
          <cell r="AE297">
            <v>38.334600000000002</v>
          </cell>
          <cell r="AF297">
            <v>38.334600000000002</v>
          </cell>
        </row>
        <row r="298">
          <cell r="AE298">
            <v>44.325969999999998</v>
          </cell>
          <cell r="AF298">
            <v>31.184929999999998</v>
          </cell>
        </row>
        <row r="299">
          <cell r="AD299">
            <v>236</v>
          </cell>
          <cell r="AE299">
            <v>43.243969999999997</v>
          </cell>
          <cell r="AF299">
            <v>30.102929999999997</v>
          </cell>
        </row>
        <row r="300">
          <cell r="AD300">
            <v>241</v>
          </cell>
          <cell r="AE300">
            <v>1.0820000000000001</v>
          </cell>
          <cell r="AF300">
            <v>1.0820000000000001</v>
          </cell>
        </row>
        <row r="301">
          <cell r="AE301">
            <v>16.34863137</v>
          </cell>
          <cell r="AF301">
            <v>10.471</v>
          </cell>
        </row>
        <row r="302">
          <cell r="AD302">
            <v>259</v>
          </cell>
          <cell r="AE302">
            <v>2.99</v>
          </cell>
          <cell r="AF302">
            <v>2.99</v>
          </cell>
        </row>
        <row r="303">
          <cell r="AD303">
            <v>260</v>
          </cell>
          <cell r="AE303">
            <v>3.028</v>
          </cell>
          <cell r="AF303">
            <v>3.028</v>
          </cell>
        </row>
        <row r="304">
          <cell r="AD304">
            <v>262</v>
          </cell>
          <cell r="AE304">
            <v>4.4530000000000003</v>
          </cell>
          <cell r="AF304">
            <v>4.4530000000000003</v>
          </cell>
        </row>
        <row r="305">
          <cell r="AD305">
            <v>261</v>
          </cell>
          <cell r="AE305">
            <v>5.8776313700000005</v>
          </cell>
        </row>
        <row r="306">
          <cell r="AE306">
            <v>60.500815099999997</v>
          </cell>
          <cell r="AF306">
            <v>29.018000000000001</v>
          </cell>
        </row>
        <row r="307">
          <cell r="AD307">
            <v>279</v>
          </cell>
          <cell r="AE307">
            <v>57.587932100000003</v>
          </cell>
          <cell r="AF307">
            <v>29.018000000000001</v>
          </cell>
        </row>
        <row r="308">
          <cell r="AD308">
            <v>360</v>
          </cell>
          <cell r="AE308">
            <v>0.51364200000000004</v>
          </cell>
        </row>
        <row r="309">
          <cell r="AD309">
            <v>361</v>
          </cell>
          <cell r="AE309">
            <v>0.664601</v>
          </cell>
        </row>
        <row r="310">
          <cell r="AD310">
            <v>362</v>
          </cell>
          <cell r="AE310">
            <v>1.7346400000000002</v>
          </cell>
        </row>
        <row r="312">
          <cell r="AD312">
            <v>101</v>
          </cell>
          <cell r="AE312">
            <v>48.443298900000002</v>
          </cell>
          <cell r="AF312">
            <v>21.151070000000001</v>
          </cell>
        </row>
        <row r="313">
          <cell r="AD313">
            <v>133</v>
          </cell>
          <cell r="AE313">
            <v>3.0938642500000002</v>
          </cell>
          <cell r="AF313">
            <v>2.6464100000000004</v>
          </cell>
        </row>
        <row r="314">
          <cell r="AD314">
            <v>204</v>
          </cell>
          <cell r="AE314">
            <v>8.6722599200000001</v>
          </cell>
          <cell r="AF314">
            <v>0.19535999999999998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7.1"/>
      <sheetName val="прил 7.2"/>
      <sheetName val="приложение 8"/>
      <sheetName val="прил 9"/>
      <sheetName val="приложение 10(Радиозавод)"/>
      <sheetName val="приложение 11.1(Радиозавод)"/>
      <sheetName val="приложение 11.2(Радиозавод)"/>
      <sheetName val="приложение 10(НПС-4)"/>
      <sheetName val="приложение 11.1(НПС-4)"/>
      <sheetName val="приложение 11.2(НПС-4)"/>
      <sheetName val="Приложение 12"/>
    </sheetNames>
    <sheetDataSet>
      <sheetData sheetId="0">
        <row r="540">
          <cell r="C540">
            <v>6</v>
          </cell>
          <cell r="D540">
            <v>0.32728000000000002</v>
          </cell>
          <cell r="E540">
            <v>0.39757999999999999</v>
          </cell>
        </row>
        <row r="541">
          <cell r="C541">
            <v>7</v>
          </cell>
          <cell r="D541">
            <v>0</v>
          </cell>
          <cell r="E541">
            <v>0</v>
          </cell>
        </row>
        <row r="542">
          <cell r="C542">
            <v>31</v>
          </cell>
          <cell r="D542">
            <v>0</v>
          </cell>
          <cell r="E542">
            <v>3.39392</v>
          </cell>
        </row>
        <row r="543">
          <cell r="C543">
            <v>32</v>
          </cell>
          <cell r="D543">
            <v>0</v>
          </cell>
          <cell r="E543">
            <v>4.5221599999999995</v>
          </cell>
        </row>
        <row r="544">
          <cell r="C544">
            <v>33</v>
          </cell>
          <cell r="D544">
            <v>0</v>
          </cell>
          <cell r="E544">
            <v>0</v>
          </cell>
          <cell r="AN544">
            <v>1</v>
          </cell>
          <cell r="AP544" t="str">
            <v>Строительство  ПС 110/10кВ "Радиозавод"  с заходами ВЛ 110 кВ  в г Михайловске Шпаковского района     (ОРУ-110кВ по схеме № 110-5 с элегазовыми выкл. в цепях тр-ров и в Мостике, с установкой силовых тр-ров 110/10кВ мощностью 2х25,0 тыс. кВА,  РУ-10 кВ тип</v>
          </cell>
          <cell r="AQ544" t="str">
            <v>СТФ</v>
          </cell>
          <cell r="AR544">
            <v>500.35614999999996</v>
          </cell>
          <cell r="AS544">
            <v>437.11410720000003</v>
          </cell>
          <cell r="AT544">
            <v>197.4860272</v>
          </cell>
          <cell r="AU544">
            <v>200.26300000000001</v>
          </cell>
          <cell r="AV544">
            <v>86.512</v>
          </cell>
          <cell r="AW544">
            <v>83.700040000000001</v>
          </cell>
          <cell r="AX544">
            <v>5</v>
          </cell>
          <cell r="AY544">
            <v>0.35099999999999998</v>
          </cell>
          <cell r="AZ544">
            <v>10</v>
          </cell>
          <cell r="BA544">
            <v>1.0058400000000001</v>
          </cell>
          <cell r="BB544">
            <v>45</v>
          </cell>
          <cell r="BC544">
            <v>38.584199999999996</v>
          </cell>
          <cell r="BD544">
            <v>26.512</v>
          </cell>
          <cell r="BE544">
            <v>43.759</v>
          </cell>
          <cell r="BF544">
            <v>-2.8119599999999991</v>
          </cell>
          <cell r="BG544">
            <v>0.96749630109117812</v>
          </cell>
          <cell r="BH544">
            <v>11.042999999999999</v>
          </cell>
          <cell r="BI544">
            <v>5.2392000000000001E-2</v>
          </cell>
          <cell r="BJ544">
            <v>80.785709999999995</v>
          </cell>
          <cell r="BK544">
            <v>104.58306533</v>
          </cell>
          <cell r="BL544">
            <v>30.498000000000001</v>
          </cell>
          <cell r="BM544">
            <v>11.198065329999999</v>
          </cell>
          <cell r="BN544">
            <v>4.9020000000000001</v>
          </cell>
          <cell r="BO544">
            <v>0.23100000000000001</v>
          </cell>
          <cell r="BP544">
            <v>18.860709999999997</v>
          </cell>
          <cell r="BQ544">
            <v>35</v>
          </cell>
          <cell r="BR544">
            <v>26.524999999999999</v>
          </cell>
          <cell r="BS544">
            <v>58.153999999999996</v>
          </cell>
          <cell r="BT544">
            <v>103.89391000000001</v>
          </cell>
          <cell r="BU544">
            <v>23.797355330000002</v>
          </cell>
          <cell r="BV544">
            <v>1.2945738216573204</v>
          </cell>
        </row>
        <row r="545">
          <cell r="D545">
            <v>0</v>
          </cell>
          <cell r="E545">
            <v>0</v>
          </cell>
          <cell r="AP545" t="str">
            <v>Строительство ВЛ 110 кВ Л-1, Л-2, Л-3</v>
          </cell>
          <cell r="AS545">
            <v>0</v>
          </cell>
          <cell r="AT545">
            <v>86.285139999999998</v>
          </cell>
          <cell r="AU545">
            <v>0</v>
          </cell>
          <cell r="AV545">
            <v>0</v>
          </cell>
          <cell r="AW545">
            <v>73.123000000000005</v>
          </cell>
          <cell r="BC545">
            <v>39.050000000000004</v>
          </cell>
          <cell r="BE545">
            <v>34.073</v>
          </cell>
          <cell r="BK545">
            <v>82.296000000000006</v>
          </cell>
          <cell r="BQ545">
            <v>35</v>
          </cell>
          <cell r="BS545">
            <v>47.296000000000006</v>
          </cell>
        </row>
        <row r="546">
          <cell r="D546">
            <v>0</v>
          </cell>
          <cell r="E546">
            <v>0</v>
          </cell>
          <cell r="AP546" t="str">
            <v>Строительство ПС 110/10 кВ "Радиозавод"</v>
          </cell>
          <cell r="AS546">
            <v>0</v>
          </cell>
          <cell r="AT546">
            <v>111.20084</v>
          </cell>
          <cell r="AU546">
            <v>200.26300000000001</v>
          </cell>
          <cell r="AV546">
            <v>0</v>
          </cell>
          <cell r="AW546">
            <v>10.577</v>
          </cell>
          <cell r="AY546">
            <v>0.35099999999999998</v>
          </cell>
          <cell r="BA546">
            <v>0.54</v>
          </cell>
          <cell r="BE546">
            <v>9.6859999999999999</v>
          </cell>
          <cell r="BH546">
            <v>11.042999999999999</v>
          </cell>
          <cell r="BI546">
            <v>5.1999999999999998E-2</v>
          </cell>
          <cell r="BK546">
            <v>22.287071329999996</v>
          </cell>
          <cell r="BM546">
            <v>11.198065329999999</v>
          </cell>
          <cell r="BO546">
            <v>0.23100000000000001</v>
          </cell>
          <cell r="BS546">
            <v>10.858006</v>
          </cell>
        </row>
        <row r="547">
          <cell r="C547">
            <v>12</v>
          </cell>
          <cell r="D547">
            <v>4.2106249800000004</v>
          </cell>
          <cell r="E547">
            <v>4.1839599999999999</v>
          </cell>
          <cell r="AN547">
            <v>2</v>
          </cell>
          <cell r="AP547" t="str">
            <v>Строительство ПС 110/10 кВ "НПС-4" (КТК)</v>
          </cell>
          <cell r="AQ547" t="str">
            <v>стф</v>
          </cell>
          <cell r="AR547">
            <v>366.30721000000005</v>
          </cell>
          <cell r="AS547">
            <v>362.70074</v>
          </cell>
          <cell r="AT547">
            <v>299.30464000000001</v>
          </cell>
          <cell r="AU547">
            <v>53.709000000000003</v>
          </cell>
          <cell r="AV547">
            <v>261.91809000000001</v>
          </cell>
          <cell r="AW547">
            <v>248.64800000000002</v>
          </cell>
          <cell r="AX547">
            <v>16.478000000000002</v>
          </cell>
          <cell r="AY547">
            <v>47.481000000000002</v>
          </cell>
          <cell r="AZ547">
            <v>15.138</v>
          </cell>
          <cell r="BA547">
            <v>55.64</v>
          </cell>
          <cell r="BB547">
            <v>36.637999999999998</v>
          </cell>
          <cell r="BC547">
            <v>49.06</v>
          </cell>
          <cell r="BD547">
            <v>193.66409000000002</v>
          </cell>
          <cell r="BE547">
            <v>96.466999999999999</v>
          </cell>
          <cell r="BF547">
            <v>-13.270089999999982</v>
          </cell>
          <cell r="BG547">
            <v>0.94933496193409173</v>
          </cell>
          <cell r="BI547">
            <v>101.903704</v>
          </cell>
          <cell r="BJ547">
            <v>176.38306999999998</v>
          </cell>
          <cell r="BK547">
            <v>153.98574200000002</v>
          </cell>
          <cell r="BL547">
            <v>35.539180000000002</v>
          </cell>
          <cell r="BN547">
            <v>37.738570000000003</v>
          </cell>
          <cell r="BO547">
            <v>0.70074199999999998</v>
          </cell>
          <cell r="BP547">
            <v>50.170029999999997</v>
          </cell>
          <cell r="BQ547">
            <v>45.134999999999998</v>
          </cell>
          <cell r="BR547">
            <v>52.935289999999995</v>
          </cell>
          <cell r="BS547">
            <v>108.15</v>
          </cell>
          <cell r="BT547">
            <v>43.415899999999993</v>
          </cell>
          <cell r="BU547">
            <v>-22.397327999999959</v>
          </cell>
          <cell r="BV547">
            <v>0.87301883338349895</v>
          </cell>
        </row>
        <row r="548">
          <cell r="D548">
            <v>0</v>
          </cell>
          <cell r="E548">
            <v>0</v>
          </cell>
          <cell r="AO548" t="str">
            <v>1.4.</v>
          </cell>
          <cell r="AP548" t="str">
            <v xml:space="preserve">Новое строительство ЛЭП 35-330 кВ </v>
          </cell>
          <cell r="BU548">
            <v>0</v>
          </cell>
          <cell r="BV548" t="e">
            <v>#DIV/0!</v>
          </cell>
        </row>
        <row r="549">
          <cell r="C549">
            <v>13</v>
          </cell>
          <cell r="D549">
            <v>0</v>
          </cell>
          <cell r="E549">
            <v>0</v>
          </cell>
        </row>
        <row r="550">
          <cell r="C550">
            <v>14</v>
          </cell>
          <cell r="D550">
            <v>0</v>
          </cell>
          <cell r="E550">
            <v>0</v>
          </cell>
          <cell r="AO550" t="str">
            <v>1.5</v>
          </cell>
          <cell r="AP550" t="str">
            <v>Программы особой важности (федеральные и др.)</v>
          </cell>
          <cell r="BU550">
            <v>0</v>
          </cell>
          <cell r="BV550" t="e">
            <v>#DIV/0!</v>
          </cell>
        </row>
        <row r="551">
          <cell r="D551">
            <v>6.2085913700000006</v>
          </cell>
          <cell r="E551">
            <v>11.39767</v>
          </cell>
        </row>
        <row r="552">
          <cell r="D552">
            <v>0</v>
          </cell>
          <cell r="E552">
            <v>0</v>
          </cell>
          <cell r="AO552">
            <v>2</v>
          </cell>
          <cell r="AP552" t="str">
            <v>Программы</v>
          </cell>
          <cell r="AR552">
            <v>3107.4593368549467</v>
          </cell>
          <cell r="AS552">
            <v>3141.7665670022698</v>
          </cell>
          <cell r="AT552">
            <v>2217.9054075610707</v>
          </cell>
          <cell r="AU552">
            <v>433.53443002</v>
          </cell>
          <cell r="AV552">
            <v>1277.9520712438748</v>
          </cell>
          <cell r="AW552">
            <v>1347.1703225000003</v>
          </cell>
          <cell r="AX552">
            <v>137.993709</v>
          </cell>
          <cell r="AY552">
            <v>125.96819999999997</v>
          </cell>
          <cell r="AZ552">
            <v>239.92694609687479</v>
          </cell>
          <cell r="BA552">
            <v>213.27062000000004</v>
          </cell>
          <cell r="BB552">
            <v>389.50763000000001</v>
          </cell>
          <cell r="BC552">
            <v>406.65799999999984</v>
          </cell>
          <cell r="BD552">
            <v>510.52378614699995</v>
          </cell>
          <cell r="BE552">
            <v>601.27350250000006</v>
          </cell>
          <cell r="BF552">
            <v>69.218251256125541</v>
          </cell>
          <cell r="BG552">
            <v>1.0541634172467462</v>
          </cell>
          <cell r="BH552">
            <v>326.93757918999995</v>
          </cell>
          <cell r="BI552">
            <v>290.12457725000002</v>
          </cell>
          <cell r="BJ552">
            <v>1268.8153943501836</v>
          </cell>
          <cell r="BK552">
            <v>1317.6780694533334</v>
          </cell>
          <cell r="BL552">
            <v>457.84212692</v>
          </cell>
          <cell r="BM552">
            <v>270.20027681000005</v>
          </cell>
          <cell r="BN552">
            <v>212.87409240299999</v>
          </cell>
          <cell r="BO552">
            <v>169.17390188999997</v>
          </cell>
          <cell r="BP552">
            <v>254.82164569385034</v>
          </cell>
          <cell r="BQ552">
            <v>427.12196278000005</v>
          </cell>
          <cell r="BR552">
            <v>343.27752933333329</v>
          </cell>
          <cell r="BS552">
            <v>451.18192797333325</v>
          </cell>
          <cell r="BT552">
            <v>1363.8881720310701</v>
          </cell>
          <cell r="BU552">
            <v>48.862675103149741</v>
          </cell>
          <cell r="BV552">
            <v>1.0385104683634252</v>
          </cell>
          <cell r="BW552">
            <v>0</v>
          </cell>
          <cell r="BX552">
            <v>0</v>
          </cell>
        </row>
        <row r="553">
          <cell r="C553">
            <v>97</v>
          </cell>
          <cell r="D553">
            <v>0.29963999999999996</v>
          </cell>
          <cell r="E553">
            <v>1.45871</v>
          </cell>
          <cell r="AO553" t="str">
            <v>2.2.</v>
          </cell>
          <cell r="AP553" t="str">
            <v>Новое строительство объектов 35-330 кВ</v>
          </cell>
          <cell r="AR553">
            <v>253.4863</v>
          </cell>
          <cell r="AS553">
            <v>254.73721999999998</v>
          </cell>
          <cell r="AT553">
            <v>129.45661999999999</v>
          </cell>
          <cell r="AU553">
            <v>0</v>
          </cell>
          <cell r="AV553">
            <v>0</v>
          </cell>
          <cell r="AW553">
            <v>0.85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0.85</v>
          </cell>
          <cell r="BF553">
            <v>0.85</v>
          </cell>
          <cell r="BG553" t="e">
            <v>#DIV/0!</v>
          </cell>
          <cell r="BH553">
            <v>23.909376569999999</v>
          </cell>
          <cell r="BI553">
            <v>0</v>
          </cell>
          <cell r="BJ553">
            <v>0</v>
          </cell>
          <cell r="BK553">
            <v>25.037738749999999</v>
          </cell>
          <cell r="BL553">
            <v>0</v>
          </cell>
          <cell r="BM553">
            <v>25.856738749999998</v>
          </cell>
          <cell r="BN553">
            <v>0</v>
          </cell>
          <cell r="BO553">
            <v>0</v>
          </cell>
          <cell r="BP553">
            <v>0</v>
          </cell>
          <cell r="BQ553">
            <v>-1.8220000000000001</v>
          </cell>
          <cell r="BR553">
            <v>0</v>
          </cell>
          <cell r="BS553">
            <v>1.0030000000000001</v>
          </cell>
          <cell r="BT553">
            <v>71.179619999999986</v>
          </cell>
          <cell r="BU553">
            <v>25.037738749999999</v>
          </cell>
          <cell r="BV553" t="e">
            <v>#DIV/0!</v>
          </cell>
          <cell r="BW553">
            <v>0</v>
          </cell>
          <cell r="BX553">
            <v>0</v>
          </cell>
        </row>
        <row r="554">
          <cell r="C554">
            <v>98</v>
          </cell>
          <cell r="D554">
            <v>0</v>
          </cell>
          <cell r="E554">
            <v>0.53055999999999992</v>
          </cell>
          <cell r="AO554">
            <v>1</v>
          </cell>
          <cell r="AP554" t="str">
            <v>Воздушные Линии 110-330 кВ (ВН)</v>
          </cell>
          <cell r="AR554">
            <v>11.8</v>
          </cell>
          <cell r="AS554">
            <v>5.722999999999999</v>
          </cell>
          <cell r="AT554">
            <v>5.722999999999999</v>
          </cell>
          <cell r="AU554">
            <v>0</v>
          </cell>
          <cell r="AV554">
            <v>0</v>
          </cell>
          <cell r="AW554">
            <v>0.85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0.85</v>
          </cell>
          <cell r="BF554">
            <v>0.85</v>
          </cell>
          <cell r="BG554" t="e">
            <v>#DIV/0!</v>
          </cell>
          <cell r="BH554">
            <v>0</v>
          </cell>
          <cell r="BI554">
            <v>0</v>
          </cell>
          <cell r="BJ554">
            <v>0</v>
          </cell>
          <cell r="BK554">
            <v>1.0030000000000001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1.0030000000000001</v>
          </cell>
          <cell r="BT554">
            <v>4.72</v>
          </cell>
          <cell r="BU554">
            <v>1.0030000000000001</v>
          </cell>
          <cell r="BV554" t="e">
            <v>#DIV/0!</v>
          </cell>
          <cell r="BW554">
            <v>0</v>
          </cell>
          <cell r="BX554">
            <v>0</v>
          </cell>
        </row>
        <row r="555">
          <cell r="C555">
            <v>99</v>
          </cell>
          <cell r="D555">
            <v>0</v>
          </cell>
          <cell r="E555">
            <v>3.2000000000000001E-2</v>
          </cell>
          <cell r="AN555">
            <v>3</v>
          </cell>
          <cell r="AP555" t="str">
            <v>Строительство заходов от ВЛ 110 Л-170 на ПС "Кисловодск 330"</v>
          </cell>
          <cell r="AQ555" t="str">
            <v>СТФ</v>
          </cell>
          <cell r="AR555">
            <v>11.8</v>
          </cell>
          <cell r="AS555">
            <v>5.722999999999999</v>
          </cell>
          <cell r="AT555">
            <v>5.722999999999999</v>
          </cell>
          <cell r="AU555">
            <v>0</v>
          </cell>
          <cell r="AV555">
            <v>0</v>
          </cell>
          <cell r="AW555">
            <v>0.85</v>
          </cell>
          <cell r="BE555">
            <v>0.85</v>
          </cell>
          <cell r="BF555">
            <v>0.85</v>
          </cell>
          <cell r="BG555" t="e">
            <v>#DIV/0!</v>
          </cell>
          <cell r="BJ555">
            <v>0</v>
          </cell>
          <cell r="BK555">
            <v>1.0030000000000001</v>
          </cell>
          <cell r="BS555">
            <v>1.0030000000000001</v>
          </cell>
          <cell r="BT555">
            <v>4.72</v>
          </cell>
          <cell r="BU555">
            <v>1.0030000000000001</v>
          </cell>
          <cell r="BV555" t="e">
            <v>#DIV/0!</v>
          </cell>
        </row>
        <row r="556">
          <cell r="C556">
            <v>103</v>
          </cell>
          <cell r="D556">
            <v>0</v>
          </cell>
          <cell r="E556">
            <v>1.8995</v>
          </cell>
          <cell r="AO556">
            <v>2</v>
          </cell>
          <cell r="AP556" t="str">
            <v>Воздушные Линии 35 кВ (СН1)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 t="e">
            <v>#DIV/0!</v>
          </cell>
          <cell r="BH556">
            <v>0</v>
          </cell>
          <cell r="BI556">
            <v>0</v>
          </cell>
          <cell r="BJ556">
            <v>0</v>
          </cell>
          <cell r="BK556">
            <v>0.12515013999999999</v>
          </cell>
          <cell r="BL556">
            <v>0</v>
          </cell>
          <cell r="BM556">
            <v>0.12515013999999999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0.12515013999999999</v>
          </cell>
          <cell r="BV556" t="e">
            <v>#DIV/0!</v>
          </cell>
          <cell r="BW556">
            <v>0</v>
          </cell>
          <cell r="BX556">
            <v>0</v>
          </cell>
        </row>
        <row r="557">
          <cell r="C557">
            <v>104</v>
          </cell>
          <cell r="D557">
            <v>2.1423130000000001</v>
          </cell>
          <cell r="E557">
            <v>0</v>
          </cell>
          <cell r="AN557">
            <v>4</v>
          </cell>
          <cell r="AP557" t="str">
            <v>Строительство ВЛ-35кВ "Победа - Рогатая Балка" с ячейкой 35кВ на ПС "Р.Балка"</v>
          </cell>
          <cell r="AQ557" t="str">
            <v>СТФ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BF557">
            <v>0</v>
          </cell>
          <cell r="BG557" t="e">
            <v>#DIV/0!</v>
          </cell>
          <cell r="BJ557">
            <v>0</v>
          </cell>
          <cell r="BK557">
            <v>0.12515013999999999</v>
          </cell>
          <cell r="BM557">
            <v>0.12515013999999999</v>
          </cell>
          <cell r="BT557">
            <v>0</v>
          </cell>
          <cell r="BU557">
            <v>0.12515013999999999</v>
          </cell>
          <cell r="BV557" t="e">
            <v>#DIV/0!</v>
          </cell>
        </row>
        <row r="558">
          <cell r="C558">
            <v>105</v>
          </cell>
          <cell r="D558">
            <v>0.10277</v>
          </cell>
          <cell r="E558">
            <v>2.2578899999999997</v>
          </cell>
          <cell r="AO558">
            <v>3</v>
          </cell>
          <cell r="AP558" t="str">
            <v>Кабельные Линии 110-330 кВ (ВН)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</row>
        <row r="559">
          <cell r="C559">
            <v>106</v>
          </cell>
          <cell r="D559">
            <v>3.6482283700000004</v>
          </cell>
          <cell r="E559">
            <v>0</v>
          </cell>
        </row>
        <row r="560">
          <cell r="C560">
            <v>107</v>
          </cell>
          <cell r="D560">
            <v>1.5640000000000001E-2</v>
          </cell>
          <cell r="E560">
            <v>5.2190099999999999</v>
          </cell>
          <cell r="AO560">
            <v>4</v>
          </cell>
          <cell r="AP560" t="str">
            <v>Кабельные Линии 35 кВ (СН1)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</row>
        <row r="561">
          <cell r="C561">
            <v>108</v>
          </cell>
          <cell r="D561">
            <v>0</v>
          </cell>
          <cell r="E561">
            <v>0</v>
          </cell>
        </row>
        <row r="562">
          <cell r="D562">
            <v>0.74335642000000002</v>
          </cell>
          <cell r="E562">
            <v>0.56455999999999995</v>
          </cell>
          <cell r="AO562">
            <v>5</v>
          </cell>
          <cell r="AP562" t="str">
            <v>ПС 110-330 кВ (ВН)</v>
          </cell>
          <cell r="AR562">
            <v>241.68629999999999</v>
          </cell>
          <cell r="AS562">
            <v>249.01421999999999</v>
          </cell>
          <cell r="AT562">
            <v>123.73361999999999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 t="e">
            <v>#DIV/0!</v>
          </cell>
          <cell r="BH562">
            <v>23.909376569999999</v>
          </cell>
          <cell r="BI562">
            <v>0</v>
          </cell>
          <cell r="BJ562">
            <v>0</v>
          </cell>
          <cell r="BK562">
            <v>23.90958861</v>
          </cell>
          <cell r="BL562">
            <v>0</v>
          </cell>
          <cell r="BM562">
            <v>25.731588609999999</v>
          </cell>
          <cell r="BN562">
            <v>0</v>
          </cell>
          <cell r="BO562">
            <v>0</v>
          </cell>
          <cell r="BP562">
            <v>0</v>
          </cell>
          <cell r="BQ562">
            <v>-1.8220000000000001</v>
          </cell>
          <cell r="BR562">
            <v>0</v>
          </cell>
          <cell r="BS562">
            <v>0</v>
          </cell>
          <cell r="BT562">
            <v>66.459619999999987</v>
          </cell>
          <cell r="BU562">
            <v>23.90958861</v>
          </cell>
          <cell r="BV562" t="e">
            <v>#DIV/0!</v>
          </cell>
          <cell r="BW562">
            <v>0</v>
          </cell>
          <cell r="BX562">
            <v>0</v>
          </cell>
        </row>
        <row r="563">
          <cell r="D563">
            <v>0</v>
          </cell>
          <cell r="E563">
            <v>0</v>
          </cell>
          <cell r="AN563">
            <v>5</v>
          </cell>
          <cell r="AP563" t="str">
            <v>Расширение  ПС 110/10 кВ "Южная"- ( установка 3-го тр-ра мощностью 25,0 тыс. кВА, устройство трансформаторной ячейки 110 кВ для Т-3; строительство помещения ЗРУ-10 для 3-й С.Ш. РУ-10 кВ, установка ячеек К-63 с вакуумными выкл.в проект. Помещении ЗРУ-10)</v>
          </cell>
          <cell r="AQ563" t="str">
            <v>СТФ</v>
          </cell>
          <cell r="AR563">
            <v>241.68629999999999</v>
          </cell>
          <cell r="AS563">
            <v>249.01421999999999</v>
          </cell>
          <cell r="AT563">
            <v>123.73361999999999</v>
          </cell>
          <cell r="AU563">
            <v>0</v>
          </cell>
          <cell r="AV563">
            <v>0</v>
          </cell>
          <cell r="AW563">
            <v>0</v>
          </cell>
          <cell r="BF563">
            <v>0</v>
          </cell>
          <cell r="BG563" t="e">
            <v>#DIV/0!</v>
          </cell>
          <cell r="BH563">
            <v>23.909376569999999</v>
          </cell>
          <cell r="BJ563">
            <v>0</v>
          </cell>
          <cell r="BK563">
            <v>23.90958861</v>
          </cell>
          <cell r="BM563">
            <v>25.731588609999999</v>
          </cell>
          <cell r="BQ563">
            <v>-1.8220000000000001</v>
          </cell>
          <cell r="BT563">
            <v>66.459619999999987</v>
          </cell>
          <cell r="BU563">
            <v>23.90958861</v>
          </cell>
          <cell r="BV563" t="e">
            <v>#DIV/0!</v>
          </cell>
        </row>
        <row r="564">
          <cell r="C564">
            <v>109</v>
          </cell>
          <cell r="D564">
            <v>0</v>
          </cell>
          <cell r="E564">
            <v>0.56455999999999995</v>
          </cell>
          <cell r="AO564">
            <v>6</v>
          </cell>
          <cell r="AP564" t="str">
            <v>ПС 35 кВ (СН1)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</row>
        <row r="565">
          <cell r="C565">
            <v>110</v>
          </cell>
          <cell r="D565">
            <v>0.74335642000000002</v>
          </cell>
          <cell r="E565">
            <v>0</v>
          </cell>
        </row>
        <row r="566">
          <cell r="D566">
            <v>0</v>
          </cell>
          <cell r="E566">
            <v>0</v>
          </cell>
          <cell r="AO566" t="str">
            <v>2.3.</v>
          </cell>
          <cell r="AP566" t="str">
            <v>ТПиР объектов 35-330 кВ</v>
          </cell>
          <cell r="AR566">
            <v>509.55331999999999</v>
          </cell>
          <cell r="AS566">
            <v>353.35747515079998</v>
          </cell>
          <cell r="AT566">
            <v>211.7847716</v>
          </cell>
          <cell r="AU566">
            <v>42.232733059999994</v>
          </cell>
          <cell r="AV566">
            <v>21.12</v>
          </cell>
          <cell r="AW566">
            <v>49.933620000000005</v>
          </cell>
          <cell r="AX566">
            <v>0</v>
          </cell>
          <cell r="AY566">
            <v>2.9769999999999999</v>
          </cell>
          <cell r="AZ566">
            <v>6.2270000000000003</v>
          </cell>
          <cell r="BA566">
            <v>9.4606200000000005</v>
          </cell>
          <cell r="BB566">
            <v>8.2810000000000006</v>
          </cell>
          <cell r="BC566">
            <v>6.0149999999999997</v>
          </cell>
          <cell r="BD566">
            <v>6.6120000000000001</v>
          </cell>
          <cell r="BE566">
            <v>31.480999999999998</v>
          </cell>
          <cell r="BF566">
            <v>18.727999999999994</v>
          </cell>
          <cell r="BG566" t="e">
            <v>#DIV/0!</v>
          </cell>
          <cell r="BH566">
            <v>47.813605189999983</v>
          </cell>
          <cell r="BI566">
            <v>0</v>
          </cell>
          <cell r="BJ566">
            <v>114.21054133333334</v>
          </cell>
          <cell r="BK566">
            <v>96.041779020000021</v>
          </cell>
          <cell r="BL566">
            <v>94.668285999999995</v>
          </cell>
          <cell r="BM566">
            <v>37.511143420000039</v>
          </cell>
          <cell r="BN566">
            <v>7.4201939999999986</v>
          </cell>
          <cell r="BO566">
            <v>14.313786</v>
          </cell>
          <cell r="BP566">
            <v>4.0376846666666664</v>
          </cell>
          <cell r="BQ566">
            <v>27.387489599999999</v>
          </cell>
          <cell r="BR566">
            <v>8.0843766666666674</v>
          </cell>
          <cell r="BS566">
            <v>16.829359999999998</v>
          </cell>
          <cell r="BT566">
            <v>93.090399999999988</v>
          </cell>
          <cell r="BU566">
            <v>-18.1687623133333</v>
          </cell>
          <cell r="BV566" t="e">
            <v>#DIV/0!</v>
          </cell>
          <cell r="BW566">
            <v>0</v>
          </cell>
          <cell r="BX566">
            <v>0</v>
          </cell>
        </row>
        <row r="567">
          <cell r="D567">
            <v>7.1635183199999997</v>
          </cell>
          <cell r="E567">
            <v>0.26573000000000002</v>
          </cell>
          <cell r="AO567">
            <v>1</v>
          </cell>
          <cell r="AP567" t="str">
            <v>Воздушные Линии 110-330 кВ (ВН)</v>
          </cell>
          <cell r="AR567">
            <v>152.90186</v>
          </cell>
          <cell r="AS567">
            <v>154.74807381080001</v>
          </cell>
          <cell r="AT567">
            <v>120.4905316</v>
          </cell>
          <cell r="AU567">
            <v>0.17852006000000001</v>
          </cell>
          <cell r="AV567">
            <v>13.848000000000001</v>
          </cell>
          <cell r="AW567">
            <v>48.995620000000002</v>
          </cell>
          <cell r="AX567">
            <v>0</v>
          </cell>
          <cell r="AY567">
            <v>0.38700000000000001</v>
          </cell>
          <cell r="AZ567">
            <v>3.9550000000000001</v>
          </cell>
          <cell r="BA567">
            <v>13.16262</v>
          </cell>
          <cell r="BB567">
            <v>3.2810000000000001</v>
          </cell>
          <cell r="BC567">
            <v>4.2149999999999999</v>
          </cell>
          <cell r="BD567">
            <v>6.6120000000000001</v>
          </cell>
          <cell r="BE567">
            <v>31.230999999999998</v>
          </cell>
          <cell r="BF567">
            <v>25.061999999999998</v>
          </cell>
          <cell r="BG567" t="e">
            <v>#DIV/0!</v>
          </cell>
          <cell r="BH567">
            <v>8.7652400000000004</v>
          </cell>
          <cell r="BI567">
            <v>0</v>
          </cell>
          <cell r="BJ567">
            <v>18.611767999999998</v>
          </cell>
          <cell r="BK567">
            <v>45.216815599999997</v>
          </cell>
          <cell r="BL567">
            <v>5.5950699999999998</v>
          </cell>
          <cell r="BM567">
            <v>0.57024000000000008</v>
          </cell>
          <cell r="BN567">
            <v>6.7946366666666655</v>
          </cell>
          <cell r="BO567">
            <v>7.546786</v>
          </cell>
          <cell r="BP567">
            <v>1.6776846666666667</v>
          </cell>
          <cell r="BQ567">
            <v>20.476929599999998</v>
          </cell>
          <cell r="BR567">
            <v>4.5443766666666665</v>
          </cell>
          <cell r="BS567">
            <v>16.622859999999999</v>
          </cell>
          <cell r="BT567">
            <v>63.572559999999996</v>
          </cell>
          <cell r="BU567">
            <v>26.605047599999999</v>
          </cell>
          <cell r="BV567" t="e">
            <v>#DIV/0!</v>
          </cell>
          <cell r="BW567">
            <v>0</v>
          </cell>
          <cell r="BX567">
            <v>0</v>
          </cell>
        </row>
        <row r="568">
          <cell r="D568">
            <v>7.1488883199999993</v>
          </cell>
          <cell r="E568">
            <v>0.26573000000000002</v>
          </cell>
          <cell r="AN568">
            <v>6</v>
          </cell>
          <cell r="AP568" t="str">
            <v>Реконструкция ВЛ 110 кВ Л-77 ПС "Прикумск-330" - ПС "Покойная" -  (замена сущ. проводов на АС-240, сущ. опор на новые бетонные и металл., вынос ВЛ из зоны затопления от № 58 до № 63, строительство нового 2х цепного участка прот. 6,62 км от ПС Буденовск 1П</v>
          </cell>
          <cell r="AQ568" t="str">
            <v>СТФ</v>
          </cell>
          <cell r="AR568">
            <v>91.205420000000004</v>
          </cell>
          <cell r="AS568">
            <v>92.470835976800004</v>
          </cell>
          <cell r="AT568">
            <v>58.772260000000003</v>
          </cell>
          <cell r="AU568">
            <v>2.8353759999999999E-2</v>
          </cell>
          <cell r="AV568">
            <v>9.8930000000000007</v>
          </cell>
          <cell r="AW568">
            <v>35.204999999999998</v>
          </cell>
          <cell r="AX568">
            <v>0</v>
          </cell>
          <cell r="AY568">
            <v>0.38700000000000001</v>
          </cell>
          <cell r="AZ568">
            <v>0</v>
          </cell>
          <cell r="BA568">
            <v>0.249</v>
          </cell>
          <cell r="BB568">
            <v>3.2810000000000001</v>
          </cell>
          <cell r="BC568">
            <v>3.3379999999999996</v>
          </cell>
          <cell r="BD568">
            <v>6.6120000000000001</v>
          </cell>
          <cell r="BE568">
            <v>31.230999999999998</v>
          </cell>
          <cell r="BF568">
            <v>25.311999999999998</v>
          </cell>
          <cell r="BG568">
            <v>3.5585767714545633</v>
          </cell>
          <cell r="BJ568">
            <v>11.401868</v>
          </cell>
          <cell r="BK568">
            <v>20.178898</v>
          </cell>
          <cell r="BL568">
            <v>0</v>
          </cell>
          <cell r="BM568">
            <v>0.38700000000000001</v>
          </cell>
          <cell r="BN568">
            <v>5.179806666666666</v>
          </cell>
          <cell r="BP568">
            <v>1.6776846666666667</v>
          </cell>
          <cell r="BQ568">
            <v>4.0658979999999998</v>
          </cell>
          <cell r="BR568">
            <v>4.5443766666666665</v>
          </cell>
          <cell r="BS568">
            <v>15.726000000000001</v>
          </cell>
          <cell r="BT568">
            <v>17.230360000000001</v>
          </cell>
          <cell r="BU568">
            <v>8.7770299999999999</v>
          </cell>
          <cell r="BV568">
            <v>1.7697887749621377</v>
          </cell>
        </row>
        <row r="569">
          <cell r="C569">
            <v>15</v>
          </cell>
          <cell r="D569">
            <v>0</v>
          </cell>
          <cell r="E569">
            <v>0</v>
          </cell>
          <cell r="AN569">
            <v>7</v>
          </cell>
          <cell r="AP569" t="str">
            <v>Реконструкция ВЛ 110 кВ Л-111 и Л-115 ГЭС-4 - ПС Азот (вынос опоры № 44 из зоны подмыва)</v>
          </cell>
          <cell r="AQ569" t="str">
            <v>СТФ</v>
          </cell>
          <cell r="AR569">
            <v>1.2768999999999997</v>
          </cell>
          <cell r="AS569">
            <v>1.2486762339999999</v>
          </cell>
          <cell r="AT569">
            <v>1.0348599999999999</v>
          </cell>
          <cell r="AU569">
            <v>0.1501663</v>
          </cell>
          <cell r="AV569">
            <v>0.95499999999999996</v>
          </cell>
          <cell r="AW569">
            <v>0.877</v>
          </cell>
          <cell r="AX569">
            <v>0</v>
          </cell>
          <cell r="AZ569">
            <v>0.95499999999999996</v>
          </cell>
          <cell r="BB569">
            <v>0</v>
          </cell>
          <cell r="BC569">
            <v>0.877</v>
          </cell>
          <cell r="BD569">
            <v>0</v>
          </cell>
          <cell r="BF569">
            <v>-7.7999999999999958E-2</v>
          </cell>
          <cell r="BG569">
            <v>0.918324607329843</v>
          </cell>
          <cell r="BJ569">
            <v>1.1269</v>
          </cell>
          <cell r="BK569">
            <v>1.0348599999999999</v>
          </cell>
          <cell r="BL569">
            <v>0.33806999999999998</v>
          </cell>
          <cell r="BM569">
            <v>0.13800000000000001</v>
          </cell>
          <cell r="BN569">
            <v>0.78882999999999992</v>
          </cell>
          <cell r="BP569">
            <v>0</v>
          </cell>
          <cell r="BR569">
            <v>0</v>
          </cell>
          <cell r="BS569">
            <v>0.89685999999999988</v>
          </cell>
          <cell r="BT569">
            <v>0.89685999999999999</v>
          </cell>
          <cell r="BU569">
            <v>-9.2040000000000122E-2</v>
          </cell>
          <cell r="BV569">
            <v>0.91832460732984278</v>
          </cell>
        </row>
        <row r="570">
          <cell r="C570">
            <v>16</v>
          </cell>
          <cell r="D570">
            <v>4.5088139999999992</v>
          </cell>
          <cell r="E570">
            <v>7.6100000000000004E-3</v>
          </cell>
          <cell r="AN570">
            <v>8</v>
          </cell>
          <cell r="AP570" t="str">
            <v>Реконструкция ВЛ 110 кВ Л-31 ПС "ГЭС 3" - ПС "Водораздел" -  (замена сущ. проводов на АС-240)</v>
          </cell>
          <cell r="AQ570" t="str">
            <v>СТФ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BF570">
            <v>0</v>
          </cell>
          <cell r="BG570" t="e">
            <v>#DIV/0!</v>
          </cell>
          <cell r="BH570">
            <v>4.5240000000000002E-2</v>
          </cell>
          <cell r="BJ570">
            <v>0</v>
          </cell>
          <cell r="BK570">
            <v>4.5240000000000002E-2</v>
          </cell>
          <cell r="BM570">
            <v>4.5240000000000002E-2</v>
          </cell>
          <cell r="BT570">
            <v>0</v>
          </cell>
          <cell r="BU570">
            <v>4.5240000000000002E-2</v>
          </cell>
          <cell r="BV570" t="e">
            <v>#DIV/0!</v>
          </cell>
        </row>
        <row r="571">
          <cell r="C571">
            <v>36</v>
          </cell>
          <cell r="D571">
            <v>0</v>
          </cell>
          <cell r="E571">
            <v>8.7760000000000005E-2</v>
          </cell>
          <cell r="AN571">
            <v>9</v>
          </cell>
          <cell r="AP571" t="str">
            <v>Реконструкция ВЛ 110 кВ Л-246 c заменой сущ. проводов на провода  АС-185 и частичной заменой опор, изоляторов)</v>
          </cell>
          <cell r="AQ571" t="str">
            <v>СТФ</v>
          </cell>
          <cell r="AR571">
            <v>44.489539999999998</v>
          </cell>
          <cell r="AS571">
            <v>48.897429999999993</v>
          </cell>
          <cell r="AT571">
            <v>48.782379999999996</v>
          </cell>
          <cell r="AU571">
            <v>0</v>
          </cell>
          <cell r="AV571">
            <v>3</v>
          </cell>
          <cell r="AW571">
            <v>2.8279999999999998</v>
          </cell>
          <cell r="AX571">
            <v>0</v>
          </cell>
          <cell r="AZ571">
            <v>3</v>
          </cell>
          <cell r="BA571">
            <v>2.8279999999999998</v>
          </cell>
          <cell r="BB571">
            <v>0</v>
          </cell>
          <cell r="BD571">
            <v>0</v>
          </cell>
          <cell r="BF571">
            <v>-0.17200000000000015</v>
          </cell>
          <cell r="BG571">
            <v>0.94266666666666665</v>
          </cell>
          <cell r="BJ571">
            <v>3.54</v>
          </cell>
          <cell r="BK571">
            <v>3.336786</v>
          </cell>
          <cell r="BL571">
            <v>2.714</v>
          </cell>
          <cell r="BN571">
            <v>0.82599999999999996</v>
          </cell>
          <cell r="BO571">
            <v>3.336786</v>
          </cell>
          <cell r="BP571">
            <v>0</v>
          </cell>
          <cell r="BR571">
            <v>0</v>
          </cell>
          <cell r="BT571">
            <v>45.445339999999995</v>
          </cell>
          <cell r="BU571">
            <v>-0.20321400000000001</v>
          </cell>
          <cell r="BV571">
            <v>0.94259491525423733</v>
          </cell>
        </row>
        <row r="572">
          <cell r="C572">
            <v>25</v>
          </cell>
          <cell r="D572">
            <v>0</v>
          </cell>
          <cell r="E572">
            <v>0</v>
          </cell>
          <cell r="AN572">
            <v>10</v>
          </cell>
          <cell r="AP572" t="str">
            <v>Реконструкция ВЛ 110 кВ ПС "Троицкая" - ПС "Стодеревская"</v>
          </cell>
          <cell r="AQ572" t="str">
            <v>СТФ</v>
          </cell>
          <cell r="AS572">
            <v>4.1598068000000001</v>
          </cell>
          <cell r="AT572">
            <v>4.0447568</v>
          </cell>
          <cell r="AU572">
            <v>0</v>
          </cell>
          <cell r="AV572">
            <v>0</v>
          </cell>
          <cell r="AW572">
            <v>3.4277600000000001</v>
          </cell>
          <cell r="BA572">
            <v>3.4277600000000001</v>
          </cell>
          <cell r="BK572">
            <v>4.0447568</v>
          </cell>
          <cell r="BQ572">
            <v>4.0447568</v>
          </cell>
          <cell r="BU572">
            <v>4.0447568</v>
          </cell>
        </row>
        <row r="573">
          <cell r="C573">
            <v>26</v>
          </cell>
          <cell r="D573">
            <v>0</v>
          </cell>
          <cell r="E573">
            <v>0</v>
          </cell>
          <cell r="AN573">
            <v>11</v>
          </cell>
          <cell r="AP573" t="str">
            <v>Реконструкция ВЛ 110 кВ Л-158 ПС "Моздок" -ПС "Троицкая"</v>
          </cell>
          <cell r="AQ573" t="str">
            <v>СТФ</v>
          </cell>
          <cell r="AS573">
            <v>7.9713247999999997</v>
          </cell>
          <cell r="AT573">
            <v>7.8562747999999996</v>
          </cell>
          <cell r="AU573">
            <v>0</v>
          </cell>
          <cell r="AV573">
            <v>0</v>
          </cell>
          <cell r="AW573">
            <v>6.6578600000000003</v>
          </cell>
          <cell r="BA573">
            <v>6.6578600000000003</v>
          </cell>
          <cell r="BK573">
            <v>7.8562747999999996</v>
          </cell>
          <cell r="BQ573">
            <v>7.8562747999999996</v>
          </cell>
          <cell r="BU573">
            <v>7.8562747999999996</v>
          </cell>
        </row>
        <row r="574">
          <cell r="C574">
            <v>19</v>
          </cell>
          <cell r="D574">
            <v>0</v>
          </cell>
          <cell r="E574">
            <v>0</v>
          </cell>
          <cell r="AN574">
            <v>12</v>
          </cell>
          <cell r="AP574" t="str">
            <v>Мероприятия по внедрению системы температурного мониторинга на ВЛ-110 кВ Сенгилеевская ГЭС – «III Подъем» №132, «Машук» – «Е-2» №10, «ГНС» – «Е-2» №191. (Приказ ОАО «Холдинг МРСК» от 08.10.2010 № 430)</v>
          </cell>
          <cell r="AQ574" t="str">
            <v>СТФ</v>
          </cell>
          <cell r="AR574">
            <v>15.93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BF574">
            <v>0</v>
          </cell>
          <cell r="BG574" t="e">
            <v>#DIV/0!</v>
          </cell>
          <cell r="BH574">
            <v>8.7200000000000006</v>
          </cell>
          <cell r="BJ574">
            <v>2.5430000000000001</v>
          </cell>
          <cell r="BK574">
            <v>8.7200000000000006</v>
          </cell>
          <cell r="BL574">
            <v>2.5430000000000001</v>
          </cell>
          <cell r="BO574">
            <v>4.21</v>
          </cell>
          <cell r="BQ574">
            <v>4.5100000000000007</v>
          </cell>
          <cell r="BT574">
            <v>0</v>
          </cell>
          <cell r="BU574">
            <v>6.1770000000000005</v>
          </cell>
          <cell r="BV574">
            <v>3.429020841525757</v>
          </cell>
        </row>
        <row r="575">
          <cell r="C575">
            <v>17</v>
          </cell>
          <cell r="D575">
            <v>0</v>
          </cell>
          <cell r="E575">
            <v>0</v>
          </cell>
          <cell r="AO575">
            <v>2</v>
          </cell>
          <cell r="AP575" t="str">
            <v>Воздушные Линии 35 кВ (СН1)</v>
          </cell>
          <cell r="AR575">
            <v>11.0861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-9.0419999999999998</v>
          </cell>
          <cell r="AX575">
            <v>0</v>
          </cell>
          <cell r="AY575">
            <v>0</v>
          </cell>
          <cell r="AZ575">
            <v>0</v>
          </cell>
          <cell r="BA575">
            <v>-9.0419999999999998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-9.0419999999999998</v>
          </cell>
          <cell r="BG575" t="e">
            <v>#DIV/0!</v>
          </cell>
          <cell r="BH575">
            <v>0.24576259999999964</v>
          </cell>
          <cell r="BI575">
            <v>0</v>
          </cell>
          <cell r="BJ575">
            <v>2.2599999999999998</v>
          </cell>
          <cell r="BK575">
            <v>0.2457626</v>
          </cell>
          <cell r="BL575">
            <v>2.2599999999999998</v>
          </cell>
          <cell r="BM575">
            <v>0.2457626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-2.0142373999999998</v>
          </cell>
          <cell r="BV575">
            <v>0.10874451327433629</v>
          </cell>
          <cell r="BW575">
            <v>0</v>
          </cell>
          <cell r="BX575">
            <v>0</v>
          </cell>
        </row>
        <row r="576">
          <cell r="C576">
            <v>18</v>
          </cell>
          <cell r="D576">
            <v>0</v>
          </cell>
          <cell r="E576">
            <v>0</v>
          </cell>
          <cell r="AN576">
            <v>13</v>
          </cell>
          <cell r="AP576" t="str">
            <v xml:space="preserve">Реконструкция ВЛ -35 кВ Л-323 ПС "Кисловодск" - ПС "Зеленогорская" </v>
          </cell>
          <cell r="AQ576" t="str">
            <v>СТФ</v>
          </cell>
          <cell r="AR576">
            <v>11.0861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BF576">
            <v>0</v>
          </cell>
          <cell r="BG576" t="e">
            <v>#DIV/0!</v>
          </cell>
          <cell r="BH576">
            <v>0.24576259999999964</v>
          </cell>
          <cell r="BJ576">
            <v>2.2599999999999998</v>
          </cell>
          <cell r="BK576">
            <v>0.2457626</v>
          </cell>
          <cell r="BL576">
            <v>2.2599999999999998</v>
          </cell>
          <cell r="BM576">
            <v>0.2457626</v>
          </cell>
          <cell r="BN576">
            <v>0</v>
          </cell>
          <cell r="BP576">
            <v>0</v>
          </cell>
          <cell r="BQ576">
            <v>0</v>
          </cell>
          <cell r="BR576">
            <v>0</v>
          </cell>
          <cell r="BT576">
            <v>0</v>
          </cell>
          <cell r="BU576">
            <v>-2.0142373999999998</v>
          </cell>
          <cell r="BV576">
            <v>0.10874451327433629</v>
          </cell>
        </row>
        <row r="577">
          <cell r="C577">
            <v>20</v>
          </cell>
          <cell r="D577">
            <v>0</v>
          </cell>
          <cell r="E577">
            <v>0</v>
          </cell>
          <cell r="AN577">
            <v>14</v>
          </cell>
          <cell r="AP577" t="str">
            <v>Реконструкция ВЛ 35 кВ Л-340 ПС "Александровская" - ПС "Н.Ставропольская"</v>
          </cell>
          <cell r="AQ577" t="str">
            <v>СТФ</v>
          </cell>
          <cell r="AW577">
            <v>-9.0419999999999998</v>
          </cell>
          <cell r="BA577">
            <v>-9.0419999999999998</v>
          </cell>
          <cell r="BF577">
            <v>-9.0419999999999998</v>
          </cell>
          <cell r="BU577">
            <v>0</v>
          </cell>
          <cell r="BV577" t="e">
            <v>#DIV/0!</v>
          </cell>
        </row>
        <row r="578">
          <cell r="C578">
            <v>21</v>
          </cell>
          <cell r="D578">
            <v>0</v>
          </cell>
          <cell r="E578">
            <v>0</v>
          </cell>
          <cell r="AO578">
            <v>3</v>
          </cell>
          <cell r="AP578" t="str">
            <v>Кабельные Линии 110-330 кВ (ВН)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</row>
        <row r="579">
          <cell r="C579">
            <v>22</v>
          </cell>
          <cell r="D579">
            <v>0</v>
          </cell>
          <cell r="E579">
            <v>0</v>
          </cell>
        </row>
        <row r="580">
          <cell r="C580">
            <v>23</v>
          </cell>
          <cell r="D580">
            <v>0</v>
          </cell>
          <cell r="E580">
            <v>0</v>
          </cell>
          <cell r="AO580">
            <v>4</v>
          </cell>
          <cell r="AP580" t="str">
            <v>Кабельные Линии 35 кВ (СН1)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</row>
        <row r="581">
          <cell r="C581">
            <v>24</v>
          </cell>
          <cell r="D581">
            <v>0</v>
          </cell>
          <cell r="E581">
            <v>0</v>
          </cell>
        </row>
        <row r="582">
          <cell r="C582">
            <v>370</v>
          </cell>
          <cell r="D582">
            <v>2.6400743199999996</v>
          </cell>
          <cell r="E582">
            <v>0.17036000000000001</v>
          </cell>
          <cell r="AO582">
            <v>5</v>
          </cell>
          <cell r="AP582" t="str">
            <v>ПС 110-330 кВ (ВН)</v>
          </cell>
          <cell r="AR582">
            <v>345.56536</v>
          </cell>
          <cell r="AS582">
            <v>198.60940133999998</v>
          </cell>
          <cell r="AT582">
            <v>91.294239999999988</v>
          </cell>
          <cell r="AU582">
            <v>42.054212999999997</v>
          </cell>
          <cell r="AV582">
            <v>7.2720000000000002</v>
          </cell>
          <cell r="AW582">
            <v>9.98</v>
          </cell>
          <cell r="AX582">
            <v>0</v>
          </cell>
          <cell r="AY582">
            <v>2.59</v>
          </cell>
          <cell r="AZ582">
            <v>2.2719999999999998</v>
          </cell>
          <cell r="BA582">
            <v>5.34</v>
          </cell>
          <cell r="BB582">
            <v>5</v>
          </cell>
          <cell r="BC582">
            <v>1.8</v>
          </cell>
          <cell r="BD582">
            <v>0</v>
          </cell>
          <cell r="BE582">
            <v>0.25</v>
          </cell>
          <cell r="BF582">
            <v>2.7079999999999997</v>
          </cell>
          <cell r="BG582" t="e">
            <v>#DIV/0!</v>
          </cell>
          <cell r="BH582">
            <v>38.708923929999983</v>
          </cell>
          <cell r="BI582">
            <v>0</v>
          </cell>
          <cell r="BJ582">
            <v>93.338773333333336</v>
          </cell>
          <cell r="BK582">
            <v>50.485522160000031</v>
          </cell>
          <cell r="BL582">
            <v>86.813215999999997</v>
          </cell>
          <cell r="BM582">
            <v>36.60146216000004</v>
          </cell>
          <cell r="BN582">
            <v>0.6255573333333333</v>
          </cell>
          <cell r="BO582">
            <v>6.7669999999999995</v>
          </cell>
          <cell r="BP582">
            <v>2.36</v>
          </cell>
          <cell r="BQ582">
            <v>6.9105600000000003</v>
          </cell>
          <cell r="BR582">
            <v>3.54</v>
          </cell>
          <cell r="BS582">
            <v>0.20649999999999999</v>
          </cell>
          <cell r="BT582">
            <v>29.517839999999996</v>
          </cell>
          <cell r="BU582">
            <v>-42.853251173333298</v>
          </cell>
          <cell r="BV582" t="e">
            <v>#DIV/0!</v>
          </cell>
          <cell r="BW582">
            <v>0</v>
          </cell>
          <cell r="BX582">
            <v>0</v>
          </cell>
        </row>
        <row r="583">
          <cell r="C583">
            <v>27</v>
          </cell>
          <cell r="D583">
            <v>0</v>
          </cell>
          <cell r="E583">
            <v>0</v>
          </cell>
          <cell r="AN583">
            <v>15</v>
          </cell>
          <cell r="AP583" t="str">
            <v>Реконструкция ПС 110/35/10кВ "Ачикулак" в Нефтекумском районе(замена тр-ра Т-2  на тр-р 10 тыс.кВА,сущ.выкл.110кВ на элегазовые выкл.типа ВЭБ-110, сущ.разъед. на РГ-110 с двигат. приводом, сущ.ТН-110 на ТН типа НАМИ-110, сущ.выкл.35кВ на элегазовые выкл.т</v>
          </cell>
          <cell r="AQ583" t="str">
            <v>СТФ</v>
          </cell>
          <cell r="AR583">
            <v>133.88662000000002</v>
          </cell>
          <cell r="AS583">
            <v>137.37186999999997</v>
          </cell>
          <cell r="AT583">
            <v>79.680679999999995</v>
          </cell>
          <cell r="AU583">
            <v>0</v>
          </cell>
          <cell r="AV583">
            <v>2.2719999999999998</v>
          </cell>
          <cell r="AW583">
            <v>2.1539999999999999</v>
          </cell>
          <cell r="AX583">
            <v>0</v>
          </cell>
          <cell r="AZ583">
            <v>2.2719999999999998</v>
          </cell>
          <cell r="BA583">
            <v>2.1539999999999999</v>
          </cell>
          <cell r="BB583">
            <v>0</v>
          </cell>
          <cell r="BD583">
            <v>0</v>
          </cell>
          <cell r="BF583">
            <v>-0.11799999999999988</v>
          </cell>
          <cell r="BG583">
            <v>0.94806338028169024</v>
          </cell>
          <cell r="BH583">
            <v>2.7574711400000007</v>
          </cell>
          <cell r="BJ583">
            <v>18.822037333333331</v>
          </cell>
          <cell r="BK583">
            <v>5.2994711400000103</v>
          </cell>
          <cell r="BL583">
            <v>18.196479999999998</v>
          </cell>
          <cell r="BM583">
            <v>2.75747114000001</v>
          </cell>
          <cell r="BN583">
            <v>0.6255573333333333</v>
          </cell>
          <cell r="BO583">
            <v>2.5419999999999998</v>
          </cell>
          <cell r="BP583">
            <v>0</v>
          </cell>
          <cell r="BR583">
            <v>0</v>
          </cell>
          <cell r="BT583">
            <v>27.138959999999997</v>
          </cell>
          <cell r="BU583">
            <v>-13.52256619333332</v>
          </cell>
          <cell r="BV583">
            <v>0.28155672237536089</v>
          </cell>
        </row>
        <row r="584">
          <cell r="D584">
            <v>0</v>
          </cell>
          <cell r="E584">
            <v>0</v>
          </cell>
          <cell r="AN584">
            <v>16</v>
          </cell>
          <cell r="AP584" t="str">
            <v>Реконструкция ПС 110/10кВ "Лермонтовская" (замена сущ. силового тр-ра  Т-2 110/10 кВ мощн. 6,3 т. кВА на тр-р мощн. 16 т. кВА, сущ. ОД и КЗ 110 кВ на элегазовые выключатели ВЭБ-110 -2 шт., сущ. разъед. 110 кВ с ручн. привдом на РГ-110 с электродвигательны</v>
          </cell>
          <cell r="AQ584" t="str">
            <v>СТФ</v>
          </cell>
          <cell r="AR584">
            <v>64.445699999999988</v>
          </cell>
          <cell r="AS584">
            <v>58.563651339999993</v>
          </cell>
          <cell r="AT584">
            <v>8.9396799999999992</v>
          </cell>
          <cell r="AU584">
            <v>42.054212999999997</v>
          </cell>
          <cell r="AV584">
            <v>5</v>
          </cell>
          <cell r="AW584">
            <v>7.5759999999999996</v>
          </cell>
          <cell r="AX584">
            <v>0</v>
          </cell>
          <cell r="AY584">
            <v>2.59</v>
          </cell>
          <cell r="AZ584">
            <v>0</v>
          </cell>
          <cell r="BA584">
            <v>3.1859999999999999</v>
          </cell>
          <cell r="BB584">
            <v>5</v>
          </cell>
          <cell r="BC584">
            <v>1.8</v>
          </cell>
          <cell r="BD584">
            <v>0</v>
          </cell>
          <cell r="BF584">
            <v>2.5759999999999996</v>
          </cell>
          <cell r="BG584">
            <v>1.5151999999999999</v>
          </cell>
          <cell r="BH584">
            <v>4.6307175099999904</v>
          </cell>
          <cell r="BJ584">
            <v>16.133700000000001</v>
          </cell>
          <cell r="BK584">
            <v>13.57031574</v>
          </cell>
          <cell r="BL584">
            <v>10.233700000000001</v>
          </cell>
          <cell r="BM584">
            <v>2.4347557399999999</v>
          </cell>
          <cell r="BN584">
            <v>0</v>
          </cell>
          <cell r="BO584">
            <v>4.2249999999999996</v>
          </cell>
          <cell r="BP584">
            <v>2.36</v>
          </cell>
          <cell r="BQ584">
            <v>6.9105600000000003</v>
          </cell>
          <cell r="BR584">
            <v>3.54</v>
          </cell>
          <cell r="BT584">
            <v>0</v>
          </cell>
          <cell r="BU584">
            <v>-2.5633842600000012</v>
          </cell>
          <cell r="BV584">
            <v>0.84111615686420349</v>
          </cell>
        </row>
        <row r="585">
          <cell r="C585">
            <v>38</v>
          </cell>
          <cell r="D585">
            <v>0</v>
          </cell>
          <cell r="E585">
            <v>0</v>
          </cell>
          <cell r="AN585">
            <v>17</v>
          </cell>
          <cell r="AP585" t="str">
            <v>Техническое перевооружение ПС 110/35/10кВ "Дмитриевская"  (замена МВ- 35 кВ на  вакуумные  в количестве 5 шт., сущ. разъед. 35 кВ на разъед. РГ-35, сущ. ТН-35 на ТН типа НАМИ-35 - 2 компл.)</v>
          </cell>
          <cell r="AQ585" t="str">
            <v>СТФ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BF585">
            <v>0</v>
          </cell>
          <cell r="BG585" t="e">
            <v>#DIV/0!</v>
          </cell>
          <cell r="BH585">
            <v>0.91689456999999996</v>
          </cell>
          <cell r="BJ585">
            <v>0</v>
          </cell>
          <cell r="BK585">
            <v>0.91689456999999996</v>
          </cell>
          <cell r="BM585">
            <v>0.91689456999999996</v>
          </cell>
          <cell r="BT585">
            <v>0</v>
          </cell>
          <cell r="BU585">
            <v>0.91689456999999996</v>
          </cell>
          <cell r="BV585" t="e">
            <v>#DIV/0!</v>
          </cell>
        </row>
        <row r="586">
          <cell r="C586">
            <v>30</v>
          </cell>
          <cell r="D586">
            <v>0</v>
          </cell>
          <cell r="E586">
            <v>0</v>
          </cell>
          <cell r="AN586">
            <v>18</v>
          </cell>
          <cell r="AP586" t="str">
            <v>Реконструкция ПС 110/35/6кВ "Затеречная" ( замена в ЗРУ 6 кВ сущ. МВ на вакуумные с микропроцессорными защитами- 11шт., восстановление строительной части помещения ЗРУ - устройство новой бетонной стяжки полов с покрытием из керамической плитки , покраска)</v>
          </cell>
          <cell r="AQ586" t="str">
            <v>СТФ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BF586">
            <v>0</v>
          </cell>
          <cell r="BG586" t="e">
            <v>#DIV/0!</v>
          </cell>
          <cell r="BH586">
            <v>3.5764533900000006</v>
          </cell>
          <cell r="BJ586">
            <v>0</v>
          </cell>
          <cell r="BK586">
            <v>3.5764533900000002</v>
          </cell>
          <cell r="BM586">
            <v>3.5764533900000002</v>
          </cell>
          <cell r="BT586">
            <v>0</v>
          </cell>
          <cell r="BU586">
            <v>3.5764533900000002</v>
          </cell>
          <cell r="BV586" t="e">
            <v>#DIV/0!</v>
          </cell>
        </row>
        <row r="587">
          <cell r="D587">
            <v>1.4630000000000001E-2</v>
          </cell>
          <cell r="E587">
            <v>0</v>
          </cell>
          <cell r="AN587">
            <v>19</v>
          </cell>
          <cell r="AP587" t="str">
            <v>Реконструкци ПС 110/35/10 кВ "Дивное" Апанасенковского района (переустройство линейной ячейки 110 кВ Л-ДЭ с установкой в ячейки вакуумного выключателя)</v>
          </cell>
          <cell r="AQ587" t="str">
            <v>СТФ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BF587">
            <v>0</v>
          </cell>
          <cell r="BG587" t="e">
            <v>#DIV/0!</v>
          </cell>
          <cell r="BH587">
            <v>0.13679597999999998</v>
          </cell>
          <cell r="BJ587">
            <v>0</v>
          </cell>
          <cell r="BK587">
            <v>0.13679598000000001</v>
          </cell>
          <cell r="BM587">
            <v>0.13679598000000001</v>
          </cell>
          <cell r="BT587">
            <v>0</v>
          </cell>
          <cell r="BU587">
            <v>0.13679598000000001</v>
          </cell>
          <cell r="BV587" t="e">
            <v>#DIV/0!</v>
          </cell>
        </row>
        <row r="588">
          <cell r="C588">
            <v>39</v>
          </cell>
          <cell r="D588">
            <v>1.4630000000000001E-2</v>
          </cell>
          <cell r="E588">
            <v>0</v>
          </cell>
          <cell r="AN588">
            <v>20</v>
          </cell>
          <cell r="AP588" t="str">
            <v>Техперевооружение ПС 110/35/10кВ "Промкомплекс" в г. Ставрополе</v>
          </cell>
          <cell r="AQ588" t="str">
            <v>СТФ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BF588">
            <v>0</v>
          </cell>
          <cell r="BG588" t="e">
            <v>#DIV/0!</v>
          </cell>
          <cell r="BH588">
            <v>0.46893483000000008</v>
          </cell>
          <cell r="BJ588">
            <v>0</v>
          </cell>
          <cell r="BK588">
            <v>0.46893482999999997</v>
          </cell>
          <cell r="BM588">
            <v>0.46893482999999997</v>
          </cell>
          <cell r="BT588">
            <v>0</v>
          </cell>
          <cell r="BU588">
            <v>0.46893482999999997</v>
          </cell>
          <cell r="BV588" t="e">
            <v>#DIV/0!</v>
          </cell>
        </row>
        <row r="589">
          <cell r="D589">
            <v>36.058296870000014</v>
          </cell>
          <cell r="E589">
            <v>5.491200000000001</v>
          </cell>
          <cell r="AN589">
            <v>21</v>
          </cell>
          <cell r="AP589" t="str">
            <v>Реконструкция ПС 110/35/6кВ "Минводы-2" - 1-я очередь (замена сущ. ячеек 6кВ на современные ячейки с вакуумными выкл. 28 шт., , средств ТМ и связи)</v>
          </cell>
          <cell r="AQ589" t="str">
            <v>СТФ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BF589">
            <v>0</v>
          </cell>
          <cell r="BG589" t="e">
            <v>#DIV/0!</v>
          </cell>
          <cell r="BH589">
            <v>1.2385659699999989</v>
          </cell>
          <cell r="BJ589">
            <v>0</v>
          </cell>
          <cell r="BK589">
            <v>1.23856597</v>
          </cell>
          <cell r="BM589">
            <v>1.23856597</v>
          </cell>
          <cell r="BT589">
            <v>0</v>
          </cell>
          <cell r="BU589">
            <v>1.23856597</v>
          </cell>
          <cell r="BV589" t="e">
            <v>#DIV/0!</v>
          </cell>
        </row>
        <row r="590">
          <cell r="C590">
            <v>118</v>
          </cell>
          <cell r="D590">
            <v>17.681194000000001</v>
          </cell>
          <cell r="E590">
            <v>2.7027600000000001</v>
          </cell>
          <cell r="AN590">
            <v>22</v>
          </cell>
          <cell r="AP590" t="str">
            <v>Реконструкция ПС "Промкомплекс" (замена сущ. ошиновок ОРУ 110 кВ)</v>
          </cell>
          <cell r="AQ590" t="str">
            <v>СТФ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BF590">
            <v>0</v>
          </cell>
          <cell r="BG590" t="e">
            <v>#DIV/0!</v>
          </cell>
          <cell r="BH590">
            <v>3.1821011500000003</v>
          </cell>
          <cell r="BJ590">
            <v>0</v>
          </cell>
          <cell r="BK590">
            <v>3.1821011499999998</v>
          </cell>
          <cell r="BM590">
            <v>3.1821011499999998</v>
          </cell>
          <cell r="BT590">
            <v>0</v>
          </cell>
          <cell r="BU590">
            <v>3.1821011499999998</v>
          </cell>
          <cell r="BV590" t="e">
            <v>#DIV/0!</v>
          </cell>
        </row>
        <row r="591">
          <cell r="C591">
            <v>114</v>
          </cell>
          <cell r="D591">
            <v>0</v>
          </cell>
          <cell r="E591">
            <v>0</v>
          </cell>
          <cell r="AN591">
            <v>23</v>
          </cell>
          <cell r="AP591" t="str">
            <v>Техническое перевооружение ПС 110/10кВ "Скачки 2" (Монтаж АТПГ- 9 МВА и устройств плавки гололеда)</v>
          </cell>
          <cell r="AQ591" t="str">
            <v>СТФ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BF591">
            <v>0</v>
          </cell>
          <cell r="BG591" t="e">
            <v>#DIV/0!</v>
          </cell>
          <cell r="BH591">
            <v>5.871678000000026E-2</v>
          </cell>
          <cell r="BJ591">
            <v>0</v>
          </cell>
          <cell r="BK591">
            <v>5.8716780000000003E-2</v>
          </cell>
          <cell r="BM591">
            <v>5.8716780000000003E-2</v>
          </cell>
          <cell r="BT591">
            <v>0</v>
          </cell>
          <cell r="BU591">
            <v>5.8716780000000003E-2</v>
          </cell>
          <cell r="BV591" t="e">
            <v>#DIV/0!</v>
          </cell>
        </row>
        <row r="592">
          <cell r="C592">
            <v>130</v>
          </cell>
          <cell r="D592">
            <v>2.5782878200000003</v>
          </cell>
          <cell r="E592">
            <v>0</v>
          </cell>
          <cell r="AN592">
            <v>24</v>
          </cell>
          <cell r="AP592" t="str">
            <v>Реконструкция БСК на ПС 110/35/6кВ "Георгиевская" г.Георгиевска Ставропольского края (замена сущ. БСК на БСК  мощностью 10 МВАр , замена  в ячейке сущ. МВ-10кВ  типа  ВМГ-133   на  вакуумный   выключатель типа ВБЭС-10-31,5\1600А, сущ. кабеля  от ячейки Ф-</v>
          </cell>
          <cell r="AQ592" t="str">
            <v>СТФ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BF592">
            <v>0</v>
          </cell>
          <cell r="BG592" t="e">
            <v>#DIV/0!</v>
          </cell>
          <cell r="BH592">
            <v>0.71172651999999959</v>
          </cell>
          <cell r="BJ592">
            <v>0</v>
          </cell>
          <cell r="BK592">
            <v>0.71172652000000003</v>
          </cell>
          <cell r="BM592">
            <v>0.71172652000000003</v>
          </cell>
          <cell r="BT592">
            <v>0</v>
          </cell>
          <cell r="BU592">
            <v>0.71172652000000003</v>
          </cell>
          <cell r="BV592" t="e">
            <v>#DIV/0!</v>
          </cell>
        </row>
        <row r="593">
          <cell r="C593">
            <v>131</v>
          </cell>
          <cell r="D593">
            <v>1.4219925099999997</v>
          </cell>
          <cell r="E593">
            <v>0</v>
          </cell>
          <cell r="AN593">
            <v>25</v>
          </cell>
          <cell r="AP593" t="str">
            <v>Техперевооружение ПС 110/35/10кВ "Левокумская" (замена   основного оборудования - ОД и КЗ на элегазовые выкл. Типа ВЭБ-110 - 2шт., сущ. Ячейки 10кВ на К-59 с вакуумн. Выкл. Типа BB/TEL-10 - 19шт., тр-ры тока 110кВ - 21шт., ТН-110 - 6шт., разъед.110кВ с мо</v>
          </cell>
          <cell r="AQ593" t="str">
            <v>СТФ</v>
          </cell>
          <cell r="AR593">
            <v>23.543880000000001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BF593">
            <v>0</v>
          </cell>
          <cell r="BG593" t="e">
            <v>#DIV/0!</v>
          </cell>
          <cell r="BH593">
            <v>3.4465668999999912</v>
          </cell>
          <cell r="BJ593">
            <v>23.543880000000001</v>
          </cell>
          <cell r="BK593">
            <v>3.4465669000000063</v>
          </cell>
          <cell r="BL593">
            <v>23.543880000000001</v>
          </cell>
          <cell r="BM593">
            <v>3.4465669000000063</v>
          </cell>
          <cell r="BN593">
            <v>0</v>
          </cell>
          <cell r="BP593">
            <v>0</v>
          </cell>
          <cell r="BR593">
            <v>0</v>
          </cell>
          <cell r="BT593">
            <v>0</v>
          </cell>
          <cell r="BU593">
            <v>-20.097313099999994</v>
          </cell>
          <cell r="BV593">
            <v>0.14638907860556569</v>
          </cell>
        </row>
        <row r="594">
          <cell r="C594">
            <v>132</v>
          </cell>
          <cell r="D594">
            <v>0.22034588999999966</v>
          </cell>
          <cell r="E594">
            <v>0</v>
          </cell>
          <cell r="AN594">
            <v>26</v>
          </cell>
          <cell r="AP594" t="str">
            <v>Реконстукция ПС 110/35/10кВ "Зеленогорская" (замена сущ. Т-1 25 т. кВА на тр-р мощностью 40 т. кВА,установка ДК, прокладка контрольных кабелей в сущ.и проектируемых кабельных каналах,  сущ. ячеек РУ-10 кВ на КРУН-10 типа К-59 вакуумными выключателями и  с</v>
          </cell>
          <cell r="AQ594" t="str">
            <v>СТФ</v>
          </cell>
          <cell r="AR594">
            <v>112.65567999999999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BF594">
            <v>0</v>
          </cell>
          <cell r="BG594" t="e">
            <v>#DIV/0!</v>
          </cell>
          <cell r="BH594">
            <v>13.39307925</v>
          </cell>
          <cell r="BJ594">
            <v>29.99325</v>
          </cell>
          <cell r="BK594">
            <v>13.393079250000016</v>
          </cell>
          <cell r="BL594">
            <v>29.99325</v>
          </cell>
          <cell r="BM594">
            <v>13.393079250000016</v>
          </cell>
          <cell r="BN594">
            <v>0</v>
          </cell>
          <cell r="BP594">
            <v>0</v>
          </cell>
          <cell r="BR594">
            <v>0</v>
          </cell>
          <cell r="BT594">
            <v>0</v>
          </cell>
          <cell r="BU594">
            <v>-16.600170749999982</v>
          </cell>
          <cell r="BV594">
            <v>0.44653644570028306</v>
          </cell>
        </row>
        <row r="595">
          <cell r="C595">
            <v>133</v>
          </cell>
          <cell r="D595">
            <v>-0.10972540999999969</v>
          </cell>
          <cell r="E595">
            <v>0</v>
          </cell>
          <cell r="AN595">
            <v>27</v>
          </cell>
          <cell r="AP595" t="str">
            <v>Реконструкция ПС 110/35/10кВ Горячеводская  в г. Пятигорске ( замена сущ. трансформатора Т-1 мощностью 15,0 тыс. кВА на трансформатор мощностью 25,0 тыс. кВА, з</v>
          </cell>
          <cell r="AQ595" t="str">
            <v>СТФ</v>
          </cell>
          <cell r="AR595">
            <v>8.6546000000000003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BF595">
            <v>0</v>
          </cell>
          <cell r="BG595" t="e">
            <v>#DIV/0!</v>
          </cell>
          <cell r="BH595">
            <v>3.8368999399999995</v>
          </cell>
          <cell r="BJ595">
            <v>4.8459060000000012</v>
          </cell>
          <cell r="BK595">
            <v>3.8368999399999999</v>
          </cell>
          <cell r="BL595">
            <v>4.8459060000000012</v>
          </cell>
          <cell r="BM595">
            <v>3.8368999399999999</v>
          </cell>
          <cell r="BN595">
            <v>0</v>
          </cell>
          <cell r="BP595">
            <v>0</v>
          </cell>
          <cell r="BR595">
            <v>0</v>
          </cell>
          <cell r="BT595">
            <v>0</v>
          </cell>
          <cell r="BU595">
            <v>-1.0090060600000013</v>
          </cell>
          <cell r="BV595">
            <v>0.79178175144131957</v>
          </cell>
        </row>
        <row r="596">
          <cell r="C596">
            <v>134</v>
          </cell>
          <cell r="D596">
            <v>3.8051786899999991</v>
          </cell>
          <cell r="E596">
            <v>0</v>
          </cell>
          <cell r="AN596">
            <v>28</v>
          </cell>
          <cell r="AP596" t="str">
            <v>Организация грозозащиты оборудования ПС 110 кВ от набегающих волн перенапряжений с ВЛ-110 кВ (подверженных интенсивному гололедообразованию) с помощью нелинейных ОПН с демонтажем грозотроса на подходах к ПС</v>
          </cell>
          <cell r="AQ596" t="str">
            <v>СТФ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BF596">
            <v>0</v>
          </cell>
          <cell r="BG596" t="e">
            <v>#DIV/0!</v>
          </cell>
          <cell r="BH596">
            <v>0.35399999999999998</v>
          </cell>
          <cell r="BJ596">
            <v>0</v>
          </cell>
          <cell r="BK596">
            <v>0.35399999999999998</v>
          </cell>
          <cell r="BM596">
            <v>0.35399999999999998</v>
          </cell>
          <cell r="BT596">
            <v>0</v>
          </cell>
          <cell r="BU596">
            <v>0.35399999999999998</v>
          </cell>
          <cell r="BV596" t="e">
            <v>#DIV/0!</v>
          </cell>
        </row>
        <row r="597">
          <cell r="C597">
            <v>135</v>
          </cell>
          <cell r="D597">
            <v>0.58190135000000009</v>
          </cell>
          <cell r="E597">
            <v>0</v>
          </cell>
          <cell r="AN597">
            <v>29</v>
          </cell>
          <cell r="AP597" t="str">
            <v>Реконструкция ПС 110/35/10 кВ "Восход" (с заменой проводов шин 110 кВ и ошиновки ВЛ и оборудования 110 кВ на провод АС-185)</v>
          </cell>
          <cell r="AQ597" t="str">
            <v>СТФ</v>
          </cell>
          <cell r="AR597">
            <v>2.3788799999999997</v>
          </cell>
          <cell r="AS597">
            <v>2.67388</v>
          </cell>
          <cell r="AT597">
            <v>2.67388</v>
          </cell>
          <cell r="AU597">
            <v>0</v>
          </cell>
          <cell r="AV597">
            <v>0</v>
          </cell>
          <cell r="AW597">
            <v>0.25</v>
          </cell>
          <cell r="BE597">
            <v>0.25</v>
          </cell>
          <cell r="BF597">
            <v>0.25</v>
          </cell>
          <cell r="BG597" t="e">
            <v>#DIV/0!</v>
          </cell>
          <cell r="BJ597">
            <v>0</v>
          </cell>
          <cell r="BK597">
            <v>0.29499999999999998</v>
          </cell>
          <cell r="BM597">
            <v>8.8499999999999995E-2</v>
          </cell>
          <cell r="BS597">
            <v>0.20649999999999999</v>
          </cell>
          <cell r="BT597">
            <v>2.3788800000000001</v>
          </cell>
          <cell r="BU597">
            <v>0.29499999999999998</v>
          </cell>
          <cell r="BV597" t="e">
            <v>#DIV/0!</v>
          </cell>
        </row>
        <row r="598">
          <cell r="C598">
            <v>136</v>
          </cell>
          <cell r="D598">
            <v>0.53503424000000022</v>
          </cell>
          <cell r="E598">
            <v>0</v>
          </cell>
          <cell r="AO598">
            <v>6</v>
          </cell>
          <cell r="AP598" t="str">
            <v>ПС 35 кВ (СН1)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 t="e">
            <v>#DIV/0!</v>
          </cell>
          <cell r="BH598">
            <v>9.367866000000015E-2</v>
          </cell>
          <cell r="BI598">
            <v>0</v>
          </cell>
          <cell r="BJ598">
            <v>0</v>
          </cell>
          <cell r="BK598">
            <v>9.3678660000000011E-2</v>
          </cell>
          <cell r="BL598">
            <v>0</v>
          </cell>
          <cell r="BM598">
            <v>9.3678660000000011E-2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9.3678660000000011E-2</v>
          </cell>
          <cell r="BV598" t="e">
            <v>#DIV/0!</v>
          </cell>
          <cell r="BW598">
            <v>0</v>
          </cell>
          <cell r="BX598">
            <v>0</v>
          </cell>
        </row>
        <row r="599">
          <cell r="C599">
            <v>137</v>
          </cell>
          <cell r="D599">
            <v>4.7166278999999998</v>
          </cell>
          <cell r="E599">
            <v>0</v>
          </cell>
          <cell r="AN599">
            <v>30</v>
          </cell>
          <cell r="AP599" t="str">
            <v xml:space="preserve">Реконструкция ПС 35/10кВ "Комсомолец" - 2-й ПК( замена ячеек КРУН-10 на ячейки типа К-59 с вакумн.выкл.и РЗ типа Сириус- 12 шт,замена сетчатого огражд. ПС на ж/б-160 п.м.) </v>
          </cell>
          <cell r="AQ599" t="str">
            <v>СТФ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BF599">
            <v>0</v>
          </cell>
          <cell r="BG599" t="e">
            <v>#DIV/0!</v>
          </cell>
          <cell r="BH599">
            <v>9.367866000000015E-2</v>
          </cell>
          <cell r="BJ599">
            <v>0</v>
          </cell>
          <cell r="BK599">
            <v>9.3678660000000011E-2</v>
          </cell>
          <cell r="BM599">
            <v>9.3678660000000011E-2</v>
          </cell>
          <cell r="BT599">
            <v>0</v>
          </cell>
          <cell r="BU599">
            <v>9.3678660000000011E-2</v>
          </cell>
          <cell r="BV599" t="e">
            <v>#DIV/0!</v>
          </cell>
        </row>
        <row r="600">
          <cell r="C600">
            <v>138</v>
          </cell>
          <cell r="D600">
            <v>0.78223864999999992</v>
          </cell>
          <cell r="E600">
            <v>0</v>
          </cell>
        </row>
        <row r="601">
          <cell r="D601">
            <v>3.2938793199999998</v>
          </cell>
          <cell r="E601">
            <v>0</v>
          </cell>
          <cell r="AO601" t="str">
            <v>2.4.</v>
          </cell>
          <cell r="AP601" t="str">
            <v>Технологическое присоединение</v>
          </cell>
          <cell r="AR601">
            <v>1808.0316106252767</v>
          </cell>
          <cell r="AS601">
            <v>1977.3763916215999</v>
          </cell>
          <cell r="AT601">
            <v>1405.9538812000001</v>
          </cell>
          <cell r="AU601">
            <v>369.34024612000002</v>
          </cell>
          <cell r="AV601">
            <v>1070.2620712438747</v>
          </cell>
          <cell r="AW601">
            <v>1093.8363400000005</v>
          </cell>
          <cell r="AX601">
            <v>136.743709</v>
          </cell>
          <cell r="AY601">
            <v>89.557999999999964</v>
          </cell>
          <cell r="AZ601">
            <v>195.40694609687478</v>
          </cell>
          <cell r="BA601">
            <v>174.42100000000002</v>
          </cell>
          <cell r="BB601">
            <v>301.75063</v>
          </cell>
          <cell r="BC601">
            <v>340.83999999999992</v>
          </cell>
          <cell r="BD601">
            <v>436.36078614699994</v>
          </cell>
          <cell r="BE601">
            <v>489.01734000000005</v>
          </cell>
          <cell r="BF601">
            <v>18.181268756125263</v>
          </cell>
          <cell r="BG601" t="e">
            <v>#DIV/0!</v>
          </cell>
          <cell r="BH601">
            <v>90.009730519999991</v>
          </cell>
          <cell r="BI601">
            <v>289.33593316000002</v>
          </cell>
          <cell r="BJ601">
            <v>924.5764170168502</v>
          </cell>
          <cell r="BK601">
            <v>823.20020129333341</v>
          </cell>
          <cell r="BL601">
            <v>325.10561092</v>
          </cell>
          <cell r="BM601">
            <v>48.069513230000005</v>
          </cell>
          <cell r="BN601">
            <v>153.815438403</v>
          </cell>
          <cell r="BO601">
            <v>100.76335005999998</v>
          </cell>
          <cell r="BP601">
            <v>183.32314102718365</v>
          </cell>
          <cell r="BQ601">
            <v>309.59940887333335</v>
          </cell>
          <cell r="BR601">
            <v>262.3322266666666</v>
          </cell>
          <cell r="BS601">
            <v>364.76792912999997</v>
          </cell>
          <cell r="BT601">
            <v>371.98498502000001</v>
          </cell>
          <cell r="BU601">
            <v>-101.37621572351703</v>
          </cell>
          <cell r="BV601" t="e">
            <v>#DIV/0!</v>
          </cell>
          <cell r="BW601">
            <v>0</v>
          </cell>
          <cell r="BX601">
            <v>0</v>
          </cell>
        </row>
        <row r="602">
          <cell r="C602">
            <v>139</v>
          </cell>
          <cell r="D602">
            <v>-0.51789499999999999</v>
          </cell>
          <cell r="E602">
            <v>0</v>
          </cell>
          <cell r="AO602">
            <v>1</v>
          </cell>
          <cell r="AP602" t="str">
            <v xml:space="preserve">Объекты технологического присоединения мощностью свыше 750 кВт. </v>
          </cell>
          <cell r="AR602">
            <v>1806.2343906252768</v>
          </cell>
          <cell r="AS602">
            <v>1952.8887646937997</v>
          </cell>
          <cell r="AT602">
            <v>1379.4853012000001</v>
          </cell>
          <cell r="AU602">
            <v>368.11501991</v>
          </cell>
          <cell r="AV602">
            <v>1068.8830712438748</v>
          </cell>
          <cell r="AW602">
            <v>1070.5633400000004</v>
          </cell>
          <cell r="AX602">
            <v>136.743709</v>
          </cell>
          <cell r="AY602">
            <v>83.634999999999977</v>
          </cell>
          <cell r="AZ602">
            <v>194.02794609687479</v>
          </cell>
          <cell r="BA602">
            <v>170.51600000000002</v>
          </cell>
          <cell r="BB602">
            <v>301.75063</v>
          </cell>
          <cell r="BC602">
            <v>329.10699999999997</v>
          </cell>
          <cell r="BD602">
            <v>436.36078614699994</v>
          </cell>
          <cell r="BE602">
            <v>487.30534</v>
          </cell>
          <cell r="BF602">
            <v>1.6802687561252632</v>
          </cell>
          <cell r="BG602" t="e">
            <v>#DIV/0!</v>
          </cell>
          <cell r="BH602">
            <v>88.390540509999994</v>
          </cell>
          <cell r="BI602">
            <v>288.03839316</v>
          </cell>
          <cell r="BJ602">
            <v>922.94919701685023</v>
          </cell>
          <cell r="BK602">
            <v>795.4209807200001</v>
          </cell>
          <cell r="BL602">
            <v>325.10561092</v>
          </cell>
          <cell r="BM602">
            <v>39.833384550000005</v>
          </cell>
          <cell r="BN602">
            <v>152.56790306966667</v>
          </cell>
          <cell r="BO602">
            <v>98.606873039999982</v>
          </cell>
          <cell r="BP602">
            <v>182.94345636051699</v>
          </cell>
          <cell r="BQ602">
            <v>297.184009</v>
          </cell>
          <cell r="BR602">
            <v>262.3322266666666</v>
          </cell>
          <cell r="BS602">
            <v>359.79671413</v>
          </cell>
          <cell r="BT602">
            <v>371.98498502000001</v>
          </cell>
          <cell r="BU602">
            <v>-127.52821629685037</v>
          </cell>
          <cell r="BV602" t="e">
            <v>#DIV/0!</v>
          </cell>
          <cell r="BW602">
            <v>0</v>
          </cell>
          <cell r="BX602">
            <v>0</v>
          </cell>
        </row>
        <row r="603">
          <cell r="C603">
            <v>140</v>
          </cell>
          <cell r="D603">
            <v>0.57181458999999979</v>
          </cell>
          <cell r="E603">
            <v>0</v>
          </cell>
        </row>
        <row r="604">
          <cell r="C604">
            <v>141</v>
          </cell>
          <cell r="D604">
            <v>0.64732600000000007</v>
          </cell>
          <cell r="E604">
            <v>0</v>
          </cell>
          <cell r="AO604">
            <v>2</v>
          </cell>
          <cell r="AP604" t="str">
            <v>Объекты технологического присоединения мощностью от 100 до 750 кВт.</v>
          </cell>
          <cell r="AR604">
            <v>1.79722</v>
          </cell>
          <cell r="AS604">
            <v>18.845780000000001</v>
          </cell>
          <cell r="AT604">
            <v>21.24</v>
          </cell>
          <cell r="AU604">
            <v>0.875</v>
          </cell>
          <cell r="AV604">
            <v>1.379</v>
          </cell>
          <cell r="AW604">
            <v>18</v>
          </cell>
          <cell r="AX604">
            <v>0</v>
          </cell>
          <cell r="AY604">
            <v>5.9179999999999993</v>
          </cell>
          <cell r="AZ604">
            <v>1.379</v>
          </cell>
          <cell r="BA604">
            <v>3.01</v>
          </cell>
          <cell r="BB604">
            <v>0</v>
          </cell>
          <cell r="BC604">
            <v>8.1419999999999995</v>
          </cell>
          <cell r="BD604">
            <v>0</v>
          </cell>
          <cell r="BE604">
            <v>0.93</v>
          </cell>
          <cell r="BF604">
            <v>12.069999999999999</v>
          </cell>
          <cell r="BG604" t="e">
            <v>#DIV/0!</v>
          </cell>
          <cell r="BH604">
            <v>0.29692582000000028</v>
          </cell>
          <cell r="BI604">
            <v>1.2975399999999999</v>
          </cell>
          <cell r="BJ604">
            <v>1.6272199999999999</v>
          </cell>
          <cell r="BK604">
            <v>20.239064646666669</v>
          </cell>
          <cell r="BL604">
            <v>0</v>
          </cell>
          <cell r="BM604">
            <v>6.9121314200000006</v>
          </cell>
          <cell r="BN604">
            <v>1.2475353333333332</v>
          </cell>
          <cell r="BO604">
            <v>1.2301000199999998</v>
          </cell>
          <cell r="BP604">
            <v>0.37968466666666661</v>
          </cell>
          <cell r="BQ604">
            <v>9.9826132066666666</v>
          </cell>
          <cell r="BR604">
            <v>0</v>
          </cell>
          <cell r="BS604">
            <v>2.1142199999999995</v>
          </cell>
          <cell r="BT604">
            <v>0</v>
          </cell>
          <cell r="BU604">
            <v>18.611844646666668</v>
          </cell>
          <cell r="BV604" t="e">
            <v>#DIV/0!</v>
          </cell>
          <cell r="BW604">
            <v>0</v>
          </cell>
          <cell r="BX604">
            <v>0</v>
          </cell>
        </row>
        <row r="605">
          <cell r="C605">
            <v>142</v>
          </cell>
          <cell r="D605">
            <v>-0.16102367999999992</v>
          </cell>
          <cell r="E605">
            <v>0</v>
          </cell>
        </row>
        <row r="606">
          <cell r="C606">
            <v>126</v>
          </cell>
          <cell r="D606">
            <v>1E-3</v>
          </cell>
          <cell r="E606">
            <v>8.7600000000000004E-3</v>
          </cell>
          <cell r="AO606">
            <v>3</v>
          </cell>
          <cell r="AP606" t="str">
            <v>Объекты технологического присоединения мощностью от 15 до 100 кВт.</v>
          </cell>
          <cell r="AR606">
            <v>0</v>
          </cell>
          <cell r="AS606">
            <v>4.3542000000000005</v>
          </cell>
          <cell r="AT606">
            <v>4.3542000000000005</v>
          </cell>
          <cell r="AU606">
            <v>0</v>
          </cell>
          <cell r="AV606">
            <v>0</v>
          </cell>
          <cell r="AW606">
            <v>4.3419999999999996</v>
          </cell>
          <cell r="AX606">
            <v>0</v>
          </cell>
          <cell r="AY606">
            <v>0</v>
          </cell>
          <cell r="AZ606">
            <v>0</v>
          </cell>
          <cell r="BA606">
            <v>0.8660000000000001</v>
          </cell>
          <cell r="BB606">
            <v>0</v>
          </cell>
          <cell r="BC606">
            <v>2.8639999999999999</v>
          </cell>
          <cell r="BD606">
            <v>0</v>
          </cell>
          <cell r="BE606">
            <v>0.61199999999999999</v>
          </cell>
          <cell r="BF606">
            <v>3.69</v>
          </cell>
          <cell r="BG606" t="e">
            <v>#DIV/0!</v>
          </cell>
          <cell r="BH606">
            <v>0.81837811999999999</v>
          </cell>
          <cell r="BI606">
            <v>0</v>
          </cell>
          <cell r="BJ606">
            <v>0</v>
          </cell>
          <cell r="BK606">
            <v>5.9417634533333334</v>
          </cell>
          <cell r="BL606">
            <v>0</v>
          </cell>
          <cell r="BM606">
            <v>0.8183781200000001</v>
          </cell>
          <cell r="BN606">
            <v>0</v>
          </cell>
          <cell r="BO606">
            <v>0.91737700000000011</v>
          </cell>
          <cell r="BP606">
            <v>0</v>
          </cell>
          <cell r="BQ606">
            <v>1.7038133333333327</v>
          </cell>
          <cell r="BR606">
            <v>0</v>
          </cell>
          <cell r="BS606">
            <v>2.5021949999999999</v>
          </cell>
          <cell r="BT606">
            <v>0</v>
          </cell>
          <cell r="BU606">
            <v>5.9417634533333334</v>
          </cell>
          <cell r="BV606" t="e">
            <v>#DIV/0!</v>
          </cell>
          <cell r="BW606">
            <v>0</v>
          </cell>
          <cell r="BX606">
            <v>0</v>
          </cell>
        </row>
        <row r="607">
          <cell r="C607">
            <v>127</v>
          </cell>
          <cell r="D607">
            <v>6.1200000000000004E-3</v>
          </cell>
          <cell r="E607">
            <v>7.79E-3</v>
          </cell>
        </row>
        <row r="608">
          <cell r="C608">
            <v>129</v>
          </cell>
          <cell r="D608">
            <v>0</v>
          </cell>
          <cell r="E608">
            <v>0.13797999999999999</v>
          </cell>
          <cell r="AO608">
            <v>4</v>
          </cell>
          <cell r="AP608" t="str">
            <v>Объекты технологического присоединения мощностью до 15 кВт.</v>
          </cell>
          <cell r="AR608">
            <v>0</v>
          </cell>
          <cell r="AS608">
            <v>1.2876469277999996</v>
          </cell>
          <cell r="AT608">
            <v>0.87438000000000005</v>
          </cell>
          <cell r="AU608">
            <v>0.35022620999999998</v>
          </cell>
          <cell r="AV608">
            <v>0</v>
          </cell>
          <cell r="AW608">
            <v>0.93100000000000005</v>
          </cell>
          <cell r="AX608">
            <v>0</v>
          </cell>
          <cell r="AY608">
            <v>5.0000000000000001E-3</v>
          </cell>
          <cell r="AZ608">
            <v>0</v>
          </cell>
          <cell r="BA608">
            <v>2.9000000000000001E-2</v>
          </cell>
          <cell r="BB608">
            <v>0</v>
          </cell>
          <cell r="BC608">
            <v>0.72699999999999998</v>
          </cell>
          <cell r="BD608">
            <v>0</v>
          </cell>
          <cell r="BE608">
            <v>0.17</v>
          </cell>
          <cell r="BF608">
            <v>0.7410000000000001</v>
          </cell>
          <cell r="BG608" t="e">
            <v>#DIV/0!</v>
          </cell>
          <cell r="BH608">
            <v>0.50388606999999996</v>
          </cell>
          <cell r="BI608">
            <v>0</v>
          </cell>
          <cell r="BJ608">
            <v>0</v>
          </cell>
          <cell r="BK608">
            <v>1.5983924733333332</v>
          </cell>
          <cell r="BL608">
            <v>0</v>
          </cell>
          <cell r="BM608">
            <v>0.50561914000000008</v>
          </cell>
          <cell r="BN608">
            <v>0</v>
          </cell>
          <cell r="BO608">
            <v>8.9999999999999993E-3</v>
          </cell>
          <cell r="BP608">
            <v>0</v>
          </cell>
          <cell r="BQ608">
            <v>0.72897333333333314</v>
          </cell>
          <cell r="BR608">
            <v>0</v>
          </cell>
          <cell r="BS608">
            <v>0.3548</v>
          </cell>
          <cell r="BT608">
            <v>0</v>
          </cell>
          <cell r="BU608">
            <v>1.5983924733333332</v>
          </cell>
          <cell r="BV608" t="e">
            <v>#DIV/0!</v>
          </cell>
          <cell r="BW608">
            <v>0</v>
          </cell>
          <cell r="BX608">
            <v>0</v>
          </cell>
        </row>
        <row r="609">
          <cell r="C609">
            <v>128</v>
          </cell>
          <cell r="D609">
            <v>4.0000000000000001E-3</v>
          </cell>
          <cell r="E609">
            <v>2.6339099999999998</v>
          </cell>
        </row>
        <row r="610">
          <cell r="D610">
            <v>0</v>
          </cell>
          <cell r="E610">
            <v>0</v>
          </cell>
          <cell r="AO610">
            <v>5</v>
          </cell>
          <cell r="AP610" t="str">
            <v>Генерация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</row>
        <row r="611">
          <cell r="D611">
            <v>0</v>
          </cell>
          <cell r="E611">
            <v>0</v>
          </cell>
        </row>
        <row r="612">
          <cell r="D612">
            <v>0</v>
          </cell>
          <cell r="E612">
            <v>0</v>
          </cell>
          <cell r="AP612" t="str">
            <v>в т.ч.</v>
          </cell>
          <cell r="AR612">
            <v>1808.0316106252769</v>
          </cell>
          <cell r="AS612">
            <v>1977.3763916216001</v>
          </cell>
          <cell r="AT612">
            <v>1405.9538811999998</v>
          </cell>
          <cell r="AU612">
            <v>369.34024612000007</v>
          </cell>
          <cell r="AV612">
            <v>1070.2620712438747</v>
          </cell>
          <cell r="AW612">
            <v>1093.8363400000001</v>
          </cell>
          <cell r="AX612">
            <v>136.743709</v>
          </cell>
          <cell r="AY612">
            <v>89.558000000000007</v>
          </cell>
          <cell r="AZ612">
            <v>195.40694609687478</v>
          </cell>
          <cell r="BA612">
            <v>174.42100000000002</v>
          </cell>
          <cell r="BB612">
            <v>301.75063</v>
          </cell>
          <cell r="BC612">
            <v>340.84</v>
          </cell>
          <cell r="BD612">
            <v>436.360786147</v>
          </cell>
          <cell r="BE612">
            <v>489.01733999999993</v>
          </cell>
          <cell r="BF612">
            <v>18.181268756125256</v>
          </cell>
          <cell r="BG612" t="e">
            <v>#DIV/0!</v>
          </cell>
          <cell r="BH612">
            <v>90.009730519999991</v>
          </cell>
          <cell r="BI612">
            <v>289.33593315999997</v>
          </cell>
          <cell r="BJ612">
            <v>924.57641701685043</v>
          </cell>
          <cell r="BK612">
            <v>823.20020129333329</v>
          </cell>
          <cell r="BL612">
            <v>325.10561092</v>
          </cell>
          <cell r="BM612">
            <v>48.069513229999998</v>
          </cell>
          <cell r="BN612">
            <v>153.81543840300003</v>
          </cell>
          <cell r="BO612">
            <v>100.76335005999999</v>
          </cell>
          <cell r="BP612">
            <v>183.32314102718371</v>
          </cell>
          <cell r="BQ612">
            <v>309.59940887333335</v>
          </cell>
          <cell r="BR612">
            <v>262.3322266666666</v>
          </cell>
          <cell r="BS612">
            <v>364.76792912999997</v>
          </cell>
          <cell r="BT612">
            <v>371.98498502000001</v>
          </cell>
          <cell r="BU612">
            <v>-101.37621572351702</v>
          </cell>
          <cell r="BV612" t="e">
            <v>#DIV/0!</v>
          </cell>
          <cell r="BW612">
            <v>0</v>
          </cell>
          <cell r="BX612">
            <v>0</v>
          </cell>
        </row>
        <row r="613">
          <cell r="C613">
            <v>120</v>
          </cell>
          <cell r="D613">
            <v>0</v>
          </cell>
          <cell r="E613">
            <v>0</v>
          </cell>
          <cell r="AP613" t="str">
            <v xml:space="preserve">Техническое перевооружение и реконструкция, в.т.ч.: </v>
          </cell>
          <cell r="AR613">
            <v>24.98414</v>
          </cell>
          <cell r="AS613">
            <v>24.578646928799998</v>
          </cell>
          <cell r="AT613">
            <v>22.9864</v>
          </cell>
          <cell r="AU613">
            <v>0.66124315999999994</v>
          </cell>
          <cell r="AV613">
            <v>21.173000000000002</v>
          </cell>
          <cell r="AW613">
            <v>19.741999999999997</v>
          </cell>
          <cell r="AX613">
            <v>0</v>
          </cell>
          <cell r="AY613">
            <v>0.53100000000000003</v>
          </cell>
          <cell r="AZ613">
            <v>1.173</v>
          </cell>
          <cell r="BA613">
            <v>3.05</v>
          </cell>
          <cell r="BB613">
            <v>10</v>
          </cell>
          <cell r="BC613">
            <v>3.5870000000000002</v>
          </cell>
          <cell r="BD613">
            <v>10</v>
          </cell>
          <cell r="BE613">
            <v>12.574</v>
          </cell>
          <cell r="BF613">
            <v>-1.6930000000000032</v>
          </cell>
          <cell r="BG613" t="e">
            <v>#DIV/0!</v>
          </cell>
          <cell r="BH613">
            <v>20.446143329999995</v>
          </cell>
          <cell r="BI613">
            <v>1.9478</v>
          </cell>
          <cell r="BJ613">
            <v>24.984139999999996</v>
          </cell>
          <cell r="BK613">
            <v>35.054350879999994</v>
          </cell>
          <cell r="BL613">
            <v>10.190769999999999</v>
          </cell>
          <cell r="BM613">
            <v>12.531775880000001</v>
          </cell>
          <cell r="BN613">
            <v>0.493894</v>
          </cell>
          <cell r="BO613">
            <v>2.64</v>
          </cell>
          <cell r="BP613">
            <v>6.1265599999999996</v>
          </cell>
          <cell r="BQ613">
            <v>13.191663</v>
          </cell>
          <cell r="BR613">
            <v>8.1729160000000007</v>
          </cell>
          <cell r="BS613">
            <v>6.6909119999999973</v>
          </cell>
          <cell r="BT613">
            <v>6.7353855200000003</v>
          </cell>
          <cell r="BU613">
            <v>10.070210880000001</v>
          </cell>
          <cell r="BV613" t="e">
            <v>#DIV/0!</v>
          </cell>
          <cell r="BW613">
            <v>0</v>
          </cell>
          <cell r="BX613">
            <v>0</v>
          </cell>
        </row>
        <row r="614">
          <cell r="D614">
            <v>0</v>
          </cell>
          <cell r="E614">
            <v>0</v>
          </cell>
          <cell r="AP614" t="str">
            <v>Воздушные Линии 110-330 кВ (ВН)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 t="e">
            <v>#DIV/0!</v>
          </cell>
          <cell r="BH614">
            <v>19.947389479999998</v>
          </cell>
          <cell r="BI614">
            <v>0</v>
          </cell>
          <cell r="BJ614">
            <v>0</v>
          </cell>
          <cell r="BK614">
            <v>19.396288960000003</v>
          </cell>
          <cell r="BL614">
            <v>0</v>
          </cell>
          <cell r="BM614">
            <v>12.031288960000001</v>
          </cell>
          <cell r="BN614">
            <v>0</v>
          </cell>
          <cell r="BO614">
            <v>0</v>
          </cell>
          <cell r="BP614">
            <v>0</v>
          </cell>
          <cell r="BQ614">
            <v>7.3650000000000002</v>
          </cell>
          <cell r="BR614">
            <v>0</v>
          </cell>
          <cell r="BS614">
            <v>0</v>
          </cell>
          <cell r="BT614">
            <v>0.55110051999999998</v>
          </cell>
          <cell r="BU614">
            <v>19.396288960000003</v>
          </cell>
          <cell r="BV614" t="e">
            <v>#DIV/0!</v>
          </cell>
          <cell r="BW614">
            <v>0</v>
          </cell>
          <cell r="BX614">
            <v>0</v>
          </cell>
        </row>
        <row r="615">
          <cell r="D615">
            <v>0</v>
          </cell>
          <cell r="E615">
            <v>0</v>
          </cell>
          <cell r="AN615">
            <v>31</v>
          </cell>
          <cell r="AP615" t="str">
            <v>Реконструкция ВЛ-110кВ Л-63 Восход  - Благодарная 110 (замена опор, сущ. проводов на провода большего сечения, грозозащитного троса и изоляторов в полном объеме) (свыше 750)</v>
          </cell>
          <cell r="AQ615" t="str">
            <v>СТФ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BF615">
            <v>0</v>
          </cell>
          <cell r="BG615" t="e">
            <v>#DIV/0!</v>
          </cell>
          <cell r="BH615">
            <v>13.327</v>
          </cell>
          <cell r="BJ615">
            <v>0</v>
          </cell>
          <cell r="BK615">
            <v>12.995767550000002</v>
          </cell>
          <cell r="BM615">
            <v>9.9327675500000012</v>
          </cell>
          <cell r="BQ615">
            <v>3.0630000000000002</v>
          </cell>
          <cell r="BT615">
            <v>0.33123245000000001</v>
          </cell>
          <cell r="BU615">
            <v>12.995767550000002</v>
          </cell>
          <cell r="BV615" t="e">
            <v>#DIV/0!</v>
          </cell>
        </row>
        <row r="616">
          <cell r="D616">
            <v>0</v>
          </cell>
          <cell r="E616">
            <v>0</v>
          </cell>
          <cell r="AN616">
            <v>32</v>
          </cell>
          <cell r="AP616" t="str">
            <v>Реконструкция ВЛ-110кВ Л-53 Ипатово   - Н. Балка (замена опор, сущ. проводов на провода большего сечения, грозозащитного троса и изоляторов в полном объеме) (свыше 750)</v>
          </cell>
          <cell r="AQ616" t="str">
            <v>СТФ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BF616">
            <v>0</v>
          </cell>
          <cell r="BG616" t="e">
            <v>#DIV/0!</v>
          </cell>
          <cell r="BH616">
            <v>4.7460000000000004</v>
          </cell>
          <cell r="BJ616">
            <v>0</v>
          </cell>
          <cell r="BK616">
            <v>4.5261319300000009</v>
          </cell>
          <cell r="BM616">
            <v>0.22413193000000001</v>
          </cell>
          <cell r="BQ616">
            <v>4.3020000000000005</v>
          </cell>
          <cell r="BT616">
            <v>0.21986807</v>
          </cell>
          <cell r="BU616">
            <v>4.5261319300000009</v>
          </cell>
          <cell r="BV616" t="e">
            <v>#DIV/0!</v>
          </cell>
        </row>
        <row r="617">
          <cell r="D617">
            <v>0</v>
          </cell>
          <cell r="E617">
            <v>0</v>
          </cell>
          <cell r="AN617">
            <v>33</v>
          </cell>
          <cell r="AP617" t="str">
            <v>Реконструкция ВЛ-110кВ Л-14 Изобильная - Междуреченская (замена  проводов на провод АС-185, изоляторов и грозозащ. троса в полном объеме, частичная  (свыше 750)</v>
          </cell>
          <cell r="AQ617" t="str">
            <v>СТФ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BF617">
            <v>0</v>
          </cell>
          <cell r="BG617" t="e">
            <v>#DIV/0!</v>
          </cell>
          <cell r="BH617">
            <v>1.8743894799999967</v>
          </cell>
          <cell r="BJ617">
            <v>0</v>
          </cell>
          <cell r="BK617">
            <v>1.8743894800000001</v>
          </cell>
          <cell r="BM617">
            <v>1.8743894800000001</v>
          </cell>
          <cell r="BT617">
            <v>0</v>
          </cell>
          <cell r="BU617">
            <v>1.8743894800000001</v>
          </cell>
          <cell r="BV617" t="e">
            <v>#DIV/0!</v>
          </cell>
        </row>
        <row r="618">
          <cell r="D618">
            <v>5.8819271999999998</v>
          </cell>
          <cell r="E618">
            <v>5.0400000000000002E-3</v>
          </cell>
          <cell r="AP618" t="str">
            <v>Воздушные Линии 35 кВ (СН1)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</row>
        <row r="619">
          <cell r="D619">
            <v>0</v>
          </cell>
          <cell r="E619">
            <v>0</v>
          </cell>
        </row>
        <row r="620">
          <cell r="D620">
            <v>0</v>
          </cell>
          <cell r="E620">
            <v>0</v>
          </cell>
          <cell r="AP620" t="str">
            <v>Воздушные Линии 1-20 кВ (СН2)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8.2819299999999929E-3</v>
          </cell>
          <cell r="BI620">
            <v>0</v>
          </cell>
          <cell r="BJ620">
            <v>0</v>
          </cell>
          <cell r="BK620">
            <v>8.2819299999999998E-3</v>
          </cell>
          <cell r="BL620">
            <v>0</v>
          </cell>
          <cell r="BM620">
            <v>8.2819299999999998E-3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8.2819299999999998E-3</v>
          </cell>
          <cell r="BV620" t="e">
            <v>#DIV/0!</v>
          </cell>
          <cell r="BW620">
            <v>0</v>
          </cell>
          <cell r="BX620">
            <v>0</v>
          </cell>
        </row>
        <row r="621">
          <cell r="C621">
            <v>159</v>
          </cell>
          <cell r="D621">
            <v>0</v>
          </cell>
          <cell r="E621">
            <v>0</v>
          </cell>
          <cell r="AN621">
            <v>34</v>
          </cell>
          <cell r="AP621" t="str">
            <v>Реконструкция ВЛ 10 кВ ф-117 от ПС 110/35/10 кВ "Зеленогорская" для тех.присоед. производственных и складских помещений в п.Нежинский  (15-100)</v>
          </cell>
          <cell r="AQ621" t="str">
            <v>СТФ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BH621">
            <v>8.2819299999999929E-3</v>
          </cell>
          <cell r="BJ621">
            <v>0</v>
          </cell>
          <cell r="BK621">
            <v>8.2819299999999998E-3</v>
          </cell>
          <cell r="BM621">
            <v>8.2819299999999998E-3</v>
          </cell>
          <cell r="BT621">
            <v>0</v>
          </cell>
          <cell r="BU621">
            <v>8.2819299999999998E-3</v>
          </cell>
          <cell r="BV621" t="e">
            <v>#DIV/0!</v>
          </cell>
        </row>
        <row r="622">
          <cell r="C622">
            <v>161</v>
          </cell>
          <cell r="D622">
            <v>0</v>
          </cell>
          <cell r="E622">
            <v>0</v>
          </cell>
        </row>
        <row r="623">
          <cell r="C623">
            <v>162</v>
          </cell>
          <cell r="D623">
            <v>0</v>
          </cell>
          <cell r="E623">
            <v>0</v>
          </cell>
          <cell r="AP623" t="str">
            <v>Воздушные Линии 0,4 кВ (СН2)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0.26200000000000001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0.26200000000000001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0.30915999999999999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0.30915999999999999</v>
          </cell>
          <cell r="BT623">
            <v>0</v>
          </cell>
          <cell r="BU623">
            <v>0.30915999999999999</v>
          </cell>
          <cell r="BV623">
            <v>0</v>
          </cell>
          <cell r="BW623">
            <v>0</v>
          </cell>
          <cell r="BX623">
            <v>0</v>
          </cell>
        </row>
        <row r="624">
          <cell r="C624">
            <v>163</v>
          </cell>
          <cell r="D624">
            <v>0</v>
          </cell>
          <cell r="E624">
            <v>0</v>
          </cell>
          <cell r="AN624">
            <v>35</v>
          </cell>
          <cell r="AP624" t="str">
            <v>Реконструкция ВЛ 0,4 кВ Ф-2 от ТП-2276/124 для обеспечения технологического присоединения магазина пос. Комсомолец, ул. Октябрьская, 37 Кировского района Ставропольского края (Маньшина Д.В.) (15-100)</v>
          </cell>
          <cell r="AQ624" t="str">
            <v>СТФ</v>
          </cell>
          <cell r="AW624">
            <v>0.26200000000000001</v>
          </cell>
          <cell r="BE624">
            <v>0.26200000000000001</v>
          </cell>
          <cell r="BK624">
            <v>0.30915999999999999</v>
          </cell>
          <cell r="BS624">
            <v>0.30915999999999999</v>
          </cell>
          <cell r="BU624">
            <v>0.30915999999999999</v>
          </cell>
        </row>
        <row r="625">
          <cell r="C625">
            <v>165</v>
          </cell>
          <cell r="D625">
            <v>0</v>
          </cell>
          <cell r="E625">
            <v>0</v>
          </cell>
          <cell r="AP625" t="str">
            <v>ПС 110-330 кВ (ВН)</v>
          </cell>
          <cell r="AR625">
            <v>24.98414</v>
          </cell>
          <cell r="AS625">
            <v>24.159480000999999</v>
          </cell>
          <cell r="AT625">
            <v>22.980499999999999</v>
          </cell>
          <cell r="AU625">
            <v>0.31101695000000001</v>
          </cell>
          <cell r="AV625">
            <v>21.173000000000002</v>
          </cell>
          <cell r="AW625">
            <v>19.474999999999998</v>
          </cell>
          <cell r="AX625">
            <v>0</v>
          </cell>
          <cell r="AY625">
            <v>0.52600000000000002</v>
          </cell>
          <cell r="AZ625">
            <v>1.173</v>
          </cell>
          <cell r="BA625">
            <v>3.05</v>
          </cell>
          <cell r="BB625">
            <v>10</v>
          </cell>
          <cell r="BC625">
            <v>3.5870000000000002</v>
          </cell>
          <cell r="BD625">
            <v>10</v>
          </cell>
          <cell r="BE625">
            <v>12.311999999999999</v>
          </cell>
          <cell r="BF625">
            <v>-1.6980000000000031</v>
          </cell>
          <cell r="BG625" t="e">
            <v>#DIV/0!</v>
          </cell>
          <cell r="BH625">
            <v>0</v>
          </cell>
          <cell r="BI625">
            <v>1.9478</v>
          </cell>
          <cell r="BJ625">
            <v>24.984139999999996</v>
          </cell>
          <cell r="BK625">
            <v>14.848414999999997</v>
          </cell>
          <cell r="BL625">
            <v>10.190769999999999</v>
          </cell>
          <cell r="BM625">
            <v>0</v>
          </cell>
          <cell r="BN625">
            <v>0.493894</v>
          </cell>
          <cell r="BO625">
            <v>2.64</v>
          </cell>
          <cell r="BP625">
            <v>6.1265599999999996</v>
          </cell>
          <cell r="BQ625">
            <v>5.8266629999999999</v>
          </cell>
          <cell r="BR625">
            <v>8.1729160000000007</v>
          </cell>
          <cell r="BS625">
            <v>6.381751999999997</v>
          </cell>
          <cell r="BT625">
            <v>6.184285</v>
          </cell>
          <cell r="BU625">
            <v>-10.135724999999999</v>
          </cell>
          <cell r="BV625" t="e">
            <v>#DIV/0!</v>
          </cell>
          <cell r="BW625">
            <v>0</v>
          </cell>
          <cell r="BX625">
            <v>0</v>
          </cell>
        </row>
        <row r="626">
          <cell r="C626">
            <v>169</v>
          </cell>
          <cell r="D626">
            <v>0</v>
          </cell>
          <cell r="E626">
            <v>0</v>
          </cell>
          <cell r="AN626">
            <v>36</v>
          </cell>
          <cell r="AP626" t="str">
            <v>Реконструкция ПС 110/10 кВ Колодезная (ячейка 110 кВ Л-76) для НПС-2 (свыше 750)</v>
          </cell>
          <cell r="AQ626" t="str">
            <v>СТФ</v>
          </cell>
          <cell r="AR626">
            <v>24.98414</v>
          </cell>
          <cell r="AS626">
            <v>19.572799999999997</v>
          </cell>
          <cell r="AT626">
            <v>18.760819999999999</v>
          </cell>
          <cell r="AU626">
            <v>0</v>
          </cell>
          <cell r="AV626">
            <v>21.173000000000002</v>
          </cell>
          <cell r="AW626">
            <v>15.898999999999999</v>
          </cell>
          <cell r="AX626">
            <v>0</v>
          </cell>
          <cell r="AZ626">
            <v>1.173</v>
          </cell>
          <cell r="BB626">
            <v>10</v>
          </cell>
          <cell r="BC626">
            <v>3.5870000000000002</v>
          </cell>
          <cell r="BD626">
            <v>10</v>
          </cell>
          <cell r="BE626">
            <v>12.311999999999999</v>
          </cell>
          <cell r="BF626">
            <v>-5.2740000000000027</v>
          </cell>
          <cell r="BG626">
            <v>0.75090917678175029</v>
          </cell>
          <cell r="BJ626">
            <v>24.984139999999996</v>
          </cell>
          <cell r="BK626">
            <v>12.208414999999997</v>
          </cell>
          <cell r="BL626">
            <v>10.190769999999999</v>
          </cell>
          <cell r="BN626">
            <v>0.493894</v>
          </cell>
          <cell r="BP626">
            <v>6.1265599999999996</v>
          </cell>
          <cell r="BQ626">
            <v>5.8266629999999999</v>
          </cell>
          <cell r="BR626">
            <v>8.1729160000000007</v>
          </cell>
          <cell r="BS626">
            <v>6.381751999999997</v>
          </cell>
          <cell r="BT626">
            <v>6.5524050000000003</v>
          </cell>
          <cell r="BU626">
            <v>-12.775725</v>
          </cell>
          <cell r="BV626">
            <v>0.48864659740139138</v>
          </cell>
        </row>
        <row r="627">
          <cell r="C627">
            <v>176</v>
          </cell>
          <cell r="D627">
            <v>0</v>
          </cell>
          <cell r="E627">
            <v>0</v>
          </cell>
          <cell r="AN627">
            <v>37</v>
          </cell>
          <cell r="AP627" t="str">
            <v>Техническое перевооружение ПС 110/6 кВ "Лесная" (свыше 750)</v>
          </cell>
          <cell r="AQ627" t="str">
            <v>СТФ</v>
          </cell>
          <cell r="AS627">
            <v>4.5866800009999995</v>
          </cell>
          <cell r="AT627">
            <v>4.2196799999999994</v>
          </cell>
          <cell r="AU627">
            <v>0.31101695000000001</v>
          </cell>
          <cell r="AV627">
            <v>0</v>
          </cell>
          <cell r="AW627">
            <v>3.5759999999999996</v>
          </cell>
          <cell r="AY627">
            <v>0.52600000000000002</v>
          </cell>
          <cell r="BA627">
            <v>3.05</v>
          </cell>
          <cell r="BF627">
            <v>3.5759999999999996</v>
          </cell>
          <cell r="BG627" t="e">
            <v>#DIV/0!</v>
          </cell>
          <cell r="BI627">
            <v>1.9478</v>
          </cell>
          <cell r="BJ627">
            <v>0</v>
          </cell>
          <cell r="BK627">
            <v>2.64</v>
          </cell>
          <cell r="BO627">
            <v>2.64</v>
          </cell>
          <cell r="BT627">
            <v>-0.36812</v>
          </cell>
          <cell r="BU627">
            <v>2.64</v>
          </cell>
          <cell r="BV627" t="e">
            <v>#DIV/0!</v>
          </cell>
        </row>
        <row r="628">
          <cell r="C628">
            <v>177</v>
          </cell>
          <cell r="D628">
            <v>0</v>
          </cell>
          <cell r="E628">
            <v>0</v>
          </cell>
          <cell r="AP628" t="str">
            <v>ПС 35 кВ (СН1)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 t="e">
            <v>#DIV/0!</v>
          </cell>
          <cell r="BH628">
            <v>7.7204989999999987E-2</v>
          </cell>
          <cell r="BI628">
            <v>0</v>
          </cell>
          <cell r="BJ628">
            <v>0</v>
          </cell>
          <cell r="BK628">
            <v>7.7204990000000015E-2</v>
          </cell>
          <cell r="BL628">
            <v>0</v>
          </cell>
          <cell r="BM628">
            <v>7.7204990000000015E-2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7.7204990000000015E-2</v>
          </cell>
          <cell r="BV628" t="e">
            <v>#DIV/0!</v>
          </cell>
          <cell r="BW628">
            <v>0</v>
          </cell>
          <cell r="BX628">
            <v>0</v>
          </cell>
        </row>
        <row r="629">
          <cell r="C629">
            <v>181</v>
          </cell>
          <cell r="D629">
            <v>0</v>
          </cell>
          <cell r="E629">
            <v>0</v>
          </cell>
          <cell r="AN629">
            <v>38</v>
          </cell>
          <cell r="AP629" t="str">
            <v>Расширение ПС 35/10 Кв "Чкаловская"(замена МВ 10 кВ на ВВ,тех.прис.учебно-тренажерного комплекса аэродрома"Чкаловский" в г.Буденовске) (15-100)</v>
          </cell>
          <cell r="AQ629" t="str">
            <v>СТФ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BF629">
            <v>0</v>
          </cell>
          <cell r="BG629" t="e">
            <v>#DIV/0!</v>
          </cell>
          <cell r="BH629">
            <v>7.7204989999999987E-2</v>
          </cell>
          <cell r="BJ629">
            <v>0</v>
          </cell>
          <cell r="BK629">
            <v>7.7204990000000015E-2</v>
          </cell>
          <cell r="BM629">
            <v>7.7204990000000015E-2</v>
          </cell>
          <cell r="BT629">
            <v>0</v>
          </cell>
          <cell r="BU629">
            <v>7.7204990000000015E-2</v>
          </cell>
          <cell r="BV629" t="e">
            <v>#DIV/0!</v>
          </cell>
        </row>
        <row r="630">
          <cell r="C630">
            <v>182</v>
          </cell>
          <cell r="D630">
            <v>0</v>
          </cell>
          <cell r="E630">
            <v>0</v>
          </cell>
          <cell r="AP630" t="str">
            <v>ТП (СН2)</v>
          </cell>
          <cell r="AR630">
            <v>0</v>
          </cell>
          <cell r="AS630">
            <v>0.41916692779999998</v>
          </cell>
          <cell r="AT630">
            <v>5.8999999999999999E-3</v>
          </cell>
          <cell r="AU630">
            <v>0.35022620999999998</v>
          </cell>
          <cell r="AV630">
            <v>0</v>
          </cell>
          <cell r="AW630">
            <v>5.0000000000000001E-3</v>
          </cell>
          <cell r="AX630">
            <v>0</v>
          </cell>
          <cell r="AY630">
            <v>5.0000000000000001E-3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5.0000000000000001E-3</v>
          </cell>
          <cell r="BG630" t="e">
            <v>#DIV/0!</v>
          </cell>
          <cell r="BH630">
            <v>0.41326692999999998</v>
          </cell>
          <cell r="BI630">
            <v>0</v>
          </cell>
          <cell r="BJ630">
            <v>0</v>
          </cell>
          <cell r="BK630">
            <v>0.41500000000000004</v>
          </cell>
          <cell r="BL630">
            <v>0</v>
          </cell>
          <cell r="BM630">
            <v>0.41500000000000004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0.41500000000000004</v>
          </cell>
          <cell r="BV630" t="e">
            <v>#DIV/0!</v>
          </cell>
          <cell r="BW630">
            <v>0</v>
          </cell>
          <cell r="BX630">
            <v>0</v>
          </cell>
        </row>
        <row r="631">
          <cell r="C631">
            <v>183</v>
          </cell>
          <cell r="D631">
            <v>0</v>
          </cell>
          <cell r="E631">
            <v>0</v>
          </cell>
          <cell r="AN631">
            <v>39</v>
          </cell>
          <cell r="AP631" t="str">
            <v>Реконструкция  МТП 828 Ф-153 ( тех.прис.строит.площадки жил.дома в г. Ессентуки дог. № 553 от 09.11.2011 г. Антонович В.Н.) (до 15)</v>
          </cell>
          <cell r="AQ631" t="str">
            <v>СТФ</v>
          </cell>
          <cell r="AS631">
            <v>0.41916692779999998</v>
          </cell>
          <cell r="AT631">
            <v>5.8999999999999999E-3</v>
          </cell>
          <cell r="AU631">
            <v>0.35022620999999998</v>
          </cell>
          <cell r="AV631">
            <v>0</v>
          </cell>
          <cell r="AW631">
            <v>5.0000000000000001E-3</v>
          </cell>
          <cell r="AY631">
            <v>5.0000000000000001E-3</v>
          </cell>
          <cell r="BF631">
            <v>5.0000000000000001E-3</v>
          </cell>
          <cell r="BG631" t="e">
            <v>#DIV/0!</v>
          </cell>
          <cell r="BH631">
            <v>0.41326692999999998</v>
          </cell>
          <cell r="BJ631">
            <v>0</v>
          </cell>
          <cell r="BK631">
            <v>0.41500000000000004</v>
          </cell>
          <cell r="BM631">
            <v>0.41500000000000004</v>
          </cell>
          <cell r="BT631">
            <v>0</v>
          </cell>
          <cell r="BU631">
            <v>0.41500000000000004</v>
          </cell>
          <cell r="BV631" t="e">
            <v>#DIV/0!</v>
          </cell>
        </row>
        <row r="632">
          <cell r="C632">
            <v>184</v>
          </cell>
          <cell r="D632">
            <v>0</v>
          </cell>
          <cell r="E632">
            <v>0</v>
          </cell>
          <cell r="AP632" t="str">
            <v>Новое строительство и расширение, в.т.ч.:</v>
          </cell>
          <cell r="AR632">
            <v>1783.0474706252769</v>
          </cell>
          <cell r="AS632">
            <v>1952.7977446928001</v>
          </cell>
          <cell r="AT632">
            <v>1382.9674811999998</v>
          </cell>
          <cell r="AU632">
            <v>368.67900296000005</v>
          </cell>
          <cell r="AV632">
            <v>1049.0890712438747</v>
          </cell>
          <cell r="AW632">
            <v>1074.0943400000001</v>
          </cell>
          <cell r="AX632">
            <v>136.743709</v>
          </cell>
          <cell r="AY632">
            <v>89.027000000000001</v>
          </cell>
          <cell r="AZ632">
            <v>194.23394609687477</v>
          </cell>
          <cell r="BA632">
            <v>171.37100000000001</v>
          </cell>
          <cell r="BB632">
            <v>291.75063</v>
          </cell>
          <cell r="BC632">
            <v>337.25299999999999</v>
          </cell>
          <cell r="BD632">
            <v>426.360786147</v>
          </cell>
          <cell r="BE632">
            <v>476.44333999999992</v>
          </cell>
          <cell r="BF632">
            <v>19.874268756125257</v>
          </cell>
          <cell r="BG632" t="e">
            <v>#DIV/0!</v>
          </cell>
          <cell r="BH632">
            <v>69.563587189999993</v>
          </cell>
          <cell r="BI632">
            <v>287.38813316</v>
          </cell>
          <cell r="BJ632">
            <v>899.5922770168504</v>
          </cell>
          <cell r="BK632">
            <v>788.14585041333328</v>
          </cell>
          <cell r="BL632">
            <v>314.91484092000002</v>
          </cell>
          <cell r="BM632">
            <v>35.53773735</v>
          </cell>
          <cell r="BN632">
            <v>153.32154440300002</v>
          </cell>
          <cell r="BO632">
            <v>98.123350059999993</v>
          </cell>
          <cell r="BP632">
            <v>177.1965810271837</v>
          </cell>
          <cell r="BQ632">
            <v>296.40774587333334</v>
          </cell>
          <cell r="BR632">
            <v>254.15931066666661</v>
          </cell>
          <cell r="BS632">
            <v>358.07701713</v>
          </cell>
          <cell r="BT632">
            <v>365.24959949999999</v>
          </cell>
          <cell r="BU632">
            <v>-111.44642660351703</v>
          </cell>
          <cell r="BV632" t="e">
            <v>#DIV/0!</v>
          </cell>
          <cell r="BW632">
            <v>0</v>
          </cell>
          <cell r="BX632">
            <v>0</v>
          </cell>
        </row>
        <row r="633">
          <cell r="C633">
            <v>186</v>
          </cell>
          <cell r="D633">
            <v>0</v>
          </cell>
          <cell r="E633">
            <v>0</v>
          </cell>
          <cell r="AP633" t="str">
            <v>Воздушные Линии 110-330 кВ (ВН)</v>
          </cell>
          <cell r="AR633">
            <v>784.21637222527693</v>
          </cell>
          <cell r="AS633">
            <v>813.77915918600002</v>
          </cell>
          <cell r="AT633">
            <v>531.1983580000001</v>
          </cell>
          <cell r="AU633">
            <v>176.05910269999998</v>
          </cell>
          <cell r="AV633">
            <v>441.29229124387479</v>
          </cell>
          <cell r="AW633">
            <v>389.40510000000006</v>
          </cell>
          <cell r="AX633">
            <v>94.432008999999994</v>
          </cell>
          <cell r="AY633">
            <v>73.697000000000003</v>
          </cell>
          <cell r="AZ633">
            <v>93.706426096874779</v>
          </cell>
          <cell r="BA633">
            <v>62.40100000000001</v>
          </cell>
          <cell r="BB633">
            <v>139.40725</v>
          </cell>
          <cell r="BC633">
            <v>77.550000000000011</v>
          </cell>
          <cell r="BD633">
            <v>113.74660614700001</v>
          </cell>
          <cell r="BE633">
            <v>175.75710000000001</v>
          </cell>
          <cell r="BF633">
            <v>-51.887191243874774</v>
          </cell>
          <cell r="BG633">
            <v>5.6380522644834121</v>
          </cell>
          <cell r="BH633">
            <v>27.878</v>
          </cell>
          <cell r="BI633">
            <v>43.866327999999996</v>
          </cell>
          <cell r="BJ633">
            <v>424.90108555861036</v>
          </cell>
          <cell r="BK633">
            <v>344.66181071</v>
          </cell>
          <cell r="BL633">
            <v>159.38646652</v>
          </cell>
          <cell r="BM633">
            <v>9.0626834299999999</v>
          </cell>
          <cell r="BN633">
            <v>71.489954402999999</v>
          </cell>
          <cell r="BO633">
            <v>82.565809000000002</v>
          </cell>
          <cell r="BP633">
            <v>90.462101302277006</v>
          </cell>
          <cell r="BQ633">
            <v>115.14020099999999</v>
          </cell>
          <cell r="BR633">
            <v>103.56256333333332</v>
          </cell>
          <cell r="BS633">
            <v>137.89311727999998</v>
          </cell>
          <cell r="BT633">
            <v>170.55058635</v>
          </cell>
          <cell r="BU633">
            <v>-80.239274848610336</v>
          </cell>
          <cell r="BV633">
            <v>5.6231548307553672</v>
          </cell>
          <cell r="BW633">
            <v>0</v>
          </cell>
          <cell r="BX633">
            <v>0</v>
          </cell>
        </row>
        <row r="634">
          <cell r="C634">
            <v>187</v>
          </cell>
          <cell r="D634">
            <v>0</v>
          </cell>
          <cell r="E634">
            <v>0</v>
          </cell>
          <cell r="AN634">
            <v>40</v>
          </cell>
          <cell r="AP634" t="str">
            <v>Строительство ВЛ-110кВ ПС "Ипатово" - ПС "НПС-4" (КТК) (свыше 750)</v>
          </cell>
          <cell r="AQ634" t="str">
            <v>СТФ</v>
          </cell>
          <cell r="AR634">
            <v>57.269619000000006</v>
          </cell>
          <cell r="AS634">
            <v>65.038810006600002</v>
          </cell>
          <cell r="AT634">
            <v>49.772399999999998</v>
          </cell>
          <cell r="AU634">
            <v>12.89571187</v>
          </cell>
          <cell r="AV634">
            <v>16.859036698000004</v>
          </cell>
          <cell r="AW634">
            <v>42.18</v>
          </cell>
          <cell r="AX634">
            <v>9.6394699999999993</v>
          </cell>
          <cell r="AY634">
            <v>13.198</v>
          </cell>
          <cell r="AZ634">
            <v>3.0590999999999999</v>
          </cell>
          <cell r="BA634">
            <v>14.446999999999999</v>
          </cell>
          <cell r="BB634">
            <v>3.1486700000000001</v>
          </cell>
          <cell r="BC634">
            <v>12.138999999999999</v>
          </cell>
          <cell r="BD634">
            <v>1.011796698000003</v>
          </cell>
          <cell r="BE634">
            <v>2.3959999999999999</v>
          </cell>
          <cell r="BF634">
            <v>25.320963301999996</v>
          </cell>
          <cell r="BG634">
            <v>2.5019223076371757</v>
          </cell>
          <cell r="BH634">
            <v>0.23599999999999999</v>
          </cell>
          <cell r="BI634">
            <v>12.776</v>
          </cell>
          <cell r="BJ634">
            <v>15.660539999999999</v>
          </cell>
          <cell r="BK634">
            <v>37.232158779999999</v>
          </cell>
          <cell r="BL634">
            <v>6.4009999999999998</v>
          </cell>
          <cell r="BM634">
            <v>0.23623978000000034</v>
          </cell>
          <cell r="BN634">
            <v>2.7212099999999997</v>
          </cell>
          <cell r="BO634">
            <v>19.528138999999999</v>
          </cell>
          <cell r="BP634">
            <v>2.3858000000000001</v>
          </cell>
          <cell r="BQ634">
            <v>12.5548</v>
          </cell>
          <cell r="BR634">
            <v>4.1525300000000005</v>
          </cell>
          <cell r="BS634">
            <v>4.9129799999999992</v>
          </cell>
          <cell r="BT634">
            <v>0</v>
          </cell>
          <cell r="BU634">
            <v>21.571618780000001</v>
          </cell>
          <cell r="BV634">
            <v>2.3774505080923136</v>
          </cell>
        </row>
        <row r="635">
          <cell r="C635">
            <v>197</v>
          </cell>
          <cell r="D635">
            <v>0</v>
          </cell>
          <cell r="E635">
            <v>0</v>
          </cell>
          <cell r="AN635">
            <v>41</v>
          </cell>
          <cell r="AP635" t="str">
            <v>Строительство ВЛ-110кВ ПС "Безопасная" - ПС "НПС-5" (КТК) (свыше 750)</v>
          </cell>
          <cell r="AQ635" t="str">
            <v>СТФ</v>
          </cell>
          <cell r="AR635">
            <v>60.047953225276999</v>
          </cell>
          <cell r="AS635">
            <v>72.156400000000005</v>
          </cell>
          <cell r="AT635">
            <v>3.7582999999999998</v>
          </cell>
          <cell r="AU635">
            <v>0</v>
          </cell>
          <cell r="AV635">
            <v>16.943559000000008</v>
          </cell>
          <cell r="AW635">
            <v>3.1850000000000001</v>
          </cell>
          <cell r="AX635">
            <v>10.988429</v>
          </cell>
          <cell r="AY635">
            <v>2.306</v>
          </cell>
          <cell r="AZ635">
            <v>5.1345299999999998</v>
          </cell>
          <cell r="BA635">
            <v>3.0000000000000001E-3</v>
          </cell>
          <cell r="BB635">
            <v>0.82060000000000533</v>
          </cell>
          <cell r="BC635">
            <v>0.876</v>
          </cell>
          <cell r="BD635">
            <v>0</v>
          </cell>
          <cell r="BF635">
            <v>-13.758559000000007</v>
          </cell>
          <cell r="BG635">
            <v>0.18797703599344143</v>
          </cell>
          <cell r="BH635">
            <v>11.737</v>
          </cell>
          <cell r="BJ635">
            <v>12.329942225277</v>
          </cell>
          <cell r="BK635">
            <v>4.12168665</v>
          </cell>
          <cell r="BL635">
            <v>5.5357565200000005</v>
          </cell>
          <cell r="BM635">
            <v>0.41623165000000001</v>
          </cell>
          <cell r="BN635">
            <v>3.7840244030000001</v>
          </cell>
          <cell r="BO635">
            <v>3.4719449999999998</v>
          </cell>
          <cell r="BP635">
            <v>3.010161302277</v>
          </cell>
          <cell r="BQ635">
            <v>0.23351</v>
          </cell>
          <cell r="BR635">
            <v>0</v>
          </cell>
          <cell r="BT635">
            <v>11.373613349999999</v>
          </cell>
          <cell r="BU635">
            <v>-8.2082555752770006</v>
          </cell>
          <cell r="BV635">
            <v>0.33428272206745102</v>
          </cell>
        </row>
        <row r="636">
          <cell r="C636">
            <v>301</v>
          </cell>
          <cell r="D636">
            <v>2.5421212</v>
          </cell>
          <cell r="E636">
            <v>0</v>
          </cell>
          <cell r="AN636">
            <v>42</v>
          </cell>
          <cell r="AP636" t="str">
            <v>Строительство ВЛ-110кВ ПС "Баклановская" - ПС "НПС-5" (КТК) (свыше 750)</v>
          </cell>
          <cell r="AQ636" t="str">
            <v>СТФ</v>
          </cell>
          <cell r="AR636">
            <v>101.02600000000001</v>
          </cell>
          <cell r="AS636">
            <v>85.344740000000002</v>
          </cell>
          <cell r="AT636">
            <v>9.3691999999999993</v>
          </cell>
          <cell r="AU636">
            <v>64.28</v>
          </cell>
          <cell r="AV636">
            <v>48.419000000000004</v>
          </cell>
          <cell r="AW636">
            <v>7.94</v>
          </cell>
          <cell r="AX636">
            <v>34.180109999999999</v>
          </cell>
          <cell r="AY636">
            <v>6.4</v>
          </cell>
          <cell r="AZ636">
            <v>11.08891</v>
          </cell>
          <cell r="BA636">
            <v>0.94199999999999995</v>
          </cell>
          <cell r="BB636">
            <v>3.1499800000000069</v>
          </cell>
          <cell r="BC636">
            <v>0.59799999999999998</v>
          </cell>
          <cell r="BD636">
            <v>0</v>
          </cell>
          <cell r="BF636">
            <v>-40.479000000000006</v>
          </cell>
          <cell r="BG636">
            <v>0.16398521241661332</v>
          </cell>
          <cell r="BI636">
            <v>5.4880000000000004</v>
          </cell>
          <cell r="BJ636">
            <v>44.637889999999999</v>
          </cell>
          <cell r="BK636">
            <v>4.3416649999999999</v>
          </cell>
          <cell r="BL636">
            <v>35.781190000000002</v>
          </cell>
          <cell r="BM636">
            <v>0.64394000000000007</v>
          </cell>
          <cell r="BN636">
            <v>5.13706</v>
          </cell>
          <cell r="BO636">
            <v>3.6977249999999997</v>
          </cell>
          <cell r="BP636">
            <v>3.7196400000000005</v>
          </cell>
          <cell r="BR636">
            <v>0</v>
          </cell>
          <cell r="BT636">
            <v>-0.46046500000000001</v>
          </cell>
          <cell r="BU636">
            <v>-40.296225</v>
          </cell>
          <cell r="BV636">
            <v>9.7264117994824581E-2</v>
          </cell>
        </row>
        <row r="637">
          <cell r="C637">
            <v>302</v>
          </cell>
          <cell r="D637">
            <v>3.336786</v>
          </cell>
          <cell r="E637">
            <v>2E-3</v>
          </cell>
          <cell r="AN637">
            <v>43</v>
          </cell>
          <cell r="AP637" t="str">
            <v>Строительство ВЛ-110кВ ПС "Южная" - ПС "ГЭС-4" по ТУ для НПС-5 (КТК)  (свыше 750)</v>
          </cell>
          <cell r="AQ637" t="str">
            <v>СТФ</v>
          </cell>
          <cell r="AR637">
            <v>251.35787999999999</v>
          </cell>
          <cell r="AS637">
            <v>279.93499800000001</v>
          </cell>
          <cell r="AT637">
            <v>233.18109800000002</v>
          </cell>
          <cell r="AU637">
            <v>39.049999999999997</v>
          </cell>
          <cell r="AV637">
            <v>142.26500000000001</v>
          </cell>
          <cell r="AW637">
            <v>136.84810000000002</v>
          </cell>
          <cell r="AX637">
            <v>16.14</v>
          </cell>
          <cell r="AY637">
            <v>18.646999999999998</v>
          </cell>
          <cell r="AZ637">
            <v>26.067</v>
          </cell>
          <cell r="BA637">
            <v>32.776000000000003</v>
          </cell>
          <cell r="BB637">
            <v>39.787999999999997</v>
          </cell>
          <cell r="BC637">
            <v>10.121</v>
          </cell>
          <cell r="BD637">
            <v>60.27</v>
          </cell>
          <cell r="BE637">
            <v>75.304100000000005</v>
          </cell>
          <cell r="BF637">
            <v>-5.4168999999999983</v>
          </cell>
          <cell r="BG637">
            <v>0.96192387445963523</v>
          </cell>
          <cell r="BI637">
            <v>25.602328</v>
          </cell>
          <cell r="BJ637">
            <v>118.93401333333333</v>
          </cell>
          <cell r="BK637">
            <v>94.791020000000003</v>
          </cell>
          <cell r="BL637">
            <v>15.548</v>
          </cell>
          <cell r="BM637">
            <v>0.44800000000000001</v>
          </cell>
          <cell r="BN637">
            <v>26.442</v>
          </cell>
          <cell r="BO637">
            <v>7.726</v>
          </cell>
          <cell r="BP637">
            <v>32.741999999999997</v>
          </cell>
          <cell r="BQ637">
            <v>25.133929999999999</v>
          </cell>
          <cell r="BR637">
            <v>44.202013333333326</v>
          </cell>
          <cell r="BS637">
            <v>61.483089999999997</v>
          </cell>
          <cell r="BT637">
            <v>112.79007799999999</v>
          </cell>
          <cell r="BU637">
            <v>-24.142993333333322</v>
          </cell>
          <cell r="BV637">
            <v>0.79700514044146165</v>
          </cell>
        </row>
        <row r="638">
          <cell r="C638">
            <v>199</v>
          </cell>
          <cell r="D638">
            <v>3.0200000000000001E-3</v>
          </cell>
          <cell r="E638">
            <v>3.0400000000000002E-3</v>
          </cell>
          <cell r="AN638">
            <v>44</v>
          </cell>
          <cell r="AP638" t="str">
            <v>Строительство ВЛ-110кВ ПС "Рагули" - ПС "НПС-3" (до границы Республики Калмыкия) для НПС-3 (свыше 750)</v>
          </cell>
          <cell r="AQ638" t="str">
            <v>СТФ</v>
          </cell>
          <cell r="AR638">
            <v>162.04098000000002</v>
          </cell>
          <cell r="AS638">
            <v>159.98128</v>
          </cell>
          <cell r="AT638">
            <v>154.62719999999999</v>
          </cell>
          <cell r="AU638">
            <v>0</v>
          </cell>
          <cell r="AV638">
            <v>139.61099999999999</v>
          </cell>
          <cell r="AW638">
            <v>131.04</v>
          </cell>
          <cell r="AX638">
            <v>0</v>
          </cell>
          <cell r="AZ638">
            <v>29.611000000000001</v>
          </cell>
          <cell r="BA638">
            <v>0</v>
          </cell>
          <cell r="BB638">
            <v>60</v>
          </cell>
          <cell r="BC638">
            <v>35.615000000000002</v>
          </cell>
          <cell r="BD638">
            <v>50</v>
          </cell>
          <cell r="BE638">
            <v>95.424999999999997</v>
          </cell>
          <cell r="BF638">
            <v>-8.570999999999998</v>
          </cell>
          <cell r="BG638">
            <v>0.938607989341814</v>
          </cell>
          <cell r="BJ638">
            <v>162.04097999999999</v>
          </cell>
          <cell r="BK638">
            <v>107.77983999999998</v>
          </cell>
          <cell r="BL638">
            <v>59.113</v>
          </cell>
          <cell r="BM638">
            <v>0.10199999999999999</v>
          </cell>
          <cell r="BN638">
            <v>15.141</v>
          </cell>
          <cell r="BP638">
            <v>38.25</v>
          </cell>
          <cell r="BQ638">
            <v>56.814639999999997</v>
          </cell>
          <cell r="BR638">
            <v>49.536979999999978</v>
          </cell>
          <cell r="BS638">
            <v>50.863199999999992</v>
          </cell>
          <cell r="BT638">
            <v>46.847360000000002</v>
          </cell>
          <cell r="BU638">
            <v>-54.261140000000012</v>
          </cell>
          <cell r="BV638">
            <v>0.66513939868791205</v>
          </cell>
        </row>
        <row r="639">
          <cell r="C639">
            <v>198</v>
          </cell>
          <cell r="D639">
            <v>0</v>
          </cell>
          <cell r="E639">
            <v>0</v>
          </cell>
          <cell r="AN639">
            <v>45</v>
          </cell>
          <cell r="AP639" t="str">
            <v>Строительство ВЛ-110кВ ПС "Рагули" - ПС "НПС-4" (КТК) (свыше 750)</v>
          </cell>
          <cell r="AQ639" t="str">
            <v>СТФ</v>
          </cell>
          <cell r="AR639">
            <v>152.47394</v>
          </cell>
          <cell r="AS639">
            <v>151.32293117940003</v>
          </cell>
          <cell r="AT639">
            <v>80.490160000000017</v>
          </cell>
          <cell r="AU639">
            <v>59.833390829999999</v>
          </cell>
          <cell r="AV639">
            <v>77.194695545874779</v>
          </cell>
          <cell r="AW639">
            <v>68.212000000000018</v>
          </cell>
          <cell r="AX639">
            <v>23.484000000000002</v>
          </cell>
          <cell r="AY639">
            <v>33.146000000000001</v>
          </cell>
          <cell r="AZ639">
            <v>18.745886096874781</v>
          </cell>
          <cell r="BA639">
            <v>14.233000000000001</v>
          </cell>
          <cell r="BB639">
            <v>32.5</v>
          </cell>
          <cell r="BC639">
            <v>18.201000000000001</v>
          </cell>
          <cell r="BD639">
            <v>2.4648094489999965</v>
          </cell>
          <cell r="BE639">
            <v>2.6320000000000001</v>
          </cell>
          <cell r="BF639">
            <v>-8.9826955458747619</v>
          </cell>
          <cell r="BG639">
            <v>0.88363584463473166</v>
          </cell>
          <cell r="BH639">
            <v>15.904999999999999</v>
          </cell>
          <cell r="BJ639">
            <v>71.297719999999998</v>
          </cell>
          <cell r="BK639">
            <v>96.395440280000003</v>
          </cell>
          <cell r="BL639">
            <v>37.00752</v>
          </cell>
          <cell r="BM639">
            <v>7.216272</v>
          </cell>
          <cell r="BN639">
            <v>18.264659999999999</v>
          </cell>
          <cell r="BO639">
            <v>48.141999999999996</v>
          </cell>
          <cell r="BP639">
            <v>10.3545</v>
          </cell>
          <cell r="BQ639">
            <v>20.403320999999998</v>
          </cell>
          <cell r="BR639">
            <v>5.6710399999999996</v>
          </cell>
          <cell r="BS639">
            <v>20.633847280000001</v>
          </cell>
          <cell r="BT639">
            <v>0</v>
          </cell>
          <cell r="BU639">
            <v>25.097720280000004</v>
          </cell>
          <cell r="BV639">
            <v>1.3520129434714041</v>
          </cell>
        </row>
        <row r="640">
          <cell r="C640">
            <v>200</v>
          </cell>
          <cell r="D640">
            <v>0</v>
          </cell>
          <cell r="E640">
            <v>0</v>
          </cell>
          <cell r="AP640" t="str">
            <v>Воздушные Линии 35 кВ (СН1)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</row>
        <row r="641">
          <cell r="C641">
            <v>303</v>
          </cell>
          <cell r="D641">
            <v>0</v>
          </cell>
          <cell r="E641">
            <v>0</v>
          </cell>
        </row>
        <row r="642">
          <cell r="C642">
            <v>304</v>
          </cell>
          <cell r="D642">
            <v>0</v>
          </cell>
          <cell r="E642">
            <v>0</v>
          </cell>
          <cell r="AP642" t="str">
            <v>Воздушные Линии 1-20 кВ (СН2)</v>
          </cell>
          <cell r="AR642">
            <v>12.274439999999998</v>
          </cell>
          <cell r="AS642">
            <v>54.466958122199983</v>
          </cell>
          <cell r="AT642">
            <v>36.301519999999996</v>
          </cell>
          <cell r="AU642">
            <v>15.10587129</v>
          </cell>
          <cell r="AV642">
            <v>10.257999999999999</v>
          </cell>
          <cell r="AW642">
            <v>31.154</v>
          </cell>
          <cell r="AX642">
            <v>0</v>
          </cell>
          <cell r="AY642">
            <v>5.9320000000000004</v>
          </cell>
          <cell r="AZ642">
            <v>5.3789999999999996</v>
          </cell>
          <cell r="BA642">
            <v>7.8209999999999997</v>
          </cell>
          <cell r="BB642">
            <v>4.8789999999999996</v>
          </cell>
          <cell r="BC642">
            <v>16.121000000000002</v>
          </cell>
          <cell r="BD642">
            <v>0</v>
          </cell>
          <cell r="BE642">
            <v>1.2800000000000002</v>
          </cell>
          <cell r="BF642">
            <v>18.557000000000002</v>
          </cell>
          <cell r="BG642" t="e">
            <v>#DIV/0!</v>
          </cell>
          <cell r="BH642">
            <v>1.3746498900000002</v>
          </cell>
          <cell r="BI642">
            <v>0</v>
          </cell>
          <cell r="BJ642">
            <v>12.104439999999997</v>
          </cell>
          <cell r="BK642">
            <v>38.135893379999999</v>
          </cell>
          <cell r="BL642">
            <v>0</v>
          </cell>
          <cell r="BM642">
            <v>7.2525238200000004</v>
          </cell>
          <cell r="BN642">
            <v>6.5933679999999999</v>
          </cell>
          <cell r="BO642">
            <v>2.5144770199999997</v>
          </cell>
          <cell r="BP642">
            <v>4.167720666666666</v>
          </cell>
          <cell r="BQ642">
            <v>17.564866540000001</v>
          </cell>
          <cell r="BR642">
            <v>1.3433513333333331</v>
          </cell>
          <cell r="BS642">
            <v>10.804026</v>
          </cell>
          <cell r="BT642">
            <v>0</v>
          </cell>
          <cell r="BU642">
            <v>26.031453380000006</v>
          </cell>
          <cell r="BV642" t="e">
            <v>#DIV/0!</v>
          </cell>
          <cell r="BW642">
            <v>0</v>
          </cell>
          <cell r="BX642">
            <v>0</v>
          </cell>
        </row>
        <row r="643">
          <cell r="C643">
            <v>305</v>
          </cell>
          <cell r="D643">
            <v>0</v>
          </cell>
          <cell r="E643">
            <v>0</v>
          </cell>
          <cell r="AN643">
            <v>46</v>
          </cell>
          <cell r="AP643" t="str">
            <v>Усиление ВЛ-10 кВ Ф-124 от ПС "Комсомолец" для обеспечения технологического присоединения электроустановок приемно-отгрузочной зерновой площадки ООО "Агрос" в пос. Комсомолец Кировского района (100-750)</v>
          </cell>
          <cell r="AQ643" t="str">
            <v>СТФ</v>
          </cell>
          <cell r="AR643">
            <v>1.79722</v>
          </cell>
          <cell r="AS643">
            <v>1.6602599999999998</v>
          </cell>
          <cell r="AT643">
            <v>1.5422599999999997</v>
          </cell>
          <cell r="AU643">
            <v>0.1</v>
          </cell>
          <cell r="AV643">
            <v>1.379</v>
          </cell>
          <cell r="AW643">
            <v>1.3069999999999999</v>
          </cell>
          <cell r="AX643">
            <v>0</v>
          </cell>
          <cell r="AY643">
            <v>1.3069999999999999</v>
          </cell>
          <cell r="AZ643">
            <v>1.379</v>
          </cell>
          <cell r="BB643">
            <v>0</v>
          </cell>
          <cell r="BD643">
            <v>0</v>
          </cell>
          <cell r="BF643">
            <v>-7.2000000000000064E-2</v>
          </cell>
          <cell r="BG643">
            <v>0.94778825235678021</v>
          </cell>
          <cell r="BJ643">
            <v>1.6272199999999999</v>
          </cell>
          <cell r="BK643">
            <v>1.5422599999999997</v>
          </cell>
          <cell r="BL643">
            <v>0</v>
          </cell>
          <cell r="BM643">
            <v>1.44554044</v>
          </cell>
          <cell r="BN643">
            <v>1.2475353333333332</v>
          </cell>
          <cell r="BO643">
            <v>6.7660020000000015E-2</v>
          </cell>
          <cell r="BP643">
            <v>0.37968466666666661</v>
          </cell>
          <cell r="BQ643">
            <v>2.9059539999999773E-2</v>
          </cell>
          <cell r="BR643">
            <v>0</v>
          </cell>
          <cell r="BT643">
            <v>0</v>
          </cell>
          <cell r="BU643">
            <v>-8.4960000000000147E-2</v>
          </cell>
          <cell r="BV643">
            <v>0.94778825235678021</v>
          </cell>
        </row>
        <row r="644">
          <cell r="C644">
            <v>158</v>
          </cell>
          <cell r="D644">
            <v>0</v>
          </cell>
          <cell r="E644">
            <v>0</v>
          </cell>
          <cell r="AN644">
            <v>47</v>
          </cell>
          <cell r="AP644" t="str">
            <v>Строительство ВЛ 10 кВ от РУ-10 кВ ПС 110/10 "Провал" с установкой дополнительной линейной ячейки (техприсоединение энергопринимающих устройств рынка "Лира")  (свыше 750)</v>
          </cell>
          <cell r="AQ644" t="str">
            <v>СТФ</v>
          </cell>
          <cell r="AR644">
            <v>10.477219999999999</v>
          </cell>
          <cell r="AS644">
            <v>27.501598122199994</v>
          </cell>
          <cell r="AT644">
            <v>10.012299999999998</v>
          </cell>
          <cell r="AU644">
            <v>14.532871289999999</v>
          </cell>
          <cell r="AV644">
            <v>8.8789999999999996</v>
          </cell>
          <cell r="AW644">
            <v>8.4849999999999994</v>
          </cell>
          <cell r="AX644">
            <v>0</v>
          </cell>
          <cell r="AY644">
            <v>1.4E-2</v>
          </cell>
          <cell r="AZ644">
            <v>4</v>
          </cell>
          <cell r="BA644">
            <v>2</v>
          </cell>
          <cell r="BB644">
            <v>4.8789999999999996</v>
          </cell>
          <cell r="BC644">
            <v>6.4710000000000001</v>
          </cell>
          <cell r="BD644">
            <v>0</v>
          </cell>
          <cell r="BF644">
            <v>-0.39400000000000013</v>
          </cell>
          <cell r="BG644">
            <v>0.95562563351728802</v>
          </cell>
          <cell r="BH644">
            <v>0.75495166999999996</v>
          </cell>
          <cell r="BJ644">
            <v>10.477219999999997</v>
          </cell>
          <cell r="BK644">
            <v>10.767610999999999</v>
          </cell>
          <cell r="BL644">
            <v>0</v>
          </cell>
          <cell r="BM644">
            <v>1.762E-2</v>
          </cell>
          <cell r="BN644">
            <v>5.3458326666666665</v>
          </cell>
          <cell r="BP644">
            <v>3.7880359999999991</v>
          </cell>
          <cell r="BQ644">
            <v>2.242</v>
          </cell>
          <cell r="BR644">
            <v>1.3433513333333331</v>
          </cell>
          <cell r="BS644">
            <v>8.5079909999999987</v>
          </cell>
          <cell r="BT644">
            <v>0</v>
          </cell>
          <cell r="BU644">
            <v>0.2903910000000014</v>
          </cell>
          <cell r="BV644">
            <v>1.0277164171411883</v>
          </cell>
        </row>
        <row r="645">
          <cell r="D645">
            <v>0</v>
          </cell>
          <cell r="E645">
            <v>0</v>
          </cell>
          <cell r="AN645">
            <v>48</v>
          </cell>
          <cell r="AP645" t="str">
            <v>Строительство ВЛ 10 кВ Ф-471 ПС 110/10 кВ "Кировская" от в/в оп. №94 для технологического присоединения производственной базы в ст. Зольская ул. Первомайская 2 "б" Кировского района Ставропольского края (Якименко А.А.) (15-100)</v>
          </cell>
          <cell r="AQ645" t="str">
            <v>СТФ</v>
          </cell>
          <cell r="AW645">
            <v>0.38999999999999996</v>
          </cell>
          <cell r="BC645">
            <v>0.04</v>
          </cell>
          <cell r="BE645">
            <v>0.35</v>
          </cell>
          <cell r="BK645">
            <v>0.4602</v>
          </cell>
          <cell r="BQ645">
            <v>4.7199999999999999E-2</v>
          </cell>
          <cell r="BS645">
            <v>0.41299999999999998</v>
          </cell>
          <cell r="BU645">
            <v>0.4602</v>
          </cell>
        </row>
        <row r="646">
          <cell r="D646">
            <v>0</v>
          </cell>
          <cell r="E646">
            <v>0</v>
          </cell>
          <cell r="AN646">
            <v>49</v>
          </cell>
          <cell r="AP646" t="str">
            <v>Усиление ВЛ-10 кВ Ф-240 и Ф-121 от ПС 35/10 кВ "Марьинская" (тех.прис. ООО "Эко-Культура" тепличный комплекс в ст.Марьинская Кировского р-н  (100-750)</v>
          </cell>
          <cell r="AQ646" t="str">
            <v>СТФ</v>
          </cell>
          <cell r="AS646">
            <v>2.54054</v>
          </cell>
          <cell r="AT646">
            <v>2.2915599999999996</v>
          </cell>
          <cell r="AU646">
            <v>0.21099999999999999</v>
          </cell>
          <cell r="AV646">
            <v>0</v>
          </cell>
          <cell r="AW646">
            <v>1.9419999999999999</v>
          </cell>
          <cell r="AY646">
            <v>1.9419999999999999</v>
          </cell>
          <cell r="BF646">
            <v>1.9419999999999999</v>
          </cell>
          <cell r="BG646" t="e">
            <v>#DIV/0!</v>
          </cell>
          <cell r="BJ646">
            <v>0</v>
          </cell>
          <cell r="BK646">
            <v>2.29146399</v>
          </cell>
          <cell r="BM646">
            <v>2.1774639900000001</v>
          </cell>
          <cell r="BO646">
            <v>0.114</v>
          </cell>
          <cell r="BT646">
            <v>0</v>
          </cell>
          <cell r="BU646">
            <v>2.29146399</v>
          </cell>
          <cell r="BV646" t="e">
            <v>#DIV/0!</v>
          </cell>
        </row>
        <row r="647">
          <cell r="C647">
            <v>145</v>
          </cell>
          <cell r="D647">
            <v>0</v>
          </cell>
          <cell r="E647">
            <v>0</v>
          </cell>
          <cell r="AN647">
            <v>50</v>
          </cell>
          <cell r="AP647" t="str">
            <v xml:space="preserve">Отпайка от ВЛ 10 кВ Ф-188 ТП-10/0,4, для технологического присоединения энергопринимающего устройства ВРУ-0,4 кВ магазина "Магнит", Буденовского района, с.Покойное. (15-100)
</v>
          </cell>
          <cell r="AQ647" t="str">
            <v>СТФ</v>
          </cell>
          <cell r="AS647">
            <v>0.43069999999999997</v>
          </cell>
          <cell r="AT647">
            <v>0.43069999999999997</v>
          </cell>
          <cell r="AU647">
            <v>0</v>
          </cell>
          <cell r="AV647">
            <v>0</v>
          </cell>
          <cell r="AW647">
            <v>0.36499999999999999</v>
          </cell>
          <cell r="BA647">
            <v>0.36499999999999999</v>
          </cell>
          <cell r="BF647">
            <v>0.36499999999999999</v>
          </cell>
          <cell r="BG647" t="e">
            <v>#DIV/0!</v>
          </cell>
          <cell r="BJ647">
            <v>0</v>
          </cell>
          <cell r="BK647">
            <v>0.43091199999999996</v>
          </cell>
          <cell r="BO647">
            <v>0.40037699999999998</v>
          </cell>
          <cell r="BS647">
            <v>3.0535E-2</v>
          </cell>
          <cell r="BT647">
            <v>0</v>
          </cell>
          <cell r="BU647">
            <v>0.43091199999999996</v>
          </cell>
          <cell r="BV647" t="e">
            <v>#DIV/0!</v>
          </cell>
        </row>
        <row r="648">
          <cell r="C648">
            <v>144</v>
          </cell>
          <cell r="D648">
            <v>0</v>
          </cell>
          <cell r="E648">
            <v>0</v>
          </cell>
          <cell r="AN648">
            <v>51</v>
          </cell>
          <cell r="AP648" t="str">
            <v>Строительство ВЛ 6 кВ от  ПС  "Т-303"  (техприсоединение энергопринимающих устройств цеха по производству преформ ООО "Стимул-А" в г. Минеральные Воды) (100-750)</v>
          </cell>
          <cell r="AQ648" t="str">
            <v>СТФ</v>
          </cell>
          <cell r="AS648">
            <v>3.45858</v>
          </cell>
          <cell r="AT648">
            <v>3.1494199999999997</v>
          </cell>
          <cell r="AU648">
            <v>0.26200000000000001</v>
          </cell>
          <cell r="AV648">
            <v>0</v>
          </cell>
          <cell r="AW648">
            <v>2.669</v>
          </cell>
          <cell r="AY648">
            <v>2.669</v>
          </cell>
          <cell r="BF648">
            <v>2.669</v>
          </cell>
          <cell r="BG648" t="e">
            <v>#DIV/0!</v>
          </cell>
          <cell r="BJ648">
            <v>0</v>
          </cell>
          <cell r="BK648">
            <v>3.1496721700000005</v>
          </cell>
          <cell r="BM648">
            <v>2.9922011700000004</v>
          </cell>
          <cell r="BQ648">
            <v>0.157471</v>
          </cell>
          <cell r="BT648">
            <v>0</v>
          </cell>
          <cell r="BU648">
            <v>3.1496721700000005</v>
          </cell>
          <cell r="BV648" t="e">
            <v>#DIV/0!</v>
          </cell>
        </row>
        <row r="649">
          <cell r="D649">
            <v>0</v>
          </cell>
          <cell r="E649">
            <v>0</v>
          </cell>
          <cell r="AN649">
            <v>52</v>
          </cell>
          <cell r="AP649" t="str">
            <v>Строительство ЛЭП 10 кВ до границы участка жилого дома, г. Ессентуки, мкр. Опытник, 3 очередь, 28 (тех.прис. Гавриленко Раиса Ивановна) (до 15)</v>
          </cell>
          <cell r="AQ649" t="str">
            <v>СТФ</v>
          </cell>
          <cell r="AS649">
            <v>0.38704</v>
          </cell>
          <cell r="AT649">
            <v>0.38704</v>
          </cell>
          <cell r="AU649">
            <v>0</v>
          </cell>
          <cell r="AV649">
            <v>0</v>
          </cell>
          <cell r="AW649">
            <v>0.32800000000000001</v>
          </cell>
          <cell r="BC649">
            <v>0.32800000000000001</v>
          </cell>
          <cell r="BF649">
            <v>0.32800000000000001</v>
          </cell>
          <cell r="BG649" t="e">
            <v>#DIV/0!</v>
          </cell>
          <cell r="BJ649">
            <v>0</v>
          </cell>
          <cell r="BK649">
            <v>0.38704</v>
          </cell>
          <cell r="BQ649">
            <v>0.38704</v>
          </cell>
          <cell r="BT649">
            <v>0</v>
          </cell>
          <cell r="BU649">
            <v>0.38704</v>
          </cell>
          <cell r="BV649" t="e">
            <v>#DIV/0!</v>
          </cell>
        </row>
        <row r="650">
          <cell r="D650">
            <v>0</v>
          </cell>
          <cell r="E650">
            <v>0</v>
          </cell>
          <cell r="AN650">
            <v>53</v>
          </cell>
          <cell r="AP650" t="str">
            <v>Строительство ЛЭП 10 кВ до границы строительной площадки под кафе-магазин Минераловодский район, пос. Змейка, ул. Пролетарская, 12 (тех.прис. Ярсанаев Б.А.) (15-100)</v>
          </cell>
          <cell r="AQ650" t="str">
            <v>СТФ</v>
          </cell>
          <cell r="AS650">
            <v>0.49914000000000003</v>
          </cell>
          <cell r="AT650">
            <v>0.49914000000000003</v>
          </cell>
          <cell r="AU650">
            <v>0</v>
          </cell>
          <cell r="AV650">
            <v>0</v>
          </cell>
          <cell r="AW650">
            <v>0.42300000000000004</v>
          </cell>
          <cell r="BA650">
            <v>2.3E-2</v>
          </cell>
          <cell r="BC650">
            <v>0.4</v>
          </cell>
          <cell r="BF650">
            <v>0.42300000000000004</v>
          </cell>
          <cell r="BG650" t="e">
            <v>#DIV/0!</v>
          </cell>
          <cell r="BJ650">
            <v>0</v>
          </cell>
          <cell r="BK650">
            <v>0.49880000000000002</v>
          </cell>
          <cell r="BO650">
            <v>2.7E-2</v>
          </cell>
          <cell r="BQ650">
            <v>0.36</v>
          </cell>
          <cell r="BS650">
            <v>0.1118</v>
          </cell>
          <cell r="BT650">
            <v>0</v>
          </cell>
          <cell r="BU650">
            <v>0.49880000000000002</v>
          </cell>
          <cell r="BV650" t="e">
            <v>#DIV/0!</v>
          </cell>
        </row>
        <row r="651">
          <cell r="D651">
            <v>0</v>
          </cell>
          <cell r="E651">
            <v>0</v>
          </cell>
          <cell r="AN651">
            <v>54</v>
          </cell>
          <cell r="AP651" t="str">
            <v>Строительство ВЛ-6 кВ до границы участка Минераловодский район, п. Загорский, ул. Пионерская, № 7 (тех.прис. ООО «Монтажно-строительная компания  Русь») (100-750)</v>
          </cell>
          <cell r="AQ651" t="str">
            <v>СТФ</v>
          </cell>
          <cell r="AS651">
            <v>1.0855999999999999</v>
          </cell>
          <cell r="AT651">
            <v>1.0855999999999999</v>
          </cell>
          <cell r="AU651">
            <v>0</v>
          </cell>
          <cell r="AV651">
            <v>0</v>
          </cell>
          <cell r="AW651">
            <v>0.91999999999999993</v>
          </cell>
          <cell r="BA651">
            <v>0.40799999999999997</v>
          </cell>
          <cell r="BC651">
            <v>0.51200000000000001</v>
          </cell>
          <cell r="BF651">
            <v>0.91999999999999993</v>
          </cell>
          <cell r="BG651" t="e">
            <v>#DIV/0!</v>
          </cell>
          <cell r="BJ651">
            <v>0</v>
          </cell>
          <cell r="BK651">
            <v>1.0855999999999999</v>
          </cell>
          <cell r="BO651">
            <v>0.48143999999999992</v>
          </cell>
          <cell r="BQ651">
            <v>0.60416000000000003</v>
          </cell>
          <cell r="BT651">
            <v>0</v>
          </cell>
          <cell r="BU651">
            <v>1.0855999999999999</v>
          </cell>
          <cell r="BV651" t="e">
            <v>#DIV/0!</v>
          </cell>
        </row>
        <row r="652">
          <cell r="D652">
            <v>0</v>
          </cell>
          <cell r="E652">
            <v>0</v>
          </cell>
          <cell r="AN652">
            <v>55</v>
          </cell>
          <cell r="AP652" t="str">
            <v>Строительство ЛЭП 6 кВ до границы участка расположенного в 15 м. на северо-запад от ориентира магазин адрес ориентира: Минераловодский район, с. Канглы, ул. Шоссейная, 11 «Б» (тех.прис. Алиев М.М.)  (15-100)</v>
          </cell>
          <cell r="AQ652" t="str">
            <v>СТФ</v>
          </cell>
          <cell r="AS652">
            <v>0.33747999999999995</v>
          </cell>
          <cell r="AT652">
            <v>0.33747999999999995</v>
          </cell>
          <cell r="AU652">
            <v>0</v>
          </cell>
          <cell r="AV652">
            <v>0</v>
          </cell>
          <cell r="AW652">
            <v>0.28599999999999998</v>
          </cell>
          <cell r="BC652">
            <v>0.28599999999999998</v>
          </cell>
          <cell r="BF652">
            <v>0.28599999999999998</v>
          </cell>
          <cell r="BG652" t="e">
            <v>#DIV/0!</v>
          </cell>
          <cell r="BJ652">
            <v>0</v>
          </cell>
          <cell r="BK652">
            <v>0.33747999999999995</v>
          </cell>
          <cell r="BQ652">
            <v>0.33747999999999995</v>
          </cell>
          <cell r="BT652">
            <v>0</v>
          </cell>
          <cell r="BU652">
            <v>0.33747999999999995</v>
          </cell>
          <cell r="BV652" t="e">
            <v>#DIV/0!</v>
          </cell>
        </row>
        <row r="653">
          <cell r="D653">
            <v>0</v>
          </cell>
          <cell r="E653">
            <v>0</v>
          </cell>
          <cell r="AN653">
            <v>56</v>
          </cell>
          <cell r="AP653" t="str">
            <v>Строительство ЛЭП 10 кВ до границы участка СПК "Делибалтовых" Домик рыбака, туриста, располженный в Предгорный р-н, ст. т Суворовская, пойма реки Кума, 300 м. выше по течению от границы ст. Суворовской на 1-ой Левобережной пойменной терассе (15-100)</v>
          </cell>
          <cell r="AQ653" t="str">
            <v>СТФ</v>
          </cell>
          <cell r="AS653">
            <v>0.43659999999999999</v>
          </cell>
          <cell r="AT653">
            <v>0.43659999999999999</v>
          </cell>
          <cell r="AU653">
            <v>0</v>
          </cell>
          <cell r="AV653">
            <v>0</v>
          </cell>
          <cell r="AW653">
            <v>0.37</v>
          </cell>
          <cell r="BC653">
            <v>0.37</v>
          </cell>
          <cell r="BF653">
            <v>0.37</v>
          </cell>
          <cell r="BG653" t="e">
            <v>#DIV/0!</v>
          </cell>
          <cell r="BJ653">
            <v>0</v>
          </cell>
          <cell r="BK653">
            <v>0.43663333333333298</v>
          </cell>
          <cell r="BQ653">
            <v>0.27533333333333299</v>
          </cell>
          <cell r="BS653">
            <v>0.16129999999999997</v>
          </cell>
          <cell r="BT653">
            <v>0</v>
          </cell>
          <cell r="BU653">
            <v>0.43663333333333298</v>
          </cell>
          <cell r="BV653" t="e">
            <v>#DIV/0!</v>
          </cell>
        </row>
        <row r="654">
          <cell r="D654">
            <v>0</v>
          </cell>
          <cell r="E654">
            <v>0</v>
          </cell>
          <cell r="AN654">
            <v>57</v>
          </cell>
          <cell r="AP654" t="str">
            <v>Строительство ВЛ-6 кВ для обеспечения технологического присоединения энергопринимающих устройств завода по производству спирта ООО «Первый винокуренный завод» в г. Минеральные Воды (100-750)</v>
          </cell>
          <cell r="AQ654" t="str">
            <v>СТФ</v>
          </cell>
          <cell r="AS654">
            <v>1.3865000000000001</v>
          </cell>
          <cell r="AT654">
            <v>1.3865000000000001</v>
          </cell>
          <cell r="AU654">
            <v>0</v>
          </cell>
          <cell r="AV654">
            <v>0</v>
          </cell>
          <cell r="AW654">
            <v>1.175</v>
          </cell>
          <cell r="BC654">
            <v>1.175</v>
          </cell>
          <cell r="BF654">
            <v>1.175</v>
          </cell>
          <cell r="BG654" t="e">
            <v>#DIV/0!</v>
          </cell>
          <cell r="BJ654">
            <v>0</v>
          </cell>
          <cell r="BK654">
            <v>1.3861226666666671</v>
          </cell>
          <cell r="BQ654">
            <v>0.70392266666666703</v>
          </cell>
          <cell r="BS654">
            <v>0.68220000000000003</v>
          </cell>
          <cell r="BT654">
            <v>0</v>
          </cell>
          <cell r="BU654">
            <v>1.3861226666666671</v>
          </cell>
          <cell r="BV654" t="e">
            <v>#DIV/0!</v>
          </cell>
        </row>
        <row r="655">
          <cell r="D655">
            <v>0</v>
          </cell>
          <cell r="E655">
            <v>0</v>
          </cell>
          <cell r="AN655">
            <v>58</v>
          </cell>
          <cell r="AP655" t="str">
            <v>Строительство ВЛ 10 кВ Ф-153 опора № 33 от ПС "Подгорненская" (Тех.прис.стоянка грузовых автомобилей ст.Подгорненская Вартанов)  (15-100)</v>
          </cell>
          <cell r="AQ655" t="str">
            <v>СТФ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BF655">
            <v>0</v>
          </cell>
          <cell r="BG655" t="e">
            <v>#DIV/0!</v>
          </cell>
          <cell r="BH655">
            <v>0.32277240000000001</v>
          </cell>
          <cell r="BJ655">
            <v>0</v>
          </cell>
          <cell r="BK655">
            <v>0.32277240000000001</v>
          </cell>
          <cell r="BM655">
            <v>0.32277240000000001</v>
          </cell>
          <cell r="BT655">
            <v>0</v>
          </cell>
          <cell r="BU655">
            <v>0.32277240000000001</v>
          </cell>
          <cell r="BV655" t="e">
            <v>#DIV/0!</v>
          </cell>
        </row>
        <row r="656">
          <cell r="C656">
            <v>201</v>
          </cell>
          <cell r="D656">
            <v>0</v>
          </cell>
          <cell r="E656">
            <v>0</v>
          </cell>
          <cell r="AN656">
            <v>59</v>
          </cell>
          <cell r="AP656" t="str">
            <v>Строительство ВЛ-10 кВ для обеспечения технологического присоединения энергопринимающих устройств производственной базы ООО «Европа» в с. Кочубеевском (100-750)</v>
          </cell>
          <cell r="AQ656" t="str">
            <v>СТФ</v>
          </cell>
          <cell r="AS656">
            <v>1.72044</v>
          </cell>
          <cell r="AT656">
            <v>1.72044</v>
          </cell>
          <cell r="AU656">
            <v>0</v>
          </cell>
          <cell r="AV656">
            <v>0</v>
          </cell>
          <cell r="AW656">
            <v>1.458</v>
          </cell>
          <cell r="BA656">
            <v>0.13600000000000001</v>
          </cell>
          <cell r="BC656">
            <v>1.1220000000000001</v>
          </cell>
          <cell r="BE656">
            <v>0.2</v>
          </cell>
          <cell r="BF656">
            <v>1.458</v>
          </cell>
          <cell r="BG656" t="e">
            <v>#DIV/0!</v>
          </cell>
          <cell r="BJ656">
            <v>0</v>
          </cell>
          <cell r="BK656">
            <v>1.7203999999999999</v>
          </cell>
          <cell r="BO656">
            <v>0.16</v>
          </cell>
          <cell r="BQ656">
            <v>1.25</v>
          </cell>
          <cell r="BS656">
            <v>0.31040000000000001</v>
          </cell>
          <cell r="BT656">
            <v>0</v>
          </cell>
          <cell r="BU656">
            <v>1.7203999999999999</v>
          </cell>
          <cell r="BV656" t="e">
            <v>#DIV/0!</v>
          </cell>
        </row>
        <row r="657">
          <cell r="D657">
            <v>13.692</v>
          </cell>
          <cell r="E657">
            <v>7.5672669699999995</v>
          </cell>
          <cell r="AN657">
            <v>60</v>
          </cell>
          <cell r="AP657" t="str">
            <v>Строительство ВЛ-10 кВ  для осуществления технологического присоединения «Дожимной компрессорной станции «Алексеевская» ЗАО «Газпром инвест Юг» в Петровском районе (100-750)</v>
          </cell>
          <cell r="AQ657" t="str">
            <v>СТФ</v>
          </cell>
          <cell r="AS657">
            <v>4.6940399999999993</v>
          </cell>
          <cell r="AT657">
            <v>4.6940399999999993</v>
          </cell>
          <cell r="AU657">
            <v>0</v>
          </cell>
          <cell r="AV657">
            <v>0</v>
          </cell>
          <cell r="AW657">
            <v>3.9779999999999998</v>
          </cell>
          <cell r="BA657">
            <v>0.34499999999999997</v>
          </cell>
          <cell r="BC657">
            <v>3.3029999999999999</v>
          </cell>
          <cell r="BE657">
            <v>0.33</v>
          </cell>
          <cell r="BF657">
            <v>3.9779999999999998</v>
          </cell>
          <cell r="BG657" t="e">
            <v>#DIV/0!</v>
          </cell>
          <cell r="BJ657">
            <v>0</v>
          </cell>
          <cell r="BK657">
            <v>4.694</v>
          </cell>
          <cell r="BO657">
            <v>0.40699999999999997</v>
          </cell>
          <cell r="BQ657">
            <v>4</v>
          </cell>
          <cell r="BS657">
            <v>0.28699999999999998</v>
          </cell>
          <cell r="BT657">
            <v>0</v>
          </cell>
          <cell r="BU657">
            <v>4.694</v>
          </cell>
          <cell r="BV657" t="e">
            <v>#DIV/0!</v>
          </cell>
        </row>
        <row r="658">
          <cell r="C658" t="str">
            <v>147</v>
          </cell>
          <cell r="D658">
            <v>13.692</v>
          </cell>
          <cell r="E658">
            <v>7.5672669699999995</v>
          </cell>
          <cell r="AN658">
            <v>61</v>
          </cell>
          <cell r="AP658" t="str">
            <v>Электроснабжение строительной площадки жилого района Русский лес" в с. Верхнерусском Шпаковского района СК" (100-750)</v>
          </cell>
          <cell r="AQ658" t="str">
            <v>СТФ</v>
          </cell>
          <cell r="AS658">
            <v>2.2998199999999995</v>
          </cell>
          <cell r="AT658">
            <v>2.2998199999999995</v>
          </cell>
          <cell r="AU658">
            <v>0</v>
          </cell>
          <cell r="AV658">
            <v>0</v>
          </cell>
          <cell r="AW658">
            <v>1.9489999999999998</v>
          </cell>
          <cell r="BC658">
            <v>1.5489999999999999</v>
          </cell>
          <cell r="BE658">
            <v>0.4</v>
          </cell>
          <cell r="BK658">
            <v>2.2997999999999998</v>
          </cell>
          <cell r="BQ658">
            <v>2</v>
          </cell>
          <cell r="BS658">
            <v>0.29980000000000001</v>
          </cell>
          <cell r="BU658">
            <v>2.2997999999999998</v>
          </cell>
        </row>
        <row r="659">
          <cell r="D659">
            <v>0</v>
          </cell>
          <cell r="E659">
            <v>0</v>
          </cell>
          <cell r="AN659">
            <v>62</v>
          </cell>
          <cell r="AP659" t="str">
            <v>Строительство ВЛ-10 кВ для осуществления технологического присоединения строительной площадки ЗАО «Ставропольский завод строительных материалов» в с. Спасское Благодарненского района (свыше 750)</v>
          </cell>
          <cell r="AQ659" t="str">
            <v>СТФ</v>
          </cell>
          <cell r="AS659">
            <v>0.37641999999999998</v>
          </cell>
          <cell r="AT659">
            <v>0.37641999999999998</v>
          </cell>
          <cell r="AU659">
            <v>0</v>
          </cell>
          <cell r="AV659">
            <v>0</v>
          </cell>
          <cell r="AW659">
            <v>0.31900000000000001</v>
          </cell>
          <cell r="BA659">
            <v>0.31900000000000001</v>
          </cell>
          <cell r="BF659">
            <v>0.31900000000000001</v>
          </cell>
          <cell r="BG659" t="e">
            <v>#DIV/0!</v>
          </cell>
          <cell r="BJ659">
            <v>0</v>
          </cell>
          <cell r="BK659">
            <v>0.376</v>
          </cell>
          <cell r="BO659">
            <v>0.376</v>
          </cell>
          <cell r="BT659">
            <v>0</v>
          </cell>
          <cell r="BU659">
            <v>0.376</v>
          </cell>
          <cell r="BV659" t="e">
            <v>#DIV/0!</v>
          </cell>
        </row>
        <row r="660">
          <cell r="D660">
            <v>0</v>
          </cell>
          <cell r="E660">
            <v>0</v>
          </cell>
          <cell r="AN660">
            <v>63</v>
          </cell>
          <cell r="AP660" t="str">
            <v>Строительство ВЛ 10 кВ от опоры № 7 Ф-390 ПС "Кинжал" (техприсоединение энергопринимающих устройств стройплощадки логистического центра АПП "Ставрополье" в с. Ульяновка Минераловодского р-на) (свыше 750)</v>
          </cell>
          <cell r="AQ660" t="str">
            <v>СТФ</v>
          </cell>
          <cell r="AS660">
            <v>5.6521999999999997</v>
          </cell>
          <cell r="AT660">
            <v>5.6521999999999997</v>
          </cell>
          <cell r="AU660">
            <v>0</v>
          </cell>
          <cell r="AV660">
            <v>0</v>
          </cell>
          <cell r="AW660">
            <v>4.79</v>
          </cell>
          <cell r="BA660">
            <v>4.2249999999999996</v>
          </cell>
          <cell r="BC660">
            <v>0.56500000000000039</v>
          </cell>
          <cell r="BF660">
            <v>4.79</v>
          </cell>
          <cell r="BG660" t="e">
            <v>#DIV/0!</v>
          </cell>
          <cell r="BJ660">
            <v>0</v>
          </cell>
          <cell r="BK660">
            <v>5.6521999999999997</v>
          </cell>
          <cell r="BO660">
            <v>0.48099999999999998</v>
          </cell>
          <cell r="BQ660">
            <v>5.1711999999999998</v>
          </cell>
          <cell r="BT660">
            <v>0</v>
          </cell>
          <cell r="BU660">
            <v>5.6521999999999997</v>
          </cell>
          <cell r="BV660" t="e">
            <v>#DIV/0!</v>
          </cell>
        </row>
        <row r="661">
          <cell r="D661">
            <v>0</v>
          </cell>
          <cell r="E661">
            <v>0</v>
          </cell>
          <cell r="AN661">
            <v>64</v>
          </cell>
          <cell r="AP661" t="str">
            <v>Строит.ПКУ-10 и ВЛЗ-10 кВ от Ф-296 ПС Курская-2"  (100-750)</v>
          </cell>
          <cell r="AQ661" t="str">
            <v>СТФ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BF661">
            <v>0</v>
          </cell>
          <cell r="BG661" t="e">
            <v>#DIV/0!</v>
          </cell>
          <cell r="BH661">
            <v>0.21694376000000001</v>
          </cell>
          <cell r="BJ661">
            <v>0</v>
          </cell>
          <cell r="BK661">
            <v>0.21694375999999999</v>
          </cell>
          <cell r="BM661">
            <v>0.21694375999999999</v>
          </cell>
          <cell r="BT661">
            <v>0</v>
          </cell>
          <cell r="BU661">
            <v>0.21694375999999999</v>
          </cell>
          <cell r="BV661" t="e">
            <v>#DIV/0!</v>
          </cell>
        </row>
        <row r="662">
          <cell r="D662">
            <v>0</v>
          </cell>
          <cell r="E662">
            <v>0</v>
          </cell>
          <cell r="AN662">
            <v>65</v>
          </cell>
          <cell r="AP662" t="str">
            <v>"Строительство ВЛ 10 кВ от Ф-161,ПС Железноводская до РУ-10 кВ ПС "ДРСУ" (100-750)</v>
          </cell>
          <cell r="AQ662" t="str">
            <v>СТФ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BF662">
            <v>0</v>
          </cell>
          <cell r="BG662" t="e">
            <v>#DIV/0!</v>
          </cell>
          <cell r="BH662">
            <v>3.2000010000000245E-2</v>
          </cell>
          <cell r="BJ662">
            <v>0</v>
          </cell>
          <cell r="BK662">
            <v>3.2000010000000002E-2</v>
          </cell>
          <cell r="BM662">
            <v>3.2000010000000002E-2</v>
          </cell>
          <cell r="BT662">
            <v>0</v>
          </cell>
          <cell r="BU662">
            <v>3.2000010000000002E-2</v>
          </cell>
          <cell r="BV662" t="e">
            <v>#DIV/0!</v>
          </cell>
        </row>
        <row r="663">
          <cell r="D663">
            <v>100.28820168</v>
          </cell>
          <cell r="E663">
            <v>190.400038</v>
          </cell>
          <cell r="AN663">
            <v>66</v>
          </cell>
          <cell r="AP663" t="str">
            <v>Строительство ВЛ-10 кВ Ф-152 от ПС"Е-2" до границы земельного участка в п. Санамер (тех.прис.скважины) (100-750)</v>
          </cell>
          <cell r="AQ663" t="str">
            <v>СТФ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BF663">
            <v>0</v>
          </cell>
          <cell r="BG663" t="e">
            <v>#DIV/0!</v>
          </cell>
          <cell r="BH663">
            <v>4.7982050000000047E-2</v>
          </cell>
          <cell r="BJ663">
            <v>0</v>
          </cell>
          <cell r="BK663">
            <v>4.7982049999999998E-2</v>
          </cell>
          <cell r="BM663">
            <v>4.7982049999999998E-2</v>
          </cell>
          <cell r="BT663">
            <v>0</v>
          </cell>
          <cell r="BU663">
            <v>4.7982049999999998E-2</v>
          </cell>
          <cell r="BV663" t="e">
            <v>#DIV/0!</v>
          </cell>
        </row>
        <row r="664">
          <cell r="D664">
            <v>100.28820168</v>
          </cell>
          <cell r="E664">
            <v>190.400038</v>
          </cell>
          <cell r="AP664" t="str">
            <v>Воздушные Линии 0,4 кВ (СН2)</v>
          </cell>
          <cell r="AR664">
            <v>0</v>
          </cell>
          <cell r="AS664">
            <v>3.1317199999999996</v>
          </cell>
          <cell r="AT664">
            <v>3.1317199999999996</v>
          </cell>
          <cell r="AU664">
            <v>0</v>
          </cell>
          <cell r="AV664">
            <v>0</v>
          </cell>
          <cell r="AW664">
            <v>2.8440000000000003</v>
          </cell>
          <cell r="AX664">
            <v>0</v>
          </cell>
          <cell r="AY664">
            <v>0</v>
          </cell>
          <cell r="AZ664">
            <v>0</v>
          </cell>
          <cell r="BA664">
            <v>0.50700000000000001</v>
          </cell>
          <cell r="BB664">
            <v>0</v>
          </cell>
          <cell r="BC664">
            <v>2.1670000000000003</v>
          </cell>
          <cell r="BD664">
            <v>0</v>
          </cell>
          <cell r="BE664">
            <v>0.17</v>
          </cell>
          <cell r="BF664">
            <v>2.6540000000000004</v>
          </cell>
          <cell r="BG664" t="e">
            <v>#DIV/0!</v>
          </cell>
          <cell r="BH664">
            <v>0.50073794000000005</v>
          </cell>
          <cell r="BI664">
            <v>0</v>
          </cell>
          <cell r="BJ664">
            <v>0</v>
          </cell>
          <cell r="BK664">
            <v>3.8566712733333337</v>
          </cell>
          <cell r="BL664">
            <v>0</v>
          </cell>
          <cell r="BM664">
            <v>0.50073794000000005</v>
          </cell>
          <cell r="BN664">
            <v>0</v>
          </cell>
          <cell r="BO664">
            <v>0.499</v>
          </cell>
          <cell r="BP664">
            <v>0</v>
          </cell>
          <cell r="BQ664">
            <v>1.0257333333333334</v>
          </cell>
          <cell r="BR664">
            <v>0</v>
          </cell>
          <cell r="BS664">
            <v>1.8312000000000002</v>
          </cell>
          <cell r="BT664">
            <v>0</v>
          </cell>
          <cell r="BU664">
            <v>3.8566712733333337</v>
          </cell>
          <cell r="BV664" t="e">
            <v>#DIV/0!</v>
          </cell>
          <cell r="BW664">
            <v>0</v>
          </cell>
          <cell r="BX664">
            <v>0</v>
          </cell>
        </row>
        <row r="665">
          <cell r="D665">
            <v>99.675639120000014</v>
          </cell>
          <cell r="E665">
            <v>189.89025799999999</v>
          </cell>
          <cell r="AN665">
            <v>67</v>
          </cell>
          <cell r="AP665" t="str">
            <v>Строительство ЛЭП 0,4 кВ до границы участка жилого дома, г. Ессентуки ст. Казанская, уч №6 (тех.прис. Щербаков  В.В.) (до 15)</v>
          </cell>
          <cell r="AQ665" t="str">
            <v>СТФ</v>
          </cell>
          <cell r="AS665">
            <v>0.28909999999999997</v>
          </cell>
          <cell r="AT665">
            <v>0.28909999999999997</v>
          </cell>
          <cell r="AU665">
            <v>0</v>
          </cell>
          <cell r="AV665">
            <v>0</v>
          </cell>
          <cell r="AW665">
            <v>0.245</v>
          </cell>
          <cell r="BC665">
            <v>0.245</v>
          </cell>
          <cell r="BF665">
            <v>0.245</v>
          </cell>
          <cell r="BG665" t="e">
            <v>#DIV/0!</v>
          </cell>
          <cell r="BJ665">
            <v>0</v>
          </cell>
          <cell r="BK665">
            <v>0.28911333333333333</v>
          </cell>
          <cell r="BQ665">
            <v>0.13491333333333333</v>
          </cell>
          <cell r="BS665">
            <v>0.15419999999999998</v>
          </cell>
          <cell r="BT665">
            <v>0</v>
          </cell>
          <cell r="BU665">
            <v>0.28911333333333333</v>
          </cell>
          <cell r="BV665" t="e">
            <v>#DIV/0!</v>
          </cell>
        </row>
        <row r="666">
          <cell r="D666">
            <v>84.969188120000013</v>
          </cell>
          <cell r="E666">
            <v>69.719930000000005</v>
          </cell>
          <cell r="AN666">
            <v>68</v>
          </cell>
          <cell r="AP666" t="str">
            <v>Строительство ЛЭП 0,4 кВ до границы участка жилого дома, г. Ессентуки, ул. им. Н. Панасенко, дом  №9 (тех.прис. Пророкин Г.Г. ) (до 15)</v>
          </cell>
          <cell r="AQ666" t="str">
            <v>СТФ</v>
          </cell>
          <cell r="AS666">
            <v>8.26E-3</v>
          </cell>
          <cell r="AT666">
            <v>8.26E-3</v>
          </cell>
          <cell r="AU666">
            <v>0</v>
          </cell>
          <cell r="AV666">
            <v>0</v>
          </cell>
          <cell r="AW666">
            <v>7.0000000000000001E-3</v>
          </cell>
          <cell r="BC666">
            <v>7.0000000000000001E-3</v>
          </cell>
          <cell r="BF666">
            <v>7.0000000000000001E-3</v>
          </cell>
          <cell r="BG666" t="e">
            <v>#DIV/0!</v>
          </cell>
          <cell r="BJ666">
            <v>0</v>
          </cell>
          <cell r="BK666">
            <v>8.3000000000000001E-3</v>
          </cell>
          <cell r="BQ666">
            <v>8.3000000000000001E-3</v>
          </cell>
          <cell r="BT666">
            <v>0</v>
          </cell>
          <cell r="BU666">
            <v>8.3000000000000001E-3</v>
          </cell>
          <cell r="BV666" t="e">
            <v>#DIV/0!</v>
          </cell>
        </row>
        <row r="667">
          <cell r="D667">
            <v>84.969188120000013</v>
          </cell>
          <cell r="E667">
            <v>69.719930000000005</v>
          </cell>
          <cell r="AN667">
            <v>69</v>
          </cell>
          <cell r="AP667" t="str">
            <v>Строительство ВЛ 0,4 кВ для осуществления тех.прис. Жилого дома ул. Новая, 44 в а. Эдельбай Благодарненского района (Тойкиев З.С.) (до 15)</v>
          </cell>
          <cell r="AQ667" t="str">
            <v>СТФ</v>
          </cell>
          <cell r="AW667">
            <v>0.19</v>
          </cell>
          <cell r="BC667">
            <v>0.02</v>
          </cell>
          <cell r="BE667">
            <v>0.17</v>
          </cell>
          <cell r="BK667">
            <v>0.22420000000000001</v>
          </cell>
          <cell r="BQ667">
            <v>2.3599999999999999E-2</v>
          </cell>
          <cell r="BS667">
            <v>0.2006</v>
          </cell>
          <cell r="BU667">
            <v>0.22420000000000001</v>
          </cell>
        </row>
        <row r="668">
          <cell r="D668">
            <v>83.000917999999999</v>
          </cell>
          <cell r="E668">
            <v>54.432910000000007</v>
          </cell>
          <cell r="AN668">
            <v>70</v>
          </cell>
          <cell r="AP668" t="str">
            <v>Строительство ЛЭП 0,4 кВ до границы участка жилого дома, г. Ессентуки ст. Казанская, уч №7 (тех.прис. Камышов В.И.) (до 15)</v>
          </cell>
          <cell r="AQ668" t="str">
            <v>СТФ</v>
          </cell>
          <cell r="AS668">
            <v>8.26E-3</v>
          </cell>
          <cell r="AT668">
            <v>8.26E-3</v>
          </cell>
          <cell r="AU668">
            <v>0</v>
          </cell>
          <cell r="AV668">
            <v>0</v>
          </cell>
          <cell r="AW668">
            <v>7.0000000000000001E-3</v>
          </cell>
          <cell r="BC668">
            <v>7.0000000000000001E-3</v>
          </cell>
          <cell r="BF668">
            <v>7.0000000000000001E-3</v>
          </cell>
          <cell r="BG668" t="e">
            <v>#DIV/0!</v>
          </cell>
          <cell r="BJ668">
            <v>0</v>
          </cell>
          <cell r="BK668">
            <v>8.3000000000000001E-3</v>
          </cell>
          <cell r="BQ668">
            <v>8.3000000000000001E-3</v>
          </cell>
          <cell r="BT668">
            <v>0</v>
          </cell>
          <cell r="BU668">
            <v>8.3000000000000001E-3</v>
          </cell>
          <cell r="BV668" t="e">
            <v>#DIV/0!</v>
          </cell>
        </row>
        <row r="669">
          <cell r="C669">
            <v>40</v>
          </cell>
          <cell r="D669">
            <v>30.155285000000003</v>
          </cell>
          <cell r="E669">
            <v>0.10348</v>
          </cell>
          <cell r="AN669">
            <v>71</v>
          </cell>
          <cell r="AP669" t="str">
            <v>Строительство ЛЭП 0,4 кВ до границы 66 участков по ул. 60 лет Победы и ул. Лесная в Пос. Пятигорском Предгорного района (тех.прис. К.С. Алисултанов, И. Г. - Б. Ли) (15-100)</v>
          </cell>
          <cell r="AQ669" t="str">
            <v>СТФ</v>
          </cell>
          <cell r="AS669">
            <v>2.0862400000000001</v>
          </cell>
          <cell r="AT669">
            <v>2.0862400000000001</v>
          </cell>
          <cell r="AU669">
            <v>0</v>
          </cell>
          <cell r="AV669">
            <v>0</v>
          </cell>
          <cell r="AW669">
            <v>1.768</v>
          </cell>
          <cell r="BC669">
            <v>1.768</v>
          </cell>
          <cell r="BF669">
            <v>1.768</v>
          </cell>
          <cell r="BG669" t="e">
            <v>#DIV/0!</v>
          </cell>
          <cell r="BJ669">
            <v>0</v>
          </cell>
          <cell r="BK669">
            <v>2.0862000000000003</v>
          </cell>
          <cell r="BQ669">
            <v>0.60980000000000001</v>
          </cell>
          <cell r="BS669">
            <v>1.4764000000000002</v>
          </cell>
          <cell r="BT669">
            <v>0</v>
          </cell>
          <cell r="BU669">
            <v>2.0862000000000003</v>
          </cell>
          <cell r="BV669" t="e">
            <v>#DIV/0!</v>
          </cell>
        </row>
        <row r="670">
          <cell r="C670">
            <v>41</v>
          </cell>
          <cell r="D670">
            <v>1.8442550000000002</v>
          </cell>
          <cell r="E670">
            <v>0.49378</v>
          </cell>
          <cell r="AN670">
            <v>72</v>
          </cell>
          <cell r="AP670" t="str">
            <v>Строительство ЛЭП 0,4 кВ до границы участка ул. Тупиковая, 4,  с. Прикумское, Минераловодский район (тех.прис. Ефименко Р.П.) (15-100)</v>
          </cell>
          <cell r="AQ670" t="str">
            <v>СТФ</v>
          </cell>
          <cell r="AS670">
            <v>0.22183999999999998</v>
          </cell>
          <cell r="AT670">
            <v>0.22183999999999998</v>
          </cell>
          <cell r="AU670">
            <v>0</v>
          </cell>
          <cell r="AV670">
            <v>0</v>
          </cell>
          <cell r="AW670">
            <v>0.188</v>
          </cell>
          <cell r="BA670">
            <v>0.188</v>
          </cell>
          <cell r="BF670">
            <v>0.188</v>
          </cell>
          <cell r="BG670" t="e">
            <v>#DIV/0!</v>
          </cell>
          <cell r="BJ670">
            <v>0</v>
          </cell>
          <cell r="BK670">
            <v>0.22199999999999998</v>
          </cell>
          <cell r="BO670">
            <v>0.17599999999999999</v>
          </cell>
          <cell r="BQ670">
            <v>4.5999999999999999E-2</v>
          </cell>
          <cell r="BT670">
            <v>0</v>
          </cell>
          <cell r="BU670">
            <v>0.22199999999999998</v>
          </cell>
          <cell r="BV670" t="e">
            <v>#DIV/0!</v>
          </cell>
        </row>
        <row r="671">
          <cell r="C671">
            <v>42</v>
          </cell>
          <cell r="D671">
            <v>5.4912350000000005</v>
          </cell>
          <cell r="E671">
            <v>2.1950000000000001E-2</v>
          </cell>
          <cell r="AN671">
            <v>73</v>
          </cell>
          <cell r="AP671" t="str">
            <v>Строительство ЛЭП 0,4 кВ до границы участка жилого дома, с. Ульяновка, ул. Ленина, 46е, Минераловодский район (тех.прис. Арабов С.Г.) (до 15)</v>
          </cell>
          <cell r="AQ671" t="str">
            <v>СТФ</v>
          </cell>
          <cell r="AS671">
            <v>0.14159999999999998</v>
          </cell>
          <cell r="AT671">
            <v>0.14159999999999998</v>
          </cell>
          <cell r="AU671">
            <v>0</v>
          </cell>
          <cell r="AV671">
            <v>0</v>
          </cell>
          <cell r="AW671">
            <v>0.12</v>
          </cell>
          <cell r="BC671">
            <v>0.12</v>
          </cell>
          <cell r="BF671">
            <v>0.12</v>
          </cell>
          <cell r="BG671" t="e">
            <v>#DIV/0!</v>
          </cell>
          <cell r="BJ671">
            <v>0</v>
          </cell>
          <cell r="BK671">
            <v>0.14159999999999998</v>
          </cell>
          <cell r="BQ671">
            <v>0.14159999999999998</v>
          </cell>
          <cell r="BT671">
            <v>0</v>
          </cell>
          <cell r="BU671">
            <v>0.14159999999999998</v>
          </cell>
          <cell r="BV671" t="e">
            <v>#DIV/0!</v>
          </cell>
        </row>
        <row r="672">
          <cell r="C672">
            <v>43</v>
          </cell>
          <cell r="D672">
            <v>7.9666490000000003</v>
          </cell>
          <cell r="E672">
            <v>29.47682</v>
          </cell>
          <cell r="AN672">
            <v>74</v>
          </cell>
          <cell r="AP672" t="str">
            <v>Строительство ЛЭП 0,4 кВ до границы строительной площадки жилого дома, Предгорный район, МО Ессентукский с/с, пос. Горный, ул. Садовая, 33 (тех.прис. Корикова Юлия Викторовна) (до 15)</v>
          </cell>
          <cell r="AQ672" t="str">
            <v>СТФ</v>
          </cell>
          <cell r="AS672">
            <v>3.422E-2</v>
          </cell>
          <cell r="AT672">
            <v>3.422E-2</v>
          </cell>
          <cell r="AU672">
            <v>0</v>
          </cell>
          <cell r="AV672">
            <v>0</v>
          </cell>
          <cell r="AW672">
            <v>2.9000000000000001E-2</v>
          </cell>
          <cell r="BA672">
            <v>2.9000000000000001E-2</v>
          </cell>
          <cell r="BF672">
            <v>2.9000000000000001E-2</v>
          </cell>
          <cell r="BG672" t="e">
            <v>#DIV/0!</v>
          </cell>
          <cell r="BJ672">
            <v>0</v>
          </cell>
          <cell r="BK672">
            <v>3.422E-2</v>
          </cell>
          <cell r="BO672">
            <v>8.9999999999999993E-3</v>
          </cell>
          <cell r="BQ672">
            <v>2.5219999999999999E-2</v>
          </cell>
          <cell r="BT672">
            <v>0</v>
          </cell>
          <cell r="BU672">
            <v>3.422E-2</v>
          </cell>
          <cell r="BV672" t="e">
            <v>#DIV/0!</v>
          </cell>
        </row>
        <row r="673">
          <cell r="C673">
            <v>44</v>
          </cell>
          <cell r="D673">
            <v>0</v>
          </cell>
          <cell r="E673">
            <v>0.25845000000000001</v>
          </cell>
          <cell r="AN673">
            <v>75</v>
          </cell>
          <cell r="AP673" t="str">
            <v>Строительство ЛЭП 0,4 кВ до границы участка подсобного хозяйства и базы отдыха, в ст.Боргустанская Предгорного района (тех.прис. Санаторий внутренних войск МВД России «Дон») (15-100)</v>
          </cell>
          <cell r="AQ673" t="str">
            <v>СТФ</v>
          </cell>
          <cell r="AS673">
            <v>0.34219999999999995</v>
          </cell>
          <cell r="AT673">
            <v>0.34219999999999995</v>
          </cell>
          <cell r="AU673">
            <v>0</v>
          </cell>
          <cell r="AV673">
            <v>0</v>
          </cell>
          <cell r="AW673">
            <v>0.28999999999999998</v>
          </cell>
          <cell r="BA673">
            <v>0.28999999999999998</v>
          </cell>
          <cell r="BF673">
            <v>0.28999999999999998</v>
          </cell>
          <cell r="BG673" t="e">
            <v>#DIV/0!</v>
          </cell>
          <cell r="BJ673">
            <v>0</v>
          </cell>
          <cell r="BK673">
            <v>0.34200000000000003</v>
          </cell>
          <cell r="BO673">
            <v>0.314</v>
          </cell>
          <cell r="BQ673">
            <v>2.8000000000000001E-2</v>
          </cell>
          <cell r="BT673">
            <v>0</v>
          </cell>
          <cell r="BU673">
            <v>0.34200000000000003</v>
          </cell>
          <cell r="BV673" t="e">
            <v>#DIV/0!</v>
          </cell>
        </row>
        <row r="674">
          <cell r="C674">
            <v>315</v>
          </cell>
          <cell r="D674">
            <v>0</v>
          </cell>
          <cell r="E674">
            <v>0</v>
          </cell>
          <cell r="AN674">
            <v>76</v>
          </cell>
          <cell r="AP674" t="str">
            <v>Строительство ВЛ 0,4 кВ от опоры № 16 Ф-1,от ТП-449 Ф-114  (тех.прис. жилого дома сад.товарищество "Родничек" Джараштиев С.М. дог. № 222 от 23.05.2011 г.) (до 15)</v>
          </cell>
          <cell r="AQ674" t="str">
            <v>СТФ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BF674">
            <v>0</v>
          </cell>
          <cell r="BG674" t="e">
            <v>#DIV/0!</v>
          </cell>
          <cell r="BH674">
            <v>3.330118E-2</v>
          </cell>
          <cell r="BJ674">
            <v>0</v>
          </cell>
          <cell r="BK674">
            <v>3.330118E-2</v>
          </cell>
          <cell r="BM674">
            <v>3.330118E-2</v>
          </cell>
          <cell r="BT674">
            <v>0</v>
          </cell>
          <cell r="BU674">
            <v>3.330118E-2</v>
          </cell>
          <cell r="BV674" t="e">
            <v>#DIV/0!</v>
          </cell>
        </row>
        <row r="675">
          <cell r="C675">
            <v>45</v>
          </cell>
          <cell r="D675">
            <v>37.543493999999995</v>
          </cell>
          <cell r="E675">
            <v>24.078430000000001</v>
          </cell>
          <cell r="AN675">
            <v>77</v>
          </cell>
          <cell r="AP675" t="str">
            <v>Строительство ЛЭП 0,4 кВ от опоры присоединения ВЛ 0,4 кВ Ф-4 от ТП-106 Ф-135  (тех.прис. жилого дома с.Этока договор № 539 от 25.10.2010 г. Алексанян С.Б.)  (до 15)</v>
          </cell>
          <cell r="AQ675" t="str">
            <v>СТФ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BF675">
            <v>0</v>
          </cell>
          <cell r="BG675" t="e">
            <v>#DIV/0!</v>
          </cell>
          <cell r="BH675">
            <v>5.7317960000000001E-2</v>
          </cell>
          <cell r="BJ675">
            <v>0</v>
          </cell>
          <cell r="BK675">
            <v>5.7317960000000001E-2</v>
          </cell>
          <cell r="BM675">
            <v>5.7317960000000001E-2</v>
          </cell>
          <cell r="BT675">
            <v>0</v>
          </cell>
          <cell r="BU675">
            <v>5.7317960000000001E-2</v>
          </cell>
          <cell r="BV675" t="e">
            <v>#DIV/0!</v>
          </cell>
        </row>
        <row r="676">
          <cell r="D676">
            <v>0</v>
          </cell>
          <cell r="E676">
            <v>0</v>
          </cell>
          <cell r="AN676">
            <v>78</v>
          </cell>
          <cell r="AP676" t="str">
            <v>Строительство ЛЭП 0,4 кВ от РУ 0,4 кВ ЗТП 88 Ф-170  (тех.прис. административного здания склад. и подсобных помещениий в ОАО Агрофирма "Пятигорье" ИП Магдалянов Г.Л. Дог. № 44-05/9 от 25.04.2011 г.)  (15-100)</v>
          </cell>
          <cell r="AQ676" t="str">
            <v>СТФ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BF676">
            <v>0</v>
          </cell>
          <cell r="BG676" t="e">
            <v>#DIV/0!</v>
          </cell>
          <cell r="BH676">
            <v>0.11367666</v>
          </cell>
          <cell r="BJ676">
            <v>0</v>
          </cell>
          <cell r="BK676">
            <v>0.11367666</v>
          </cell>
          <cell r="BM676">
            <v>0.11367666</v>
          </cell>
          <cell r="BT676">
            <v>0</v>
          </cell>
          <cell r="BU676">
            <v>0.11367666</v>
          </cell>
          <cell r="BV676" t="e">
            <v>#DIV/0!</v>
          </cell>
        </row>
        <row r="677">
          <cell r="C677">
            <v>4</v>
          </cell>
          <cell r="D677">
            <v>0</v>
          </cell>
          <cell r="E677">
            <v>0</v>
          </cell>
          <cell r="AN677">
            <v>79</v>
          </cell>
          <cell r="AP677" t="str">
            <v>Строительство ВЛ 0,4 кВ от опоры № 16 Ф-3,от ТП-11 Ф-609  (тех.прис. жилого дома в с. Левокумка Шевченко В.В.дог. № 292 от 09.06.2011 г.)    (15-100)</v>
          </cell>
          <cell r="AQ677" t="str">
            <v>СТФ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BF677">
            <v>0</v>
          </cell>
          <cell r="BG677" t="e">
            <v>#DIV/0!</v>
          </cell>
          <cell r="BH677">
            <v>0.11380554</v>
          </cell>
          <cell r="BJ677">
            <v>0</v>
          </cell>
          <cell r="BK677">
            <v>0.11380554</v>
          </cell>
          <cell r="BM677">
            <v>0.11380554</v>
          </cell>
          <cell r="BT677">
            <v>0</v>
          </cell>
          <cell r="BU677">
            <v>0.11380554</v>
          </cell>
          <cell r="BV677" t="e">
            <v>#DIV/0!</v>
          </cell>
        </row>
        <row r="678">
          <cell r="D678">
            <v>1.4675759899999998</v>
          </cell>
          <cell r="E678">
            <v>15.286020000000001</v>
          </cell>
          <cell r="AN678">
            <v>80</v>
          </cell>
          <cell r="AP678" t="str">
            <v>Строительство ЛЭП 0,4 кВ от РУ 0,4 кВ ТП -61388 Ф-187  (тех.прис. жил.дома в ст.Суворовской Каниди А.Г.дог. №652 от 11.10.2011 г.)    (15-100)</v>
          </cell>
          <cell r="AQ678" t="str">
            <v>СТФ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BF678">
            <v>0</v>
          </cell>
          <cell r="BG678" t="e">
            <v>#DIV/0!</v>
          </cell>
          <cell r="BH678">
            <v>4.9634209999999998E-2</v>
          </cell>
          <cell r="BJ678">
            <v>0</v>
          </cell>
          <cell r="BK678">
            <v>4.9634209999999998E-2</v>
          </cell>
          <cell r="BM678">
            <v>4.9634209999999998E-2</v>
          </cell>
          <cell r="BT678">
            <v>0</v>
          </cell>
          <cell r="BU678">
            <v>4.9634209999999998E-2</v>
          </cell>
          <cell r="BV678" t="e">
            <v>#DIV/0!</v>
          </cell>
        </row>
        <row r="679">
          <cell r="C679">
            <v>111</v>
          </cell>
          <cell r="D679">
            <v>5.2199999999999998E-3</v>
          </cell>
          <cell r="E679">
            <v>5.2563900000000006</v>
          </cell>
          <cell r="AN679">
            <v>81</v>
          </cell>
          <cell r="AP679" t="str">
            <v>Строительство ЛЭП 0,4 кВ от РУ 0,4 кВ ТП -837 Ф-144  (тех.прис. жил.дома в п.Пятигорский Романов С.П дог. № 385 от 15.07.2011 г.)    (15-100)</v>
          </cell>
          <cell r="AQ679" t="str">
            <v>СТФ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BF679">
            <v>0</v>
          </cell>
          <cell r="BG679" t="e">
            <v>#DIV/0!</v>
          </cell>
          <cell r="BH679">
            <v>0.13300239000000003</v>
          </cell>
          <cell r="BJ679">
            <v>0</v>
          </cell>
          <cell r="BK679">
            <v>0.13300239000000003</v>
          </cell>
          <cell r="BM679">
            <v>0.13300239000000003</v>
          </cell>
          <cell r="BT679">
            <v>0</v>
          </cell>
          <cell r="BU679">
            <v>0.13300239000000003</v>
          </cell>
          <cell r="BV679" t="e">
            <v>#DIV/0!</v>
          </cell>
        </row>
        <row r="680">
          <cell r="C680">
            <v>46</v>
          </cell>
          <cell r="D680">
            <v>6.7659999999999998E-2</v>
          </cell>
          <cell r="E680">
            <v>0</v>
          </cell>
          <cell r="AP680" t="str">
            <v>Кабельные Линии 10-20 кВ (СН2)</v>
          </cell>
        </row>
        <row r="681">
          <cell r="C681">
            <v>112</v>
          </cell>
          <cell r="D681">
            <v>0</v>
          </cell>
          <cell r="E681">
            <v>0</v>
          </cell>
        </row>
        <row r="682">
          <cell r="C682">
            <v>66</v>
          </cell>
          <cell r="D682">
            <v>0</v>
          </cell>
          <cell r="E682">
            <v>0</v>
          </cell>
          <cell r="AP682" t="str">
            <v>Кабельные Линии 0,4 кВ (НН)</v>
          </cell>
        </row>
        <row r="683">
          <cell r="C683">
            <v>58</v>
          </cell>
          <cell r="D683">
            <v>0</v>
          </cell>
          <cell r="E683">
            <v>0</v>
          </cell>
        </row>
        <row r="684">
          <cell r="C684">
            <v>34</v>
          </cell>
          <cell r="D684">
            <v>0</v>
          </cell>
          <cell r="E684">
            <v>0</v>
          </cell>
          <cell r="AP684" t="str">
            <v>ПС 110-330 кВ (ВН)</v>
          </cell>
          <cell r="AR684">
            <v>986.55665839999995</v>
          </cell>
          <cell r="AS684">
            <v>1081.4199073846</v>
          </cell>
          <cell r="AT684">
            <v>809.26552319999985</v>
          </cell>
          <cell r="AU684">
            <v>177.21202897000001</v>
          </cell>
          <cell r="AV684">
            <v>597.53877999999997</v>
          </cell>
          <cell r="AW684">
            <v>648.0892399999999</v>
          </cell>
          <cell r="AX684">
            <v>42.311700000000002</v>
          </cell>
          <cell r="AY684">
            <v>9.3979999999999997</v>
          </cell>
          <cell r="AZ684">
            <v>95.148520000000005</v>
          </cell>
          <cell r="BA684">
            <v>98.521000000000001</v>
          </cell>
          <cell r="BB684">
            <v>147.46438000000001</v>
          </cell>
          <cell r="BC684">
            <v>240.93399999999997</v>
          </cell>
          <cell r="BD684">
            <v>312.61417999999998</v>
          </cell>
          <cell r="BE684">
            <v>299.23623999999995</v>
          </cell>
          <cell r="BF684">
            <v>50.550460000000029</v>
          </cell>
          <cell r="BG684" t="e">
            <v>#DIV/0!</v>
          </cell>
          <cell r="BH684">
            <v>39.810199359999999</v>
          </cell>
          <cell r="BI684">
            <v>242.22426515999999</v>
          </cell>
          <cell r="BJ684">
            <v>462.58675145823997</v>
          </cell>
          <cell r="BK684">
            <v>399.71865504999988</v>
          </cell>
          <cell r="BL684">
            <v>155.52837440000002</v>
          </cell>
          <cell r="BM684">
            <v>18.72179216</v>
          </cell>
          <cell r="BN684">
            <v>75.238222000000007</v>
          </cell>
          <cell r="BO684">
            <v>12.54406404</v>
          </cell>
          <cell r="BP684">
            <v>82.566759058240009</v>
          </cell>
          <cell r="BQ684">
            <v>161.43894499999999</v>
          </cell>
          <cell r="BR684">
            <v>149.25339599999998</v>
          </cell>
          <cell r="BS684">
            <v>207.01385385</v>
          </cell>
          <cell r="BT684">
            <v>194.69901314999998</v>
          </cell>
          <cell r="BU684">
            <v>-62.868096408240021</v>
          </cell>
          <cell r="BV684" t="e">
            <v>#DIV/0!</v>
          </cell>
          <cell r="BW684">
            <v>0</v>
          </cell>
          <cell r="BX684">
            <v>0</v>
          </cell>
        </row>
        <row r="685">
          <cell r="C685">
            <v>64</v>
          </cell>
          <cell r="D685">
            <v>0</v>
          </cell>
          <cell r="E685">
            <v>0</v>
          </cell>
          <cell r="AN685">
            <v>82</v>
          </cell>
          <cell r="AP685" t="str">
            <v>Расширение ПС /35/10 кВ УПТК в г. Светлограде (замена сущ. тр-ровмощностью по 2,5 МВА на трансф. Мощн. По 6,3 МВА, укомплектование ячеек Ф--173 и Ф-177 вакуумными выкл.,средствами РЗА, телемеханикой , дуговой защитой, ИМФ-1Р, замена в ячейках вводов и  се</v>
          </cell>
          <cell r="AQ685" t="str">
            <v>СТФ</v>
          </cell>
          <cell r="AR685">
            <v>36.167370000000005</v>
          </cell>
          <cell r="AS685">
            <v>36.24606</v>
          </cell>
          <cell r="AT685">
            <v>25.42428</v>
          </cell>
          <cell r="AU685">
            <v>0</v>
          </cell>
          <cell r="AV685">
            <v>21.545999999999999</v>
          </cell>
          <cell r="AW685">
            <v>21.545999999999999</v>
          </cell>
          <cell r="AX685">
            <v>6.0129999999999999</v>
          </cell>
          <cell r="AY685">
            <v>5.0000000000000001E-3</v>
          </cell>
          <cell r="AZ685">
            <v>14.122</v>
          </cell>
          <cell r="BA685">
            <v>10.7</v>
          </cell>
          <cell r="BB685">
            <v>1.329</v>
          </cell>
          <cell r="BC685">
            <v>10.840999999999999</v>
          </cell>
          <cell r="BD685">
            <v>8.2000000000000003E-2</v>
          </cell>
          <cell r="BF685">
            <v>0</v>
          </cell>
          <cell r="BG685">
            <v>1</v>
          </cell>
          <cell r="BH685">
            <v>0.39511483000000008</v>
          </cell>
          <cell r="BJ685">
            <v>15.693369999999998</v>
          </cell>
          <cell r="BK685">
            <v>25.81939483</v>
          </cell>
          <cell r="BL685">
            <v>4.2569999999999997</v>
          </cell>
          <cell r="BM685">
            <v>0.40002682999999994</v>
          </cell>
          <cell r="BN685">
            <v>9.9979999999999993</v>
          </cell>
          <cell r="BO685">
            <v>7.8827641499999999</v>
          </cell>
          <cell r="BP685">
            <v>0.94037000000000004</v>
          </cell>
          <cell r="BQ685">
            <v>10.15</v>
          </cell>
          <cell r="BR685">
            <v>0.498</v>
          </cell>
          <cell r="BS685">
            <v>7.3866038500000002</v>
          </cell>
          <cell r="BT685">
            <v>0</v>
          </cell>
          <cell r="BU685">
            <v>10.126024830000002</v>
          </cell>
          <cell r="BV685">
            <v>1.6452422156617734</v>
          </cell>
        </row>
        <row r="686">
          <cell r="C686">
            <v>50</v>
          </cell>
          <cell r="D686">
            <v>0.40037751999999999</v>
          </cell>
          <cell r="E686">
            <v>0</v>
          </cell>
          <cell r="AN686">
            <v>83</v>
          </cell>
          <cell r="AP686" t="str">
            <v>Строительство ПС 110/10 кВ "НПС-5" (КТК) (свыше 750)</v>
          </cell>
          <cell r="AQ686" t="str">
            <v>СТФ</v>
          </cell>
          <cell r="AR686">
            <v>340.65844000000004</v>
          </cell>
          <cell r="AS686">
            <v>341.62651999999997</v>
          </cell>
          <cell r="AT686">
            <v>271.23361999999997</v>
          </cell>
          <cell r="AU686">
            <v>59.655000000000001</v>
          </cell>
          <cell r="AV686">
            <v>206.91794999999996</v>
          </cell>
          <cell r="AW686">
            <v>192.13</v>
          </cell>
          <cell r="AX686">
            <v>11.073700000000001</v>
          </cell>
          <cell r="AY686">
            <v>2.3530000000000002</v>
          </cell>
          <cell r="AZ686">
            <v>15.571999999999999</v>
          </cell>
          <cell r="BA686">
            <v>33.920999999999999</v>
          </cell>
          <cell r="BB686">
            <v>28.37501</v>
          </cell>
          <cell r="BC686">
            <v>12.946</v>
          </cell>
          <cell r="BD686">
            <v>151.89723999999998</v>
          </cell>
          <cell r="BE686">
            <v>142.91</v>
          </cell>
          <cell r="BF686">
            <v>-14.787949999999967</v>
          </cell>
          <cell r="BG686">
            <v>0.92853229988021835</v>
          </cell>
          <cell r="BI686">
            <v>93.608474999999999</v>
          </cell>
          <cell r="BJ686">
            <v>147.17099999999999</v>
          </cell>
          <cell r="BK686">
            <v>82.100699999999989</v>
          </cell>
          <cell r="BL686">
            <v>11.936</v>
          </cell>
          <cell r="BM686">
            <v>2.4600399999999998</v>
          </cell>
          <cell r="BN686">
            <v>12.35</v>
          </cell>
          <cell r="BO686">
            <v>0.58399999999999996</v>
          </cell>
          <cell r="BP686">
            <v>28.446999999999999</v>
          </cell>
          <cell r="BQ686">
            <v>21.13</v>
          </cell>
          <cell r="BR686">
            <v>94.438000000000002</v>
          </cell>
          <cell r="BS686">
            <v>57.926659999999998</v>
          </cell>
          <cell r="BT686">
            <v>83.089444999999998</v>
          </cell>
          <cell r="BU686">
            <v>-65.070300000000003</v>
          </cell>
          <cell r="BV686">
            <v>0.55785922498318274</v>
          </cell>
        </row>
        <row r="687">
          <cell r="C687">
            <v>65</v>
          </cell>
          <cell r="D687">
            <v>0</v>
          </cell>
          <cell r="E687">
            <v>0</v>
          </cell>
          <cell r="AN687">
            <v>84</v>
          </cell>
          <cell r="AP687" t="str">
            <v xml:space="preserve">Расширение ПС 110/35/10 кВ Рагули( устройство нового ОРУ-110 кВ по схеме "Одна рабочая, секционированная выключателем, и обходная системы шин" с устройством двух линейных  ячеек 110 кВ с элегазовыми выкл., разъед. с эл. двиг. Приводами, телем.ОРУ-110 кВ, </v>
          </cell>
          <cell r="AQ687" t="str">
            <v>СТФ</v>
          </cell>
          <cell r="AR687">
            <v>174.31063999999998</v>
          </cell>
          <cell r="AS687">
            <v>178.85420937839999</v>
          </cell>
          <cell r="AT687">
            <v>118.92629999999998</v>
          </cell>
          <cell r="AU687">
            <v>50.786363880000003</v>
          </cell>
          <cell r="AV687">
            <v>108.78771999999999</v>
          </cell>
          <cell r="AW687">
            <v>100.785</v>
          </cell>
          <cell r="AX687">
            <v>5.3319999999999999</v>
          </cell>
          <cell r="AY687">
            <v>0</v>
          </cell>
          <cell r="AZ687">
            <v>16.143080000000001</v>
          </cell>
          <cell r="BA687">
            <v>6.3019999999999996</v>
          </cell>
          <cell r="BB687">
            <v>20.133939999999999</v>
          </cell>
          <cell r="BC687">
            <v>54.278999999999996</v>
          </cell>
          <cell r="BD687">
            <v>67.178699999999992</v>
          </cell>
          <cell r="BE687">
            <v>40.204000000000001</v>
          </cell>
          <cell r="BF687">
            <v>-8.0027199999999965</v>
          </cell>
          <cell r="BG687">
            <v>0.92643728538478431</v>
          </cell>
          <cell r="BI687">
            <v>24.27221419</v>
          </cell>
          <cell r="BJ687">
            <v>81.237049999999996</v>
          </cell>
          <cell r="BK687">
            <v>56.849435999999997</v>
          </cell>
          <cell r="BL687">
            <v>15.704790000000001</v>
          </cell>
          <cell r="BN687">
            <v>21.534569999999999</v>
          </cell>
          <cell r="BO687">
            <v>3.9160659999999998</v>
          </cell>
          <cell r="BP687">
            <v>20.568309999999997</v>
          </cell>
          <cell r="BQ687">
            <v>20.568309999999997</v>
          </cell>
          <cell r="BR687">
            <v>23.429379999999998</v>
          </cell>
          <cell r="BS687">
            <v>32.36506</v>
          </cell>
          <cell r="BT687">
            <v>37.804649809999987</v>
          </cell>
          <cell r="BU687">
            <v>-24.387613999999999</v>
          </cell>
          <cell r="BV687">
            <v>0.69979690301408037</v>
          </cell>
        </row>
        <row r="688">
          <cell r="C688">
            <v>63</v>
          </cell>
          <cell r="D688">
            <v>0.48177629999999999</v>
          </cell>
          <cell r="E688">
            <v>4.7081400000000002</v>
          </cell>
          <cell r="AN688">
            <v>85</v>
          </cell>
          <cell r="AP688" t="str">
            <v>Расширение ПС 110/35/10 кВ Рагули для НПС-3 (свыше 750)</v>
          </cell>
          <cell r="AQ688" t="str">
            <v>СТФ</v>
          </cell>
          <cell r="AR688">
            <v>32.130220000000001</v>
          </cell>
          <cell r="AS688">
            <v>38.166810000000005</v>
          </cell>
          <cell r="AT688">
            <v>38.032580000000003</v>
          </cell>
          <cell r="AU688">
            <v>0</v>
          </cell>
          <cell r="AV688">
            <v>27.225000000000001</v>
          </cell>
          <cell r="AW688">
            <v>32.231000000000002</v>
          </cell>
          <cell r="AX688">
            <v>3.5</v>
          </cell>
          <cell r="AY688">
            <v>3.319</v>
          </cell>
          <cell r="AZ688">
            <v>3.7250000000000001</v>
          </cell>
          <cell r="BA688">
            <v>0</v>
          </cell>
          <cell r="BB688">
            <v>10</v>
          </cell>
          <cell r="BC688">
            <v>4</v>
          </cell>
          <cell r="BD688">
            <v>10</v>
          </cell>
          <cell r="BE688">
            <v>24.911999999999999</v>
          </cell>
          <cell r="BF688">
            <v>5.0060000000000002</v>
          </cell>
          <cell r="BG688">
            <v>1.1838751147842057</v>
          </cell>
          <cell r="BJ688">
            <v>32.130220000000001</v>
          </cell>
          <cell r="BK688">
            <v>23.701535</v>
          </cell>
          <cell r="BL688">
            <v>14.988526</v>
          </cell>
          <cell r="BN688">
            <v>2.866762</v>
          </cell>
          <cell r="BP688">
            <v>8.6449159999999985</v>
          </cell>
          <cell r="BQ688">
            <v>7.691535</v>
          </cell>
          <cell r="BR688">
            <v>5.6300159999999995</v>
          </cell>
          <cell r="BS688">
            <v>16.009999999999998</v>
          </cell>
          <cell r="BT688">
            <v>14.331045000000003</v>
          </cell>
          <cell r="BU688">
            <v>-8.4286850000000015</v>
          </cell>
          <cell r="BV688">
            <v>0.73767110838332262</v>
          </cell>
        </row>
        <row r="689">
          <cell r="C689">
            <v>49</v>
          </cell>
          <cell r="D689">
            <v>0.11460336999999965</v>
          </cell>
          <cell r="E689">
            <v>0</v>
          </cell>
          <cell r="AN689">
            <v>86</v>
          </cell>
          <cell r="AP689" t="str">
            <v xml:space="preserve">Расширение ПС 110/35/10 кВ Безопасная( устройство нового ОРУ-110 кВ по схеме "Одна рабочая, секционированная выключателем, и обходная системы шин" с устройством трех линейных  ячеек 110 кВ с элегазовыми выкл., разъед. с эл. двиг. приводами, телем.ОРУ-110 </v>
          </cell>
          <cell r="AQ689" t="str">
            <v>СТФ</v>
          </cell>
          <cell r="AR689">
            <v>203.76333999999997</v>
          </cell>
          <cell r="AS689">
            <v>213.16492319999998</v>
          </cell>
          <cell r="AT689">
            <v>176.52238319999998</v>
          </cell>
          <cell r="AU689">
            <v>27.492999999999999</v>
          </cell>
          <cell r="AV689">
            <v>122.03429</v>
          </cell>
          <cell r="AW689">
            <v>149.59523999999999</v>
          </cell>
          <cell r="AX689">
            <v>9.1259999999999994</v>
          </cell>
          <cell r="AY689">
            <v>0.81499999999999995</v>
          </cell>
          <cell r="AZ689">
            <v>21.531140000000001</v>
          </cell>
          <cell r="BA689">
            <v>9.2639999999999993</v>
          </cell>
          <cell r="BB689">
            <v>22.576910000000002</v>
          </cell>
          <cell r="BC689">
            <v>70.715999999999994</v>
          </cell>
          <cell r="BD689">
            <v>68.800240000000002</v>
          </cell>
          <cell r="BE689">
            <v>68.800240000000002</v>
          </cell>
          <cell r="BF689">
            <v>27.560949999999991</v>
          </cell>
          <cell r="BG689">
            <v>1.2258459487083506</v>
          </cell>
          <cell r="BI689">
            <v>66.733058439999994</v>
          </cell>
          <cell r="BJ689">
            <v>95.34384</v>
          </cell>
          <cell r="BK689">
            <v>69.641549999999995</v>
          </cell>
          <cell r="BL689">
            <v>61.291040000000002</v>
          </cell>
          <cell r="BN689">
            <v>6.4891399999999999</v>
          </cell>
          <cell r="BO689">
            <v>9.5579999999999998E-2</v>
          </cell>
          <cell r="BP689">
            <v>9.8986599999999996</v>
          </cell>
          <cell r="BQ689">
            <v>35.443519999999999</v>
          </cell>
          <cell r="BR689">
            <v>17.664999999999999</v>
          </cell>
          <cell r="BS689">
            <v>34.102450000000005</v>
          </cell>
          <cell r="BT689">
            <v>40.147774760000019</v>
          </cell>
          <cell r="BU689">
            <v>-25.702290000000005</v>
          </cell>
          <cell r="BV689">
            <v>0.7304252692150851</v>
          </cell>
        </row>
        <row r="690">
          <cell r="C690">
            <v>51</v>
          </cell>
          <cell r="D690">
            <v>8.0399999999999985E-3</v>
          </cell>
          <cell r="E690">
            <v>0</v>
          </cell>
          <cell r="AN690">
            <v>87</v>
          </cell>
          <cell r="AP690" t="str">
            <v>Расширение ПС 110/35/10 кВ Баклановская( устройство нового ОРУ-110 кВ по схеме "Одна рабочая, секционированная выключателем, и обходная системы шин" с устройством трех линейных  ячеек 110 кВ с элегазовыми выкл., разъед. с эл. двиг. приводами, телем.ОРУ-11</v>
          </cell>
          <cell r="AQ690" t="str">
            <v>СТФ</v>
          </cell>
          <cell r="AR690">
            <v>133.36206999999999</v>
          </cell>
          <cell r="AS690">
            <v>138.00453999999999</v>
          </cell>
          <cell r="AT690">
            <v>102.76147999999999</v>
          </cell>
          <cell r="AU690">
            <v>29.867000000000001</v>
          </cell>
          <cell r="AV690">
            <v>73.275260000000003</v>
          </cell>
          <cell r="AW690">
            <v>87.085999999999999</v>
          </cell>
          <cell r="AX690">
            <v>7.2670000000000003</v>
          </cell>
          <cell r="AY690">
            <v>0.48499999999999999</v>
          </cell>
          <cell r="AZ690">
            <v>15.645</v>
          </cell>
          <cell r="BA690">
            <v>29.997</v>
          </cell>
          <cell r="BB690">
            <v>40.000260000000004</v>
          </cell>
          <cell r="BC690">
            <v>46.241</v>
          </cell>
          <cell r="BD690">
            <v>10.363</v>
          </cell>
          <cell r="BE690">
            <v>10.363</v>
          </cell>
          <cell r="BF690">
            <v>13.810739999999996</v>
          </cell>
          <cell r="BG690">
            <v>1.1884775297965506</v>
          </cell>
          <cell r="BI690">
            <v>35.309501419999997</v>
          </cell>
          <cell r="BJ690">
            <v>57.471330000000009</v>
          </cell>
          <cell r="BK690">
            <v>50.603529999999999</v>
          </cell>
          <cell r="BL690">
            <v>30.723050000000001</v>
          </cell>
          <cell r="BN690">
            <v>10.746090000000001</v>
          </cell>
          <cell r="BP690">
            <v>11.335190000000001</v>
          </cell>
          <cell r="BQ690">
            <v>24.318529999999999</v>
          </cell>
          <cell r="BR690">
            <v>4.6669999999999998</v>
          </cell>
          <cell r="BS690">
            <v>26.285</v>
          </cell>
          <cell r="BT690">
            <v>16.848448580000003</v>
          </cell>
          <cell r="BU690">
            <v>-6.8678000000000097</v>
          </cell>
          <cell r="BV690">
            <v>0.88050041646852428</v>
          </cell>
        </row>
        <row r="691">
          <cell r="C691">
            <v>320</v>
          </cell>
          <cell r="D691">
            <v>0</v>
          </cell>
          <cell r="E691">
            <v>0</v>
          </cell>
          <cell r="AN691">
            <v>88</v>
          </cell>
          <cell r="AP691" t="str">
            <v>Расширение ПС 110/10 кВ Южная(устройство линейной  ячейки 110 кВ с элегазовыми выкл., разъед. с эл. двиг. Приводами, телем. Ячейки, установка АУРА, ИМФ-3Р, УРОВ, устройство РЗА) для НПС-5 (свыше 750)</v>
          </cell>
          <cell r="AQ691" t="str">
            <v>СТФ</v>
          </cell>
          <cell r="AR691">
            <v>55.299140000000001</v>
          </cell>
          <cell r="AS691">
            <v>55.998080000000009</v>
          </cell>
          <cell r="AT691">
            <v>50.534680000000009</v>
          </cell>
          <cell r="AU691">
            <v>4.63</v>
          </cell>
          <cell r="AV691">
            <v>29.459559999999996</v>
          </cell>
          <cell r="AW691">
            <v>42.826000000000008</v>
          </cell>
          <cell r="AX691">
            <v>0</v>
          </cell>
          <cell r="AY691">
            <v>0.17799999999999999</v>
          </cell>
          <cell r="AZ691">
            <v>4.4103000000000003</v>
          </cell>
          <cell r="BA691">
            <v>8.3369999999999997</v>
          </cell>
          <cell r="BB691">
            <v>25.049259999999997</v>
          </cell>
          <cell r="BC691">
            <v>34.311000000000007</v>
          </cell>
          <cell r="BD691">
            <v>0</v>
          </cell>
          <cell r="BF691">
            <v>13.366440000000011</v>
          </cell>
          <cell r="BG691">
            <v>1.4537216441793432</v>
          </cell>
          <cell r="BI691">
            <v>22.184950000000001</v>
          </cell>
          <cell r="BJ691">
            <v>20.80462</v>
          </cell>
          <cell r="BK691">
            <v>25.87208</v>
          </cell>
          <cell r="BL691">
            <v>11.635959999999999</v>
          </cell>
          <cell r="BN691">
            <v>8.8116599999999998</v>
          </cell>
          <cell r="BP691">
            <v>0.35699999999999998</v>
          </cell>
          <cell r="BQ691">
            <v>21.053080000000001</v>
          </cell>
          <cell r="BR691">
            <v>0</v>
          </cell>
          <cell r="BS691">
            <v>4.819</v>
          </cell>
          <cell r="BT691">
            <v>2.4776500000000077</v>
          </cell>
          <cell r="BU691">
            <v>5.0674600000000005</v>
          </cell>
          <cell r="BV691">
            <v>1.2435737831308622</v>
          </cell>
        </row>
        <row r="692">
          <cell r="C692">
            <v>321</v>
          </cell>
          <cell r="D692">
            <v>0</v>
          </cell>
          <cell r="E692">
            <v>0</v>
          </cell>
          <cell r="AN692">
            <v>89</v>
          </cell>
          <cell r="AP692" t="str">
            <v xml:space="preserve"> Расширение ПС 110/10-6 кВ "Северная" для обеспечения технологического присоединения энергопринимающих устройств ЗАО "Монокристалл" в г.Ставрополе (устройство 2-х линейных ячеек 10 кВ) (свыше 750)</v>
          </cell>
          <cell r="AQ692" t="str">
            <v>СТФ</v>
          </cell>
          <cell r="AR692">
            <v>5.6449999999999996</v>
          </cell>
          <cell r="AS692">
            <v>5.4817929948000002</v>
          </cell>
          <cell r="AT692">
            <v>4.73888</v>
          </cell>
          <cell r="AU692">
            <v>0.49006186000000002</v>
          </cell>
          <cell r="AV692">
            <v>4.2930000000000001</v>
          </cell>
          <cell r="AW692">
            <v>4.016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4.2930000000000001</v>
          </cell>
          <cell r="BE692">
            <v>4.016</v>
          </cell>
          <cell r="BF692">
            <v>-0.27700000000000014</v>
          </cell>
          <cell r="BG692">
            <v>0.93547635686000463</v>
          </cell>
          <cell r="BJ692">
            <v>5.0653130582400001</v>
          </cell>
          <cell r="BK692">
            <v>4.7389999999999999</v>
          </cell>
          <cell r="BL692">
            <v>0</v>
          </cell>
          <cell r="BN692">
            <v>0</v>
          </cell>
          <cell r="BP692">
            <v>2.13931305824</v>
          </cell>
          <cell r="BR692">
            <v>2.9260000000000002</v>
          </cell>
          <cell r="BS692">
            <v>4.7389999999999999</v>
          </cell>
          <cell r="BT692">
            <v>0</v>
          </cell>
          <cell r="BU692">
            <v>-0.32631305824000023</v>
          </cell>
          <cell r="BV692">
            <v>0.93557889621270884</v>
          </cell>
        </row>
        <row r="693">
          <cell r="C693">
            <v>322</v>
          </cell>
          <cell r="D693">
            <v>0</v>
          </cell>
          <cell r="E693">
            <v>0</v>
          </cell>
          <cell r="AN693">
            <v>90</v>
          </cell>
          <cell r="AP693" t="str">
            <v xml:space="preserve"> Расширение ПС 110/6 кВ "КПФ" для обеспечения технологического присоединения энергопринимающих устройств ООО "Птицекомбинат" в г.Невинномысске (свыше 750)</v>
          </cell>
          <cell r="AQ693" t="str">
            <v>СТФ</v>
          </cell>
          <cell r="AR693">
            <v>5.2204383999999999</v>
          </cell>
          <cell r="AS693">
            <v>11.984080000000001</v>
          </cell>
          <cell r="AT693">
            <v>11.433019999999999</v>
          </cell>
          <cell r="AU693">
            <v>0.46700000000000003</v>
          </cell>
          <cell r="AV693">
            <v>4</v>
          </cell>
          <cell r="AW693">
            <v>9.6890000000000001</v>
          </cell>
          <cell r="AX693">
            <v>0</v>
          </cell>
          <cell r="AY693">
            <v>2.089</v>
          </cell>
          <cell r="AZ693">
            <v>4</v>
          </cell>
          <cell r="BA693">
            <v>0</v>
          </cell>
          <cell r="BB693">
            <v>0</v>
          </cell>
          <cell r="BC693">
            <v>7.6</v>
          </cell>
          <cell r="BD693">
            <v>0</v>
          </cell>
          <cell r="BF693">
            <v>5.6890000000000001</v>
          </cell>
          <cell r="BG693">
            <v>2.42225</v>
          </cell>
          <cell r="BI693">
            <v>0.11606611</v>
          </cell>
          <cell r="BJ693">
            <v>4.7204383999999999</v>
          </cell>
          <cell r="BK693">
            <v>11.316843819999999</v>
          </cell>
          <cell r="BL693">
            <v>2.0424384</v>
          </cell>
          <cell r="BM693">
            <v>2.3419099300000004</v>
          </cell>
          <cell r="BN693">
            <v>2.4420000000000002</v>
          </cell>
          <cell r="BO693">
            <v>-0.11606611000000033</v>
          </cell>
          <cell r="BP693">
            <v>0.23599999999999999</v>
          </cell>
          <cell r="BQ693">
            <v>2.6779999999999999</v>
          </cell>
          <cell r="BR693">
            <v>0</v>
          </cell>
          <cell r="BS693">
            <v>6.4129999999999994</v>
          </cell>
          <cell r="BT693">
            <v>0</v>
          </cell>
          <cell r="BU693">
            <v>6.5964054199999991</v>
          </cell>
          <cell r="BV693">
            <v>2.3974137275046314</v>
          </cell>
        </row>
        <row r="694">
          <cell r="C694">
            <v>60</v>
          </cell>
          <cell r="D694">
            <v>0</v>
          </cell>
          <cell r="E694">
            <v>0</v>
          </cell>
          <cell r="AN694">
            <v>91</v>
          </cell>
          <cell r="AP694" t="str">
            <v>Усиление  ПС 110/35/10 кВ Красногвардейская для тех.прис.спиртзавода (свыше 750)</v>
          </cell>
          <cell r="AQ694" t="str">
            <v>СТФ</v>
          </cell>
          <cell r="AS694">
            <v>6.8144999999999998</v>
          </cell>
          <cell r="AT694">
            <v>6.8144999999999998</v>
          </cell>
          <cell r="AU694">
            <v>0</v>
          </cell>
          <cell r="AV694">
            <v>0</v>
          </cell>
          <cell r="AW694">
            <v>5.7750000000000004</v>
          </cell>
          <cell r="BE694">
            <v>5.7750000000000004</v>
          </cell>
          <cell r="BF694">
            <v>5.7750000000000004</v>
          </cell>
          <cell r="BG694" t="e">
            <v>#DIV/0!</v>
          </cell>
          <cell r="BJ694">
            <v>0</v>
          </cell>
          <cell r="BK694">
            <v>6.8149699999999998</v>
          </cell>
          <cell r="BQ694">
            <v>3.5479699999999998</v>
          </cell>
          <cell r="BS694">
            <v>3.2669999999999999</v>
          </cell>
          <cell r="BT694">
            <v>0</v>
          </cell>
          <cell r="BU694">
            <v>6.8149699999999998</v>
          </cell>
          <cell r="BV694" t="e">
            <v>#DIV/0!</v>
          </cell>
        </row>
        <row r="695">
          <cell r="C695">
            <v>62</v>
          </cell>
          <cell r="D695">
            <v>0.37601879999999999</v>
          </cell>
          <cell r="E695">
            <v>3.5629299999999997</v>
          </cell>
          <cell r="AN695">
            <v>92</v>
          </cell>
          <cell r="AP695" t="str">
            <v>Расширение ПС 110/35/10 кВ Ипатово(устройство линейной  и секционной ячеек 110 кВ с элегазовыми выкл., разъед. с эл. двиг. Приводами, телем. Ячейки, установка АУРА, ИМФ-3Р) для НПС-4  (свыше 750)</v>
          </cell>
          <cell r="AQ695" t="str">
            <v>СТФ</v>
          </cell>
          <cell r="AS695">
            <v>52.234591811400001</v>
          </cell>
          <cell r="AT695">
            <v>0</v>
          </cell>
          <cell r="AU695">
            <v>3.8236032299999998</v>
          </cell>
          <cell r="AV695">
            <v>0</v>
          </cell>
          <cell r="AW695">
            <v>0</v>
          </cell>
          <cell r="BF695">
            <v>0</v>
          </cell>
          <cell r="BG695" t="e">
            <v>#DIV/0!</v>
          </cell>
          <cell r="BH695">
            <v>22.387569129999999</v>
          </cell>
          <cell r="BJ695">
            <v>2.94957</v>
          </cell>
          <cell r="BK695">
            <v>22.387999999999998</v>
          </cell>
          <cell r="BL695">
            <v>2.94957</v>
          </cell>
          <cell r="BN695">
            <v>0</v>
          </cell>
          <cell r="BP695">
            <v>0</v>
          </cell>
          <cell r="BQ695">
            <v>11.35</v>
          </cell>
          <cell r="BR695">
            <v>0</v>
          </cell>
          <cell r="BS695">
            <v>11.038</v>
          </cell>
          <cell r="BT695">
            <v>0</v>
          </cell>
          <cell r="BU695">
            <v>19.438429999999997</v>
          </cell>
          <cell r="BV695">
            <v>7.5902589190966809</v>
          </cell>
        </row>
        <row r="696">
          <cell r="C696">
            <v>325</v>
          </cell>
          <cell r="D696">
            <v>0</v>
          </cell>
          <cell r="E696">
            <v>0.05</v>
          </cell>
          <cell r="AN696">
            <v>93</v>
          </cell>
          <cell r="AP696" t="str">
            <v>Расширение ПС 110/35/10 кВ Благодарная (замена сущ. тр-ра Т-2 на трансф. Большей мощн., установка доп. Ячеек 10 кВ на 1-й и 2-й секц. шин РУ-10 кВ, телемех. устанав. ячеек) (свыше 750)</v>
          </cell>
          <cell r="AQ696" t="str">
            <v>СТФ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BF696">
            <v>0</v>
          </cell>
          <cell r="BG696" t="e">
            <v>#DIV/0!</v>
          </cell>
          <cell r="BH696">
            <v>2.679870460000001</v>
          </cell>
          <cell r="BJ696">
            <v>0</v>
          </cell>
          <cell r="BK696">
            <v>2.6798704600000001</v>
          </cell>
          <cell r="BM696">
            <v>2.6798704600000001</v>
          </cell>
          <cell r="BT696">
            <v>0</v>
          </cell>
          <cell r="BU696">
            <v>2.6798704600000001</v>
          </cell>
          <cell r="BV696" t="e">
            <v>#DIV/0!</v>
          </cell>
        </row>
        <row r="697">
          <cell r="C697">
            <v>57</v>
          </cell>
          <cell r="D697">
            <v>0</v>
          </cell>
          <cell r="E697">
            <v>0</v>
          </cell>
          <cell r="AN697">
            <v>94</v>
          </cell>
          <cell r="AP697" t="str">
            <v>Расширение ПС 110/10 "Дружба" (свыше 750)</v>
          </cell>
          <cell r="AQ697" t="str">
            <v>СТФ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BF697">
            <v>0</v>
          </cell>
          <cell r="BG697" t="e">
            <v>#DIV/0!</v>
          </cell>
          <cell r="BH697">
            <v>14.347644939999997</v>
          </cell>
          <cell r="BJ697">
            <v>0</v>
          </cell>
          <cell r="BK697">
            <v>14.347944939999998</v>
          </cell>
          <cell r="BM697">
            <v>10.839944939999999</v>
          </cell>
          <cell r="BQ697">
            <v>3.508</v>
          </cell>
          <cell r="BT697">
            <v>0</v>
          </cell>
          <cell r="BU697">
            <v>14.347944939999998</v>
          </cell>
          <cell r="BV697" t="e">
            <v>#DIV/0!</v>
          </cell>
        </row>
        <row r="698">
          <cell r="C698">
            <v>56</v>
          </cell>
          <cell r="D698">
            <v>0</v>
          </cell>
          <cell r="E698">
            <v>0.41702999999999996</v>
          </cell>
          <cell r="AN698">
            <v>95</v>
          </cell>
          <cell r="AP698" t="str">
            <v xml:space="preserve"> Расширение ПС 110/6 кВ "КПФ" для обеспечения технологического присоединения энергопринимающих устройств ОАО "Горэлектросеть" в г.Невинномысске (свыше 750)</v>
          </cell>
          <cell r="AQ698" t="str">
            <v>СТФ</v>
          </cell>
          <cell r="AS698">
            <v>2.8437999999999994</v>
          </cell>
          <cell r="AT698">
            <v>2.8437999999999994</v>
          </cell>
          <cell r="AU698">
            <v>0</v>
          </cell>
          <cell r="AV698">
            <v>0</v>
          </cell>
          <cell r="AW698">
            <v>2.4099999999999997</v>
          </cell>
          <cell r="AY698">
            <v>0.154</v>
          </cell>
          <cell r="BE698">
            <v>2.2559999999999998</v>
          </cell>
          <cell r="BF698">
            <v>2.4099999999999997</v>
          </cell>
          <cell r="BG698" t="e">
            <v>#DIV/0!</v>
          </cell>
          <cell r="BJ698">
            <v>0</v>
          </cell>
          <cell r="BK698">
            <v>2.8437999999999994</v>
          </cell>
          <cell r="BO698">
            <v>0.18171999999999999</v>
          </cell>
          <cell r="BS698">
            <v>2.6620799999999996</v>
          </cell>
          <cell r="BT698">
            <v>0</v>
          </cell>
          <cell r="BU698">
            <v>2.8437999999999994</v>
          </cell>
          <cell r="BV698" t="e">
            <v>#DIV/0!</v>
          </cell>
        </row>
        <row r="699">
          <cell r="C699">
            <v>53</v>
          </cell>
          <cell r="D699">
            <v>0</v>
          </cell>
          <cell r="E699">
            <v>0</v>
          </cell>
          <cell r="AP699" t="str">
            <v>ПС 35 кВ (СН1)</v>
          </cell>
          <cell r="AR699">
            <v>0</v>
          </cell>
          <cell r="AS699">
            <v>0</v>
          </cell>
          <cell r="AT699">
            <v>3.0703600000000004</v>
          </cell>
          <cell r="AU699">
            <v>0.30199999999999999</v>
          </cell>
          <cell r="AV699">
            <v>0</v>
          </cell>
          <cell r="AW699">
            <v>2.6020000000000003</v>
          </cell>
          <cell r="AX699">
            <v>0</v>
          </cell>
          <cell r="AY699">
            <v>0</v>
          </cell>
          <cell r="AZ699">
            <v>0</v>
          </cell>
          <cell r="BA699">
            <v>2.121</v>
          </cell>
          <cell r="BB699">
            <v>0</v>
          </cell>
          <cell r="BC699">
            <v>0.48100000000000009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1.2975399999999999</v>
          </cell>
          <cell r="BJ699">
            <v>0</v>
          </cell>
          <cell r="BK699">
            <v>1.7728199999999996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1.238</v>
          </cell>
          <cell r="BR699">
            <v>0</v>
          </cell>
          <cell r="BS699">
            <v>0.53481999999999963</v>
          </cell>
          <cell r="BT699">
            <v>0</v>
          </cell>
          <cell r="BU699">
            <v>1.7728199999999996</v>
          </cell>
          <cell r="BV699" t="e">
            <v>#DIV/0!</v>
          </cell>
          <cell r="BW699">
            <v>0</v>
          </cell>
          <cell r="BX699">
            <v>0</v>
          </cell>
        </row>
        <row r="700">
          <cell r="C700">
            <v>54</v>
          </cell>
          <cell r="D700">
            <v>0</v>
          </cell>
          <cell r="E700">
            <v>0.74805999999999995</v>
          </cell>
          <cell r="AN700">
            <v>96</v>
          </cell>
          <cell r="AP700" t="str">
            <v>Усиление и расширение ПС 35/10 кВ "ДКС-1"(тех.прис.ГКС"Рождественская"в с.Рождественское Изобильненского р-на) (100-750)</v>
          </cell>
          <cell r="AQ700" t="str">
            <v>СТФ</v>
          </cell>
          <cell r="AS700">
            <v>0</v>
          </cell>
          <cell r="AT700">
            <v>3.0703600000000004</v>
          </cell>
          <cell r="AU700">
            <v>0.30199999999999999</v>
          </cell>
          <cell r="AV700">
            <v>0</v>
          </cell>
          <cell r="AW700">
            <v>2.6020000000000003</v>
          </cell>
          <cell r="BA700">
            <v>2.121</v>
          </cell>
          <cell r="BC700">
            <v>0.48100000000000009</v>
          </cell>
          <cell r="BI700">
            <v>1.2975399999999999</v>
          </cell>
          <cell r="BJ700">
            <v>0</v>
          </cell>
          <cell r="BK700">
            <v>1.7728199999999996</v>
          </cell>
          <cell r="BQ700">
            <v>1.238</v>
          </cell>
          <cell r="BS700">
            <v>0.53481999999999963</v>
          </cell>
          <cell r="BT700">
            <v>0</v>
          </cell>
          <cell r="BU700">
            <v>1.7728199999999996</v>
          </cell>
          <cell r="BV700" t="e">
            <v>#DIV/0!</v>
          </cell>
        </row>
        <row r="701">
          <cell r="C701">
            <v>330</v>
          </cell>
          <cell r="D701">
            <v>0</v>
          </cell>
          <cell r="E701">
            <v>0.48447000000000001</v>
          </cell>
          <cell r="AP701" t="str">
            <v>ТП (СН2)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</row>
        <row r="702">
          <cell r="C702">
            <v>52</v>
          </cell>
          <cell r="D702">
            <v>0</v>
          </cell>
          <cell r="E702">
            <v>0</v>
          </cell>
        </row>
        <row r="703">
          <cell r="C703">
            <v>335</v>
          </cell>
          <cell r="D703">
            <v>0</v>
          </cell>
          <cell r="E703">
            <v>5.8999999999999997E-2</v>
          </cell>
          <cell r="AO703" t="str">
            <v>2.5.</v>
          </cell>
          <cell r="AP703" t="str">
            <v>Распределительные сети</v>
          </cell>
          <cell r="AR703">
            <v>39.828579218599998</v>
          </cell>
          <cell r="AS703">
            <v>33.844887062599994</v>
          </cell>
          <cell r="AT703">
            <v>29.73383175</v>
          </cell>
          <cell r="AU703">
            <v>2.5956485699999998</v>
          </cell>
          <cell r="AV703">
            <v>31.622</v>
          </cell>
          <cell r="AW703">
            <v>25.198162499999999</v>
          </cell>
          <cell r="AX703">
            <v>0</v>
          </cell>
          <cell r="AY703">
            <v>0.14200000000000002</v>
          </cell>
          <cell r="AZ703">
            <v>10.952999999999999</v>
          </cell>
          <cell r="BA703">
            <v>13.589999999999998</v>
          </cell>
          <cell r="BB703">
            <v>12.835000000000001</v>
          </cell>
          <cell r="BC703">
            <v>6.2319999999999993</v>
          </cell>
          <cell r="BD703">
            <v>7.8339999999999996</v>
          </cell>
          <cell r="BE703">
            <v>5.2341625000000001</v>
          </cell>
          <cell r="BF703">
            <v>-6.4238375000000012</v>
          </cell>
          <cell r="BG703" t="e">
            <v>#DIV/0!</v>
          </cell>
          <cell r="BH703">
            <v>0.97643117999999995</v>
          </cell>
          <cell r="BI703">
            <v>0</v>
          </cell>
          <cell r="BJ703">
            <v>45.189306000000002</v>
          </cell>
          <cell r="BK703">
            <v>29.873153930000001</v>
          </cell>
          <cell r="BL703">
            <v>8.5642300000000002</v>
          </cell>
          <cell r="BM703">
            <v>1.1540891799999999</v>
          </cell>
          <cell r="BN703">
            <v>11.6289</v>
          </cell>
          <cell r="BO703">
            <v>6.5313560000000006</v>
          </cell>
          <cell r="BP703">
            <v>14.323036666666665</v>
          </cell>
          <cell r="BQ703">
            <v>11.684181333333331</v>
          </cell>
          <cell r="BR703">
            <v>10.673139333333333</v>
          </cell>
          <cell r="BS703">
            <v>10.503527416666666</v>
          </cell>
          <cell r="BT703">
            <v>0.53245999999999993</v>
          </cell>
          <cell r="BU703">
            <v>-15.316152070000003</v>
          </cell>
          <cell r="BV703" t="e">
            <v>#DIV/0!</v>
          </cell>
          <cell r="BW703">
            <v>0</v>
          </cell>
          <cell r="BX703">
            <v>0</v>
          </cell>
        </row>
        <row r="704">
          <cell r="C704">
            <v>47</v>
          </cell>
          <cell r="D704">
            <v>1.388E-2</v>
          </cell>
          <cell r="E704">
            <v>0</v>
          </cell>
          <cell r="AO704">
            <v>1</v>
          </cell>
          <cell r="AP704" t="str">
            <v>Строительство, ТПиР ТП и ВЛЭП, КЛЭП не связанное с тех.присоединением</v>
          </cell>
          <cell r="AR704">
            <v>39.828579218599998</v>
          </cell>
          <cell r="AS704">
            <v>33.844887062599994</v>
          </cell>
          <cell r="AT704">
            <v>29.73383175</v>
          </cell>
          <cell r="AU704">
            <v>2.5956485699999998</v>
          </cell>
          <cell r="AV704">
            <v>31.622</v>
          </cell>
          <cell r="AW704">
            <v>25.198162499999999</v>
          </cell>
          <cell r="AX704">
            <v>0</v>
          </cell>
          <cell r="AY704">
            <v>0.14200000000000002</v>
          </cell>
          <cell r="AZ704">
            <v>10.952999999999999</v>
          </cell>
          <cell r="BA704">
            <v>13.589999999999998</v>
          </cell>
          <cell r="BB704">
            <v>12.835000000000001</v>
          </cell>
          <cell r="BC704">
            <v>6.2319999999999993</v>
          </cell>
          <cell r="BD704">
            <v>7.8339999999999996</v>
          </cell>
          <cell r="BE704">
            <v>5.2341625000000001</v>
          </cell>
          <cell r="BF704">
            <v>-6.4238375000000012</v>
          </cell>
          <cell r="BG704" t="e">
            <v>#DIV/0!</v>
          </cell>
          <cell r="BH704">
            <v>0.97643117999999995</v>
          </cell>
          <cell r="BI704">
            <v>0</v>
          </cell>
          <cell r="BJ704">
            <v>45.189306000000002</v>
          </cell>
          <cell r="BK704">
            <v>29.873153930000001</v>
          </cell>
          <cell r="BL704">
            <v>8.5642300000000002</v>
          </cell>
          <cell r="BM704">
            <v>1.1540891799999999</v>
          </cell>
          <cell r="BN704">
            <v>11.6289</v>
          </cell>
          <cell r="BO704">
            <v>6.5313560000000006</v>
          </cell>
          <cell r="BP704">
            <v>14.323036666666665</v>
          </cell>
          <cell r="BQ704">
            <v>11.684181333333331</v>
          </cell>
          <cell r="BR704">
            <v>10.673139333333333</v>
          </cell>
          <cell r="BS704">
            <v>10.503527416666666</v>
          </cell>
          <cell r="BT704">
            <v>0.53245999999999993</v>
          </cell>
          <cell r="BU704">
            <v>-15.316152070000003</v>
          </cell>
          <cell r="BV704" t="e">
            <v>#DIV/0!</v>
          </cell>
          <cell r="BW704">
            <v>0</v>
          </cell>
          <cell r="BX704">
            <v>0</v>
          </cell>
        </row>
        <row r="705">
          <cell r="D705">
            <v>0.50069412999999996</v>
          </cell>
          <cell r="E705">
            <v>1E-3</v>
          </cell>
          <cell r="AP705" t="str">
            <v xml:space="preserve">Техническое перевооружение и реконструкция, в.т.ч.: </v>
          </cell>
          <cell r="AR705">
            <v>27.6159592186</v>
          </cell>
          <cell r="AS705">
            <v>26.963541749999997</v>
          </cell>
          <cell r="AT705">
            <v>23.64975175</v>
          </cell>
          <cell r="AU705">
            <v>2.101</v>
          </cell>
          <cell r="AV705">
            <v>21.762999999999998</v>
          </cell>
          <cell r="AW705">
            <v>20.0421625</v>
          </cell>
          <cell r="AX705">
            <v>0</v>
          </cell>
          <cell r="AY705">
            <v>0.13600000000000001</v>
          </cell>
          <cell r="AZ705">
            <v>5.9530000000000003</v>
          </cell>
          <cell r="BA705">
            <v>10.406999999999998</v>
          </cell>
          <cell r="BB705">
            <v>7.976</v>
          </cell>
          <cell r="BC705">
            <v>4.2649999999999997</v>
          </cell>
          <cell r="BD705">
            <v>7.8339999999999996</v>
          </cell>
          <cell r="BE705">
            <v>5.2341625000000001</v>
          </cell>
          <cell r="BF705">
            <v>-1.7208375000000009</v>
          </cell>
          <cell r="BG705" t="e">
            <v>#DIV/0!</v>
          </cell>
          <cell r="BH705">
            <v>0</v>
          </cell>
          <cell r="BI705">
            <v>0</v>
          </cell>
          <cell r="BJ705">
            <v>33.555686000000001</v>
          </cell>
          <cell r="BK705">
            <v>23.11722275</v>
          </cell>
          <cell r="BL705">
            <v>8.5642300000000002</v>
          </cell>
          <cell r="BM705">
            <v>0.17130799999999999</v>
          </cell>
          <cell r="BN705">
            <v>5.3854806666666661</v>
          </cell>
          <cell r="BO705">
            <v>6.5313560000000006</v>
          </cell>
          <cell r="BP705">
            <v>10.270680666666665</v>
          </cell>
          <cell r="BQ705">
            <v>8.1160383333333321</v>
          </cell>
          <cell r="BR705">
            <v>9.3352946666666661</v>
          </cell>
          <cell r="BS705">
            <v>8.2985204166666655</v>
          </cell>
          <cell r="BT705">
            <v>0.53245999999999993</v>
          </cell>
          <cell r="BU705">
            <v>-10.438463250000002</v>
          </cell>
          <cell r="BV705" t="e">
            <v>#DIV/0!</v>
          </cell>
          <cell r="BW705">
            <v>0</v>
          </cell>
          <cell r="BX705">
            <v>0</v>
          </cell>
        </row>
        <row r="706">
          <cell r="C706">
            <v>77</v>
          </cell>
          <cell r="D706">
            <v>0</v>
          </cell>
          <cell r="E706">
            <v>0</v>
          </cell>
          <cell r="AP706" t="str">
            <v>ВЛ 1-20 кВ</v>
          </cell>
          <cell r="AR706">
            <v>25.802564020040002</v>
          </cell>
          <cell r="AS706">
            <v>25.342351749999999</v>
          </cell>
          <cell r="AT706">
            <v>22.230211749999999</v>
          </cell>
          <cell r="AU706">
            <v>1.976</v>
          </cell>
          <cell r="AV706">
            <v>20.350999999999999</v>
          </cell>
          <cell r="AW706">
            <v>18.8391625</v>
          </cell>
          <cell r="AX706">
            <v>0</v>
          </cell>
          <cell r="AY706">
            <v>0.13600000000000001</v>
          </cell>
          <cell r="AZ706">
            <v>4.5410000000000004</v>
          </cell>
          <cell r="BA706">
            <v>9.2039999999999988</v>
          </cell>
          <cell r="BB706">
            <v>7.976</v>
          </cell>
          <cell r="BC706">
            <v>4.2649999999999997</v>
          </cell>
          <cell r="BD706">
            <v>7.8339999999999996</v>
          </cell>
          <cell r="BE706">
            <v>5.2341625000000001</v>
          </cell>
          <cell r="BF706">
            <v>-1.5118375000000008</v>
          </cell>
          <cell r="BG706" t="e">
            <v>#DIV/0!</v>
          </cell>
          <cell r="BH706">
            <v>0</v>
          </cell>
          <cell r="BI706">
            <v>0</v>
          </cell>
          <cell r="BJ706">
            <v>31.889526000000004</v>
          </cell>
          <cell r="BK706">
            <v>22.230142749999999</v>
          </cell>
          <cell r="BL706">
            <v>8.5642300000000002</v>
          </cell>
          <cell r="BM706">
            <v>0.17130799999999999</v>
          </cell>
          <cell r="BN706">
            <v>4.1080913333333324</v>
          </cell>
          <cell r="BO706">
            <v>5.7880000000000003</v>
          </cell>
          <cell r="BP706">
            <v>9.8819099999999995</v>
          </cell>
          <cell r="BQ706">
            <v>7.9723143333333324</v>
          </cell>
          <cell r="BR706">
            <v>9.3352946666666661</v>
          </cell>
          <cell r="BS706">
            <v>8.2985204166666655</v>
          </cell>
          <cell r="BT706">
            <v>0</v>
          </cell>
          <cell r="BU706">
            <v>-9.6593832500000012</v>
          </cell>
          <cell r="BV706" t="e">
            <v>#DIV/0!</v>
          </cell>
          <cell r="BW706">
            <v>0</v>
          </cell>
          <cell r="BX706">
            <v>0</v>
          </cell>
        </row>
        <row r="707">
          <cell r="C707">
            <v>72</v>
          </cell>
          <cell r="D707">
            <v>0.17632391</v>
          </cell>
          <cell r="E707">
            <v>0</v>
          </cell>
          <cell r="AN707">
            <v>97</v>
          </cell>
          <cell r="AP707" t="str">
            <v xml:space="preserve">Реконструкция ВЛ-10 кВ Ф-122 от ПС 35/10 кВ «Марьинская» ( установка доп. МТП-160 кВА для разгрузки ТП-2004/122 в с. Марьинское Кировского района) </v>
          </cell>
          <cell r="AQ707" t="str">
            <v>СТФ</v>
          </cell>
          <cell r="AR707">
            <v>2.1393638006</v>
          </cell>
          <cell r="AS707">
            <v>1.8508199999999997</v>
          </cell>
          <cell r="AT707">
            <v>1.6024399999999999</v>
          </cell>
          <cell r="AU707">
            <v>0.156</v>
          </cell>
          <cell r="AV707">
            <v>1.677</v>
          </cell>
          <cell r="AW707">
            <v>1.3579999999999999</v>
          </cell>
          <cell r="AX707">
            <v>0</v>
          </cell>
          <cell r="AY707">
            <v>0.107</v>
          </cell>
          <cell r="AZ707">
            <v>1.677</v>
          </cell>
          <cell r="BA707">
            <v>1.2509999999999999</v>
          </cell>
          <cell r="BB707">
            <v>0</v>
          </cell>
          <cell r="BD707">
            <v>0</v>
          </cell>
          <cell r="BF707">
            <v>-0.31900000000000017</v>
          </cell>
          <cell r="BG707">
            <v>0.8097793679189027</v>
          </cell>
          <cell r="BJ707">
            <v>1.9788599999999996</v>
          </cell>
          <cell r="BK707">
            <v>1.6023709999999998</v>
          </cell>
          <cell r="BL707">
            <v>0</v>
          </cell>
          <cell r="BM707">
            <v>0.107</v>
          </cell>
          <cell r="BN707">
            <v>1.5171259999999998</v>
          </cell>
          <cell r="BP707">
            <v>0.46173399999999992</v>
          </cell>
          <cell r="BQ707">
            <v>1.4023709999999998</v>
          </cell>
          <cell r="BR707">
            <v>0</v>
          </cell>
          <cell r="BS707">
            <v>9.2999999999999999E-2</v>
          </cell>
          <cell r="BT707">
            <v>0</v>
          </cell>
          <cell r="BU707">
            <v>-0.37648899999999985</v>
          </cell>
          <cell r="BV707">
            <v>0.80974449935821635</v>
          </cell>
        </row>
        <row r="708">
          <cell r="C708">
            <v>74</v>
          </cell>
          <cell r="D708">
            <v>8.9532199999999996E-3</v>
          </cell>
          <cell r="E708">
            <v>0</v>
          </cell>
          <cell r="AN708">
            <v>98</v>
          </cell>
          <cell r="AP708" t="str">
            <v>Реконструкция ВЛ -10 кВ Ф-358 от ПС 35/10 кВ "Русская" (с установкой дополнительной МТП-100 кВА для разгрузки ТП-3367/358 и ТП-3368/358 в с.Уваровское Курского района)</v>
          </cell>
          <cell r="AQ708" t="str">
            <v>СТФ</v>
          </cell>
          <cell r="AR708">
            <v>0.76762046051999988</v>
          </cell>
          <cell r="AS708">
            <v>0.68505999999999989</v>
          </cell>
          <cell r="AT708">
            <v>0.56875999999999993</v>
          </cell>
          <cell r="AU708">
            <v>0.08</v>
          </cell>
          <cell r="AV708">
            <v>0.57099999999999995</v>
          </cell>
          <cell r="AW708">
            <v>0.48199999999999998</v>
          </cell>
          <cell r="AX708">
            <v>0</v>
          </cell>
          <cell r="AZ708">
            <v>0.57099999999999995</v>
          </cell>
          <cell r="BA708">
            <v>0.48199999999999998</v>
          </cell>
          <cell r="BB708">
            <v>0</v>
          </cell>
          <cell r="BD708">
            <v>0</v>
          </cell>
          <cell r="BF708">
            <v>-8.8999999999999968E-2</v>
          </cell>
          <cell r="BG708">
            <v>0.84413309982486873</v>
          </cell>
          <cell r="BJ708">
            <v>0.67378000000000005</v>
          </cell>
          <cell r="BK708">
            <v>0.56875999999999993</v>
          </cell>
          <cell r="BL708">
            <v>0</v>
          </cell>
          <cell r="BN708">
            <v>0.51656466666666667</v>
          </cell>
          <cell r="BP708">
            <v>0.15721533333333332</v>
          </cell>
          <cell r="BQ708">
            <v>0.56875999999999993</v>
          </cell>
          <cell r="BR708">
            <v>0</v>
          </cell>
          <cell r="BT708">
            <v>0</v>
          </cell>
          <cell r="BU708">
            <v>-0.10502000000000011</v>
          </cell>
          <cell r="BV708">
            <v>0.8441330998248685</v>
          </cell>
        </row>
        <row r="709">
          <cell r="C709">
            <v>78</v>
          </cell>
          <cell r="D709">
            <v>0</v>
          </cell>
          <cell r="E709">
            <v>0</v>
          </cell>
          <cell r="AN709">
            <v>99</v>
          </cell>
          <cell r="AP709" t="str">
            <v>Реконструкция ВЛ10 КВ Ф-196 от ПС "Лысогорская" (установка дополнительной МТП - 160 кВА для разгрузки ТП-1073/196 в ст. Лысогорской Георгиевского района)</v>
          </cell>
          <cell r="AQ709" t="str">
            <v>СТФ</v>
          </cell>
          <cell r="AS709">
            <v>0.72227847199999995</v>
          </cell>
          <cell r="AT709">
            <v>0.62787847200000002</v>
          </cell>
          <cell r="AU709">
            <v>0.08</v>
          </cell>
          <cell r="AV709">
            <v>0</v>
          </cell>
          <cell r="AW709">
            <v>0.53210040000000003</v>
          </cell>
          <cell r="BE709">
            <v>0.53210040000000003</v>
          </cell>
          <cell r="BF709">
            <v>0.53210040000000003</v>
          </cell>
          <cell r="BG709" t="e">
            <v>#DIV/0!</v>
          </cell>
          <cell r="BJ709">
            <v>0</v>
          </cell>
          <cell r="BK709">
            <v>0.62787847200000002</v>
          </cell>
          <cell r="BS709">
            <v>0.62787847200000002</v>
          </cell>
          <cell r="BT709">
            <v>0</v>
          </cell>
          <cell r="BU709">
            <v>0.62787847200000002</v>
          </cell>
          <cell r="BV709" t="e">
            <v>#DIV/0!</v>
          </cell>
        </row>
        <row r="710">
          <cell r="C710">
            <v>75</v>
          </cell>
          <cell r="D710">
            <v>0.31541699999999995</v>
          </cell>
          <cell r="E710">
            <v>1E-3</v>
          </cell>
          <cell r="AN710">
            <v>100</v>
          </cell>
          <cell r="AP710" t="str">
            <v xml:space="preserve">Реконструкция ВЛ 10 кВ Ф-296 ПС 35/10 кВ «Курская-II» (установка дополнительной МТП-160 кВА в с. Эдиссия Курского района) </v>
          </cell>
          <cell r="AQ710" t="str">
            <v>СТФ</v>
          </cell>
          <cell r="AS710">
            <v>1.0366779079999999</v>
          </cell>
          <cell r="AT710">
            <v>0.87147790799999991</v>
          </cell>
          <cell r="AU710">
            <v>0.14000000000000001</v>
          </cell>
          <cell r="AV710">
            <v>0</v>
          </cell>
          <cell r="AW710">
            <v>0.73854059999999999</v>
          </cell>
          <cell r="BE710">
            <v>0.73854059999999999</v>
          </cell>
          <cell r="BF710">
            <v>0.73854059999999999</v>
          </cell>
          <cell r="BG710" t="e">
            <v>#DIV/0!</v>
          </cell>
          <cell r="BJ710">
            <v>0</v>
          </cell>
          <cell r="BK710">
            <v>0.87147790799999991</v>
          </cell>
          <cell r="BS710">
            <v>0.87147790799999991</v>
          </cell>
          <cell r="BT710">
            <v>0</v>
          </cell>
          <cell r="BU710">
            <v>0.87147790799999991</v>
          </cell>
          <cell r="BV710" t="e">
            <v>#DIV/0!</v>
          </cell>
        </row>
        <row r="711">
          <cell r="C711">
            <v>340</v>
          </cell>
          <cell r="D711">
            <v>0</v>
          </cell>
          <cell r="E711">
            <v>0</v>
          </cell>
          <cell r="AN711">
            <v>101</v>
          </cell>
          <cell r="AP711" t="str">
            <v xml:space="preserve">Реконструкция ВЛ-10 Ф-131от ПС 35/10 кВ «Подгорненская»   (установка дополнительной МТП -160 кВА для разгрузки  ТП-1263/131  в ст. Александрийской  Георгиевского района) </v>
          </cell>
          <cell r="AQ711" t="str">
            <v>СТФ</v>
          </cell>
          <cell r="AS711">
            <v>0.66223098599999997</v>
          </cell>
          <cell r="AT711">
            <v>0.53243098600000005</v>
          </cell>
          <cell r="AU711">
            <v>0.11</v>
          </cell>
          <cell r="AV711">
            <v>0</v>
          </cell>
          <cell r="AW711">
            <v>0.45121270000000002</v>
          </cell>
          <cell r="BE711">
            <v>0.45121270000000002</v>
          </cell>
          <cell r="BF711">
            <v>0.45121270000000002</v>
          </cell>
          <cell r="BG711" t="e">
            <v>#DIV/0!</v>
          </cell>
          <cell r="BJ711">
            <v>0</v>
          </cell>
          <cell r="BK711">
            <v>0.53243098600000005</v>
          </cell>
          <cell r="BS711">
            <v>0.53243098600000005</v>
          </cell>
          <cell r="BT711">
            <v>0</v>
          </cell>
          <cell r="BU711">
            <v>0.53243098600000005</v>
          </cell>
          <cell r="BV711" t="e">
            <v>#DIV/0!</v>
          </cell>
        </row>
        <row r="712">
          <cell r="C712">
            <v>81</v>
          </cell>
          <cell r="D712">
            <v>0</v>
          </cell>
          <cell r="E712">
            <v>0</v>
          </cell>
          <cell r="AN712">
            <v>102</v>
          </cell>
          <cell r="AP712" t="str">
            <v>Реконструкция ВЛ-10кВ.  Ф-474 от ПС 110/10 кВ «Кировская»  (установка дополнительной   МТП -160 кВА  для разгрузки ТП-2131/474 и  ф-1 от ТП-2159/473 в ст. Зольская Кировского района)</v>
          </cell>
          <cell r="AQ712" t="str">
            <v>СТФ</v>
          </cell>
          <cell r="AS712">
            <v>1.2086843839999999</v>
          </cell>
          <cell r="AT712">
            <v>1.078884384</v>
          </cell>
          <cell r="AU712">
            <v>0.11</v>
          </cell>
          <cell r="AV712">
            <v>0</v>
          </cell>
          <cell r="AW712">
            <v>0.91430880000000003</v>
          </cell>
          <cell r="BE712">
            <v>0.91430880000000003</v>
          </cell>
          <cell r="BF712">
            <v>0.91430880000000003</v>
          </cell>
          <cell r="BG712" t="e">
            <v>#DIV/0!</v>
          </cell>
          <cell r="BJ712">
            <v>0</v>
          </cell>
          <cell r="BK712">
            <v>1.078884384</v>
          </cell>
          <cell r="BS712">
            <v>1.078884384</v>
          </cell>
          <cell r="BT712">
            <v>0</v>
          </cell>
          <cell r="BU712">
            <v>1.078884384</v>
          </cell>
          <cell r="BV712" t="e">
            <v>#DIV/0!</v>
          </cell>
        </row>
        <row r="713">
          <cell r="C713">
            <v>80</v>
          </cell>
          <cell r="D713">
            <v>0</v>
          </cell>
          <cell r="E713">
            <v>0</v>
          </cell>
          <cell r="AN713">
            <v>103</v>
          </cell>
          <cell r="AP713" t="str">
            <v>Реконструкция ВЛ-10 кВ и КТП взамен двухцепного участка Л-603 / Л-132</v>
          </cell>
          <cell r="AQ713" t="str">
            <v>СТФ</v>
          </cell>
          <cell r="AR713">
            <v>2.242</v>
          </cell>
          <cell r="AS713">
            <v>2.15557</v>
          </cell>
          <cell r="AT713">
            <v>2.0827</v>
          </cell>
          <cell r="AU713">
            <v>0</v>
          </cell>
          <cell r="AV713">
            <v>1.9</v>
          </cell>
          <cell r="AW713">
            <v>1.7649999999999999</v>
          </cell>
          <cell r="AX713">
            <v>0</v>
          </cell>
          <cell r="AZ713">
            <v>0</v>
          </cell>
          <cell r="BB713">
            <v>1.9</v>
          </cell>
          <cell r="BC713">
            <v>1.7649999999999999</v>
          </cell>
          <cell r="BD713">
            <v>0</v>
          </cell>
          <cell r="BF713">
            <v>-0.13500000000000001</v>
          </cell>
          <cell r="BG713">
            <v>0.92894736842105263</v>
          </cell>
          <cell r="BJ713">
            <v>2.242</v>
          </cell>
          <cell r="BK713">
            <v>2.0827</v>
          </cell>
          <cell r="BL713">
            <v>0</v>
          </cell>
          <cell r="BN713">
            <v>0</v>
          </cell>
          <cell r="BP713">
            <v>1.7188666666666668</v>
          </cell>
          <cell r="BQ713">
            <v>1.5967366666666667</v>
          </cell>
          <cell r="BR713">
            <v>0.52313333333333334</v>
          </cell>
          <cell r="BS713">
            <v>0.4859633333333333</v>
          </cell>
          <cell r="BT713">
            <v>0</v>
          </cell>
          <cell r="BU713">
            <v>-0.1593</v>
          </cell>
          <cell r="BV713">
            <v>0.92894736842105263</v>
          </cell>
        </row>
        <row r="714">
          <cell r="C714">
            <v>76</v>
          </cell>
          <cell r="D714">
            <v>0</v>
          </cell>
          <cell r="E714">
            <v>0</v>
          </cell>
          <cell r="AN714">
            <v>104</v>
          </cell>
          <cell r="AP714" t="str">
            <v>Реконструкция ВЛ-10 кВ Ф-282 от ПС "Московская" Изобильненского района (установка доп. ТП  для разгрузки ТП-3/282 , строительство ВЛ-10 кВ (0,1 км), для подключения новой ТП, строительство ВЛ-0,4 кВ (0,4 км), для разделения н/в Ф на более короткие участки</v>
          </cell>
          <cell r="AQ714" t="str">
            <v>СТФ</v>
          </cell>
          <cell r="AR714">
            <v>3.0515851497999997</v>
          </cell>
          <cell r="AS714">
            <v>2.8051199999999996</v>
          </cell>
          <cell r="AT714">
            <v>2.4661999999999997</v>
          </cell>
          <cell r="AU714">
            <v>0.21</v>
          </cell>
          <cell r="AV714">
            <v>2.3759999999999999</v>
          </cell>
          <cell r="AW714">
            <v>2.09</v>
          </cell>
          <cell r="AX714">
            <v>0</v>
          </cell>
          <cell r="AZ714">
            <v>0</v>
          </cell>
          <cell r="BA714">
            <v>2.09</v>
          </cell>
          <cell r="BB714">
            <v>2.3759999999999999</v>
          </cell>
          <cell r="BD714">
            <v>0</v>
          </cell>
          <cell r="BF714">
            <v>-0.28600000000000003</v>
          </cell>
          <cell r="BG714">
            <v>0.87962962962962965</v>
          </cell>
          <cell r="BJ714">
            <v>2.8036799999999999</v>
          </cell>
          <cell r="BK714">
            <v>2.4661999999999997</v>
          </cell>
          <cell r="BL714">
            <v>0</v>
          </cell>
          <cell r="BN714">
            <v>0</v>
          </cell>
          <cell r="BO714">
            <v>2.14</v>
          </cell>
          <cell r="BP714">
            <v>2.1494879999999998</v>
          </cell>
          <cell r="BQ714">
            <v>0.3261999999999996</v>
          </cell>
          <cell r="BR714">
            <v>0.65419199999999988</v>
          </cell>
          <cell r="BT714">
            <v>0</v>
          </cell>
          <cell r="BU714">
            <v>-0.33748000000000022</v>
          </cell>
          <cell r="BV714">
            <v>0.87962962962962954</v>
          </cell>
        </row>
        <row r="715">
          <cell r="C715">
            <v>79</v>
          </cell>
          <cell r="D715">
            <v>0</v>
          </cell>
          <cell r="E715">
            <v>0</v>
          </cell>
          <cell r="AN715">
            <v>105</v>
          </cell>
          <cell r="AP715" t="str">
            <v>Реконструкция  ВЛ-10 кВ Ф-242 ПС "Орловская"  Буденновского района (установка дополнительной МТП в с. Орловка для разгрузки существующей ВЛ-0,4 кВ от ТП-15/242)</v>
          </cell>
          <cell r="AQ715" t="str">
            <v>СТФ</v>
          </cell>
          <cell r="AR715">
            <v>3.1067042902799997</v>
          </cell>
          <cell r="AS715">
            <v>2.8892599999999997</v>
          </cell>
          <cell r="AT715">
            <v>2.4001199999999998</v>
          </cell>
          <cell r="AU715">
            <v>0.34</v>
          </cell>
          <cell r="AV715">
            <v>2.2930000000000001</v>
          </cell>
          <cell r="AW715">
            <v>2.0339999999999998</v>
          </cell>
          <cell r="AX715">
            <v>0</v>
          </cell>
          <cell r="AZ715">
            <v>2.2930000000000001</v>
          </cell>
          <cell r="BA715">
            <v>2.0339999999999998</v>
          </cell>
          <cell r="BB715">
            <v>0</v>
          </cell>
          <cell r="BD715">
            <v>0</v>
          </cell>
          <cell r="BF715">
            <v>-0.25900000000000034</v>
          </cell>
          <cell r="BG715">
            <v>0.8870475359790666</v>
          </cell>
          <cell r="BJ715">
            <v>2.7057399999999996</v>
          </cell>
          <cell r="BK715">
            <v>2.4001199999999998</v>
          </cell>
          <cell r="BL715">
            <v>0</v>
          </cell>
          <cell r="BN715">
            <v>2.0744006666666666</v>
          </cell>
          <cell r="BP715">
            <v>0.63133933333333325</v>
          </cell>
          <cell r="BQ715">
            <v>2.4001199999999998</v>
          </cell>
          <cell r="BR715">
            <v>0</v>
          </cell>
          <cell r="BT715">
            <v>0</v>
          </cell>
          <cell r="BU715">
            <v>-0.30561999999999978</v>
          </cell>
          <cell r="BV715">
            <v>0.88704753597906683</v>
          </cell>
        </row>
        <row r="716">
          <cell r="D716">
            <v>0</v>
          </cell>
          <cell r="E716">
            <v>0</v>
          </cell>
          <cell r="AN716">
            <v>106</v>
          </cell>
          <cell r="AP716" t="str">
            <v xml:space="preserve">Реконструкция ВЛ-10кВ Ф-782 от ПС 110/10 кВ "Овощи" Туркменского района (установка дополнительного МТП для разгрузки ТП-8/782 с реконструкцией ВЛ-0.4 кВ переключаемых на новое ТП в с.Овощи Туркменского района) </v>
          </cell>
          <cell r="AQ716" t="str">
            <v>СТФ</v>
          </cell>
          <cell r="AR716">
            <v>5.05529031884</v>
          </cell>
          <cell r="AS716">
            <v>4.6274899999999999</v>
          </cell>
          <cell r="AT716">
            <v>3.9494599999999997</v>
          </cell>
          <cell r="AU716">
            <v>0.45</v>
          </cell>
          <cell r="AV716">
            <v>3.8340000000000001</v>
          </cell>
          <cell r="AW716">
            <v>3.347</v>
          </cell>
          <cell r="AX716">
            <v>0</v>
          </cell>
          <cell r="AZ716">
            <v>0</v>
          </cell>
          <cell r="BA716">
            <v>3.347</v>
          </cell>
          <cell r="BB716">
            <v>0</v>
          </cell>
          <cell r="BD716">
            <v>3.8340000000000001</v>
          </cell>
          <cell r="BF716">
            <v>-0.4870000000000001</v>
          </cell>
          <cell r="BG716">
            <v>0.87297861241523211</v>
          </cell>
          <cell r="BJ716">
            <v>3.8352360000000001</v>
          </cell>
          <cell r="BK716">
            <v>3.9494599999999997</v>
          </cell>
          <cell r="BL716">
            <v>0</v>
          </cell>
          <cell r="BN716">
            <v>0</v>
          </cell>
          <cell r="BO716">
            <v>3.6480000000000001</v>
          </cell>
          <cell r="BP716">
            <v>0</v>
          </cell>
          <cell r="BQ716">
            <v>0.30145999999999962</v>
          </cell>
          <cell r="BR716">
            <v>3.8352360000000001</v>
          </cell>
          <cell r="BT716">
            <v>0</v>
          </cell>
          <cell r="BU716">
            <v>0.11422399999999966</v>
          </cell>
          <cell r="BV716">
            <v>1.0297827825979939</v>
          </cell>
        </row>
        <row r="717">
          <cell r="D717">
            <v>0</v>
          </cell>
          <cell r="E717">
            <v>0</v>
          </cell>
          <cell r="AN717">
            <v>107</v>
          </cell>
          <cell r="AP717" t="str">
            <v>Реконструкция электросетей 6 кВ (Ф-601) от ПС Овощевод   в г. Минеральные Воды 3-ая очередь</v>
          </cell>
          <cell r="AQ717" t="str">
            <v>СТФ</v>
          </cell>
          <cell r="AR717">
            <v>9.44</v>
          </cell>
          <cell r="AS717">
            <v>6.6991599999999991</v>
          </cell>
          <cell r="AT717">
            <v>6.0498599999999998</v>
          </cell>
          <cell r="AU717">
            <v>0.3</v>
          </cell>
          <cell r="AV717">
            <v>7.7</v>
          </cell>
          <cell r="AW717">
            <v>5.1269999999999998</v>
          </cell>
          <cell r="AX717">
            <v>0</v>
          </cell>
          <cell r="AY717">
            <v>2.9000000000000001E-2</v>
          </cell>
          <cell r="AZ717">
            <v>0</v>
          </cell>
          <cell r="BB717">
            <v>3.7</v>
          </cell>
          <cell r="BC717">
            <v>2.5</v>
          </cell>
          <cell r="BD717">
            <v>4</v>
          </cell>
          <cell r="BE717">
            <v>2.5979999999999999</v>
          </cell>
          <cell r="BF717">
            <v>-2.5730000000000004</v>
          </cell>
          <cell r="BG717">
            <v>0.66584415584415579</v>
          </cell>
          <cell r="BJ717">
            <v>9.0860000000000003</v>
          </cell>
          <cell r="BK717">
            <v>6.0498599999999998</v>
          </cell>
          <cell r="BL717">
            <v>0</v>
          </cell>
          <cell r="BM717">
            <v>6.430799999999999E-2</v>
          </cell>
          <cell r="BN717">
            <v>0</v>
          </cell>
          <cell r="BP717">
            <v>4.7632666666666665</v>
          </cell>
          <cell r="BQ717">
            <v>1.3766666666666667</v>
          </cell>
          <cell r="BR717">
            <v>4.3227333333333338</v>
          </cell>
          <cell r="BS717">
            <v>4.6088853333333333</v>
          </cell>
          <cell r="BT717">
            <v>0</v>
          </cell>
          <cell r="BU717">
            <v>-3.0361400000000005</v>
          </cell>
          <cell r="BV717">
            <v>0.66584415584415579</v>
          </cell>
        </row>
        <row r="718">
          <cell r="D718">
            <v>0</v>
          </cell>
          <cell r="E718">
            <v>0</v>
          </cell>
          <cell r="AN718">
            <v>108</v>
          </cell>
          <cell r="AP718" t="str">
            <v>Реконструкция  (разукрупнение) электросетей 6 кВ (Ф-601) от ПС Овощевод   в г. Минеральные Воды (установка линейной ячейки в РУ-6 кВ ПС Овощевод, строительство новой ВЛ 10 кВ от ПС Овощевод- 3,8 км, реконструкция ВЛ 6 кВ Ф-601-2,6 км)</v>
          </cell>
          <cell r="AQ718" t="str">
            <v>СТФ</v>
          </cell>
          <cell r="AV718">
            <v>0</v>
          </cell>
          <cell r="AW718">
            <v>0</v>
          </cell>
          <cell r="BF718">
            <v>0</v>
          </cell>
          <cell r="BG718" t="e">
            <v>#DIV/0!</v>
          </cell>
          <cell r="BJ718">
            <v>8.5642300000000002</v>
          </cell>
          <cell r="BK718">
            <v>0</v>
          </cell>
          <cell r="BL718">
            <v>8.5642300000000002</v>
          </cell>
          <cell r="BN718">
            <v>0</v>
          </cell>
          <cell r="BP718">
            <v>0</v>
          </cell>
          <cell r="BR718">
            <v>0</v>
          </cell>
          <cell r="BU718">
            <v>-8.5642300000000002</v>
          </cell>
          <cell r="BV718">
            <v>0</v>
          </cell>
        </row>
        <row r="719">
          <cell r="D719">
            <v>0</v>
          </cell>
          <cell r="E719">
            <v>0</v>
          </cell>
        </row>
        <row r="720">
          <cell r="D720">
            <v>0</v>
          </cell>
          <cell r="E720">
            <v>0</v>
          </cell>
          <cell r="AP720" t="str">
            <v>ВЛ 0.4 кВ</v>
          </cell>
          <cell r="AR720">
            <v>1.8133951985599999</v>
          </cell>
          <cell r="AS720">
            <v>1.6211899999999999</v>
          </cell>
          <cell r="AT720">
            <v>1.41954</v>
          </cell>
          <cell r="AU720">
            <v>0.125</v>
          </cell>
          <cell r="AV720">
            <v>1.4119999999999999</v>
          </cell>
          <cell r="AW720">
            <v>1.2030000000000001</v>
          </cell>
          <cell r="AX720">
            <v>0</v>
          </cell>
          <cell r="AY720">
            <v>0</v>
          </cell>
          <cell r="AZ720">
            <v>1.4119999999999999</v>
          </cell>
          <cell r="BA720">
            <v>1.2030000000000001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-0.20899999999999996</v>
          </cell>
          <cell r="BG720">
            <v>1.6971771626087748</v>
          </cell>
          <cell r="BH720">
            <v>0</v>
          </cell>
          <cell r="BI720">
            <v>0</v>
          </cell>
          <cell r="BJ720">
            <v>1.6661599999999996</v>
          </cell>
          <cell r="BK720">
            <v>0.88707999999999998</v>
          </cell>
          <cell r="BL720">
            <v>0</v>
          </cell>
          <cell r="BM720">
            <v>0</v>
          </cell>
          <cell r="BN720">
            <v>1.2773893333333333</v>
          </cell>
          <cell r="BO720">
            <v>0.74335600000000002</v>
          </cell>
          <cell r="BP720">
            <v>0.3887706666666666</v>
          </cell>
          <cell r="BQ720">
            <v>0.14372399999999996</v>
          </cell>
          <cell r="BR720">
            <v>0</v>
          </cell>
          <cell r="BS720">
            <v>0</v>
          </cell>
          <cell r="BT720">
            <v>0.53245999999999993</v>
          </cell>
          <cell r="BU720">
            <v>-0.77907999999999977</v>
          </cell>
          <cell r="BV720">
            <v>1.010170601563612</v>
          </cell>
          <cell r="BW720">
            <v>0</v>
          </cell>
          <cell r="BX720">
            <v>0</v>
          </cell>
        </row>
        <row r="721">
          <cell r="D721">
            <v>14.706450999999998</v>
          </cell>
          <cell r="E721">
            <v>120.170328</v>
          </cell>
          <cell r="AN721">
            <v>109</v>
          </cell>
          <cell r="AP721" t="str">
            <v>Реконструкция ВЛ-0,4 кВ. Ф-2 от ТП-2047/121 в ст. Марьинская Кировского района</v>
          </cell>
          <cell r="AQ721" t="str">
            <v>СТФ</v>
          </cell>
          <cell r="AR721">
            <v>0.83779999999999988</v>
          </cell>
          <cell r="AS721">
            <v>0.71739999999999993</v>
          </cell>
          <cell r="AT721">
            <v>0.61595999999999995</v>
          </cell>
          <cell r="AU721">
            <v>6.5000000000000002E-2</v>
          </cell>
          <cell r="AV721">
            <v>0.64500000000000002</v>
          </cell>
          <cell r="AW721">
            <v>0.52200000000000002</v>
          </cell>
          <cell r="AX721">
            <v>0</v>
          </cell>
          <cell r="AZ721">
            <v>0.64500000000000002</v>
          </cell>
          <cell r="BA721">
            <v>0.52200000000000002</v>
          </cell>
          <cell r="BB721">
            <v>0</v>
          </cell>
          <cell r="BD721">
            <v>0</v>
          </cell>
          <cell r="BF721">
            <v>-0.123</v>
          </cell>
          <cell r="BG721">
            <v>0.80930232558139537</v>
          </cell>
          <cell r="BJ721">
            <v>0.76109999999999978</v>
          </cell>
          <cell r="BK721">
            <v>0.14372399999999996</v>
          </cell>
          <cell r="BL721">
            <v>0</v>
          </cell>
          <cell r="BN721">
            <v>0.58350999999999986</v>
          </cell>
          <cell r="BP721">
            <v>0.17758999999999994</v>
          </cell>
          <cell r="BQ721">
            <v>0.14372399999999996</v>
          </cell>
          <cell r="BR721">
            <v>0</v>
          </cell>
          <cell r="BT721">
            <v>0.47223599999999999</v>
          </cell>
          <cell r="BU721">
            <v>-0.61737599999999981</v>
          </cell>
          <cell r="BV721">
            <v>0.18883720930232559</v>
          </cell>
        </row>
        <row r="722">
          <cell r="D722">
            <v>14.706450999999998</v>
          </cell>
          <cell r="E722">
            <v>118.93891799999999</v>
          </cell>
          <cell r="AN722">
            <v>110</v>
          </cell>
          <cell r="AP722" t="str">
            <v>Реконструкция  ВЛ-0.4 кВ Ф-2 от КТП-12/782  в с. Овощи Туркменского района (замена опор, провода на СИП, ответвлений к зданиям)</v>
          </cell>
          <cell r="AQ722" t="str">
            <v>СТФ</v>
          </cell>
          <cell r="AR722">
            <v>0.97559519855999988</v>
          </cell>
          <cell r="AS722">
            <v>0.90379000000000009</v>
          </cell>
          <cell r="AT722">
            <v>0.80357999999999996</v>
          </cell>
          <cell r="AU722">
            <v>0.06</v>
          </cell>
          <cell r="AV722">
            <v>0.76700000000000002</v>
          </cell>
          <cell r="AW722">
            <v>0.68100000000000005</v>
          </cell>
          <cell r="AX722">
            <v>0</v>
          </cell>
          <cell r="AZ722">
            <v>0.76700000000000002</v>
          </cell>
          <cell r="BA722">
            <v>0.68100000000000005</v>
          </cell>
          <cell r="BB722">
            <v>0</v>
          </cell>
          <cell r="BD722">
            <v>0</v>
          </cell>
          <cell r="BF722">
            <v>-8.5999999999999965E-2</v>
          </cell>
          <cell r="BG722">
            <v>0.88787483702737946</v>
          </cell>
          <cell r="BJ722">
            <v>0.90505999999999998</v>
          </cell>
          <cell r="BK722">
            <v>0.74335600000000002</v>
          </cell>
          <cell r="BL722">
            <v>0</v>
          </cell>
          <cell r="BN722">
            <v>0.69387933333333329</v>
          </cell>
          <cell r="BO722">
            <v>0.74335600000000002</v>
          </cell>
          <cell r="BP722">
            <v>0.21118066666666663</v>
          </cell>
          <cell r="BR722">
            <v>0</v>
          </cell>
          <cell r="BT722">
            <v>6.0223999999999944E-2</v>
          </cell>
          <cell r="BU722">
            <v>-0.16170399999999996</v>
          </cell>
          <cell r="BV722">
            <v>0.82133339226128654</v>
          </cell>
        </row>
        <row r="723">
          <cell r="C723">
            <v>1</v>
          </cell>
          <cell r="D723">
            <v>0.46880699999999997</v>
          </cell>
          <cell r="E723">
            <v>8.5498600000000007</v>
          </cell>
          <cell r="AP723" t="str">
            <v>ТП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</row>
        <row r="724">
          <cell r="C724">
            <v>5</v>
          </cell>
          <cell r="D724">
            <v>0</v>
          </cell>
          <cell r="E724">
            <v>-1.8222119999999999</v>
          </cell>
        </row>
        <row r="725">
          <cell r="C725">
            <v>82</v>
          </cell>
          <cell r="D725">
            <v>7.9733140000000002</v>
          </cell>
          <cell r="E725">
            <v>13.558999999999999</v>
          </cell>
          <cell r="AP725" t="str">
            <v>Новое строительство и расширение, в.т.ч.:</v>
          </cell>
          <cell r="AR725">
            <v>12.212620000000001</v>
          </cell>
          <cell r="AS725">
            <v>6.8813453125999997</v>
          </cell>
          <cell r="AT725">
            <v>6.0840799999999993</v>
          </cell>
          <cell r="AU725">
            <v>0.49464857000000001</v>
          </cell>
          <cell r="AV725">
            <v>9.859</v>
          </cell>
          <cell r="AW725">
            <v>5.1559999999999997</v>
          </cell>
          <cell r="AX725">
            <v>0</v>
          </cell>
          <cell r="AY725">
            <v>6.0000000000000001E-3</v>
          </cell>
          <cell r="AZ725">
            <v>5</v>
          </cell>
          <cell r="BA725">
            <v>3.1829999999999998</v>
          </cell>
          <cell r="BB725">
            <v>4.859</v>
          </cell>
          <cell r="BC725">
            <v>1.9669999999999999</v>
          </cell>
          <cell r="BD725">
            <v>0</v>
          </cell>
          <cell r="BE725">
            <v>0</v>
          </cell>
          <cell r="BF725">
            <v>-4.7030000000000003</v>
          </cell>
          <cell r="BG725" t="e">
            <v>#DIV/0!</v>
          </cell>
          <cell r="BH725">
            <v>0.97643117999999995</v>
          </cell>
          <cell r="BI725">
            <v>0</v>
          </cell>
          <cell r="BJ725">
            <v>11.633620000000001</v>
          </cell>
          <cell r="BK725">
            <v>6.7559311799999993</v>
          </cell>
          <cell r="BL725">
            <v>0</v>
          </cell>
          <cell r="BM725">
            <v>0.98278118000000003</v>
          </cell>
          <cell r="BN725">
            <v>6.2434193333333337</v>
          </cell>
          <cell r="BO725">
            <v>0</v>
          </cell>
          <cell r="BP725">
            <v>4.0523559999999996</v>
          </cell>
          <cell r="BQ725">
            <v>3.5681429999999992</v>
          </cell>
          <cell r="BR725">
            <v>1.3378446666666666</v>
          </cell>
          <cell r="BS725">
            <v>2.2050069999999997</v>
          </cell>
          <cell r="BT725">
            <v>0</v>
          </cell>
          <cell r="BU725">
            <v>-4.8776888200000013</v>
          </cell>
          <cell r="BV725" t="e">
            <v>#DIV/0!</v>
          </cell>
          <cell r="BW725">
            <v>0</v>
          </cell>
          <cell r="BX725">
            <v>0</v>
          </cell>
        </row>
        <row r="726">
          <cell r="C726">
            <v>2</v>
          </cell>
          <cell r="D726">
            <v>0.82516</v>
          </cell>
          <cell r="E726">
            <v>44.216819999999998</v>
          </cell>
          <cell r="AP726" t="str">
            <v>ВЛ 1-20 кВ</v>
          </cell>
          <cell r="AR726">
            <v>12.212620000000001</v>
          </cell>
          <cell r="AS726">
            <v>6.8813453125999997</v>
          </cell>
          <cell r="AT726">
            <v>6.0840799999999993</v>
          </cell>
          <cell r="AU726">
            <v>0.49464857000000001</v>
          </cell>
          <cell r="AV726">
            <v>9.859</v>
          </cell>
          <cell r="AW726">
            <v>5.1559999999999997</v>
          </cell>
          <cell r="AX726">
            <v>0</v>
          </cell>
          <cell r="AY726">
            <v>6.0000000000000001E-3</v>
          </cell>
          <cell r="AZ726">
            <v>5</v>
          </cell>
          <cell r="BA726">
            <v>3.1829999999999998</v>
          </cell>
          <cell r="BB726">
            <v>4.859</v>
          </cell>
          <cell r="BC726">
            <v>1.9669999999999999</v>
          </cell>
          <cell r="BD726">
            <v>0</v>
          </cell>
          <cell r="BE726">
            <v>0</v>
          </cell>
          <cell r="BF726">
            <v>-4.7030000000000003</v>
          </cell>
          <cell r="BG726" t="e">
            <v>#DIV/0!</v>
          </cell>
          <cell r="BH726">
            <v>0.97643117999999995</v>
          </cell>
          <cell r="BI726">
            <v>0</v>
          </cell>
          <cell r="BJ726">
            <v>11.633620000000001</v>
          </cell>
          <cell r="BK726">
            <v>6.7559311799999993</v>
          </cell>
          <cell r="BL726">
            <v>0</v>
          </cell>
          <cell r="BM726">
            <v>0.98278118000000003</v>
          </cell>
          <cell r="BN726">
            <v>6.2434193333333337</v>
          </cell>
          <cell r="BO726">
            <v>0</v>
          </cell>
          <cell r="BP726">
            <v>4.0523559999999996</v>
          </cell>
          <cell r="BQ726">
            <v>3.5681429999999992</v>
          </cell>
          <cell r="BR726">
            <v>1.3378446666666666</v>
          </cell>
          <cell r="BS726">
            <v>2.2050069999999997</v>
          </cell>
          <cell r="BT726">
            <v>0</v>
          </cell>
          <cell r="BU726">
            <v>-4.8776888200000013</v>
          </cell>
          <cell r="BV726" t="e">
            <v>#DIV/0!</v>
          </cell>
          <cell r="BW726">
            <v>0</v>
          </cell>
          <cell r="BX726">
            <v>0</v>
          </cell>
        </row>
        <row r="727">
          <cell r="C727">
            <v>83</v>
          </cell>
          <cell r="D727">
            <v>0.86848999999999998</v>
          </cell>
          <cell r="E727">
            <v>0.32094</v>
          </cell>
          <cell r="AN727">
            <v>111</v>
          </cell>
          <cell r="AP727" t="str">
            <v>Строительство электрических сетей 10 кВ в п. Энергетик г.Пятигорска для резервирования электроснабжения административного здания ОАО "МРСК СК"</v>
          </cell>
          <cell r="AQ727" t="str">
            <v>СТФ</v>
          </cell>
          <cell r="AR727">
            <v>12.212620000000001</v>
          </cell>
          <cell r="AS727">
            <v>6.8813453125999997</v>
          </cell>
          <cell r="AT727">
            <v>6.0840799999999993</v>
          </cell>
          <cell r="AU727">
            <v>0.49464857000000001</v>
          </cell>
          <cell r="AV727">
            <v>9.859</v>
          </cell>
          <cell r="AW727">
            <v>5.1559999999999997</v>
          </cell>
          <cell r="AX727">
            <v>0</v>
          </cell>
          <cell r="AY727">
            <v>6.0000000000000001E-3</v>
          </cell>
          <cell r="AZ727">
            <v>5</v>
          </cell>
          <cell r="BA727">
            <v>3.1829999999999998</v>
          </cell>
          <cell r="BB727">
            <v>4.859</v>
          </cell>
          <cell r="BC727">
            <v>1.9669999999999999</v>
          </cell>
          <cell r="BD727">
            <v>0</v>
          </cell>
          <cell r="BF727">
            <v>-4.7030000000000003</v>
          </cell>
          <cell r="BG727">
            <v>0.52297393244750989</v>
          </cell>
          <cell r="BJ727">
            <v>11.633620000000001</v>
          </cell>
          <cell r="BK727">
            <v>5.7794999999999987</v>
          </cell>
          <cell r="BL727">
            <v>0</v>
          </cell>
          <cell r="BM727">
            <v>6.3499999999999997E-3</v>
          </cell>
          <cell r="BN727">
            <v>6.2434193333333337</v>
          </cell>
          <cell r="BP727">
            <v>4.0523559999999996</v>
          </cell>
          <cell r="BQ727">
            <v>3.5681429999999992</v>
          </cell>
          <cell r="BR727">
            <v>1.3378446666666666</v>
          </cell>
          <cell r="BS727">
            <v>2.2050069999999997</v>
          </cell>
          <cell r="BT727">
            <v>0</v>
          </cell>
          <cell r="BU727">
            <v>-5.8541200000000018</v>
          </cell>
          <cell r="BV727">
            <v>0.49679291570465584</v>
          </cell>
        </row>
        <row r="728">
          <cell r="C728">
            <v>84</v>
          </cell>
          <cell r="D728">
            <v>3.9906209999999995</v>
          </cell>
          <cell r="E728">
            <v>18.052409999999998</v>
          </cell>
          <cell r="AN728">
            <v>112</v>
          </cell>
          <cell r="AP728" t="str">
            <v>Строительство ВЛ-10 кВ от ПС ГНС в Н.Благодарном (для укор. Ф-162, Ф-163)</v>
          </cell>
          <cell r="AQ728" t="str">
            <v>СТФ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BF728">
            <v>0</v>
          </cell>
          <cell r="BG728" t="e">
            <v>#DIV/0!</v>
          </cell>
          <cell r="BH728">
            <v>0.97643117999999995</v>
          </cell>
          <cell r="BJ728">
            <v>0</v>
          </cell>
          <cell r="BK728">
            <v>0.97643118000000007</v>
          </cell>
          <cell r="BM728">
            <v>0.97643118000000007</v>
          </cell>
          <cell r="BT728">
            <v>0</v>
          </cell>
          <cell r="BU728">
            <v>0.97643118000000007</v>
          </cell>
          <cell r="BV728" t="e">
            <v>#DIV/0!</v>
          </cell>
        </row>
        <row r="729">
          <cell r="C729">
            <v>85</v>
          </cell>
          <cell r="D729">
            <v>0</v>
          </cell>
          <cell r="E729">
            <v>0</v>
          </cell>
        </row>
        <row r="730">
          <cell r="C730">
            <v>86</v>
          </cell>
          <cell r="D730">
            <v>1.421E-2</v>
          </cell>
          <cell r="E730">
            <v>5.3869999999999994E-2</v>
          </cell>
          <cell r="AP730" t="str">
            <v>ВЛ 0,4 кВ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 t="e">
            <v>#DIV/0!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 t="e">
            <v>#DIV/0!</v>
          </cell>
          <cell r="BW730">
            <v>0</v>
          </cell>
          <cell r="BX730">
            <v>0</v>
          </cell>
        </row>
        <row r="731">
          <cell r="C731">
            <v>87</v>
          </cell>
          <cell r="D731">
            <v>7.2658999999999987E-2</v>
          </cell>
          <cell r="E731">
            <v>23.086680000000001</v>
          </cell>
          <cell r="AN731">
            <v>113</v>
          </cell>
          <cell r="AP731" t="str">
            <v>Строительство ВЛИ-0,4 кВ от ЗТП-3/055 в с.Николина Балка Петровского района (замена кабельных сетей  0,4 кВ на ВЛИ, замену ответвлений к зданиям)</v>
          </cell>
          <cell r="AQ731" t="str">
            <v>СТФ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BF731">
            <v>0</v>
          </cell>
          <cell r="BG731" t="e">
            <v>#DIV/0!</v>
          </cell>
          <cell r="BJ731">
            <v>0</v>
          </cell>
          <cell r="BK731">
            <v>0</v>
          </cell>
          <cell r="BT731">
            <v>0</v>
          </cell>
          <cell r="BU731">
            <v>0</v>
          </cell>
          <cell r="BV731" t="e">
            <v>#DIV/0!</v>
          </cell>
        </row>
        <row r="732">
          <cell r="C732">
            <v>88</v>
          </cell>
          <cell r="D732">
            <v>0.31147000000000002</v>
          </cell>
          <cell r="E732">
            <v>10.4361</v>
          </cell>
        </row>
        <row r="733">
          <cell r="C733">
            <v>89</v>
          </cell>
          <cell r="D733">
            <v>0</v>
          </cell>
          <cell r="E733">
            <v>0</v>
          </cell>
          <cell r="AO733" t="str">
            <v>2.6.</v>
          </cell>
          <cell r="AP733" t="str">
            <v>Автоматизация технологического управления (кроме АСКУЭ)</v>
          </cell>
          <cell r="AR733">
            <v>296.65600000000001</v>
          </cell>
          <cell r="AS733">
            <v>298.322</v>
          </cell>
          <cell r="AT733">
            <v>266.89594</v>
          </cell>
          <cell r="AU733">
            <v>0</v>
          </cell>
          <cell r="AV733">
            <v>45.213999999999999</v>
          </cell>
          <cell r="AW733">
            <v>44.982999999999997</v>
          </cell>
          <cell r="AX733">
            <v>0</v>
          </cell>
          <cell r="AY733">
            <v>24.228000000000002</v>
          </cell>
          <cell r="AZ733">
            <v>16.655999999999999</v>
          </cell>
          <cell r="BA733">
            <v>11.744999999999999</v>
          </cell>
          <cell r="BB733">
            <v>19.754000000000001</v>
          </cell>
          <cell r="BC733">
            <v>7.1039999999999992</v>
          </cell>
          <cell r="BD733">
            <v>8.8040000000000003</v>
          </cell>
          <cell r="BE733">
            <v>1.9060000000000001</v>
          </cell>
          <cell r="BF733">
            <v>-0.23100000000000032</v>
          </cell>
          <cell r="BG733" t="e">
            <v>#DIV/0!</v>
          </cell>
          <cell r="BH733">
            <v>10.544542560000002</v>
          </cell>
          <cell r="BI733">
            <v>0</v>
          </cell>
          <cell r="BJ733">
            <v>56.174999999999997</v>
          </cell>
          <cell r="BK733">
            <v>63.624642560000005</v>
          </cell>
          <cell r="BL733">
            <v>28.029</v>
          </cell>
          <cell r="BM733">
            <v>28.607162160000001</v>
          </cell>
          <cell r="BN733">
            <v>7.5339999999999998</v>
          </cell>
          <cell r="BO733">
            <v>17.66815442</v>
          </cell>
          <cell r="BP733">
            <v>6.4950000000000001</v>
          </cell>
          <cell r="BQ733">
            <v>8.0902459800000095</v>
          </cell>
          <cell r="BR733">
            <v>14.117000000000001</v>
          </cell>
          <cell r="BS733">
            <v>9.2590799999999991</v>
          </cell>
          <cell r="BT733">
            <v>213.816</v>
          </cell>
          <cell r="BU733">
            <v>7.4496425600000098</v>
          </cell>
          <cell r="BV733" t="e">
            <v>#DIV/0!</v>
          </cell>
          <cell r="BW733">
            <v>0</v>
          </cell>
          <cell r="BX733">
            <v>0</v>
          </cell>
        </row>
        <row r="734">
          <cell r="C734">
            <v>90</v>
          </cell>
          <cell r="D734">
            <v>0.18171999999999999</v>
          </cell>
          <cell r="E734">
            <v>0</v>
          </cell>
          <cell r="AO734">
            <v>1</v>
          </cell>
          <cell r="AP734" t="str">
            <v>РЗА (включая ПА)</v>
          </cell>
          <cell r="AR734">
            <v>25.015999999999998</v>
          </cell>
          <cell r="AS734">
            <v>27.265079999999998</v>
          </cell>
          <cell r="AT734">
            <v>27.265079999999998</v>
          </cell>
          <cell r="AU734">
            <v>0</v>
          </cell>
          <cell r="AV734">
            <v>0</v>
          </cell>
          <cell r="AW734">
            <v>1.9060000000000001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1.9060000000000001</v>
          </cell>
          <cell r="BF734">
            <v>1.9060000000000001</v>
          </cell>
          <cell r="BG734" t="e">
            <v>#DIV/0!</v>
          </cell>
          <cell r="BH734">
            <v>2.9267467599999999</v>
          </cell>
          <cell r="BI734">
            <v>0</v>
          </cell>
          <cell r="BJ734">
            <v>0</v>
          </cell>
          <cell r="BK734">
            <v>5.1758267599999996</v>
          </cell>
          <cell r="BL734">
            <v>0</v>
          </cell>
          <cell r="BM734">
            <v>2.9267467599999999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2.2490799999999997</v>
          </cell>
          <cell r="BT734">
            <v>25.015999999999998</v>
          </cell>
          <cell r="BU734">
            <v>5.1758267599999996</v>
          </cell>
          <cell r="BV734" t="e">
            <v>#DIV/0!</v>
          </cell>
          <cell r="BW734">
            <v>0</v>
          </cell>
          <cell r="BX734">
            <v>0</v>
          </cell>
        </row>
        <row r="735">
          <cell r="C735">
            <v>93</v>
          </cell>
          <cell r="D735">
            <v>0</v>
          </cell>
          <cell r="E735">
            <v>0</v>
          </cell>
          <cell r="AN735">
            <v>114</v>
          </cell>
          <cell r="AP735" t="str">
            <v>Техперевооружение ПС 110/35/10кВ "Новоалександровская" (средства релейной защиты Л-260 и Л-275, замена панели ЭПЗ-1636 на шкаф защиты ЩЭ 2607-011021)</v>
          </cell>
          <cell r="AQ735" t="str">
            <v>СТФ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BF735">
            <v>0</v>
          </cell>
          <cell r="BG735" t="e">
            <v>#DIV/0!</v>
          </cell>
          <cell r="BH735">
            <v>2.9267467599999999</v>
          </cell>
          <cell r="BJ735">
            <v>0</v>
          </cell>
          <cell r="BK735">
            <v>2.9267467599999999</v>
          </cell>
          <cell r="BM735">
            <v>2.9267467599999999</v>
          </cell>
          <cell r="BT735">
            <v>0</v>
          </cell>
          <cell r="BU735">
            <v>2.9267467599999999</v>
          </cell>
          <cell r="BV735" t="e">
            <v>#DIV/0!</v>
          </cell>
        </row>
        <row r="736">
          <cell r="C736">
            <v>94</v>
          </cell>
          <cell r="D736">
            <v>0</v>
          </cell>
          <cell r="E736">
            <v>0</v>
          </cell>
          <cell r="AN736">
            <v>115</v>
          </cell>
          <cell r="AP736" t="str">
            <v>«Техническое перевооружение средств РЗА на ПС 110/35/10  кВ "Зеленогорская" в линейных ячейках  ВЛ 110 кВ в сторону  ПС 330 "Кисловодск"» (оснащение 2-хлинейных ячеек защитой ДФЗ)</v>
          </cell>
          <cell r="AQ736" t="str">
            <v>СТФ</v>
          </cell>
          <cell r="AR736">
            <v>12.507999999999999</v>
          </cell>
          <cell r="AS736">
            <v>13.758799999999999</v>
          </cell>
          <cell r="AT736">
            <v>13.758799999999999</v>
          </cell>
          <cell r="AU736">
            <v>0</v>
          </cell>
          <cell r="AV736">
            <v>0</v>
          </cell>
          <cell r="AW736">
            <v>1.06</v>
          </cell>
          <cell r="BE736">
            <v>1.06</v>
          </cell>
          <cell r="BF736">
            <v>1.06</v>
          </cell>
          <cell r="BG736" t="e">
            <v>#DIV/0!</v>
          </cell>
          <cell r="BJ736">
            <v>0</v>
          </cell>
          <cell r="BK736">
            <v>1.2507999999999999</v>
          </cell>
          <cell r="BS736">
            <v>1.2507999999999999</v>
          </cell>
          <cell r="BT736">
            <v>12.507999999999999</v>
          </cell>
          <cell r="BU736">
            <v>1.2507999999999999</v>
          </cell>
          <cell r="BV736" t="e">
            <v>#DIV/0!</v>
          </cell>
        </row>
        <row r="737">
          <cell r="C737">
            <v>360</v>
          </cell>
          <cell r="D737">
            <v>0</v>
          </cell>
          <cell r="E737">
            <v>0</v>
          </cell>
          <cell r="AN737">
            <v>116</v>
          </cell>
          <cell r="AP737" t="str">
            <v>«Техническое перевооружение средств РЗА на ПС 110/10  кВ "Парковая" в линейной ячейке  ВЛ 110 кВ в сторону  ПС 330 "Кисловодск"» (оснащение линейной ячейки защитой ДФЗ)</v>
          </cell>
          <cell r="AQ737" t="str">
            <v>СТФ</v>
          </cell>
          <cell r="AR737">
            <v>6.2539999999999996</v>
          </cell>
          <cell r="AS737">
            <v>6.7531399999999993</v>
          </cell>
          <cell r="AT737">
            <v>6.7531399999999993</v>
          </cell>
          <cell r="AU737">
            <v>0</v>
          </cell>
          <cell r="AV737">
            <v>0</v>
          </cell>
          <cell r="AW737">
            <v>0.42299999999999999</v>
          </cell>
          <cell r="BE737">
            <v>0.42299999999999999</v>
          </cell>
          <cell r="BF737">
            <v>0.42299999999999999</v>
          </cell>
          <cell r="BG737" t="e">
            <v>#DIV/0!</v>
          </cell>
          <cell r="BJ737">
            <v>0</v>
          </cell>
          <cell r="BK737">
            <v>0.49913999999999997</v>
          </cell>
          <cell r="BS737">
            <v>0.49913999999999997</v>
          </cell>
          <cell r="BT737">
            <v>6.2539999999999996</v>
          </cell>
          <cell r="BU737">
            <v>0.49913999999999997</v>
          </cell>
          <cell r="BV737" t="e">
            <v>#DIV/0!</v>
          </cell>
        </row>
        <row r="738">
          <cell r="C738">
            <v>92</v>
          </cell>
          <cell r="D738">
            <v>0</v>
          </cell>
          <cell r="E738">
            <v>2.4854499999999997</v>
          </cell>
          <cell r="AN738">
            <v>117</v>
          </cell>
          <cell r="AP738" t="str">
            <v>«Техническое перевооружение средств РЗА на ПС 110/10  кВ "Ясная Поляна" в линейной ячейке  ВЛ 110 кВ в сторону  ПС 330 "Кисловодск"» (оснащение линейной ячейки защитой ДФЗ)</v>
          </cell>
          <cell r="AQ738" t="str">
            <v>СТФ</v>
          </cell>
          <cell r="AR738">
            <v>6.2539999999999996</v>
          </cell>
          <cell r="AS738">
            <v>6.7531399999999993</v>
          </cell>
          <cell r="AT738">
            <v>6.7531399999999993</v>
          </cell>
          <cell r="AU738">
            <v>0</v>
          </cell>
          <cell r="AV738">
            <v>0</v>
          </cell>
          <cell r="AW738">
            <v>0.42299999999999999</v>
          </cell>
          <cell r="BE738">
            <v>0.42299999999999999</v>
          </cell>
          <cell r="BF738">
            <v>0.42299999999999999</v>
          </cell>
          <cell r="BG738" t="e">
            <v>#DIV/0!</v>
          </cell>
          <cell r="BJ738">
            <v>0</v>
          </cell>
          <cell r="BK738">
            <v>0.49913999999999997</v>
          </cell>
          <cell r="BS738">
            <v>0.49913999999999997</v>
          </cell>
          <cell r="BT738">
            <v>6.2539999999999996</v>
          </cell>
          <cell r="BU738">
            <v>0.49913999999999997</v>
          </cell>
          <cell r="BV738" t="e">
            <v>#DIV/0!</v>
          </cell>
        </row>
        <row r="739">
          <cell r="D739">
            <v>0</v>
          </cell>
          <cell r="E739">
            <v>1.2314100000000001</v>
          </cell>
          <cell r="AO739">
            <v>2</v>
          </cell>
          <cell r="AP739" t="str">
            <v>Автоматизированные системы мониторинга и диагностики оборудования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</row>
        <row r="740">
          <cell r="C740">
            <v>96</v>
          </cell>
          <cell r="D740">
            <v>0</v>
          </cell>
          <cell r="E740">
            <v>1.2314100000000001</v>
          </cell>
        </row>
        <row r="741">
          <cell r="C741">
            <v>361</v>
          </cell>
          <cell r="D741">
            <v>0</v>
          </cell>
          <cell r="E741">
            <v>0</v>
          </cell>
          <cell r="AO741">
            <v>3</v>
          </cell>
          <cell r="AP741" t="str">
            <v>АСУТП, телемеханика</v>
          </cell>
          <cell r="AR741">
            <v>271.64</v>
          </cell>
          <cell r="AS741">
            <v>271.05691999999999</v>
          </cell>
          <cell r="AT741">
            <v>239.63085999999998</v>
          </cell>
          <cell r="AU741">
            <v>0</v>
          </cell>
          <cell r="AV741">
            <v>45.213999999999999</v>
          </cell>
          <cell r="AW741">
            <v>43.076999999999998</v>
          </cell>
          <cell r="AX741">
            <v>0</v>
          </cell>
          <cell r="AY741">
            <v>24.228000000000002</v>
          </cell>
          <cell r="AZ741">
            <v>16.655999999999999</v>
          </cell>
          <cell r="BA741">
            <v>11.744999999999999</v>
          </cell>
          <cell r="BB741">
            <v>19.754000000000001</v>
          </cell>
          <cell r="BC741">
            <v>7.1039999999999992</v>
          </cell>
          <cell r="BD741">
            <v>8.8040000000000003</v>
          </cell>
          <cell r="BE741">
            <v>0</v>
          </cell>
          <cell r="BF741">
            <v>-2.1370000000000005</v>
          </cell>
          <cell r="BG741">
            <v>0.95273587826779316</v>
          </cell>
          <cell r="BH741">
            <v>3.6904451000000016</v>
          </cell>
          <cell r="BI741">
            <v>0</v>
          </cell>
          <cell r="BJ741">
            <v>56.174999999999997</v>
          </cell>
          <cell r="BK741">
            <v>54.521465100000007</v>
          </cell>
          <cell r="BL741">
            <v>28.029</v>
          </cell>
          <cell r="BM741">
            <v>21.753064699999999</v>
          </cell>
          <cell r="BN741">
            <v>7.5339999999999998</v>
          </cell>
          <cell r="BO741">
            <v>17.66815442</v>
          </cell>
          <cell r="BP741">
            <v>6.4950000000000001</v>
          </cell>
          <cell r="BQ741">
            <v>8.0902459800000095</v>
          </cell>
          <cell r="BR741">
            <v>14.117000000000001</v>
          </cell>
          <cell r="BS741">
            <v>7.01</v>
          </cell>
          <cell r="BT741">
            <v>188.8</v>
          </cell>
          <cell r="BU741">
            <v>-1.6535348999999897</v>
          </cell>
          <cell r="BV741">
            <v>0.97056457676902552</v>
          </cell>
          <cell r="BW741">
            <v>0</v>
          </cell>
          <cell r="BX741">
            <v>0</v>
          </cell>
        </row>
        <row r="742">
          <cell r="D742">
            <v>0</v>
          </cell>
          <cell r="E742">
            <v>0</v>
          </cell>
          <cell r="AN742">
            <v>118</v>
          </cell>
          <cell r="AP742" t="str">
            <v>Модернизация системы передачи информации филиала  "Ставропольэнерго" на основе внедрения новейших средств телемеханики и связи с применением оборудования и аппаратуры на основе цифровых технологий в соответствии с Программой модернизации ССПИ на 2012-2017</v>
          </cell>
          <cell r="AQ742" t="str">
            <v>СТФ</v>
          </cell>
          <cell r="AR742">
            <v>271.64</v>
          </cell>
          <cell r="AS742">
            <v>271.05691999999999</v>
          </cell>
          <cell r="AT742">
            <v>239.63085999999998</v>
          </cell>
          <cell r="AU742">
            <v>0</v>
          </cell>
          <cell r="AV742">
            <v>45.213999999999999</v>
          </cell>
          <cell r="AW742">
            <v>43.076999999999998</v>
          </cell>
          <cell r="AX742">
            <v>0</v>
          </cell>
          <cell r="AY742">
            <v>24.228000000000002</v>
          </cell>
          <cell r="AZ742">
            <v>16.655999999999999</v>
          </cell>
          <cell r="BA742">
            <v>11.744999999999999</v>
          </cell>
          <cell r="BB742">
            <v>19.754000000000001</v>
          </cell>
          <cell r="BC742">
            <v>7.1039999999999992</v>
          </cell>
          <cell r="BD742">
            <v>8.8040000000000003</v>
          </cell>
          <cell r="BF742">
            <v>-2.1370000000000005</v>
          </cell>
          <cell r="BG742">
            <v>0.95273587826779316</v>
          </cell>
          <cell r="BH742">
            <v>3.6904451000000016</v>
          </cell>
          <cell r="BJ742">
            <v>56.174999999999997</v>
          </cell>
          <cell r="BK742">
            <v>54.521465100000007</v>
          </cell>
          <cell r="BL742">
            <v>28.029</v>
          </cell>
          <cell r="BM742">
            <v>21.753064699999999</v>
          </cell>
          <cell r="BN742">
            <v>7.5339999999999998</v>
          </cell>
          <cell r="BO742">
            <v>17.66815442</v>
          </cell>
          <cell r="BP742">
            <v>6.4950000000000001</v>
          </cell>
          <cell r="BQ742">
            <v>8.0902459800000095</v>
          </cell>
          <cell r="BR742">
            <v>14.117000000000001</v>
          </cell>
          <cell r="BS742">
            <v>7.01</v>
          </cell>
          <cell r="BT742">
            <v>188.8</v>
          </cell>
          <cell r="BU742">
            <v>-1.6535348999999897</v>
          </cell>
          <cell r="BV742">
            <v>0.97056457676902552</v>
          </cell>
        </row>
        <row r="743">
          <cell r="D743">
            <v>0</v>
          </cell>
          <cell r="E743">
            <v>0</v>
          </cell>
        </row>
        <row r="744">
          <cell r="D744">
            <v>0</v>
          </cell>
          <cell r="E744">
            <v>0</v>
          </cell>
          <cell r="AO744">
            <v>4</v>
          </cell>
          <cell r="AP744" t="str">
            <v>Технологическая связь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 t="e">
            <v>#DIV/0!</v>
          </cell>
          <cell r="BH744">
            <v>3.9273506999999994</v>
          </cell>
          <cell r="BI744">
            <v>0</v>
          </cell>
          <cell r="BJ744">
            <v>0</v>
          </cell>
          <cell r="BK744">
            <v>3.9273506999999999</v>
          </cell>
          <cell r="BL744">
            <v>0</v>
          </cell>
          <cell r="BM744">
            <v>3.9273506999999999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3.9273506999999999</v>
          </cell>
          <cell r="BV744" t="e">
            <v>#DIV/0!</v>
          </cell>
          <cell r="BW744">
            <v>0</v>
          </cell>
          <cell r="BX744">
            <v>0</v>
          </cell>
        </row>
        <row r="745">
          <cell r="C745">
            <v>119</v>
          </cell>
          <cell r="D745">
            <v>0</v>
          </cell>
          <cell r="E745">
            <v>0</v>
          </cell>
          <cell r="AN745">
            <v>119</v>
          </cell>
          <cell r="AP745" t="str">
            <v>Строительство   "Радио-релейная линия связи Пятигорск - гора Кольцо- пос. Ударный - ГЭС 3 - гора Стрижамент - г. Ставрополь"</v>
          </cell>
          <cell r="AQ745" t="str">
            <v>СТФ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BF745">
            <v>0</v>
          </cell>
          <cell r="BG745" t="e">
            <v>#DIV/0!</v>
          </cell>
          <cell r="BH745">
            <v>3.9273506999999994</v>
          </cell>
          <cell r="BJ745">
            <v>0</v>
          </cell>
          <cell r="BK745">
            <v>3.9273506999999999</v>
          </cell>
          <cell r="BM745">
            <v>3.9273506999999999</v>
          </cell>
          <cell r="BT745">
            <v>0</v>
          </cell>
          <cell r="BU745">
            <v>3.9273506999999999</v>
          </cell>
          <cell r="BV745" t="e">
            <v>#DIV/0!</v>
          </cell>
        </row>
        <row r="746">
          <cell r="D746">
            <v>0</v>
          </cell>
          <cell r="E746">
            <v>0</v>
          </cell>
          <cell r="AO746">
            <v>5</v>
          </cell>
          <cell r="AP746" t="str">
            <v>Прочие АСТУ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</row>
        <row r="747">
          <cell r="D747">
            <v>0</v>
          </cell>
          <cell r="E747">
            <v>0</v>
          </cell>
        </row>
        <row r="748">
          <cell r="D748">
            <v>0</v>
          </cell>
          <cell r="E748">
            <v>0</v>
          </cell>
        </row>
        <row r="749">
          <cell r="D749">
            <v>0</v>
          </cell>
          <cell r="E749">
            <v>0</v>
          </cell>
          <cell r="AO749" t="str">
            <v>2.7.</v>
          </cell>
          <cell r="AP749" t="str">
            <v>Средства учета, контроля Э/Э</v>
          </cell>
          <cell r="AR749">
            <v>116.0235</v>
          </cell>
          <cell r="AS749">
            <v>73.889239999999987</v>
          </cell>
          <cell r="AT749">
            <v>59.682039999999994</v>
          </cell>
          <cell r="AU749">
            <v>13.196999999999999</v>
          </cell>
          <cell r="AV749">
            <v>51.138000000000005</v>
          </cell>
          <cell r="AW749">
            <v>50.577999999999996</v>
          </cell>
          <cell r="AX749">
            <v>0</v>
          </cell>
          <cell r="AY749">
            <v>0</v>
          </cell>
          <cell r="AZ749">
            <v>3.8620000000000001</v>
          </cell>
          <cell r="BA749">
            <v>0</v>
          </cell>
          <cell r="BB749">
            <v>30</v>
          </cell>
          <cell r="BC749">
            <v>29.051000000000002</v>
          </cell>
          <cell r="BD749">
            <v>17.276</v>
          </cell>
          <cell r="BE749">
            <v>21.527000000000001</v>
          </cell>
          <cell r="BF749">
            <v>-0.56000000000000605</v>
          </cell>
          <cell r="BG749" t="e">
            <v>#DIV/0!</v>
          </cell>
          <cell r="BH749">
            <v>29.928861109999996</v>
          </cell>
          <cell r="BI749">
            <v>0</v>
          </cell>
          <cell r="BJ749">
            <v>59.520849999999996</v>
          </cell>
          <cell r="BK749">
            <v>75.708251099999998</v>
          </cell>
          <cell r="BL749">
            <v>0</v>
          </cell>
          <cell r="BM749">
            <v>29.928861100000002</v>
          </cell>
          <cell r="BN749">
            <v>24.425599999999999</v>
          </cell>
          <cell r="BO749">
            <v>0</v>
          </cell>
          <cell r="BP749">
            <v>22.587499999999999</v>
          </cell>
          <cell r="BQ749">
            <v>30.999390000000002</v>
          </cell>
          <cell r="BR749">
            <v>12.50775</v>
          </cell>
          <cell r="BS749">
            <v>14.78</v>
          </cell>
          <cell r="BT749">
            <v>595.4</v>
          </cell>
          <cell r="BU749">
            <v>16.187401100000006</v>
          </cell>
          <cell r="BV749" t="e">
            <v>#DIV/0!</v>
          </cell>
          <cell r="BW749">
            <v>0</v>
          </cell>
          <cell r="BX749">
            <v>0</v>
          </cell>
        </row>
        <row r="750">
          <cell r="D750">
            <v>0.5670018</v>
          </cell>
          <cell r="E750">
            <v>0.46423000000000003</v>
          </cell>
          <cell r="AO750">
            <v>1</v>
          </cell>
          <cell r="AP750" t="str">
            <v>АСКУЭ оптового рынка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</row>
        <row r="751">
          <cell r="D751">
            <v>0</v>
          </cell>
          <cell r="E751">
            <v>0</v>
          </cell>
        </row>
        <row r="752">
          <cell r="C752" t="str">
            <v>370</v>
          </cell>
          <cell r="D752">
            <v>0</v>
          </cell>
          <cell r="E752">
            <v>0</v>
          </cell>
          <cell r="AO752">
            <v>2</v>
          </cell>
          <cell r="AP752" t="str">
            <v>АСКУЭ розничного рынка</v>
          </cell>
          <cell r="AR752">
            <v>116.0235</v>
          </cell>
          <cell r="AS752">
            <v>73.889239999999987</v>
          </cell>
          <cell r="AT752">
            <v>59.682039999999994</v>
          </cell>
          <cell r="AU752">
            <v>13.196999999999999</v>
          </cell>
          <cell r="AV752">
            <v>51.138000000000005</v>
          </cell>
          <cell r="AW752">
            <v>50.577999999999996</v>
          </cell>
          <cell r="AX752">
            <v>0</v>
          </cell>
          <cell r="AY752">
            <v>0</v>
          </cell>
          <cell r="AZ752">
            <v>3.8620000000000001</v>
          </cell>
          <cell r="BA752">
            <v>0</v>
          </cell>
          <cell r="BB752">
            <v>30</v>
          </cell>
          <cell r="BC752">
            <v>29.051000000000002</v>
          </cell>
          <cell r="BD752">
            <v>17.276</v>
          </cell>
          <cell r="BE752">
            <v>21.527000000000001</v>
          </cell>
          <cell r="BF752">
            <v>-0.56000000000000605</v>
          </cell>
          <cell r="BG752" t="e">
            <v>#DIV/0!</v>
          </cell>
          <cell r="BH752">
            <v>29.928861109999996</v>
          </cell>
          <cell r="BI752">
            <v>0</v>
          </cell>
          <cell r="BJ752">
            <v>59.520849999999996</v>
          </cell>
          <cell r="BK752">
            <v>75.708251099999998</v>
          </cell>
          <cell r="BL752">
            <v>0</v>
          </cell>
          <cell r="BM752">
            <v>29.928861100000002</v>
          </cell>
          <cell r="BN752">
            <v>24.425599999999999</v>
          </cell>
          <cell r="BO752">
            <v>0</v>
          </cell>
          <cell r="BP752">
            <v>22.587499999999999</v>
          </cell>
          <cell r="BQ752">
            <v>30.999390000000002</v>
          </cell>
          <cell r="BR752">
            <v>12.50775</v>
          </cell>
          <cell r="BS752">
            <v>14.78</v>
          </cell>
          <cell r="BT752">
            <v>595.4</v>
          </cell>
          <cell r="BU752">
            <v>16.187401100000006</v>
          </cell>
          <cell r="BV752" t="e">
            <v>#DIV/0!</v>
          </cell>
          <cell r="BW752">
            <v>0</v>
          </cell>
          <cell r="BX752">
            <v>0</v>
          </cell>
        </row>
        <row r="753">
          <cell r="C753" t="str">
            <v>371</v>
          </cell>
          <cell r="D753">
            <v>0</v>
          </cell>
          <cell r="E753">
            <v>0</v>
          </cell>
          <cell r="AN753">
            <v>120</v>
          </cell>
          <cell r="AP753" t="str">
            <v>Программа перспективного развития систем учета электроэнергии на РРЭ</v>
          </cell>
          <cell r="AQ753" t="str">
            <v>СТФ</v>
          </cell>
          <cell r="AR753">
            <v>116.0235</v>
          </cell>
          <cell r="AS753">
            <v>73.889239999999987</v>
          </cell>
          <cell r="AT753">
            <v>58.381679999999996</v>
          </cell>
          <cell r="AU753">
            <v>13.141999999999999</v>
          </cell>
          <cell r="AV753">
            <v>51.138000000000005</v>
          </cell>
          <cell r="AW753">
            <v>49.475999999999999</v>
          </cell>
          <cell r="AX753">
            <v>0</v>
          </cell>
          <cell r="AZ753">
            <v>3.8620000000000001</v>
          </cell>
          <cell r="BB753">
            <v>30</v>
          </cell>
          <cell r="BC753">
            <v>27.949000000000002</v>
          </cell>
          <cell r="BD753">
            <v>17.276</v>
          </cell>
          <cell r="BE753">
            <v>21.527000000000001</v>
          </cell>
          <cell r="BF753">
            <v>-1.6620000000000061</v>
          </cell>
          <cell r="BG753">
            <v>0.9674997066760529</v>
          </cell>
          <cell r="BH753">
            <v>29.928861109999996</v>
          </cell>
          <cell r="BJ753">
            <v>59.520849999999996</v>
          </cell>
          <cell r="BK753">
            <v>74.412861100000001</v>
          </cell>
          <cell r="BL753">
            <v>0</v>
          </cell>
          <cell r="BM753">
            <v>29.928861100000002</v>
          </cell>
          <cell r="BN753">
            <v>24.425599999999999</v>
          </cell>
          <cell r="BP753">
            <v>22.587499999999999</v>
          </cell>
          <cell r="BQ753">
            <v>29.704000000000001</v>
          </cell>
          <cell r="BR753">
            <v>12.50775</v>
          </cell>
          <cell r="BS753">
            <v>14.78</v>
          </cell>
          <cell r="BT753">
            <v>595.4</v>
          </cell>
          <cell r="BU753">
            <v>14.892011100000005</v>
          </cell>
          <cell r="BV753">
            <v>1.2501982263358136</v>
          </cell>
        </row>
        <row r="754">
          <cell r="D754">
            <v>0</v>
          </cell>
          <cell r="E754">
            <v>0</v>
          </cell>
          <cell r="AN754">
            <v>121</v>
          </cell>
          <cell r="AP754" t="str">
            <v>Автоматизация</v>
          </cell>
          <cell r="AV754">
            <v>0</v>
          </cell>
          <cell r="AW754">
            <v>5.51</v>
          </cell>
          <cell r="BF754">
            <v>5.51</v>
          </cell>
          <cell r="BG754" t="e">
            <v>#DIV/0!</v>
          </cell>
          <cell r="BJ754">
            <v>8.4600000000000009</v>
          </cell>
          <cell r="BK754">
            <v>6.5017999999999994</v>
          </cell>
          <cell r="BU754">
            <v>-1.9582000000000015</v>
          </cell>
          <cell r="BV754">
            <v>0.76853427895981075</v>
          </cell>
        </row>
        <row r="755">
          <cell r="C755" t="str">
            <v>373</v>
          </cell>
          <cell r="D755">
            <v>0</v>
          </cell>
          <cell r="E755">
            <v>0</v>
          </cell>
          <cell r="AN755">
            <v>122</v>
          </cell>
          <cell r="AP755" t="str">
            <v>Установка точек учета на присоединении 0,4 кВ</v>
          </cell>
          <cell r="AV755">
            <v>0</v>
          </cell>
          <cell r="AW755">
            <v>3.99</v>
          </cell>
          <cell r="BF755">
            <v>3.99</v>
          </cell>
          <cell r="BG755" t="e">
            <v>#DIV/0!</v>
          </cell>
          <cell r="BJ755">
            <v>4.7087793800000002</v>
          </cell>
          <cell r="BK755">
            <v>4.7081999999999997</v>
          </cell>
          <cell r="BU755">
            <v>-5.793800000004623E-4</v>
          </cell>
          <cell r="BV755">
            <v>0.99987695749721017</v>
          </cell>
        </row>
        <row r="756">
          <cell r="D756">
            <v>0</v>
          </cell>
          <cell r="E756">
            <v>0</v>
          </cell>
          <cell r="AN756">
            <v>123</v>
          </cell>
          <cell r="AP756" t="str">
            <v>Установка точек учета на присоединении 0,2 кВ</v>
          </cell>
          <cell r="AV756">
            <v>0</v>
          </cell>
          <cell r="AW756">
            <v>39.975999999999999</v>
          </cell>
          <cell r="BF756">
            <v>39.975999999999999</v>
          </cell>
          <cell r="BG756" t="e">
            <v>#DIV/0!</v>
          </cell>
          <cell r="BJ756">
            <v>47.17145816</v>
          </cell>
          <cell r="BK756">
            <v>47.171679999999995</v>
          </cell>
          <cell r="BU756">
            <v>2.2183999999469961E-4</v>
          </cell>
          <cell r="BV756">
            <v>1.0000047028438095</v>
          </cell>
        </row>
        <row r="757">
          <cell r="D757">
            <v>0</v>
          </cell>
          <cell r="E757">
            <v>0</v>
          </cell>
          <cell r="AN757">
            <v>124</v>
          </cell>
          <cell r="AP757" t="str">
            <v>Кредиторская задолженность, сформировавшаяся по итогам  года</v>
          </cell>
          <cell r="BF757">
            <v>0</v>
          </cell>
          <cell r="BG757" t="e">
            <v>#DIV/0!</v>
          </cell>
          <cell r="BJ757">
            <v>-0.82199999999999995</v>
          </cell>
          <cell r="BK757">
            <v>16.030999999999999</v>
          </cell>
          <cell r="BU757">
            <v>16.852999999999998</v>
          </cell>
          <cell r="BV757">
            <v>-19.502433090024329</v>
          </cell>
        </row>
        <row r="758">
          <cell r="D758">
            <v>0</v>
          </cell>
          <cell r="E758">
            <v>0</v>
          </cell>
          <cell r="AN758">
            <v>125</v>
          </cell>
          <cell r="AP758" t="str">
            <v>Автоматизированная информационно-измерительная система коммерческого учета электрической энергии и мощности (АИИС КУЭ) по точкам учета ЗЭС на вводах в жилые дома ВЛ 0.4 кВ Ф-1, 2, 3 от ТП 27/150, пос. Темнореченский Шпаковского района</v>
          </cell>
          <cell r="AQ758" t="str">
            <v>СТФ</v>
          </cell>
          <cell r="AS758">
            <v>0</v>
          </cell>
          <cell r="AT758">
            <v>1.30036</v>
          </cell>
          <cell r="AU758">
            <v>5.5E-2</v>
          </cell>
          <cell r="AV758">
            <v>0</v>
          </cell>
          <cell r="AW758">
            <v>1.1020000000000001</v>
          </cell>
          <cell r="BC758">
            <v>1.1020000000000001</v>
          </cell>
          <cell r="BF758">
            <v>1.1020000000000001</v>
          </cell>
          <cell r="BG758" t="e">
            <v>#DIV/0!</v>
          </cell>
          <cell r="BJ758">
            <v>0</v>
          </cell>
          <cell r="BK758">
            <v>1.29539</v>
          </cell>
          <cell r="BQ758">
            <v>1.29539</v>
          </cell>
          <cell r="BT758">
            <v>0</v>
          </cell>
          <cell r="BU758">
            <v>1.29539</v>
          </cell>
          <cell r="BV758" t="e">
            <v>#DIV/0!</v>
          </cell>
        </row>
        <row r="759">
          <cell r="D759">
            <v>0</v>
          </cell>
          <cell r="E759">
            <v>0</v>
          </cell>
          <cell r="AO759">
            <v>3</v>
          </cell>
          <cell r="AP759" t="str">
            <v>Прочие средства учета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 t="e">
            <v>#DIV/0!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 t="e">
            <v>#DIV/0!</v>
          </cell>
          <cell r="BW759">
            <v>0</v>
          </cell>
          <cell r="BX759">
            <v>0</v>
          </cell>
        </row>
        <row r="760">
          <cell r="D760">
            <v>0</v>
          </cell>
          <cell r="E760">
            <v>0</v>
          </cell>
          <cell r="AQ760" t="str">
            <v>Филиал...</v>
          </cell>
          <cell r="AV760">
            <v>0</v>
          </cell>
          <cell r="AW760">
            <v>0</v>
          </cell>
          <cell r="BF760">
            <v>0</v>
          </cell>
          <cell r="BG760" t="e">
            <v>#DIV/0!</v>
          </cell>
          <cell r="BJ760">
            <v>0</v>
          </cell>
          <cell r="BK760">
            <v>0</v>
          </cell>
          <cell r="BU760">
            <v>0</v>
          </cell>
          <cell r="BV760" t="e">
            <v>#DIV/0!</v>
          </cell>
        </row>
        <row r="761">
          <cell r="D761">
            <v>0</v>
          </cell>
          <cell r="E761">
            <v>0</v>
          </cell>
          <cell r="BF761">
            <v>0</v>
          </cell>
          <cell r="BG761" t="e">
            <v>#DIV/0!</v>
          </cell>
          <cell r="BU761">
            <v>0</v>
          </cell>
          <cell r="BV761" t="e">
            <v>#DIV/0!</v>
          </cell>
        </row>
        <row r="762">
          <cell r="D762">
            <v>0</v>
          </cell>
          <cell r="E762">
            <v>0</v>
          </cell>
          <cell r="AO762" t="str">
            <v>2.8.</v>
          </cell>
          <cell r="AP762" t="str">
            <v>Программы по обеспечению безопасности</v>
          </cell>
          <cell r="AR762">
            <v>18.295000000000002</v>
          </cell>
          <cell r="AS762">
            <v>19.572979720600003</v>
          </cell>
          <cell r="AT762">
            <v>13.075580000000002</v>
          </cell>
          <cell r="AU762">
            <v>5.0023641699999999</v>
          </cell>
          <cell r="AV762">
            <v>15.504999999999999</v>
          </cell>
          <cell r="AW762">
            <v>11.081</v>
          </cell>
          <cell r="AX762">
            <v>0</v>
          </cell>
          <cell r="AY762">
            <v>5.4000000000000006E-2</v>
          </cell>
          <cell r="AZ762">
            <v>0</v>
          </cell>
          <cell r="BA762">
            <v>2.3490000000000002</v>
          </cell>
          <cell r="BB762">
            <v>1.5049999999999999</v>
          </cell>
          <cell r="BC762">
            <v>1.5049999999999999</v>
          </cell>
          <cell r="BD762">
            <v>14</v>
          </cell>
          <cell r="BE762">
            <v>7.173</v>
          </cell>
          <cell r="BF762">
            <v>-4.4239999999999995</v>
          </cell>
          <cell r="BG762" t="e">
            <v>#DIV/0!</v>
          </cell>
          <cell r="BH762">
            <v>16.52175986</v>
          </cell>
          <cell r="BI762">
            <v>0.78864409000000002</v>
          </cell>
          <cell r="BJ762">
            <v>18.2959</v>
          </cell>
          <cell r="BK762">
            <v>28.807733549999998</v>
          </cell>
          <cell r="BL762">
            <v>0</v>
          </cell>
          <cell r="BM762">
            <v>3.95E-2</v>
          </cell>
          <cell r="BN762">
            <v>0</v>
          </cell>
          <cell r="BO762">
            <v>18.353694650000001</v>
          </cell>
          <cell r="BP762">
            <v>6.3175233333333338</v>
          </cell>
          <cell r="BQ762">
            <v>2.8464822333333331</v>
          </cell>
          <cell r="BR762">
            <v>11.978376666666666</v>
          </cell>
          <cell r="BS762">
            <v>7.5680566666666671</v>
          </cell>
          <cell r="BT762">
            <v>0</v>
          </cell>
          <cell r="BU762">
            <v>10.511833549999997</v>
          </cell>
          <cell r="BV762" t="e">
            <v>#DIV/0!</v>
          </cell>
          <cell r="BW762">
            <v>0</v>
          </cell>
          <cell r="BX762">
            <v>0</v>
          </cell>
        </row>
        <row r="763">
          <cell r="D763">
            <v>0</v>
          </cell>
          <cell r="E763">
            <v>0</v>
          </cell>
          <cell r="AO763">
            <v>1</v>
          </cell>
          <cell r="AP763" t="str">
            <v>Охрана, обеспечение безопасности</v>
          </cell>
          <cell r="AR763">
            <v>18.295000000000002</v>
          </cell>
          <cell r="AS763">
            <v>19.572979720600003</v>
          </cell>
          <cell r="AT763">
            <v>13.075580000000002</v>
          </cell>
          <cell r="AU763">
            <v>5.0023641699999999</v>
          </cell>
          <cell r="AV763">
            <v>15.504999999999999</v>
          </cell>
          <cell r="AW763">
            <v>11.081</v>
          </cell>
          <cell r="AX763">
            <v>0</v>
          </cell>
          <cell r="AY763">
            <v>5.4000000000000006E-2</v>
          </cell>
          <cell r="AZ763">
            <v>0</v>
          </cell>
          <cell r="BA763">
            <v>2.3490000000000002</v>
          </cell>
          <cell r="BB763">
            <v>1.5049999999999999</v>
          </cell>
          <cell r="BC763">
            <v>1.5049999999999999</v>
          </cell>
          <cell r="BD763">
            <v>14</v>
          </cell>
          <cell r="BE763">
            <v>7.173</v>
          </cell>
          <cell r="BF763">
            <v>-4.4239999999999995</v>
          </cell>
          <cell r="BG763" t="e">
            <v>#DIV/0!</v>
          </cell>
          <cell r="BH763">
            <v>16.52175986</v>
          </cell>
          <cell r="BI763">
            <v>0.78864409000000002</v>
          </cell>
          <cell r="BJ763">
            <v>18.2959</v>
          </cell>
          <cell r="BK763">
            <v>28.807733549999998</v>
          </cell>
          <cell r="BL763">
            <v>0</v>
          </cell>
          <cell r="BM763">
            <v>3.95E-2</v>
          </cell>
          <cell r="BN763">
            <v>0</v>
          </cell>
          <cell r="BO763">
            <v>18.353694650000001</v>
          </cell>
          <cell r="BP763">
            <v>6.3175233333333338</v>
          </cell>
          <cell r="BQ763">
            <v>2.8464822333333331</v>
          </cell>
          <cell r="BR763">
            <v>11.978376666666666</v>
          </cell>
          <cell r="BS763">
            <v>7.5680566666666671</v>
          </cell>
          <cell r="BT763">
            <v>0</v>
          </cell>
          <cell r="BU763">
            <v>10.511833549999997</v>
          </cell>
          <cell r="BV763" t="e">
            <v>#DIV/0!</v>
          </cell>
          <cell r="BW763">
            <v>0</v>
          </cell>
          <cell r="BX763">
            <v>0</v>
          </cell>
        </row>
        <row r="764">
          <cell r="C764" t="str">
            <v>53</v>
          </cell>
          <cell r="D764">
            <v>0</v>
          </cell>
          <cell r="E764">
            <v>0.46423000000000003</v>
          </cell>
          <cell r="AN764">
            <v>126</v>
          </cell>
          <cell r="AP764" t="str">
            <v>Реконструкция ПС 110/10 кВ Б.Уголь (инженерно-технические мероприятия, направленные на охрану объекта)</v>
          </cell>
          <cell r="AQ764" t="str">
            <v>СТФ</v>
          </cell>
          <cell r="AR764">
            <v>5.3120000000000003</v>
          </cell>
          <cell r="AS764">
            <v>3.77637</v>
          </cell>
          <cell r="AT764">
            <v>3.0160800000000001</v>
          </cell>
          <cell r="AU764">
            <v>0.498</v>
          </cell>
          <cell r="AV764">
            <v>4.5019999999999998</v>
          </cell>
          <cell r="AW764">
            <v>2.556</v>
          </cell>
          <cell r="AX764">
            <v>0</v>
          </cell>
          <cell r="AZ764">
            <v>0</v>
          </cell>
          <cell r="BB764">
            <v>0.502</v>
          </cell>
          <cell r="BC764">
            <v>0.502</v>
          </cell>
          <cell r="BD764">
            <v>4</v>
          </cell>
          <cell r="BE764">
            <v>2.0539999999999998</v>
          </cell>
          <cell r="BF764">
            <v>-1.9459999999999997</v>
          </cell>
          <cell r="BG764">
            <v>0.56774766770324303</v>
          </cell>
          <cell r="BJ764">
            <v>5.31236</v>
          </cell>
          <cell r="BK764">
            <v>3.0160800000000001</v>
          </cell>
          <cell r="BL764">
            <v>0</v>
          </cell>
          <cell r="BN764">
            <v>0</v>
          </cell>
          <cell r="BP764">
            <v>1.8701426666666667</v>
          </cell>
          <cell r="BQ764">
            <v>1.1812586666666667</v>
          </cell>
          <cell r="BR764">
            <v>3.4422173333333332</v>
          </cell>
          <cell r="BS764">
            <v>1.8348213333333334</v>
          </cell>
          <cell r="BT764">
            <v>0</v>
          </cell>
          <cell r="BU764">
            <v>-2.2962799999999999</v>
          </cell>
          <cell r="BV764">
            <v>0.56774766770324303</v>
          </cell>
        </row>
        <row r="765">
          <cell r="D765">
            <v>0</v>
          </cell>
          <cell r="E765">
            <v>0</v>
          </cell>
          <cell r="AN765">
            <v>127</v>
          </cell>
          <cell r="AP765" t="str">
            <v>Реконструкция ПС 110/10 кВ Провал (инженерно-технические мероприятия, направленные на охрану объекта)</v>
          </cell>
          <cell r="AQ765" t="str">
            <v>СТФ</v>
          </cell>
          <cell r="AR765">
            <v>5.3120000000000003</v>
          </cell>
          <cell r="AS765">
            <v>3.9687100000000002</v>
          </cell>
          <cell r="AT765">
            <v>3.2084200000000003</v>
          </cell>
          <cell r="AU765">
            <v>0.498</v>
          </cell>
          <cell r="AV765">
            <v>4.5019999999999998</v>
          </cell>
          <cell r="AW765">
            <v>2.7190000000000003</v>
          </cell>
          <cell r="AX765">
            <v>0</v>
          </cell>
          <cell r="AZ765">
            <v>0</v>
          </cell>
          <cell r="BB765">
            <v>0.502</v>
          </cell>
          <cell r="BC765">
            <v>0.502</v>
          </cell>
          <cell r="BD765">
            <v>4</v>
          </cell>
          <cell r="BE765">
            <v>2.2170000000000001</v>
          </cell>
          <cell r="BF765">
            <v>-1.7829999999999995</v>
          </cell>
          <cell r="BG765">
            <v>0.60395379831186147</v>
          </cell>
          <cell r="BJ765">
            <v>5.31236</v>
          </cell>
          <cell r="BK765">
            <v>3.2084199999999994</v>
          </cell>
          <cell r="BL765">
            <v>0</v>
          </cell>
          <cell r="BN765">
            <v>0</v>
          </cell>
          <cell r="BP765">
            <v>1.8701426666666667</v>
          </cell>
          <cell r="BQ765">
            <v>1.2389606666666664</v>
          </cell>
          <cell r="BR765">
            <v>3.4422173333333332</v>
          </cell>
          <cell r="BS765">
            <v>1.9694593333333332</v>
          </cell>
          <cell r="BT765">
            <v>0</v>
          </cell>
          <cell r="BU765">
            <v>-2.1039400000000006</v>
          </cell>
          <cell r="BV765">
            <v>0.60395379831186125</v>
          </cell>
        </row>
        <row r="766">
          <cell r="D766">
            <v>0</v>
          </cell>
          <cell r="E766">
            <v>0</v>
          </cell>
          <cell r="AN766">
            <v>128</v>
          </cell>
          <cell r="AP766" t="str">
            <v>Реконструкция ПС 110/35/10 кВ Александровская (инженерно-технические мероприятия, направленные на охрану объекта)</v>
          </cell>
          <cell r="AQ766" t="str">
            <v>СТФ</v>
          </cell>
          <cell r="AR766">
            <v>7.6710000000000003</v>
          </cell>
          <cell r="AS766">
            <v>4.893790000000001</v>
          </cell>
          <cell r="AT766">
            <v>4.0556600000000005</v>
          </cell>
          <cell r="AU766">
            <v>0.499</v>
          </cell>
          <cell r="AV766">
            <v>6.5010000000000003</v>
          </cell>
          <cell r="AW766">
            <v>3.4370000000000003</v>
          </cell>
          <cell r="AX766">
            <v>0</v>
          </cell>
          <cell r="AY766">
            <v>3.4000000000000002E-2</v>
          </cell>
          <cell r="AZ766">
            <v>0</v>
          </cell>
          <cell r="BB766">
            <v>0.501</v>
          </cell>
          <cell r="BC766">
            <v>0.501</v>
          </cell>
          <cell r="BD766">
            <v>6</v>
          </cell>
          <cell r="BE766">
            <v>2.9020000000000001</v>
          </cell>
          <cell r="BF766">
            <v>-3.0640000000000001</v>
          </cell>
          <cell r="BG766">
            <v>0.52868789417012774</v>
          </cell>
          <cell r="BJ766">
            <v>7.6711799999999997</v>
          </cell>
          <cell r="BK766">
            <v>4.0556600000000005</v>
          </cell>
          <cell r="BL766">
            <v>0</v>
          </cell>
          <cell r="BM766">
            <v>1.6E-2</v>
          </cell>
          <cell r="BN766">
            <v>0</v>
          </cell>
          <cell r="BP766">
            <v>2.5772379999999999</v>
          </cell>
          <cell r="BQ766">
            <v>0.27588399999999996</v>
          </cell>
          <cell r="BR766">
            <v>5.0939420000000002</v>
          </cell>
          <cell r="BS766">
            <v>3.7637760000000005</v>
          </cell>
          <cell r="BT766">
            <v>0</v>
          </cell>
          <cell r="BU766">
            <v>-3.6155199999999992</v>
          </cell>
          <cell r="BV766">
            <v>0.52868789417012774</v>
          </cell>
        </row>
        <row r="767">
          <cell r="D767">
            <v>0</v>
          </cell>
          <cell r="E767">
            <v>0</v>
          </cell>
          <cell r="AN767">
            <v>129</v>
          </cell>
          <cell r="AP767" t="str">
            <v>Реконструкция ПС 110/35/10 кВ "Ессентуки-2" (инженерно-технические мероприятия, направленные на охрану объекта)</v>
          </cell>
          <cell r="AQ767" t="str">
            <v>СТФ</v>
          </cell>
          <cell r="AS767">
            <v>6.9341097206000004</v>
          </cell>
          <cell r="AT767">
            <v>2.79542</v>
          </cell>
          <cell r="AU767">
            <v>3.5073641699999998</v>
          </cell>
          <cell r="AV767">
            <v>0</v>
          </cell>
          <cell r="AW767">
            <v>2.3690000000000002</v>
          </cell>
          <cell r="AY767">
            <v>0.02</v>
          </cell>
          <cell r="BA767">
            <v>2.3490000000000002</v>
          </cell>
          <cell r="BF767">
            <v>2.3690000000000002</v>
          </cell>
          <cell r="BG767" t="e">
            <v>#DIV/0!</v>
          </cell>
          <cell r="BH767">
            <v>0.66133821999999975</v>
          </cell>
          <cell r="BJ767">
            <v>0</v>
          </cell>
          <cell r="BK767">
            <v>3.4567582199999998</v>
          </cell>
          <cell r="BM767">
            <v>2.35E-2</v>
          </cell>
          <cell r="BO767">
            <v>3.2828793199999997</v>
          </cell>
          <cell r="BQ767">
            <v>0.1503789000000002</v>
          </cell>
          <cell r="BT767">
            <v>0</v>
          </cell>
          <cell r="BU767">
            <v>3.4567582199999998</v>
          </cell>
          <cell r="BV767" t="e">
            <v>#DIV/0!</v>
          </cell>
        </row>
        <row r="768">
          <cell r="D768">
            <v>0</v>
          </cell>
          <cell r="E768">
            <v>0</v>
          </cell>
          <cell r="AN768">
            <v>130</v>
          </cell>
          <cell r="AP768" t="str">
            <v>Реконструкция ПС 110/10-6 кВ "Западная" (инженерно-технические мероприятия, направленные на охрану объекта)</v>
          </cell>
          <cell r="AQ768" t="str">
            <v>СТФ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BF768">
            <v>0</v>
          </cell>
          <cell r="BG768" t="e">
            <v>#DIV/0!</v>
          </cell>
          <cell r="BH768">
            <v>2.5782878200000003</v>
          </cell>
          <cell r="BJ768">
            <v>0</v>
          </cell>
          <cell r="BK768">
            <v>2.5779999999999998</v>
          </cell>
          <cell r="BO768">
            <v>2.5779999999999998</v>
          </cell>
          <cell r="BT768">
            <v>0</v>
          </cell>
          <cell r="BU768">
            <v>2.5779999999999998</v>
          </cell>
          <cell r="BV768" t="e">
            <v>#DIV/0!</v>
          </cell>
        </row>
        <row r="769">
          <cell r="C769" t="str">
            <v>60</v>
          </cell>
          <cell r="D769">
            <v>0.40700559999999997</v>
          </cell>
          <cell r="E769">
            <v>0</v>
          </cell>
          <cell r="AN769">
            <v>131</v>
          </cell>
          <cell r="AP769" t="str">
            <v>Реконструкция ПС 110/10-6 кВ "Северная" (инженерно-технические мероприятия, направленные на охрану объекта)</v>
          </cell>
          <cell r="AQ769" t="str">
            <v>СТФ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BF769">
            <v>0</v>
          </cell>
          <cell r="BG769" t="e">
            <v>#DIV/0!</v>
          </cell>
          <cell r="BH769">
            <v>1.4219925099999997</v>
          </cell>
          <cell r="BJ769">
            <v>0</v>
          </cell>
          <cell r="BK769">
            <v>1.4219925099999997</v>
          </cell>
          <cell r="BO769">
            <v>1.4219925099999997</v>
          </cell>
          <cell r="BT769">
            <v>0</v>
          </cell>
          <cell r="BU769">
            <v>1.4219925099999997</v>
          </cell>
          <cell r="BV769" t="e">
            <v>#DIV/0!</v>
          </cell>
        </row>
        <row r="770">
          <cell r="C770" t="str">
            <v>59</v>
          </cell>
          <cell r="D770">
            <v>0.15999620000000001</v>
          </cell>
          <cell r="E770">
            <v>0</v>
          </cell>
          <cell r="AN770">
            <v>132</v>
          </cell>
          <cell r="AP770" t="str">
            <v>Реконструкция ПС 110/6 кВ "Лесная" (инженерно-технические мероприятия, направленные на охрану объекта)</v>
          </cell>
          <cell r="AQ770" t="str">
            <v>СТФ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BF770">
            <v>0</v>
          </cell>
          <cell r="BG770" t="e">
            <v>#DIV/0!</v>
          </cell>
          <cell r="BH770">
            <v>0.22034588999999966</v>
          </cell>
          <cell r="BJ770">
            <v>0</v>
          </cell>
          <cell r="BK770">
            <v>0.22034588999999966</v>
          </cell>
          <cell r="BO770">
            <v>0.22034588999999966</v>
          </cell>
          <cell r="BT770">
            <v>0</v>
          </cell>
          <cell r="BU770">
            <v>0.22034588999999966</v>
          </cell>
          <cell r="BV770" t="e">
            <v>#DIV/0!</v>
          </cell>
        </row>
        <row r="771">
          <cell r="D771">
            <v>4.5560759999999999E-2</v>
          </cell>
          <cell r="E771">
            <v>4.555E-2</v>
          </cell>
          <cell r="AN771">
            <v>133</v>
          </cell>
          <cell r="AP771" t="str">
            <v>Реконструкция ПС 110/10 кВ "Южная" (инженерно-технические мероприятия, направленные на охрану объекта)</v>
          </cell>
          <cell r="AQ771" t="str">
            <v>СТФ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BF771">
            <v>0</v>
          </cell>
          <cell r="BG771" t="e">
            <v>#DIV/0!</v>
          </cell>
          <cell r="BI771">
            <v>0.10972541</v>
          </cell>
          <cell r="BJ771">
            <v>0</v>
          </cell>
          <cell r="BK771">
            <v>-0.10972540999999969</v>
          </cell>
          <cell r="BO771">
            <v>-0.10972540999999969</v>
          </cell>
          <cell r="BT771">
            <v>0</v>
          </cell>
          <cell r="BU771">
            <v>-0.10972540999999969</v>
          </cell>
          <cell r="BV771" t="e">
            <v>#DIV/0!</v>
          </cell>
        </row>
        <row r="772">
          <cell r="D772">
            <v>4.5560759999999999E-2</v>
          </cell>
          <cell r="E772">
            <v>4.555E-2</v>
          </cell>
          <cell r="AN772">
            <v>134</v>
          </cell>
          <cell r="AP772" t="str">
            <v>Реконструкция ПС 110/10-6 кВ "Восточная" (инженерно-технические мероприятия, направленные на охрану объекта)</v>
          </cell>
          <cell r="AQ772" t="str">
            <v>СТФ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BF772">
            <v>0</v>
          </cell>
          <cell r="BG772" t="e">
            <v>#DIV/0!</v>
          </cell>
          <cell r="BH772">
            <v>3.8051786899999995</v>
          </cell>
          <cell r="BJ772">
            <v>0</v>
          </cell>
          <cell r="BK772">
            <v>3.8051786899999995</v>
          </cell>
          <cell r="BO772">
            <v>3.8051786899999995</v>
          </cell>
          <cell r="BT772">
            <v>0</v>
          </cell>
          <cell r="BU772">
            <v>3.8051786899999995</v>
          </cell>
          <cell r="BV772" t="e">
            <v>#DIV/0!</v>
          </cell>
        </row>
        <row r="773">
          <cell r="C773" t="str">
            <v>143</v>
          </cell>
          <cell r="D773">
            <v>4.5560759999999999E-2</v>
          </cell>
          <cell r="E773">
            <v>4.555E-2</v>
          </cell>
          <cell r="AN773">
            <v>135</v>
          </cell>
          <cell r="AP773" t="str">
            <v>Реконструкция ПС 110/6 кВ "Промышленная" (инженерно-технические мероприятия, направленные на охрану объекта)</v>
          </cell>
          <cell r="AQ773" t="str">
            <v>СТФ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BF773">
            <v>0</v>
          </cell>
          <cell r="BG773" t="e">
            <v>#DIV/0!</v>
          </cell>
          <cell r="BH773">
            <v>0.58190135000000009</v>
          </cell>
          <cell r="BJ773">
            <v>0</v>
          </cell>
          <cell r="BK773">
            <v>0.58190135000000009</v>
          </cell>
          <cell r="BO773">
            <v>0.58190135000000009</v>
          </cell>
          <cell r="BT773">
            <v>0</v>
          </cell>
          <cell r="BU773">
            <v>0.58190135000000009</v>
          </cell>
          <cell r="BV773" t="e">
            <v>#DIV/0!</v>
          </cell>
        </row>
        <row r="774">
          <cell r="D774">
            <v>0</v>
          </cell>
          <cell r="E774">
            <v>0</v>
          </cell>
          <cell r="AN774">
            <v>136</v>
          </cell>
          <cell r="AP774" t="str">
            <v>Реконструкция ПС 110/10 кВ "Заводская" (инженерно-технические мероприятия, направленные на охрану объекта)</v>
          </cell>
          <cell r="AQ774" t="str">
            <v>СТФ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BF774">
            <v>0</v>
          </cell>
          <cell r="BG774" t="e">
            <v>#DIV/0!</v>
          </cell>
          <cell r="BH774">
            <v>0.53503424000000022</v>
          </cell>
          <cell r="BJ774">
            <v>0</v>
          </cell>
          <cell r="BK774">
            <v>0.53503424000000022</v>
          </cell>
          <cell r="BO774">
            <v>0.53503424000000022</v>
          </cell>
          <cell r="BT774">
            <v>0</v>
          </cell>
          <cell r="BU774">
            <v>0.53503424000000022</v>
          </cell>
          <cell r="BV774" t="e">
            <v>#DIV/0!</v>
          </cell>
        </row>
        <row r="775">
          <cell r="D775">
            <v>0</v>
          </cell>
          <cell r="E775">
            <v>0</v>
          </cell>
          <cell r="AN775">
            <v>137</v>
          </cell>
          <cell r="AP775" t="str">
            <v>Реконструкция ПС 110/35/10 кВ "3-ий Подъем" (инженерно-технические мероприятия, направленные на охрану объекта)</v>
          </cell>
          <cell r="AQ775" t="str">
            <v>СТФ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BF775">
            <v>0</v>
          </cell>
          <cell r="BG775" t="e">
            <v>#DIV/0!</v>
          </cell>
          <cell r="BH775">
            <v>4.7166278999999998</v>
          </cell>
          <cell r="BJ775">
            <v>0</v>
          </cell>
          <cell r="BK775">
            <v>4.7166278999999998</v>
          </cell>
          <cell r="BO775">
            <v>4.7166278999999998</v>
          </cell>
          <cell r="BT775">
            <v>0</v>
          </cell>
          <cell r="BU775">
            <v>4.7166278999999998</v>
          </cell>
          <cell r="BV775" t="e">
            <v>#DIV/0!</v>
          </cell>
        </row>
        <row r="776">
          <cell r="D776">
            <v>0</v>
          </cell>
          <cell r="E776">
            <v>0</v>
          </cell>
          <cell r="AN776">
            <v>138</v>
          </cell>
          <cell r="AP776" t="str">
            <v>Реконструкция ПС 110/6 кВ "Аэропорт" (инженерно-технические мероприятия, направленные на охрану объекта)</v>
          </cell>
          <cell r="AQ776" t="str">
            <v>СТФ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BF776">
            <v>0</v>
          </cell>
          <cell r="BG776" t="e">
            <v>#DIV/0!</v>
          </cell>
          <cell r="BH776">
            <v>0.78223864999999992</v>
          </cell>
          <cell r="BJ776">
            <v>0</v>
          </cell>
          <cell r="BK776">
            <v>0.78223864999999992</v>
          </cell>
          <cell r="BO776">
            <v>0.78223864999999992</v>
          </cell>
          <cell r="BT776">
            <v>0</v>
          </cell>
          <cell r="BU776">
            <v>0.78223864999999992</v>
          </cell>
          <cell r="BV776" t="e">
            <v>#DIV/0!</v>
          </cell>
        </row>
        <row r="777">
          <cell r="D777">
            <v>0</v>
          </cell>
          <cell r="E777">
            <v>0</v>
          </cell>
          <cell r="AN777">
            <v>139</v>
          </cell>
          <cell r="AP777" t="str">
            <v>Реконструкция ПС 110/35/10 кВ "Горячеводская" (инженерно-технические мероприятия, направленные на охрану объекта)</v>
          </cell>
          <cell r="AQ777" t="str">
            <v>СТФ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BF777">
            <v>0</v>
          </cell>
          <cell r="BG777" t="e">
            <v>#DIV/0!</v>
          </cell>
          <cell r="BI777">
            <v>0.51789499999999999</v>
          </cell>
          <cell r="BJ777">
            <v>0</v>
          </cell>
          <cell r="BK777">
            <v>0</v>
          </cell>
          <cell r="BT777">
            <v>0</v>
          </cell>
          <cell r="BU777">
            <v>0</v>
          </cell>
          <cell r="BV777" t="e">
            <v>#DIV/0!</v>
          </cell>
        </row>
        <row r="778">
          <cell r="C778" t="str">
            <v>380</v>
          </cell>
          <cell r="D778">
            <v>0</v>
          </cell>
          <cell r="E778">
            <v>0</v>
          </cell>
          <cell r="AN778">
            <v>140</v>
          </cell>
          <cell r="AP778" t="str">
            <v>Реконструкция ПС 110/35/6 кВ "ГНС" (инженерно-технические мероприятия, направленные на охрану объекта)</v>
          </cell>
          <cell r="AQ778" t="str">
            <v>СТФ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BF778">
            <v>0</v>
          </cell>
          <cell r="BG778" t="e">
            <v>#DIV/0!</v>
          </cell>
          <cell r="BH778">
            <v>0.57181459000000001</v>
          </cell>
          <cell r="BJ778">
            <v>0</v>
          </cell>
          <cell r="BK778">
            <v>0.57081459000000001</v>
          </cell>
          <cell r="BO778">
            <v>0.57081459000000001</v>
          </cell>
          <cell r="BT778">
            <v>0</v>
          </cell>
          <cell r="BU778">
            <v>0.57081459000000001</v>
          </cell>
          <cell r="BV778" t="e">
            <v>#DIV/0!</v>
          </cell>
        </row>
        <row r="779">
          <cell r="C779" t="str">
            <v>381</v>
          </cell>
          <cell r="D779">
            <v>0</v>
          </cell>
          <cell r="E779">
            <v>0</v>
          </cell>
          <cell r="AN779">
            <v>141</v>
          </cell>
          <cell r="AP779" t="str">
            <v>Реконструкция ПС 110/6 кВ "Скачки-2" (инженерно-технические мероприятия, направленные на охрану объекта)</v>
          </cell>
          <cell r="AQ779" t="str">
            <v>СТФ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BF779">
            <v>0</v>
          </cell>
          <cell r="BG779" t="e">
            <v>#DIV/0!</v>
          </cell>
          <cell r="BH779">
            <v>0.64700000000000002</v>
          </cell>
          <cell r="BJ779">
            <v>0</v>
          </cell>
          <cell r="BK779">
            <v>0.12943060000000001</v>
          </cell>
          <cell r="BO779">
            <v>0.12943060000000001</v>
          </cell>
          <cell r="BT779">
            <v>0</v>
          </cell>
          <cell r="BU779">
            <v>0.12943060000000001</v>
          </cell>
          <cell r="BV779" t="e">
            <v>#DIV/0!</v>
          </cell>
        </row>
        <row r="780">
          <cell r="C780" t="str">
            <v>382</v>
          </cell>
          <cell r="D780">
            <v>0</v>
          </cell>
          <cell r="E780">
            <v>0</v>
          </cell>
          <cell r="AN780">
            <v>142</v>
          </cell>
          <cell r="AP780" t="str">
            <v>Реконструкция ПС 110/10 кВ "Б.Ромашка" (инженерно-технические мероприятия, направленные на охрану объекта)</v>
          </cell>
          <cell r="AQ780" t="str">
            <v>СТФ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BF780">
            <v>0</v>
          </cell>
          <cell r="BG780" t="e">
            <v>#DIV/0!</v>
          </cell>
          <cell r="BI780">
            <v>0.16102368</v>
          </cell>
          <cell r="BJ780">
            <v>0</v>
          </cell>
          <cell r="BK780">
            <v>-0.16102367999999995</v>
          </cell>
          <cell r="BO780">
            <v>-0.16102367999999995</v>
          </cell>
          <cell r="BT780">
            <v>0</v>
          </cell>
          <cell r="BU780">
            <v>-0.16102367999999995</v>
          </cell>
          <cell r="BV780" t="e">
            <v>#DIV/0!</v>
          </cell>
        </row>
        <row r="781">
          <cell r="D781">
            <v>3.0000000000000001E-3</v>
          </cell>
          <cell r="E781">
            <v>0</v>
          </cell>
        </row>
        <row r="782">
          <cell r="C782">
            <v>203</v>
          </cell>
          <cell r="D782">
            <v>3.0000000000000001E-3</v>
          </cell>
          <cell r="E782">
            <v>0</v>
          </cell>
        </row>
        <row r="783">
          <cell r="D783">
            <v>0</v>
          </cell>
          <cell r="E783">
            <v>0</v>
          </cell>
          <cell r="AO783">
            <v>2</v>
          </cell>
          <cell r="AP783" t="str">
            <v>Пожарная охрана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 t="e">
            <v>#DIV/0!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 t="e">
            <v>#DIV/0!</v>
          </cell>
          <cell r="BW783">
            <v>0</v>
          </cell>
          <cell r="BX783">
            <v>0</v>
          </cell>
        </row>
        <row r="784">
          <cell r="D784">
            <v>0</v>
          </cell>
          <cell r="E784">
            <v>0</v>
          </cell>
          <cell r="AQ784" t="str">
            <v>Филиал...</v>
          </cell>
          <cell r="BF784">
            <v>0</v>
          </cell>
          <cell r="BG784" t="e">
            <v>#DIV/0!</v>
          </cell>
          <cell r="BU784">
            <v>0</v>
          </cell>
          <cell r="BV784" t="e">
            <v>#DIV/0!</v>
          </cell>
        </row>
        <row r="785">
          <cell r="D785">
            <v>0</v>
          </cell>
          <cell r="E785">
            <v>0</v>
          </cell>
          <cell r="AO785" t="str">
            <v>2.9.</v>
          </cell>
          <cell r="AP785" t="str">
            <v>Приобретение электросетевых активов, земельных участков и пр. объектов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</row>
        <row r="786">
          <cell r="D786">
            <v>0</v>
          </cell>
          <cell r="E786">
            <v>0</v>
          </cell>
          <cell r="AO786" t="str">
            <v>1</v>
          </cell>
          <cell r="AP786" t="str">
            <v>Консолидация электросетевых активов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</row>
        <row r="787">
          <cell r="D787">
            <v>0</v>
          </cell>
          <cell r="E787">
            <v>0</v>
          </cell>
        </row>
        <row r="788">
          <cell r="D788">
            <v>0</v>
          </cell>
          <cell r="E788">
            <v>0</v>
          </cell>
          <cell r="AO788" t="str">
            <v>2</v>
          </cell>
          <cell r="AP788" t="str">
            <v>Приобретение земельных участков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</row>
        <row r="789">
          <cell r="D789">
            <v>0</v>
          </cell>
          <cell r="E789">
            <v>0</v>
          </cell>
        </row>
        <row r="790">
          <cell r="D790">
            <v>0</v>
          </cell>
          <cell r="E790">
            <v>0</v>
          </cell>
          <cell r="AO790" t="str">
            <v>3</v>
          </cell>
          <cell r="AP790" t="str">
            <v>Приобретение прочих активов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</row>
        <row r="791">
          <cell r="D791">
            <v>0</v>
          </cell>
          <cell r="E791">
            <v>0</v>
          </cell>
        </row>
        <row r="792">
          <cell r="D792">
            <v>0</v>
          </cell>
          <cell r="E792">
            <v>0</v>
          </cell>
          <cell r="AO792" t="str">
            <v>2.10.</v>
          </cell>
          <cell r="AP792" t="str">
            <v>Прочие программы и мероприятия</v>
          </cell>
          <cell r="AR792">
            <v>65.58502701107011</v>
          </cell>
          <cell r="AS792">
            <v>130.66637344667009</v>
          </cell>
          <cell r="AT792">
            <v>101.32274301107012</v>
          </cell>
          <cell r="AU792">
            <v>1.1664380999999999</v>
          </cell>
          <cell r="AV792">
            <v>43.091000000000008</v>
          </cell>
          <cell r="AW792">
            <v>70.7102</v>
          </cell>
          <cell r="AX792">
            <v>1.25</v>
          </cell>
          <cell r="AY792">
            <v>9.0091999999999999</v>
          </cell>
          <cell r="AZ792">
            <v>6.8220000000000001</v>
          </cell>
          <cell r="BA792">
            <v>1.7050000000000001</v>
          </cell>
          <cell r="BB792">
            <v>15.382</v>
          </cell>
          <cell r="BC792">
            <v>15.910999999999998</v>
          </cell>
          <cell r="BD792">
            <v>19.637000000000004</v>
          </cell>
          <cell r="BE792">
            <v>44.085000000000001</v>
          </cell>
          <cell r="BF792">
            <v>27.619199999999999</v>
          </cell>
          <cell r="BG792" t="e">
            <v>#DIV/0!</v>
          </cell>
          <cell r="BH792">
            <v>107.23327219999999</v>
          </cell>
          <cell r="BI792">
            <v>0</v>
          </cell>
          <cell r="BJ792">
            <v>50.847380000000001</v>
          </cell>
          <cell r="BK792">
            <v>175.38456925</v>
          </cell>
          <cell r="BL792">
            <v>1.4750000000000001</v>
          </cell>
          <cell r="BM792">
            <v>99.033268969999995</v>
          </cell>
          <cell r="BN792">
            <v>8.0499600000000004</v>
          </cell>
          <cell r="BO792">
            <v>11.543560760000002</v>
          </cell>
          <cell r="BP792">
            <v>17.737759999999998</v>
          </cell>
          <cell r="BQ792">
            <v>38.336764759999994</v>
          </cell>
          <cell r="BR792">
            <v>23.58466</v>
          </cell>
          <cell r="BS792">
            <v>26.470974759999997</v>
          </cell>
          <cell r="BT792">
            <v>17.88470701107012</v>
          </cell>
          <cell r="BU792">
            <v>124.53718925000001</v>
          </cell>
          <cell r="BV792" t="e">
            <v>#DIV/0!</v>
          </cell>
          <cell r="BW792">
            <v>0</v>
          </cell>
          <cell r="BX792">
            <v>0</v>
          </cell>
        </row>
        <row r="793">
          <cell r="D793">
            <v>0</v>
          </cell>
          <cell r="E793">
            <v>0</v>
          </cell>
          <cell r="AO793">
            <v>1</v>
          </cell>
          <cell r="AP793" t="str">
            <v>Здания, сооружения</v>
          </cell>
          <cell r="AR793">
            <v>4.1535999999999991</v>
          </cell>
          <cell r="AS793">
            <v>6.0306064355999993</v>
          </cell>
          <cell r="AT793">
            <v>5.459859999999999</v>
          </cell>
          <cell r="AU793">
            <v>0.48368341999999998</v>
          </cell>
          <cell r="AV793">
            <v>0</v>
          </cell>
          <cell r="AW793">
            <v>1.107</v>
          </cell>
          <cell r="AX793">
            <v>0</v>
          </cell>
          <cell r="AY793">
            <v>4.5999999999999999E-2</v>
          </cell>
          <cell r="AZ793">
            <v>0</v>
          </cell>
          <cell r="BA793">
            <v>4.5999999999999999E-2</v>
          </cell>
          <cell r="BB793">
            <v>0</v>
          </cell>
          <cell r="BC793">
            <v>4.5999999999999999E-2</v>
          </cell>
          <cell r="BD793">
            <v>0</v>
          </cell>
          <cell r="BE793">
            <v>0.96900000000000008</v>
          </cell>
          <cell r="BF793">
            <v>1.107</v>
          </cell>
          <cell r="BG793" t="e">
            <v>#DIV/0!</v>
          </cell>
          <cell r="BH793">
            <v>9.5826525399999998</v>
          </cell>
          <cell r="BI793">
            <v>0</v>
          </cell>
          <cell r="BJ793">
            <v>0</v>
          </cell>
          <cell r="BK793">
            <v>10.854293590000001</v>
          </cell>
          <cell r="BL793">
            <v>0</v>
          </cell>
          <cell r="BM793">
            <v>9.6282133099999996</v>
          </cell>
          <cell r="BN793">
            <v>0</v>
          </cell>
          <cell r="BO793">
            <v>4.5560759999999999E-2</v>
          </cell>
          <cell r="BP793">
            <v>0</v>
          </cell>
          <cell r="BQ793">
            <v>4.5560759999999999E-2</v>
          </cell>
          <cell r="BR793">
            <v>0</v>
          </cell>
          <cell r="BS793">
            <v>1.1349587600000002</v>
          </cell>
          <cell r="BT793">
            <v>4.1536</v>
          </cell>
          <cell r="BU793">
            <v>10.854293590000001</v>
          </cell>
          <cell r="BV793" t="e">
            <v>#DIV/0!</v>
          </cell>
          <cell r="BW793">
            <v>0</v>
          </cell>
          <cell r="BX793">
            <v>0</v>
          </cell>
        </row>
        <row r="794">
          <cell r="D794">
            <v>0</v>
          </cell>
          <cell r="E794">
            <v>0</v>
          </cell>
          <cell r="AN794">
            <v>143</v>
          </cell>
          <cell r="AP794" t="str">
            <v>Строительство производственной базы в г.Михайловск</v>
          </cell>
          <cell r="AQ794" t="str">
            <v>СТФ</v>
          </cell>
          <cell r="AS794">
            <v>0.78786643559999991</v>
          </cell>
          <cell r="AT794">
            <v>0.21711999999999998</v>
          </cell>
          <cell r="AU794">
            <v>0.48368341999999998</v>
          </cell>
          <cell r="AV794">
            <v>0</v>
          </cell>
          <cell r="AW794">
            <v>0.184</v>
          </cell>
          <cell r="AY794">
            <v>4.5999999999999999E-2</v>
          </cell>
          <cell r="BA794">
            <v>4.5999999999999999E-2</v>
          </cell>
          <cell r="BC794">
            <v>4.5999999999999999E-2</v>
          </cell>
          <cell r="BE794">
            <v>4.5999999999999999E-2</v>
          </cell>
          <cell r="BF794">
            <v>0.184</v>
          </cell>
          <cell r="BG794" t="e">
            <v>#DIV/0!</v>
          </cell>
          <cell r="BJ794">
            <v>0</v>
          </cell>
          <cell r="BK794">
            <v>0.18224304</v>
          </cell>
          <cell r="BM794">
            <v>4.5560759999999999E-2</v>
          </cell>
          <cell r="BO794">
            <v>4.5560759999999999E-2</v>
          </cell>
          <cell r="BQ794">
            <v>4.5560759999999999E-2</v>
          </cell>
          <cell r="BS794">
            <v>4.5560759999999999E-2</v>
          </cell>
          <cell r="BT794">
            <v>0</v>
          </cell>
          <cell r="BU794">
            <v>0.18224304</v>
          </cell>
          <cell r="BV794" t="e">
            <v>#DIV/0!</v>
          </cell>
        </row>
        <row r="795">
          <cell r="E795">
            <v>0</v>
          </cell>
          <cell r="AN795">
            <v>144</v>
          </cell>
          <cell r="AP795" t="str">
            <v>Реконструкция РПБ-1 Новотроицких ЭС в г. Изобильном. (1 ПК - замена  мягкой  кровли на здании ЭРЦ, востановление и усиление фундаментов, замена оконных и дверных проемов; 2 ПК -  стр-во КЛ 0,38 кВ, строительство очистных сооружений, канализационной насосн</v>
          </cell>
          <cell r="AQ795" t="str">
            <v>СТФ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BF795">
            <v>0</v>
          </cell>
          <cell r="BG795" t="e">
            <v>#DIV/0!</v>
          </cell>
          <cell r="BH795">
            <v>6.0057507200000009</v>
          </cell>
          <cell r="BJ795">
            <v>0</v>
          </cell>
          <cell r="BK795">
            <v>6.0057507299999999</v>
          </cell>
          <cell r="BM795">
            <v>6.0057507299999999</v>
          </cell>
          <cell r="BT795">
            <v>0</v>
          </cell>
          <cell r="BU795">
            <v>6.0057507299999999</v>
          </cell>
          <cell r="BV795" t="e">
            <v>#DIV/0!</v>
          </cell>
        </row>
        <row r="796">
          <cell r="E796">
            <v>0</v>
          </cell>
          <cell r="AN796">
            <v>145</v>
          </cell>
          <cell r="AP796" t="str">
            <v xml:space="preserve">Реконструкция производственной базы Цимлянского УЭС Шпаковского РЭС </v>
          </cell>
          <cell r="AQ796" t="str">
            <v>СТФ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BF796">
            <v>0</v>
          </cell>
          <cell r="BG796" t="e">
            <v>#DIV/0!</v>
          </cell>
          <cell r="BH796">
            <v>3.5769018199999993</v>
          </cell>
          <cell r="BJ796">
            <v>0</v>
          </cell>
          <cell r="BK796">
            <v>3.5769018200000002</v>
          </cell>
          <cell r="BM796">
            <v>3.5769018200000002</v>
          </cell>
          <cell r="BT796">
            <v>0</v>
          </cell>
          <cell r="BU796">
            <v>3.5769018200000002</v>
          </cell>
          <cell r="BV796" t="e">
            <v>#DIV/0!</v>
          </cell>
        </row>
        <row r="797">
          <cell r="E797">
            <v>2089848.7860900003</v>
          </cell>
          <cell r="AN797">
            <v>146</v>
          </cell>
          <cell r="AP797" t="str">
            <v xml:space="preserve">Реконструкция производственной базы Кисловодского ПУЭС  Предгорного РЭС (переустройство кровли, замена оконных и дверных блоков, переустройство полов, укрепление фундамента и стен основного здания, востановление штукатурки стен и потолков внутри здания и </v>
          </cell>
          <cell r="AQ797" t="str">
            <v>СТФ</v>
          </cell>
          <cell r="AR797">
            <v>4.1535999999999991</v>
          </cell>
          <cell r="AS797">
            <v>5.2427399999999995</v>
          </cell>
          <cell r="AT797">
            <v>5.2427399999999995</v>
          </cell>
          <cell r="AU797">
            <v>0</v>
          </cell>
          <cell r="AV797">
            <v>0</v>
          </cell>
          <cell r="AW797">
            <v>0.92300000000000004</v>
          </cell>
          <cell r="BE797">
            <v>0.92300000000000004</v>
          </cell>
          <cell r="BF797">
            <v>0.92300000000000004</v>
          </cell>
          <cell r="BG797" t="e">
            <v>#DIV/0!</v>
          </cell>
          <cell r="BJ797">
            <v>0</v>
          </cell>
          <cell r="BK797">
            <v>1.0893980000000001</v>
          </cell>
          <cell r="BS797">
            <v>1.0893980000000001</v>
          </cell>
          <cell r="BT797">
            <v>4.1536</v>
          </cell>
          <cell r="BU797">
            <v>1.0893980000000001</v>
          </cell>
          <cell r="BV797" t="e">
            <v>#DIV/0!</v>
          </cell>
        </row>
        <row r="798">
          <cell r="E798">
            <v>1405684.8103700001</v>
          </cell>
          <cell r="BF798">
            <v>0</v>
          </cell>
          <cell r="BG798" t="e">
            <v>#DIV/0!</v>
          </cell>
          <cell r="BU798">
            <v>0</v>
          </cell>
          <cell r="BV798" t="e">
            <v>#DIV/0!</v>
          </cell>
        </row>
        <row r="799">
          <cell r="E799">
            <v>0</v>
          </cell>
          <cell r="AN799">
            <v>147</v>
          </cell>
          <cell r="AO799">
            <v>2</v>
          </cell>
          <cell r="AP799" t="str">
            <v>Оборудование, не входящее в сметы строек, в.т.ч.:</v>
          </cell>
          <cell r="AQ799" t="str">
            <v>СТФ</v>
          </cell>
          <cell r="AR799">
            <v>47.700320000000005</v>
          </cell>
          <cell r="AS799">
            <v>66.343139999999991</v>
          </cell>
          <cell r="AT799">
            <v>66.343139999999991</v>
          </cell>
          <cell r="AU799">
            <v>0</v>
          </cell>
          <cell r="AV799">
            <v>40.424000000000007</v>
          </cell>
          <cell r="AW799">
            <v>56.222999999999999</v>
          </cell>
          <cell r="AX799">
            <v>1.25</v>
          </cell>
          <cell r="AY799">
            <v>8.9580000000000002</v>
          </cell>
          <cell r="AZ799">
            <v>6.8220000000000001</v>
          </cell>
          <cell r="BA799">
            <v>0.309</v>
          </cell>
          <cell r="BB799">
            <v>13.882</v>
          </cell>
          <cell r="BC799">
            <v>7.2070000000000007</v>
          </cell>
          <cell r="BD799">
            <v>18.470000000000002</v>
          </cell>
          <cell r="BE799">
            <v>39.749000000000002</v>
          </cell>
          <cell r="BF799">
            <v>15.798999999999999</v>
          </cell>
          <cell r="BG799" t="e">
            <v>#DIV/0!</v>
          </cell>
          <cell r="BH799">
            <v>60.286999999999999</v>
          </cell>
          <cell r="BI799">
            <v>0</v>
          </cell>
          <cell r="BJ799">
            <v>47.700320000000005</v>
          </cell>
          <cell r="BK799">
            <v>111.02271999999999</v>
          </cell>
          <cell r="BL799">
            <v>1.4750000000000001</v>
          </cell>
          <cell r="BM799">
            <v>51.68</v>
          </cell>
          <cell r="BN799">
            <v>8.0499600000000004</v>
          </cell>
          <cell r="BO799">
            <v>10.849</v>
          </cell>
          <cell r="BP799">
            <v>16.380759999999999</v>
          </cell>
          <cell r="BQ799">
            <v>29.101599999999998</v>
          </cell>
          <cell r="BR799">
            <v>21.794599999999999</v>
          </cell>
          <cell r="BS799">
            <v>19.392119999999998</v>
          </cell>
          <cell r="BT799">
            <v>0</v>
          </cell>
          <cell r="BU799">
            <v>63.322399999999995</v>
          </cell>
          <cell r="BV799" t="e">
            <v>#DIV/0!</v>
          </cell>
          <cell r="BW799">
            <v>0</v>
          </cell>
          <cell r="BX799">
            <v>0</v>
          </cell>
        </row>
        <row r="800">
          <cell r="AN800">
            <v>148</v>
          </cell>
          <cell r="AP800" t="str">
            <v>Спецтехника, механизмы</v>
          </cell>
          <cell r="AQ800" t="str">
            <v>СТФ</v>
          </cell>
          <cell r="AR800">
            <v>33.866</v>
          </cell>
          <cell r="AS800">
            <v>44.520219999999995</v>
          </cell>
          <cell r="AT800">
            <v>44.520219999999995</v>
          </cell>
          <cell r="AV800">
            <v>28.7</v>
          </cell>
          <cell r="AW800">
            <v>37.728999999999999</v>
          </cell>
          <cell r="AX800">
            <v>0</v>
          </cell>
          <cell r="AY800">
            <v>1.22</v>
          </cell>
          <cell r="AZ800">
            <v>2.6</v>
          </cell>
          <cell r="BB800">
            <v>10.1</v>
          </cell>
          <cell r="BD800">
            <v>16</v>
          </cell>
          <cell r="BE800">
            <v>36.509</v>
          </cell>
          <cell r="BF800">
            <v>9.0289999999999999</v>
          </cell>
          <cell r="BG800">
            <v>1.3145993031358885</v>
          </cell>
          <cell r="BH800">
            <v>51.915999999999997</v>
          </cell>
          <cell r="BJ800">
            <v>33.866</v>
          </cell>
          <cell r="BK800">
            <v>85.636399999999995</v>
          </cell>
          <cell r="BL800">
            <v>0</v>
          </cell>
          <cell r="BM800">
            <v>37.646000000000001</v>
          </cell>
          <cell r="BN800">
            <v>3.0680000000000001</v>
          </cell>
          <cell r="BO800">
            <v>10.39</v>
          </cell>
          <cell r="BP800">
            <v>11.917999999999999</v>
          </cell>
          <cell r="BQ800">
            <v>20.219000000000001</v>
          </cell>
          <cell r="BR800">
            <v>18.88</v>
          </cell>
          <cell r="BS800">
            <v>17.381399999999999</v>
          </cell>
          <cell r="BU800">
            <v>51.770399999999995</v>
          </cell>
          <cell r="BV800">
            <v>2.5286836355046356</v>
          </cell>
        </row>
        <row r="801">
          <cell r="AN801">
            <v>149</v>
          </cell>
          <cell r="AP801" t="str">
            <v>Приборы и другие средства  малой механизации</v>
          </cell>
          <cell r="AQ801" t="str">
            <v>СТФ</v>
          </cell>
          <cell r="AR801">
            <v>1.3923999999999999</v>
          </cell>
          <cell r="AS801">
            <v>4.1536</v>
          </cell>
          <cell r="AT801">
            <v>4.1536</v>
          </cell>
          <cell r="AV801">
            <v>1.18</v>
          </cell>
          <cell r="AW801">
            <v>3.52</v>
          </cell>
          <cell r="AX801">
            <v>0.02</v>
          </cell>
          <cell r="AY801">
            <v>3.52</v>
          </cell>
          <cell r="AZ801">
            <v>1.01</v>
          </cell>
          <cell r="BB801">
            <v>0.15</v>
          </cell>
          <cell r="BF801">
            <v>2.34</v>
          </cell>
          <cell r="BG801">
            <v>2.9830508474576272</v>
          </cell>
          <cell r="BJ801">
            <v>1.3924000000000001</v>
          </cell>
          <cell r="BK801">
            <v>4.1536</v>
          </cell>
          <cell r="BL801">
            <v>2.3599999999999999E-2</v>
          </cell>
          <cell r="BM801">
            <v>4.1536</v>
          </cell>
          <cell r="BN801">
            <v>1.1918</v>
          </cell>
          <cell r="BP801">
            <v>0.17699999999999999</v>
          </cell>
          <cell r="BR801">
            <v>0</v>
          </cell>
          <cell r="BU801">
            <v>2.7611999999999997</v>
          </cell>
          <cell r="BV801">
            <v>2.9830508474576267</v>
          </cell>
        </row>
        <row r="802">
          <cell r="AN802">
            <v>150</v>
          </cell>
          <cell r="AP802" t="str">
            <v>Оргтехника</v>
          </cell>
          <cell r="AQ802" t="str">
            <v>СТФ</v>
          </cell>
          <cell r="AR802">
            <v>0.94399999999999995</v>
          </cell>
          <cell r="AS802">
            <v>0.94399999999999995</v>
          </cell>
          <cell r="AT802">
            <v>0.94399999999999995</v>
          </cell>
          <cell r="AV802">
            <v>0.8</v>
          </cell>
          <cell r="AW802">
            <v>0.8</v>
          </cell>
          <cell r="AX802">
            <v>0.37</v>
          </cell>
          <cell r="AZ802">
            <v>0.11</v>
          </cell>
          <cell r="BB802">
            <v>0.32</v>
          </cell>
          <cell r="BC802">
            <v>0.8</v>
          </cell>
          <cell r="BF802">
            <v>0</v>
          </cell>
          <cell r="BG802">
            <v>1</v>
          </cell>
          <cell r="BJ802">
            <v>0.94399999999999995</v>
          </cell>
          <cell r="BK802">
            <v>0.94399999999999995</v>
          </cell>
          <cell r="BL802">
            <v>0.43659999999999999</v>
          </cell>
          <cell r="BN802">
            <v>0.12979999999999997</v>
          </cell>
          <cell r="BP802">
            <v>0.37759999999999999</v>
          </cell>
          <cell r="BQ802">
            <v>0.94399999999999995</v>
          </cell>
          <cell r="BR802">
            <v>0</v>
          </cell>
          <cell r="BU802">
            <v>0</v>
          </cell>
          <cell r="BV802">
            <v>1</v>
          </cell>
        </row>
        <row r="803">
          <cell r="AN803">
            <v>151</v>
          </cell>
          <cell r="AP803" t="str">
            <v>Вычислительная техника</v>
          </cell>
          <cell r="AQ803" t="str">
            <v>СТФ</v>
          </cell>
          <cell r="AR803">
            <v>2.8437999999999999</v>
          </cell>
          <cell r="AS803">
            <v>4.0237999999999996</v>
          </cell>
          <cell r="AT803">
            <v>4.0237999999999996</v>
          </cell>
          <cell r="AV803">
            <v>2.41</v>
          </cell>
          <cell r="AW803">
            <v>3.41</v>
          </cell>
          <cell r="AX803">
            <v>0</v>
          </cell>
          <cell r="AZ803">
            <v>1.07</v>
          </cell>
          <cell r="BB803">
            <v>0.72</v>
          </cell>
          <cell r="BC803">
            <v>3.41</v>
          </cell>
          <cell r="BD803">
            <v>0.62</v>
          </cell>
          <cell r="BF803">
            <v>1</v>
          </cell>
          <cell r="BG803">
            <v>1.4149377593360997</v>
          </cell>
          <cell r="BJ803">
            <v>2.8437999999999994</v>
          </cell>
          <cell r="BK803">
            <v>4.0237999999999996</v>
          </cell>
          <cell r="BL803">
            <v>0</v>
          </cell>
          <cell r="BN803">
            <v>1.2625999999999999</v>
          </cell>
          <cell r="BP803">
            <v>0.84959999999999991</v>
          </cell>
          <cell r="BQ803">
            <v>4.0237999999999996</v>
          </cell>
          <cell r="BR803">
            <v>0.73159999999999992</v>
          </cell>
          <cell r="BU803">
            <v>1.1800000000000002</v>
          </cell>
          <cell r="BV803">
            <v>1.4149377593360997</v>
          </cell>
        </row>
        <row r="804">
          <cell r="AN804">
            <v>152</v>
          </cell>
          <cell r="AP804" t="str">
            <v>Измерительные приборы и лабораторное оборудование</v>
          </cell>
          <cell r="AQ804" t="str">
            <v>СТФ</v>
          </cell>
          <cell r="AR804">
            <v>6.5548999999999991</v>
          </cell>
          <cell r="AS804">
            <v>10.3545</v>
          </cell>
          <cell r="AT804">
            <v>10.3545</v>
          </cell>
          <cell r="AV804">
            <v>5.5549999999999997</v>
          </cell>
          <cell r="AW804">
            <v>8.7750000000000004</v>
          </cell>
          <cell r="AX804">
            <v>0.5</v>
          </cell>
          <cell r="AY804">
            <v>3.9329999999999998</v>
          </cell>
          <cell r="AZ804">
            <v>1.25</v>
          </cell>
          <cell r="BA804">
            <v>0.309</v>
          </cell>
          <cell r="BB804">
            <v>1.9550000000000001</v>
          </cell>
          <cell r="BC804">
            <v>2.9970000000000003</v>
          </cell>
          <cell r="BD804">
            <v>1.85</v>
          </cell>
          <cell r="BE804">
            <v>1.536</v>
          </cell>
          <cell r="BF804">
            <v>3.2200000000000006</v>
          </cell>
          <cell r="BG804">
            <v>1.5796579657965799</v>
          </cell>
          <cell r="BH804">
            <v>0</v>
          </cell>
          <cell r="BJ804">
            <v>6.5548999999999999</v>
          </cell>
          <cell r="BK804">
            <v>13.917900000000001</v>
          </cell>
          <cell r="BL804">
            <v>0.59</v>
          </cell>
          <cell r="BM804">
            <v>9.8804000000000016</v>
          </cell>
          <cell r="BN804">
            <v>1.4750000000000001</v>
          </cell>
          <cell r="BO804">
            <v>0.45900000000000002</v>
          </cell>
          <cell r="BP804">
            <v>2.3069000000000002</v>
          </cell>
          <cell r="BQ804">
            <v>3.5785</v>
          </cell>
          <cell r="BR804">
            <v>2.1829999999999998</v>
          </cell>
          <cell r="BU804">
            <v>7.3630000000000013</v>
          </cell>
          <cell r="BV804">
            <v>2.1232818197073948</v>
          </cell>
        </row>
        <row r="805">
          <cell r="AN805">
            <v>153</v>
          </cell>
          <cell r="AP805" t="str">
            <v>Мебель</v>
          </cell>
          <cell r="AQ805" t="str">
            <v>СТФ</v>
          </cell>
          <cell r="AR805">
            <v>0.50031999999999999</v>
          </cell>
          <cell r="AS805">
            <v>0.50031999999999999</v>
          </cell>
          <cell r="AT805">
            <v>0.50031999999999999</v>
          </cell>
          <cell r="AV805">
            <v>0.42399999999999999</v>
          </cell>
          <cell r="AW805">
            <v>0.42399999999999999</v>
          </cell>
          <cell r="AX805">
            <v>0</v>
          </cell>
          <cell r="AZ805">
            <v>0.21199999999999999</v>
          </cell>
          <cell r="BB805">
            <v>0.21199999999999999</v>
          </cell>
          <cell r="BE805">
            <v>0.42399999999999999</v>
          </cell>
          <cell r="BF805">
            <v>0</v>
          </cell>
          <cell r="BG805">
            <v>1</v>
          </cell>
          <cell r="BJ805">
            <v>0.50031999999999999</v>
          </cell>
          <cell r="BK805">
            <v>0.50031999999999999</v>
          </cell>
          <cell r="BL805">
            <v>0</v>
          </cell>
          <cell r="BN805">
            <v>0.25015999999999999</v>
          </cell>
          <cell r="BP805">
            <v>0.25015999999999999</v>
          </cell>
          <cell r="BR805">
            <v>0</v>
          </cell>
          <cell r="BS805">
            <v>0.50031999999999999</v>
          </cell>
          <cell r="BU805">
            <v>0</v>
          </cell>
          <cell r="BV805">
            <v>1</v>
          </cell>
        </row>
        <row r="806">
          <cell r="AN806">
            <v>154</v>
          </cell>
          <cell r="AP806" t="str">
            <v>Бытовая техника</v>
          </cell>
          <cell r="AQ806" t="str">
            <v>СТФ</v>
          </cell>
          <cell r="AS806">
            <v>0</v>
          </cell>
          <cell r="AT806">
            <v>0</v>
          </cell>
          <cell r="AV806">
            <v>0</v>
          </cell>
          <cell r="AW806">
            <v>0</v>
          </cell>
          <cell r="AX806">
            <v>0</v>
          </cell>
          <cell r="BF806">
            <v>0</v>
          </cell>
          <cell r="BG806" t="e">
            <v>#DIV/0!</v>
          </cell>
          <cell r="BJ806">
            <v>0</v>
          </cell>
          <cell r="BK806">
            <v>0</v>
          </cell>
          <cell r="BL806">
            <v>0</v>
          </cell>
          <cell r="BN806">
            <v>0</v>
          </cell>
          <cell r="BP806">
            <v>0</v>
          </cell>
          <cell r="BR806">
            <v>0</v>
          </cell>
          <cell r="BU806">
            <v>0</v>
          </cell>
          <cell r="BV806" t="e">
            <v>#DIV/0!</v>
          </cell>
        </row>
        <row r="807">
          <cell r="AN807">
            <v>155</v>
          </cell>
          <cell r="AP807" t="str">
            <v>Прочие</v>
          </cell>
          <cell r="AQ807" t="str">
            <v>СТФ</v>
          </cell>
          <cell r="AR807">
            <v>1.5104</v>
          </cell>
          <cell r="AS807">
            <v>1.5104</v>
          </cell>
          <cell r="AT807">
            <v>1.5104</v>
          </cell>
          <cell r="AV807">
            <v>1.2799999999999998</v>
          </cell>
          <cell r="AW807">
            <v>1.28</v>
          </cell>
          <cell r="AX807">
            <v>0.36</v>
          </cell>
          <cell r="AZ807">
            <v>0.56999999999999995</v>
          </cell>
          <cell r="BB807">
            <v>0.35</v>
          </cell>
          <cell r="BE807">
            <v>1.28</v>
          </cell>
          <cell r="BF807">
            <v>0</v>
          </cell>
          <cell r="BG807">
            <v>1.0000000000000002</v>
          </cell>
          <cell r="BH807">
            <v>8.3710000000000004</v>
          </cell>
          <cell r="BJ807">
            <v>1.5104</v>
          </cell>
          <cell r="BK807">
            <v>1.5104</v>
          </cell>
          <cell r="BL807">
            <v>0.42479999999999996</v>
          </cell>
          <cell r="BN807">
            <v>0.67259999999999986</v>
          </cell>
          <cell r="BP807">
            <v>0.41299999999999998</v>
          </cell>
          <cell r="BR807">
            <v>0</v>
          </cell>
          <cell r="BS807">
            <v>1.5104</v>
          </cell>
          <cell r="BU807">
            <v>0</v>
          </cell>
          <cell r="BV807">
            <v>1</v>
          </cell>
        </row>
        <row r="808">
          <cell r="AN808">
            <v>156</v>
          </cell>
          <cell r="AP808" t="str">
            <v>Средства связи и ТМ</v>
          </cell>
          <cell r="AQ808" t="str">
            <v>СТФ</v>
          </cell>
          <cell r="AR808">
            <v>8.8499999999999995E-2</v>
          </cell>
          <cell r="AS808">
            <v>0.33629999999999993</v>
          </cell>
          <cell r="AT808">
            <v>0.33629999999999993</v>
          </cell>
          <cell r="AV808">
            <v>7.4999999999999997E-2</v>
          </cell>
          <cell r="AW808">
            <v>0.28499999999999998</v>
          </cell>
          <cell r="AX808">
            <v>0</v>
          </cell>
          <cell r="AY808">
            <v>0.28499999999999998</v>
          </cell>
          <cell r="BB808">
            <v>7.4999999999999997E-2</v>
          </cell>
          <cell r="BF808">
            <v>0.20999999999999996</v>
          </cell>
          <cell r="BG808">
            <v>3.8</v>
          </cell>
          <cell r="BJ808">
            <v>8.8499999999999995E-2</v>
          </cell>
          <cell r="BK808">
            <v>0.33629999999999993</v>
          </cell>
          <cell r="BL808">
            <v>0</v>
          </cell>
          <cell r="BN808">
            <v>0</v>
          </cell>
          <cell r="BP808">
            <v>8.8499999999999995E-2</v>
          </cell>
          <cell r="BQ808">
            <v>0.33629999999999993</v>
          </cell>
          <cell r="BR808">
            <v>0</v>
          </cell>
          <cell r="BU808">
            <v>0.24779999999999994</v>
          </cell>
          <cell r="BV808">
            <v>3.7999999999999994</v>
          </cell>
        </row>
        <row r="809">
          <cell r="BF809">
            <v>0</v>
          </cell>
          <cell r="BG809" t="e">
            <v>#DIV/0!</v>
          </cell>
          <cell r="BU809">
            <v>0</v>
          </cell>
          <cell r="BV809" t="e">
            <v>#DIV/0!</v>
          </cell>
        </row>
        <row r="810">
          <cell r="AO810">
            <v>3</v>
          </cell>
          <cell r="AP810" t="str">
            <v>НМА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</row>
        <row r="812">
          <cell r="AO812">
            <v>4</v>
          </cell>
          <cell r="AP812" t="str">
            <v>Долгосрочные вложения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</row>
        <row r="814">
          <cell r="AO814">
            <v>5</v>
          </cell>
          <cell r="AP814" t="str">
            <v>Прочие мероприятия</v>
          </cell>
          <cell r="AR814">
            <v>13.73110701107011</v>
          </cell>
          <cell r="AS814">
            <v>58.29262701107011</v>
          </cell>
          <cell r="AT814">
            <v>29.519743011070116</v>
          </cell>
          <cell r="AU814">
            <v>0.68275467999999995</v>
          </cell>
          <cell r="AV814">
            <v>2.6669999999999998</v>
          </cell>
          <cell r="AW814">
            <v>13.380199999999999</v>
          </cell>
          <cell r="AX814">
            <v>0</v>
          </cell>
          <cell r="AY814">
            <v>5.1999999999999998E-3</v>
          </cell>
          <cell r="AZ814">
            <v>0</v>
          </cell>
          <cell r="BA814">
            <v>1.35</v>
          </cell>
          <cell r="BB814">
            <v>1.5</v>
          </cell>
          <cell r="BC814">
            <v>8.6579999999999977</v>
          </cell>
          <cell r="BD814">
            <v>1.167</v>
          </cell>
          <cell r="BE814">
            <v>3.367</v>
          </cell>
          <cell r="BF814">
            <v>10.713199999999999</v>
          </cell>
          <cell r="BG814" t="e">
            <v>#DIV/0!</v>
          </cell>
          <cell r="BH814">
            <v>37.363619659999991</v>
          </cell>
          <cell r="BI814">
            <v>0</v>
          </cell>
          <cell r="BJ814">
            <v>3.1470599999999997</v>
          </cell>
          <cell r="BK814">
            <v>53.507555660000001</v>
          </cell>
          <cell r="BL814">
            <v>0</v>
          </cell>
          <cell r="BM814">
            <v>37.725055660000002</v>
          </cell>
          <cell r="BN814">
            <v>0</v>
          </cell>
          <cell r="BO814">
            <v>0.64900000000000002</v>
          </cell>
          <cell r="BP814">
            <v>1.357</v>
          </cell>
          <cell r="BQ814">
            <v>9.1896039999999992</v>
          </cell>
          <cell r="BR814">
            <v>1.79006</v>
          </cell>
          <cell r="BS814">
            <v>5.9438959999999996</v>
          </cell>
          <cell r="BT814">
            <v>13.731107011070119</v>
          </cell>
          <cell r="BU814">
            <v>50.360495660000005</v>
          </cell>
          <cell r="BV814" t="e">
            <v>#DIV/0!</v>
          </cell>
          <cell r="BW814">
            <v>0</v>
          </cell>
          <cell r="BX814">
            <v>0</v>
          </cell>
        </row>
        <row r="815">
          <cell r="AP815" t="str">
            <v xml:space="preserve">Техническое перевооружение и реконструкция, в.т.ч.: </v>
          </cell>
          <cell r="AQ815" t="str">
            <v>Филиал...</v>
          </cell>
          <cell r="AR815">
            <v>13.73110701107011</v>
          </cell>
          <cell r="AS815">
            <v>54.10362701107011</v>
          </cell>
          <cell r="AT815">
            <v>25.330743011070116</v>
          </cell>
          <cell r="AU815">
            <v>0.68275467999999995</v>
          </cell>
          <cell r="AV815">
            <v>2.6669999999999998</v>
          </cell>
          <cell r="AW815">
            <v>9.8301999999999978</v>
          </cell>
          <cell r="AX815">
            <v>0</v>
          </cell>
          <cell r="AY815">
            <v>5.1999999999999998E-3</v>
          </cell>
          <cell r="AZ815">
            <v>0</v>
          </cell>
          <cell r="BA815">
            <v>0</v>
          </cell>
          <cell r="BB815">
            <v>1.5</v>
          </cell>
          <cell r="BC815">
            <v>8.6579999999999977</v>
          </cell>
          <cell r="BD815">
            <v>1.167</v>
          </cell>
          <cell r="BE815">
            <v>1.167</v>
          </cell>
          <cell r="BF815">
            <v>7.1631999999999989</v>
          </cell>
          <cell r="BG815" t="e">
            <v>#DIV/0!</v>
          </cell>
          <cell r="BH815">
            <v>37.363619659999991</v>
          </cell>
          <cell r="BI815">
            <v>0</v>
          </cell>
          <cell r="BJ815">
            <v>3.1470599999999997</v>
          </cell>
          <cell r="BK815">
            <v>49.318555660000001</v>
          </cell>
          <cell r="BL815">
            <v>0</v>
          </cell>
          <cell r="BM815">
            <v>37.725055660000002</v>
          </cell>
          <cell r="BN815">
            <v>0</v>
          </cell>
          <cell r="BO815">
            <v>0</v>
          </cell>
          <cell r="BP815">
            <v>1.357</v>
          </cell>
          <cell r="BQ815">
            <v>8.2456040000000002</v>
          </cell>
          <cell r="BR815">
            <v>1.79006</v>
          </cell>
          <cell r="BS815">
            <v>3.3478959999999995</v>
          </cell>
          <cell r="BT815">
            <v>13.731107011070119</v>
          </cell>
          <cell r="BU815">
            <v>46.171495660000005</v>
          </cell>
          <cell r="BV815" t="e">
            <v>#DIV/0!</v>
          </cell>
          <cell r="BW815">
            <v>0</v>
          </cell>
          <cell r="BX815">
            <v>0</v>
          </cell>
        </row>
        <row r="816">
          <cell r="AN816">
            <v>157</v>
          </cell>
          <cell r="AP816" t="str">
            <v>ПИРы будущих лет</v>
          </cell>
          <cell r="AR816">
            <v>0</v>
          </cell>
          <cell r="AS816">
            <v>0</v>
          </cell>
          <cell r="AT816">
            <v>10.222575999999998</v>
          </cell>
          <cell r="AU816">
            <v>0.68275467999999995</v>
          </cell>
          <cell r="AV816">
            <v>1.5</v>
          </cell>
          <cell r="AW816">
            <v>8.663199999999998</v>
          </cell>
          <cell r="AX816">
            <v>0</v>
          </cell>
          <cell r="AY816">
            <v>5.1999999999999998E-3</v>
          </cell>
          <cell r="AZ816">
            <v>0</v>
          </cell>
          <cell r="BA816">
            <v>0</v>
          </cell>
          <cell r="BB816">
            <v>1.5</v>
          </cell>
          <cell r="BC816">
            <v>8.6579999999999977</v>
          </cell>
          <cell r="BD816">
            <v>0</v>
          </cell>
          <cell r="BE816">
            <v>0</v>
          </cell>
          <cell r="BF816">
            <v>7.1631999999999989</v>
          </cell>
          <cell r="BG816" t="e">
            <v>#DIV/0!</v>
          </cell>
          <cell r="BH816">
            <v>0.16</v>
          </cell>
          <cell r="BI816">
            <v>0</v>
          </cell>
          <cell r="BJ816">
            <v>1.77</v>
          </cell>
          <cell r="BK816">
            <v>10.380896</v>
          </cell>
          <cell r="BL816">
            <v>0</v>
          </cell>
          <cell r="BM816">
            <v>0.16445599999999999</v>
          </cell>
          <cell r="BN816">
            <v>0</v>
          </cell>
          <cell r="BO816">
            <v>0</v>
          </cell>
          <cell r="BP816">
            <v>1.357</v>
          </cell>
          <cell r="BQ816">
            <v>8.2456040000000002</v>
          </cell>
          <cell r="BR816">
            <v>0.41299999999999998</v>
          </cell>
          <cell r="BS816">
            <v>1.9708359999999998</v>
          </cell>
          <cell r="BT816">
            <v>0</v>
          </cell>
          <cell r="BU816">
            <v>8.6108960000000003</v>
          </cell>
          <cell r="BV816" t="e">
            <v>#DIV/0!</v>
          </cell>
          <cell r="BW816">
            <v>0</v>
          </cell>
          <cell r="BX816">
            <v>0</v>
          </cell>
        </row>
        <row r="817">
          <cell r="AN817">
            <v>158</v>
          </cell>
          <cell r="AP817" t="str">
            <v>Системный проект связи</v>
          </cell>
          <cell r="AQ817" t="str">
            <v>СТФ</v>
          </cell>
          <cell r="AS817">
            <v>0</v>
          </cell>
          <cell r="AT817">
            <v>1.77</v>
          </cell>
          <cell r="AU817">
            <v>0</v>
          </cell>
          <cell r="AV817">
            <v>1.5</v>
          </cell>
          <cell r="AW817">
            <v>1.5</v>
          </cell>
          <cell r="AX817">
            <v>0</v>
          </cell>
          <cell r="AZ817">
            <v>0</v>
          </cell>
          <cell r="BB817">
            <v>1.5</v>
          </cell>
          <cell r="BC817">
            <v>1.5</v>
          </cell>
          <cell r="BD817">
            <v>0</v>
          </cell>
          <cell r="BF817">
            <v>0</v>
          </cell>
          <cell r="BG817">
            <v>1</v>
          </cell>
          <cell r="BJ817">
            <v>1.77</v>
          </cell>
          <cell r="BK817">
            <v>1.77</v>
          </cell>
          <cell r="BL817">
            <v>0</v>
          </cell>
          <cell r="BN817">
            <v>0</v>
          </cell>
          <cell r="BP817">
            <v>1.357</v>
          </cell>
          <cell r="BQ817">
            <v>1.77</v>
          </cell>
          <cell r="BR817">
            <v>0.41299999999999998</v>
          </cell>
          <cell r="BT817">
            <v>0</v>
          </cell>
          <cell r="BU817">
            <v>0</v>
          </cell>
          <cell r="BV817">
            <v>1</v>
          </cell>
        </row>
        <row r="818">
          <cell r="AN818">
            <v>159</v>
          </cell>
          <cell r="AP818" t="str">
            <v>Реконструкция ВЛ-10кВ Ф-154 от ПС "Пригородная" (участок опор № 1-61.</v>
          </cell>
          <cell r="AQ818" t="str">
            <v>СТФ</v>
          </cell>
          <cell r="AS818">
            <v>0</v>
          </cell>
          <cell r="AT818">
            <v>0.48379999999999995</v>
          </cell>
          <cell r="AU818">
            <v>0</v>
          </cell>
          <cell r="AV818">
            <v>0</v>
          </cell>
          <cell r="AW818">
            <v>0.41</v>
          </cell>
          <cell r="BC818">
            <v>0.41</v>
          </cell>
          <cell r="BF818">
            <v>0.41</v>
          </cell>
          <cell r="BG818" t="e">
            <v>#DIV/0!</v>
          </cell>
          <cell r="BJ818">
            <v>0</v>
          </cell>
          <cell r="BK818">
            <v>0.48380000000000001</v>
          </cell>
          <cell r="BQ818">
            <v>0.37091333333333332</v>
          </cell>
          <cell r="BS818">
            <v>0.11288666666666666</v>
          </cell>
          <cell r="BT818">
            <v>0</v>
          </cell>
          <cell r="BU818">
            <v>0.48380000000000001</v>
          </cell>
          <cell r="BV818" t="e">
            <v>#DIV/0!</v>
          </cell>
        </row>
        <row r="819">
          <cell r="AN819">
            <v>160</v>
          </cell>
          <cell r="AP819" t="str">
            <v xml:space="preserve">Реконструкция ВЛ-10кВ Ф-156 от ПС «Пригородная»» с. Татарка  Шпаковского района </v>
          </cell>
          <cell r="AQ819" t="str">
            <v>СТФ</v>
          </cell>
          <cell r="AS819">
            <v>0</v>
          </cell>
          <cell r="AT819">
            <v>0.42479999999999996</v>
          </cell>
          <cell r="AU819">
            <v>0</v>
          </cell>
          <cell r="AV819">
            <v>0</v>
          </cell>
          <cell r="AW819">
            <v>0.36</v>
          </cell>
          <cell r="BC819">
            <v>0.36</v>
          </cell>
          <cell r="BF819">
            <v>0.36</v>
          </cell>
          <cell r="BG819" t="e">
            <v>#DIV/0!</v>
          </cell>
          <cell r="BJ819">
            <v>0</v>
          </cell>
          <cell r="BK819">
            <v>0.42479999999999996</v>
          </cell>
          <cell r="BQ819">
            <v>0.32567999999999997</v>
          </cell>
          <cell r="BS819">
            <v>9.9119999999999986E-2</v>
          </cell>
          <cell r="BT819">
            <v>0</v>
          </cell>
          <cell r="BU819">
            <v>0.42479999999999996</v>
          </cell>
          <cell r="BV819" t="e">
            <v>#DIV/0!</v>
          </cell>
        </row>
        <row r="820">
          <cell r="AN820">
            <v>161</v>
          </cell>
          <cell r="AP820" t="str">
            <v>Реконструкция ВЛ 10 кВ Ф-163 (установкой доп.ТП для разгрузки КТП-15/163 в с.Старомарьевка Грачевского района )</v>
          </cell>
          <cell r="AQ820" t="str">
            <v>СТФ</v>
          </cell>
          <cell r="AS820">
            <v>0</v>
          </cell>
          <cell r="AT820">
            <v>9.4399999999999998E-2</v>
          </cell>
          <cell r="AU820">
            <v>0</v>
          </cell>
          <cell r="AV820">
            <v>0</v>
          </cell>
          <cell r="AW820">
            <v>0.08</v>
          </cell>
          <cell r="BC820">
            <v>0.08</v>
          </cell>
          <cell r="BF820">
            <v>0.08</v>
          </cell>
          <cell r="BG820" t="e">
            <v>#DIV/0!</v>
          </cell>
          <cell r="BJ820">
            <v>0</v>
          </cell>
          <cell r="BK820">
            <v>9.4399999999999984E-2</v>
          </cell>
          <cell r="BQ820">
            <v>7.2373333333333317E-2</v>
          </cell>
          <cell r="BS820">
            <v>2.202666666666666E-2</v>
          </cell>
          <cell r="BT820">
            <v>0</v>
          </cell>
          <cell r="BU820">
            <v>9.4399999999999984E-2</v>
          </cell>
          <cell r="BV820" t="e">
            <v>#DIV/0!</v>
          </cell>
        </row>
        <row r="821">
          <cell r="AN821">
            <v>162</v>
          </cell>
          <cell r="AP821" t="str">
            <v>Реконструкция ВЛ-10 кВ Ф-135 от ПС «Промкомплекс»» (установка дополнительной ТП   для разгрузки ТП 28/135  в с. Верхнерусское Шпаковского района )</v>
          </cell>
          <cell r="AQ821" t="str">
            <v>СТФ</v>
          </cell>
          <cell r="AS821">
            <v>0</v>
          </cell>
          <cell r="AT821">
            <v>9.4399999999999998E-2</v>
          </cell>
          <cell r="AU821">
            <v>0</v>
          </cell>
          <cell r="AV821">
            <v>0</v>
          </cell>
          <cell r="AW821">
            <v>0.08</v>
          </cell>
          <cell r="BC821">
            <v>0.08</v>
          </cell>
          <cell r="BF821">
            <v>0.08</v>
          </cell>
          <cell r="BG821" t="e">
            <v>#DIV/0!</v>
          </cell>
          <cell r="BJ821">
            <v>0</v>
          </cell>
          <cell r="BK821">
            <v>9.4399999999999984E-2</v>
          </cell>
          <cell r="BQ821">
            <v>7.2373333333333317E-2</v>
          </cell>
          <cell r="BS821">
            <v>2.202666666666666E-2</v>
          </cell>
          <cell r="BT821">
            <v>0</v>
          </cell>
          <cell r="BU821">
            <v>9.4399999999999984E-2</v>
          </cell>
          <cell r="BV821" t="e">
            <v>#DIV/0!</v>
          </cell>
        </row>
        <row r="822">
          <cell r="AN822">
            <v>163</v>
          </cell>
          <cell r="AP822" t="str">
            <v>Реконструкция ВЛ-10 кВ Ф-161 от ПС «Ставрополь-330»» ( установка   дополнительной ТП  для разгрузки  ТП2/161, 3/161 в х. Ташла Шпаковского района )</v>
          </cell>
          <cell r="AQ822" t="str">
            <v>СТФ</v>
          </cell>
          <cell r="AS822">
            <v>0</v>
          </cell>
          <cell r="AT822">
            <v>9.4399999999999998E-2</v>
          </cell>
          <cell r="AU822">
            <v>0</v>
          </cell>
          <cell r="AV822">
            <v>0</v>
          </cell>
          <cell r="AW822">
            <v>0.08</v>
          </cell>
          <cell r="BC822">
            <v>0.08</v>
          </cell>
          <cell r="BF822">
            <v>0.08</v>
          </cell>
          <cell r="BG822" t="e">
            <v>#DIV/0!</v>
          </cell>
          <cell r="BJ822">
            <v>0</v>
          </cell>
          <cell r="BK822">
            <v>9.4399999999999984E-2</v>
          </cell>
          <cell r="BQ822">
            <v>7.2373333333333317E-2</v>
          </cell>
          <cell r="BS822">
            <v>2.202666666666666E-2</v>
          </cell>
          <cell r="BT822">
            <v>0</v>
          </cell>
          <cell r="BU822">
            <v>9.4399999999999984E-2</v>
          </cell>
          <cell r="BV822" t="e">
            <v>#DIV/0!</v>
          </cell>
        </row>
        <row r="823">
          <cell r="AN823">
            <v>164</v>
          </cell>
          <cell r="AP823" t="str">
            <v>Реконструкция ВЛ-10 кВ Ф-166 от ПС «Ставрополь-330»» (уустановка  дополнительной ТП в с Надежда  для разгрузки ТП 13/166, 34/166 в с Надежда Шпаковского района )</v>
          </cell>
          <cell r="AQ823" t="str">
            <v>СТФ</v>
          </cell>
          <cell r="AS823">
            <v>0</v>
          </cell>
          <cell r="AT823">
            <v>9.4399999999999998E-2</v>
          </cell>
          <cell r="AU823">
            <v>0</v>
          </cell>
          <cell r="AV823">
            <v>0</v>
          </cell>
          <cell r="AW823">
            <v>0.08</v>
          </cell>
          <cell r="BC823">
            <v>0.08</v>
          </cell>
          <cell r="BF823">
            <v>0.08</v>
          </cell>
          <cell r="BG823" t="e">
            <v>#DIV/0!</v>
          </cell>
          <cell r="BJ823">
            <v>0</v>
          </cell>
          <cell r="BK823">
            <v>9.4399999999999984E-2</v>
          </cell>
          <cell r="BQ823">
            <v>7.2373333333333317E-2</v>
          </cell>
          <cell r="BS823">
            <v>2.202666666666666E-2</v>
          </cell>
          <cell r="BT823">
            <v>0</v>
          </cell>
          <cell r="BU823">
            <v>9.4399999999999984E-2</v>
          </cell>
          <cell r="BV823" t="e">
            <v>#DIV/0!</v>
          </cell>
        </row>
        <row r="824">
          <cell r="AN824">
            <v>165</v>
          </cell>
          <cell r="AP824" t="str">
            <v>Реконструкция ВЛ-10кВ Ф-166 от ПС «Ставрополь-330» (установка  дополнительной ТП  для разгрузки ТП 9/166, 12/166 в с. Надежда ул. Раздольная военный городок Шпаковского района )</v>
          </cell>
          <cell r="AQ824" t="str">
            <v>СТФ</v>
          </cell>
          <cell r="AS824">
            <v>0</v>
          </cell>
          <cell r="AT824">
            <v>9.4399999999999998E-2</v>
          </cell>
          <cell r="AU824">
            <v>0</v>
          </cell>
          <cell r="AV824">
            <v>0</v>
          </cell>
          <cell r="AW824">
            <v>0.08</v>
          </cell>
          <cell r="BC824">
            <v>0.08</v>
          </cell>
          <cell r="BF824">
            <v>0.08</v>
          </cell>
          <cell r="BG824" t="e">
            <v>#DIV/0!</v>
          </cell>
          <cell r="BJ824">
            <v>0</v>
          </cell>
          <cell r="BK824">
            <v>9.4399999999999984E-2</v>
          </cell>
          <cell r="BQ824">
            <v>7.2373333333333317E-2</v>
          </cell>
          <cell r="BS824">
            <v>2.202666666666666E-2</v>
          </cell>
          <cell r="BT824">
            <v>0</v>
          </cell>
          <cell r="BU824">
            <v>9.4399999999999984E-2</v>
          </cell>
          <cell r="BV824" t="e">
            <v>#DIV/0!</v>
          </cell>
        </row>
        <row r="825">
          <cell r="AN825">
            <v>166</v>
          </cell>
          <cell r="AP825" t="str">
            <v xml:space="preserve">Реконструкция ВЛ-10 Ф-127 от ПС «Шахтер»(   установка   дополнительной ТП в с. Пелагиада Шпаковского района для разгрузки  ТП-4/127
ропольского края
</v>
          </cell>
          <cell r="AQ825" t="str">
            <v>СТФ</v>
          </cell>
          <cell r="AS825">
            <v>0</v>
          </cell>
          <cell r="AT825">
            <v>9.4399999999999998E-2</v>
          </cell>
          <cell r="AU825">
            <v>0</v>
          </cell>
          <cell r="AV825">
            <v>0</v>
          </cell>
          <cell r="AW825">
            <v>0.08</v>
          </cell>
          <cell r="BC825">
            <v>0.08</v>
          </cell>
          <cell r="BF825">
            <v>0.08</v>
          </cell>
          <cell r="BG825" t="e">
            <v>#DIV/0!</v>
          </cell>
          <cell r="BJ825">
            <v>0</v>
          </cell>
          <cell r="BK825">
            <v>9.4399999999999984E-2</v>
          </cell>
          <cell r="BQ825">
            <v>7.2373333333333317E-2</v>
          </cell>
          <cell r="BS825">
            <v>2.202666666666666E-2</v>
          </cell>
          <cell r="BT825">
            <v>0</v>
          </cell>
          <cell r="BU825">
            <v>9.4399999999999984E-2</v>
          </cell>
          <cell r="BV825" t="e">
            <v>#DIV/0!</v>
          </cell>
        </row>
        <row r="826">
          <cell r="AN826">
            <v>167</v>
          </cell>
          <cell r="AP826" t="str">
            <v xml:space="preserve">Реконструкция 0,4 кВ от ТП 2/156 Ф2,Ф1 опор. №1-33 с. Татарка Шпаковского района </v>
          </cell>
          <cell r="AQ826" t="str">
            <v>СТФ</v>
          </cell>
          <cell r="AS826">
            <v>0</v>
          </cell>
          <cell r="AT826">
            <v>0.23599999999999999</v>
          </cell>
          <cell r="AU826">
            <v>0</v>
          </cell>
          <cell r="AV826">
            <v>0</v>
          </cell>
          <cell r="AW826">
            <v>0.2</v>
          </cell>
          <cell r="BC826">
            <v>0.2</v>
          </cell>
          <cell r="BF826">
            <v>0.2</v>
          </cell>
          <cell r="BG826" t="e">
            <v>#DIV/0!</v>
          </cell>
          <cell r="BJ826">
            <v>0</v>
          </cell>
          <cell r="BK826">
            <v>0.23599999999999999</v>
          </cell>
          <cell r="BQ826">
            <v>0.18093333333333333</v>
          </cell>
          <cell r="BS826">
            <v>5.506666666666666E-2</v>
          </cell>
          <cell r="BT826">
            <v>0</v>
          </cell>
          <cell r="BU826">
            <v>0.23599999999999999</v>
          </cell>
          <cell r="BV826" t="e">
            <v>#DIV/0!</v>
          </cell>
        </row>
        <row r="827">
          <cell r="AN827">
            <v>168</v>
          </cell>
          <cell r="AP827" t="str">
            <v xml:space="preserve">Реконструкция 0,4 кВ от ТП 7/156 Ф2, в с. Татарка с   Шпаковского района </v>
          </cell>
          <cell r="AQ827" t="str">
            <v>СТФ</v>
          </cell>
          <cell r="AS827">
            <v>0</v>
          </cell>
          <cell r="AT827">
            <v>0.15340000000000001</v>
          </cell>
          <cell r="AU827">
            <v>0</v>
          </cell>
          <cell r="AV827">
            <v>0</v>
          </cell>
          <cell r="AW827">
            <v>0.13</v>
          </cell>
          <cell r="BC827">
            <v>0.13</v>
          </cell>
          <cell r="BF827">
            <v>0.13</v>
          </cell>
          <cell r="BG827" t="e">
            <v>#DIV/0!</v>
          </cell>
          <cell r="BJ827">
            <v>0</v>
          </cell>
          <cell r="BK827">
            <v>0.15339999999999998</v>
          </cell>
          <cell r="BQ827">
            <v>0.11760666666666665</v>
          </cell>
          <cell r="BS827">
            <v>3.579333333333333E-2</v>
          </cell>
          <cell r="BT827">
            <v>0</v>
          </cell>
          <cell r="BU827">
            <v>0.15339999999999998</v>
          </cell>
          <cell r="BV827" t="e">
            <v>#DIV/0!</v>
          </cell>
        </row>
        <row r="828">
          <cell r="AN828">
            <v>169</v>
          </cell>
          <cell r="AP828" t="str">
            <v xml:space="preserve">Реконструкция ВЛ-0,4 кВ от ТП- 28/135» в с. Верхнерусское Шпаковского района </v>
          </cell>
          <cell r="AQ828" t="str">
            <v>СТФ</v>
          </cell>
          <cell r="AS828">
            <v>0</v>
          </cell>
          <cell r="AT828">
            <v>9.4399999999999998E-2</v>
          </cell>
          <cell r="AU828">
            <v>0</v>
          </cell>
          <cell r="AV828">
            <v>0</v>
          </cell>
          <cell r="AW828">
            <v>0.08</v>
          </cell>
          <cell r="BC828">
            <v>0.08</v>
          </cell>
          <cell r="BF828">
            <v>0.08</v>
          </cell>
          <cell r="BG828" t="e">
            <v>#DIV/0!</v>
          </cell>
          <cell r="BJ828">
            <v>0</v>
          </cell>
          <cell r="BK828">
            <v>9.4399999999999984E-2</v>
          </cell>
          <cell r="BQ828">
            <v>7.2373333333333317E-2</v>
          </cell>
          <cell r="BS828">
            <v>2.202666666666666E-2</v>
          </cell>
          <cell r="BT828">
            <v>0</v>
          </cell>
          <cell r="BU828">
            <v>9.4399999999999984E-2</v>
          </cell>
          <cell r="BV828" t="e">
            <v>#DIV/0!</v>
          </cell>
        </row>
        <row r="829">
          <cell r="AN829">
            <v>170</v>
          </cell>
          <cell r="AP829" t="str">
            <v>Реконструкция ВЛ-0,4 кВ от ТП-13/166 в с. Надежда ул. Орджоникидзе  Шпаковского района Ставропольского края</v>
          </cell>
          <cell r="AQ829" t="str">
            <v>СТФ</v>
          </cell>
          <cell r="AS829">
            <v>0</v>
          </cell>
          <cell r="AT829">
            <v>0.15340000000000001</v>
          </cell>
          <cell r="AU829">
            <v>0</v>
          </cell>
          <cell r="AV829">
            <v>0</v>
          </cell>
          <cell r="AW829">
            <v>0.13</v>
          </cell>
          <cell r="BC829">
            <v>0.13</v>
          </cell>
          <cell r="BF829">
            <v>0.13</v>
          </cell>
          <cell r="BG829" t="e">
            <v>#DIV/0!</v>
          </cell>
          <cell r="BJ829">
            <v>0</v>
          </cell>
          <cell r="BK829">
            <v>0.15339999999999998</v>
          </cell>
          <cell r="BQ829">
            <v>0.11760666666666665</v>
          </cell>
          <cell r="BS829">
            <v>3.579333333333333E-2</v>
          </cell>
          <cell r="BT829">
            <v>0</v>
          </cell>
          <cell r="BU829">
            <v>0.15339999999999998</v>
          </cell>
          <cell r="BV829" t="e">
            <v>#DIV/0!</v>
          </cell>
        </row>
        <row r="830">
          <cell r="AN830">
            <v>171</v>
          </cell>
          <cell r="AP830" t="str">
            <v xml:space="preserve">Реконструкция ВЛ-0,4 кВ от ТП-9/166 в  с. Надежда ул. Раздольная Шпаковского района </v>
          </cell>
          <cell r="AQ830" t="str">
            <v>СТФ</v>
          </cell>
          <cell r="AS830">
            <v>0</v>
          </cell>
          <cell r="AT830">
            <v>8.2600000000000007E-2</v>
          </cell>
          <cell r="AU830">
            <v>0</v>
          </cell>
          <cell r="AV830">
            <v>0</v>
          </cell>
          <cell r="AW830">
            <v>7.0000000000000007E-2</v>
          </cell>
          <cell r="BC830">
            <v>7.0000000000000007E-2</v>
          </cell>
          <cell r="BF830">
            <v>7.0000000000000007E-2</v>
          </cell>
          <cell r="BG830" t="e">
            <v>#DIV/0!</v>
          </cell>
          <cell r="BJ830">
            <v>0</v>
          </cell>
          <cell r="BK830">
            <v>8.2599999999999979E-2</v>
          </cell>
          <cell r="BQ830">
            <v>6.3326666666666656E-2</v>
          </cell>
          <cell r="BS830">
            <v>1.927333333333333E-2</v>
          </cell>
          <cell r="BT830">
            <v>0</v>
          </cell>
          <cell r="BU830">
            <v>8.2599999999999979E-2</v>
          </cell>
          <cell r="BV830" t="e">
            <v>#DIV/0!</v>
          </cell>
        </row>
        <row r="831">
          <cell r="AN831">
            <v>172</v>
          </cell>
          <cell r="AP831" t="str">
            <v xml:space="preserve">Реконструкция ВЛ-0,4 кВ от ТП-12/166 в  с. Надежда ул. Раздольная Шпаковского района </v>
          </cell>
          <cell r="AQ831" t="str">
            <v>СТФ</v>
          </cell>
          <cell r="AS831">
            <v>0</v>
          </cell>
          <cell r="AT831">
            <v>8.2600000000000007E-2</v>
          </cell>
          <cell r="AU831">
            <v>0</v>
          </cell>
          <cell r="AV831">
            <v>0</v>
          </cell>
          <cell r="AW831">
            <v>7.0000000000000007E-2</v>
          </cell>
          <cell r="BC831">
            <v>7.0000000000000007E-2</v>
          </cell>
          <cell r="BF831">
            <v>7.0000000000000007E-2</v>
          </cell>
          <cell r="BG831" t="e">
            <v>#DIV/0!</v>
          </cell>
          <cell r="BJ831">
            <v>0</v>
          </cell>
          <cell r="BK831">
            <v>8.2599999999999979E-2</v>
          </cell>
          <cell r="BQ831">
            <v>6.3326666666666656E-2</v>
          </cell>
          <cell r="BS831">
            <v>1.927333333333333E-2</v>
          </cell>
          <cell r="BT831">
            <v>0</v>
          </cell>
          <cell r="BU831">
            <v>8.2599999999999979E-2</v>
          </cell>
          <cell r="BV831" t="e">
            <v>#DIV/0!</v>
          </cell>
        </row>
        <row r="832">
          <cell r="AN832">
            <v>173</v>
          </cell>
          <cell r="AP832" t="str">
            <v xml:space="preserve">Реконструкция ВЛ-0,4 кВ от ТП-2/166 в  с. Надежда ул. Советская Шпаковского района </v>
          </cell>
          <cell r="AQ832" t="str">
            <v>СТФ</v>
          </cell>
          <cell r="AS832">
            <v>0</v>
          </cell>
          <cell r="AT832">
            <v>0.15340000000000001</v>
          </cell>
          <cell r="AU832">
            <v>0</v>
          </cell>
          <cell r="AV832">
            <v>0</v>
          </cell>
          <cell r="AW832">
            <v>0.13</v>
          </cell>
          <cell r="BC832">
            <v>0.13</v>
          </cell>
          <cell r="BF832">
            <v>0.13</v>
          </cell>
          <cell r="BG832" t="e">
            <v>#DIV/0!</v>
          </cell>
          <cell r="BJ832">
            <v>0</v>
          </cell>
          <cell r="BK832">
            <v>0.15339999999999998</v>
          </cell>
          <cell r="BQ832">
            <v>0.11760666666666665</v>
          </cell>
          <cell r="BS832">
            <v>3.579333333333333E-2</v>
          </cell>
          <cell r="BT832">
            <v>0</v>
          </cell>
          <cell r="BU832">
            <v>0.15339999999999998</v>
          </cell>
          <cell r="BV832" t="e">
            <v>#DIV/0!</v>
          </cell>
        </row>
        <row r="833">
          <cell r="AN833">
            <v>174</v>
          </cell>
          <cell r="AP833" t="str">
            <v xml:space="preserve">Реконструкция ВЛ-0,4 кВ от ТП-27/166 в  с. Надежда ул. Советская Шпаковского района </v>
          </cell>
          <cell r="AQ833" t="str">
            <v>СТФ</v>
          </cell>
          <cell r="AS833">
            <v>0</v>
          </cell>
          <cell r="AT833">
            <v>0.15340000000000001</v>
          </cell>
          <cell r="AU833">
            <v>0</v>
          </cell>
          <cell r="AV833">
            <v>0</v>
          </cell>
          <cell r="AW833">
            <v>0.13</v>
          </cell>
          <cell r="BC833">
            <v>0.13</v>
          </cell>
          <cell r="BF833">
            <v>0.13</v>
          </cell>
          <cell r="BG833" t="e">
            <v>#DIV/0!</v>
          </cell>
          <cell r="BJ833">
            <v>0</v>
          </cell>
          <cell r="BK833">
            <v>0.15339999999999998</v>
          </cell>
          <cell r="BQ833">
            <v>0.11760666666666665</v>
          </cell>
          <cell r="BS833">
            <v>3.579333333333333E-2</v>
          </cell>
          <cell r="BT833">
            <v>0</v>
          </cell>
          <cell r="BU833">
            <v>0.15339999999999998</v>
          </cell>
          <cell r="BV833" t="e">
            <v>#DIV/0!</v>
          </cell>
        </row>
        <row r="834">
          <cell r="AN834">
            <v>175</v>
          </cell>
          <cell r="AP834" t="str">
            <v>Реконструкция ВЛ-0,4кВ Ф-1 от ТП-2/150 в х.Польском Шпаковского района Ставропольского края</v>
          </cell>
          <cell r="AQ834" t="str">
            <v>СТФ</v>
          </cell>
          <cell r="AS834">
            <v>0</v>
          </cell>
          <cell r="AT834">
            <v>0.1888</v>
          </cell>
          <cell r="AU834">
            <v>0</v>
          </cell>
          <cell r="AV834">
            <v>0</v>
          </cell>
          <cell r="AW834">
            <v>0.16</v>
          </cell>
          <cell r="BC834">
            <v>0.16</v>
          </cell>
          <cell r="BF834">
            <v>0.16</v>
          </cell>
          <cell r="BG834" t="e">
            <v>#DIV/0!</v>
          </cell>
          <cell r="BJ834">
            <v>0</v>
          </cell>
          <cell r="BK834">
            <v>0.18879999999999997</v>
          </cell>
          <cell r="BQ834">
            <v>0.14474666666666663</v>
          </cell>
          <cell r="BS834">
            <v>4.4053333333333319E-2</v>
          </cell>
          <cell r="BT834">
            <v>0</v>
          </cell>
          <cell r="BU834">
            <v>0.18879999999999997</v>
          </cell>
          <cell r="BV834" t="e">
            <v>#DIV/0!</v>
          </cell>
        </row>
        <row r="835">
          <cell r="AN835">
            <v>176</v>
          </cell>
          <cell r="AP835" t="str">
            <v>Реконструкция ВЛ-0,4кВ Ф-4 от ТП-1/156 в с.Татарка  Шпаковского района Ставропольского края</v>
          </cell>
          <cell r="AQ835" t="str">
            <v>СТФ</v>
          </cell>
          <cell r="AS835">
            <v>0</v>
          </cell>
          <cell r="AT835">
            <v>0.1298</v>
          </cell>
          <cell r="AU835">
            <v>0</v>
          </cell>
          <cell r="AV835">
            <v>0</v>
          </cell>
          <cell r="AW835">
            <v>0.11</v>
          </cell>
          <cell r="BC835">
            <v>0.11</v>
          </cell>
          <cell r="BF835">
            <v>0.11</v>
          </cell>
          <cell r="BG835" t="e">
            <v>#DIV/0!</v>
          </cell>
          <cell r="BJ835">
            <v>0</v>
          </cell>
          <cell r="BK835">
            <v>0.12979999999999997</v>
          </cell>
          <cell r="BQ835">
            <v>9.9513333333333315E-2</v>
          </cell>
          <cell r="BS835">
            <v>3.0286666666666663E-2</v>
          </cell>
          <cell r="BT835">
            <v>0</v>
          </cell>
          <cell r="BU835">
            <v>0.12979999999999997</v>
          </cell>
          <cell r="BV835" t="e">
            <v>#DIV/0!</v>
          </cell>
        </row>
        <row r="836">
          <cell r="AN836">
            <v>177</v>
          </cell>
          <cell r="AP836" t="str">
            <v>Реконструкция ВЛ-0,4кВ Ф-1.2.3 от ТП-2/154 в с.Татарка Шпаковского района Ставропольского края</v>
          </cell>
          <cell r="AQ836" t="str">
            <v>СТФ</v>
          </cell>
          <cell r="AS836">
            <v>0</v>
          </cell>
          <cell r="AT836">
            <v>0.35399999999999998</v>
          </cell>
          <cell r="AU836">
            <v>0</v>
          </cell>
          <cell r="AV836">
            <v>0</v>
          </cell>
          <cell r="AW836">
            <v>0.3</v>
          </cell>
          <cell r="BC836">
            <v>0.3</v>
          </cell>
          <cell r="BF836">
            <v>0.3</v>
          </cell>
          <cell r="BG836" t="e">
            <v>#DIV/0!</v>
          </cell>
          <cell r="BJ836">
            <v>0</v>
          </cell>
          <cell r="BK836">
            <v>0.35399999999999998</v>
          </cell>
          <cell r="BQ836">
            <v>0.27139999999999997</v>
          </cell>
          <cell r="BS836">
            <v>8.2599999999999993E-2</v>
          </cell>
          <cell r="BT836">
            <v>0</v>
          </cell>
          <cell r="BU836">
            <v>0.35399999999999998</v>
          </cell>
          <cell r="BV836" t="e">
            <v>#DIV/0!</v>
          </cell>
        </row>
        <row r="837">
          <cell r="AN837">
            <v>178</v>
          </cell>
          <cell r="AP837" t="str">
            <v>Реконструкция ВЛ-0,4кВ Ф-1 от ТП-3/120 в х.Темнореченском  Шпаковского района Ставропольского края</v>
          </cell>
          <cell r="AQ837" t="str">
            <v>СТФ</v>
          </cell>
          <cell r="AS837">
            <v>0</v>
          </cell>
          <cell r="AT837">
            <v>0.21239999999999998</v>
          </cell>
          <cell r="AU837">
            <v>0</v>
          </cell>
          <cell r="AV837">
            <v>0</v>
          </cell>
          <cell r="AW837">
            <v>0.18</v>
          </cell>
          <cell r="BC837">
            <v>0.18</v>
          </cell>
          <cell r="BF837">
            <v>0.18</v>
          </cell>
          <cell r="BG837" t="e">
            <v>#DIV/0!</v>
          </cell>
          <cell r="BJ837">
            <v>0</v>
          </cell>
          <cell r="BK837">
            <v>0.21239999999999998</v>
          </cell>
          <cell r="BQ837">
            <v>0.16283999999999998</v>
          </cell>
          <cell r="BS837">
            <v>4.9559999999999993E-2</v>
          </cell>
          <cell r="BT837">
            <v>0</v>
          </cell>
          <cell r="BU837">
            <v>0.21239999999999998</v>
          </cell>
          <cell r="BV837" t="e">
            <v>#DIV/0!</v>
          </cell>
        </row>
        <row r="838">
          <cell r="AN838">
            <v>179</v>
          </cell>
          <cell r="AP838" t="str">
            <v>Реконструкция ВЛ-0,4кВ Ф-3 от ТП-3/157 в с.Татарка  Шпаковского района Ставропольского края</v>
          </cell>
          <cell r="AQ838" t="str">
            <v>СТФ</v>
          </cell>
          <cell r="AS838">
            <v>0</v>
          </cell>
          <cell r="AT838">
            <v>0.11327999999999999</v>
          </cell>
          <cell r="AU838">
            <v>0</v>
          </cell>
          <cell r="AV838">
            <v>0</v>
          </cell>
          <cell r="AW838">
            <v>9.6000000000000002E-2</v>
          </cell>
          <cell r="BC838">
            <v>9.6000000000000002E-2</v>
          </cell>
          <cell r="BF838">
            <v>9.6000000000000002E-2</v>
          </cell>
          <cell r="BG838" t="e">
            <v>#DIV/0!</v>
          </cell>
          <cell r="BJ838">
            <v>0</v>
          </cell>
          <cell r="BK838">
            <v>0.11327999999999999</v>
          </cell>
          <cell r="BQ838">
            <v>8.6847999999999995E-2</v>
          </cell>
          <cell r="BS838">
            <v>2.6431999999999997E-2</v>
          </cell>
          <cell r="BT838">
            <v>0</v>
          </cell>
          <cell r="BU838">
            <v>0.11327999999999999</v>
          </cell>
          <cell r="BV838" t="e">
            <v>#DIV/0!</v>
          </cell>
        </row>
        <row r="839">
          <cell r="AN839">
            <v>180</v>
          </cell>
          <cell r="AP839" t="str">
            <v>Реконструкция ВЛ-0,4кВ Ф-2 от ТП-3/154 в с.Татарка  Шпаковского района Ставропольского края</v>
          </cell>
          <cell r="AQ839" t="str">
            <v>СТФ</v>
          </cell>
          <cell r="AS839">
            <v>0</v>
          </cell>
          <cell r="AT839">
            <v>9.4399999999999998E-2</v>
          </cell>
          <cell r="AU839">
            <v>0</v>
          </cell>
          <cell r="AV839">
            <v>0</v>
          </cell>
          <cell r="AW839">
            <v>0.08</v>
          </cell>
          <cell r="BC839">
            <v>0.08</v>
          </cell>
          <cell r="BF839">
            <v>0.08</v>
          </cell>
          <cell r="BG839" t="e">
            <v>#DIV/0!</v>
          </cell>
          <cell r="BJ839">
            <v>0</v>
          </cell>
          <cell r="BK839">
            <v>9.4399999999999984E-2</v>
          </cell>
          <cell r="BQ839">
            <v>7.2373333333333317E-2</v>
          </cell>
          <cell r="BS839">
            <v>2.202666666666666E-2</v>
          </cell>
          <cell r="BT839">
            <v>0</v>
          </cell>
          <cell r="BU839">
            <v>9.4399999999999984E-2</v>
          </cell>
          <cell r="BV839" t="e">
            <v>#DIV/0!</v>
          </cell>
        </row>
        <row r="840">
          <cell r="AN840">
            <v>181</v>
          </cell>
          <cell r="AP840" t="str">
            <v>Реконструкция ВЛ-0,4кВ Ф-1 от ТП-4/154 в с.Татарка  Шпаковского района Ставропольского края</v>
          </cell>
          <cell r="AQ840" t="str">
            <v>СТФ</v>
          </cell>
          <cell r="AS840">
            <v>0</v>
          </cell>
          <cell r="AT840">
            <v>0.1298</v>
          </cell>
          <cell r="AU840">
            <v>0</v>
          </cell>
          <cell r="AV840">
            <v>0</v>
          </cell>
          <cell r="AW840">
            <v>0.11</v>
          </cell>
          <cell r="BC840">
            <v>0.11</v>
          </cell>
          <cell r="BF840">
            <v>0.11</v>
          </cell>
          <cell r="BG840" t="e">
            <v>#DIV/0!</v>
          </cell>
          <cell r="BJ840">
            <v>0</v>
          </cell>
          <cell r="BK840">
            <v>0.12979999999999997</v>
          </cell>
          <cell r="BQ840">
            <v>9.9513333333333315E-2</v>
          </cell>
          <cell r="BS840">
            <v>3.0286666666666663E-2</v>
          </cell>
          <cell r="BT840">
            <v>0</v>
          </cell>
          <cell r="BU840">
            <v>0.12979999999999997</v>
          </cell>
          <cell r="BV840" t="e">
            <v>#DIV/0!</v>
          </cell>
        </row>
        <row r="841">
          <cell r="AN841">
            <v>182</v>
          </cell>
          <cell r="AP841" t="str">
            <v>Реконструкция ВЛ-0,4кВ Ф-2 от ТП-4/157 в с.Татарка  Шпаковского района Ставропольского края</v>
          </cell>
          <cell r="AQ841" t="str">
            <v>СТФ</v>
          </cell>
          <cell r="AS841">
            <v>0</v>
          </cell>
          <cell r="AT841">
            <v>0.15340000000000001</v>
          </cell>
          <cell r="AU841">
            <v>0</v>
          </cell>
          <cell r="AV841">
            <v>0</v>
          </cell>
          <cell r="AW841">
            <v>0.13</v>
          </cell>
          <cell r="BC841">
            <v>0.13</v>
          </cell>
          <cell r="BF841">
            <v>0.13</v>
          </cell>
          <cell r="BG841" t="e">
            <v>#DIV/0!</v>
          </cell>
          <cell r="BJ841">
            <v>0</v>
          </cell>
          <cell r="BK841">
            <v>0.15339999999999998</v>
          </cell>
          <cell r="BQ841">
            <v>0.11760666666666665</v>
          </cell>
          <cell r="BS841">
            <v>3.579333333333333E-2</v>
          </cell>
          <cell r="BT841">
            <v>0</v>
          </cell>
          <cell r="BU841">
            <v>0.15339999999999998</v>
          </cell>
          <cell r="BV841" t="e">
            <v>#DIV/0!</v>
          </cell>
        </row>
        <row r="842">
          <cell r="AN842">
            <v>183</v>
          </cell>
          <cell r="AP842" t="str">
            <v>Реконструкция ВЛ-0,4кВ Ф-1 от ТП-7/150 в х.Темнореченском  Шпаковского района Ставропольского края</v>
          </cell>
          <cell r="AQ842" t="str">
            <v>СТФ</v>
          </cell>
          <cell r="AS842">
            <v>0</v>
          </cell>
          <cell r="AT842">
            <v>0.10619999999999999</v>
          </cell>
          <cell r="AU842">
            <v>0</v>
          </cell>
          <cell r="AV842">
            <v>0</v>
          </cell>
          <cell r="AW842">
            <v>0.09</v>
          </cell>
          <cell r="BC842">
            <v>0.09</v>
          </cell>
          <cell r="BF842">
            <v>0.09</v>
          </cell>
          <cell r="BG842" t="e">
            <v>#DIV/0!</v>
          </cell>
          <cell r="BJ842">
            <v>0</v>
          </cell>
          <cell r="BK842">
            <v>0.10619999999999999</v>
          </cell>
          <cell r="BQ842">
            <v>8.1419999999999992E-2</v>
          </cell>
          <cell r="BS842">
            <v>2.4779999999999996E-2</v>
          </cell>
          <cell r="BT842">
            <v>0</v>
          </cell>
          <cell r="BU842">
            <v>0.10619999999999999</v>
          </cell>
          <cell r="BV842" t="e">
            <v>#DIV/0!</v>
          </cell>
        </row>
        <row r="843">
          <cell r="AN843">
            <v>184</v>
          </cell>
          <cell r="AP843" t="str">
            <v>Реконструкция ВЛ-0,4кВ Ф-1 от ТП-8/150 в х.Темнореченском Шпаковского района Ставропольского края</v>
          </cell>
          <cell r="AQ843" t="str">
            <v>СТФ</v>
          </cell>
          <cell r="AS843">
            <v>0</v>
          </cell>
          <cell r="AT843">
            <v>0.15340000000000001</v>
          </cell>
          <cell r="AU843">
            <v>0</v>
          </cell>
          <cell r="AV843">
            <v>0</v>
          </cell>
          <cell r="AW843">
            <v>0.13</v>
          </cell>
          <cell r="BC843">
            <v>0.13</v>
          </cell>
          <cell r="BF843">
            <v>0.13</v>
          </cell>
          <cell r="BG843" t="e">
            <v>#DIV/0!</v>
          </cell>
          <cell r="BJ843">
            <v>0</v>
          </cell>
          <cell r="BK843">
            <v>0.15339999999999998</v>
          </cell>
          <cell r="BQ843">
            <v>0.11760666666666665</v>
          </cell>
          <cell r="BS843">
            <v>3.579333333333333E-2</v>
          </cell>
          <cell r="BT843">
            <v>0</v>
          </cell>
          <cell r="BU843">
            <v>0.15339999999999998</v>
          </cell>
          <cell r="BV843" t="e">
            <v>#DIV/0!</v>
          </cell>
        </row>
        <row r="844">
          <cell r="AN844">
            <v>185</v>
          </cell>
          <cell r="AP844" t="str">
            <v>Реконструкция ВЛ-10 кВ Ф-166 от ПС Рыздвяная в пролете оп. №№ 1-66 в ст. Рождественская  Изобильненского района с заменой опор и применением СИП 3А</v>
          </cell>
          <cell r="AQ844" t="str">
            <v>СТФ</v>
          </cell>
          <cell r="AS844">
            <v>0</v>
          </cell>
          <cell r="AT844">
            <v>0.59</v>
          </cell>
          <cell r="AU844">
            <v>0</v>
          </cell>
          <cell r="AV844">
            <v>0</v>
          </cell>
          <cell r="AW844">
            <v>0.5</v>
          </cell>
          <cell r="BC844">
            <v>0.5</v>
          </cell>
          <cell r="BF844">
            <v>0.5</v>
          </cell>
          <cell r="BG844" t="e">
            <v>#DIV/0!</v>
          </cell>
          <cell r="BJ844">
            <v>0</v>
          </cell>
          <cell r="BK844">
            <v>0.59</v>
          </cell>
          <cell r="BQ844">
            <v>0.45233333333333331</v>
          </cell>
          <cell r="BS844">
            <v>0.13766666666666666</v>
          </cell>
          <cell r="BT844">
            <v>0</v>
          </cell>
          <cell r="BU844">
            <v>0.59</v>
          </cell>
          <cell r="BV844" t="e">
            <v>#DIV/0!</v>
          </cell>
        </row>
        <row r="845">
          <cell r="AN845">
            <v>186</v>
          </cell>
          <cell r="AP845" t="str">
            <v>Реконструкция ВЛ-10 кВ Ф-131 от ПС Донская (устройство доп. ТП для разгрузки ТП-2/131, строительство ВЛ-10 кВ для подключения новой ТП и ВЛ 0,4 кВ для отсечения н/в Ф-1 от ТП и разделения на более короткие участки) в с. Донское Труновского района</v>
          </cell>
          <cell r="AQ845" t="str">
            <v>СТФ</v>
          </cell>
          <cell r="AS845">
            <v>0</v>
          </cell>
          <cell r="AT845">
            <v>0.28319999999999995</v>
          </cell>
          <cell r="AU845">
            <v>0</v>
          </cell>
          <cell r="AV845">
            <v>0</v>
          </cell>
          <cell r="AW845">
            <v>0.24</v>
          </cell>
          <cell r="BC845">
            <v>0.24</v>
          </cell>
          <cell r="BF845">
            <v>0.24</v>
          </cell>
          <cell r="BG845" t="e">
            <v>#DIV/0!</v>
          </cell>
          <cell r="BJ845">
            <v>0</v>
          </cell>
          <cell r="BK845">
            <v>0.28320000000000001</v>
          </cell>
          <cell r="BQ845">
            <v>0.21712000000000001</v>
          </cell>
          <cell r="BS845">
            <v>6.608E-2</v>
          </cell>
          <cell r="BT845">
            <v>0</v>
          </cell>
          <cell r="BU845">
            <v>0.28320000000000001</v>
          </cell>
          <cell r="BV845" t="e">
            <v>#DIV/0!</v>
          </cell>
        </row>
        <row r="846">
          <cell r="AN846">
            <v>187</v>
          </cell>
          <cell r="AP846" t="str">
            <v>Реконструкция ВЛ-10 кВ Ф-137 от ПС Донская (установка доп. ТП для разгрузки ТП-5/137, строительство ВЛ-10 кВ для подключения новой ТП и ВЛ 0,4 кВ для отсечения н/в Ф-2 от ТП в пролете оп. №№3-45 и разделения на более короткие участки)  в с. Донское Трунов</v>
          </cell>
          <cell r="AQ846" t="str">
            <v>СТФ</v>
          </cell>
          <cell r="AS846">
            <v>0</v>
          </cell>
          <cell r="AT846">
            <v>0.30325999999999997</v>
          </cell>
          <cell r="AU846">
            <v>0</v>
          </cell>
          <cell r="AV846">
            <v>0</v>
          </cell>
          <cell r="AW846">
            <v>0.25700000000000001</v>
          </cell>
          <cell r="BC846">
            <v>0.25700000000000001</v>
          </cell>
          <cell r="BF846">
            <v>0.25700000000000001</v>
          </cell>
          <cell r="BG846" t="e">
            <v>#DIV/0!</v>
          </cell>
          <cell r="BJ846">
            <v>0</v>
          </cell>
          <cell r="BK846">
            <v>0.30325999999999997</v>
          </cell>
          <cell r="BQ846">
            <v>0.23249933333333331</v>
          </cell>
          <cell r="BS846">
            <v>7.0760666666666666E-2</v>
          </cell>
          <cell r="BT846">
            <v>0</v>
          </cell>
          <cell r="BU846">
            <v>0.30325999999999997</v>
          </cell>
          <cell r="BV846" t="e">
            <v>#DIV/0!</v>
          </cell>
        </row>
        <row r="847">
          <cell r="AN847">
            <v>188</v>
          </cell>
          <cell r="AP847" t="str">
            <v>Реконструкция ВЛ-0.4кВ от ТП-5/354 в х.Сухом  Изобильненского района (замена опор, замена сущ. провода на СИП-2А)</v>
          </cell>
          <cell r="AQ847" t="str">
            <v>СТФ</v>
          </cell>
          <cell r="AS847">
            <v>0</v>
          </cell>
          <cell r="AT847">
            <v>0.36815999999999999</v>
          </cell>
          <cell r="AU847">
            <v>0</v>
          </cell>
          <cell r="AV847">
            <v>0</v>
          </cell>
          <cell r="AW847">
            <v>0.312</v>
          </cell>
          <cell r="BC847">
            <v>0.312</v>
          </cell>
          <cell r="BF847">
            <v>0.312</v>
          </cell>
          <cell r="BG847" t="e">
            <v>#DIV/0!</v>
          </cell>
          <cell r="BJ847">
            <v>0</v>
          </cell>
          <cell r="BK847">
            <v>0.36815999999999993</v>
          </cell>
          <cell r="BQ847">
            <v>0.28225599999999995</v>
          </cell>
          <cell r="BS847">
            <v>8.5903999999999994E-2</v>
          </cell>
          <cell r="BT847">
            <v>0</v>
          </cell>
          <cell r="BU847">
            <v>0.36815999999999993</v>
          </cell>
          <cell r="BV847" t="e">
            <v>#DIV/0!</v>
          </cell>
        </row>
        <row r="848">
          <cell r="AN848">
            <v>189</v>
          </cell>
          <cell r="AP848" t="str">
            <v>Реконструкция ВЛ-0.4кВ от ТП-1/143 в п. Передовой Изобильненского района совместным подвесом с ВЛ-10 кВ Ф-143</v>
          </cell>
          <cell r="AQ848" t="str">
            <v>СТФ</v>
          </cell>
          <cell r="AS848">
            <v>0</v>
          </cell>
          <cell r="AT848">
            <v>0.15340000000000001</v>
          </cell>
          <cell r="AU848">
            <v>0</v>
          </cell>
          <cell r="AV848">
            <v>0</v>
          </cell>
          <cell r="AW848">
            <v>0.13</v>
          </cell>
          <cell r="BC848">
            <v>0.13</v>
          </cell>
          <cell r="BF848">
            <v>0.13</v>
          </cell>
          <cell r="BG848" t="e">
            <v>#DIV/0!</v>
          </cell>
          <cell r="BJ848">
            <v>0</v>
          </cell>
          <cell r="BK848">
            <v>0.15339999999999998</v>
          </cell>
          <cell r="BQ848">
            <v>0.11760666666666665</v>
          </cell>
          <cell r="BS848">
            <v>3.579333333333333E-2</v>
          </cell>
          <cell r="BT848">
            <v>0</v>
          </cell>
          <cell r="BU848">
            <v>0.15339999999999998</v>
          </cell>
          <cell r="BV848" t="e">
            <v>#DIV/0!</v>
          </cell>
        </row>
        <row r="849">
          <cell r="AN849">
            <v>190</v>
          </cell>
          <cell r="AP849" t="str">
            <v xml:space="preserve">Замена существующей КТП-1/409 на МТП с тр-ром 250 кВА в с.Птичье  Изобильненского района </v>
          </cell>
          <cell r="AQ849" t="str">
            <v>СТФ</v>
          </cell>
          <cell r="AS849">
            <v>0</v>
          </cell>
          <cell r="AT849">
            <v>5.8999999999999997E-2</v>
          </cell>
          <cell r="AU849">
            <v>0</v>
          </cell>
          <cell r="AV849">
            <v>0</v>
          </cell>
          <cell r="AW849">
            <v>0.05</v>
          </cell>
          <cell r="BC849">
            <v>0.05</v>
          </cell>
          <cell r="BF849">
            <v>0.05</v>
          </cell>
          <cell r="BG849" t="e">
            <v>#DIV/0!</v>
          </cell>
          <cell r="BJ849">
            <v>0</v>
          </cell>
          <cell r="BK849">
            <v>5.8999999999999997E-2</v>
          </cell>
          <cell r="BQ849">
            <v>4.5233333333333334E-2</v>
          </cell>
          <cell r="BS849">
            <v>1.3766666666666665E-2</v>
          </cell>
          <cell r="BT849">
            <v>0</v>
          </cell>
          <cell r="BU849">
            <v>5.8999999999999997E-2</v>
          </cell>
          <cell r="BV849" t="e">
            <v>#DIV/0!</v>
          </cell>
        </row>
        <row r="850">
          <cell r="AN850">
            <v>191</v>
          </cell>
          <cell r="AP850" t="str">
            <v>Реконструкция ВЛ-0.4кВ от ТП-4/497 в c.Раздольное Новоалександровского района (замена опор, замена сущ. провода на СИП-2А)</v>
          </cell>
          <cell r="AQ850" t="str">
            <v>СТФ</v>
          </cell>
          <cell r="AS850">
            <v>0</v>
          </cell>
          <cell r="AT850">
            <v>0.56757999999999997</v>
          </cell>
          <cell r="AU850">
            <v>0</v>
          </cell>
          <cell r="AV850">
            <v>0</v>
          </cell>
          <cell r="AW850">
            <v>0.48099999999999998</v>
          </cell>
          <cell r="BC850">
            <v>0.48099999999999998</v>
          </cell>
          <cell r="BF850">
            <v>0.48099999999999998</v>
          </cell>
          <cell r="BG850" t="e">
            <v>#DIV/0!</v>
          </cell>
          <cell r="BJ850">
            <v>0</v>
          </cell>
          <cell r="BK850">
            <v>0.56757999999999986</v>
          </cell>
          <cell r="BQ850">
            <v>0.43514466666666657</v>
          </cell>
          <cell r="BS850">
            <v>0.13243533333333332</v>
          </cell>
          <cell r="BT850">
            <v>0</v>
          </cell>
          <cell r="BU850">
            <v>0.56757999999999986</v>
          </cell>
          <cell r="BV850" t="e">
            <v>#DIV/0!</v>
          </cell>
        </row>
        <row r="851">
          <cell r="AN851">
            <v>192</v>
          </cell>
          <cell r="AP851" t="str">
            <v>Реконструкция ВЛ-0.4кВ от ТП-12/204  ст. Кармалиновская Новоалександровского района (замена опор, замена сущ. провода на СИП-2А)</v>
          </cell>
          <cell r="AQ851" t="str">
            <v>СТФ</v>
          </cell>
          <cell r="AS851">
            <v>0</v>
          </cell>
          <cell r="AT851">
            <v>0.32213999999999998</v>
          </cell>
          <cell r="AU851">
            <v>0</v>
          </cell>
          <cell r="AV851">
            <v>0</v>
          </cell>
          <cell r="AW851">
            <v>0.27300000000000002</v>
          </cell>
          <cell r="BC851">
            <v>0.27300000000000002</v>
          </cell>
          <cell r="BF851">
            <v>0.27300000000000002</v>
          </cell>
          <cell r="BG851" t="e">
            <v>#DIV/0!</v>
          </cell>
          <cell r="BJ851">
            <v>0</v>
          </cell>
          <cell r="BK851">
            <v>0.32213999999999998</v>
          </cell>
          <cell r="BQ851">
            <v>0.24697399999999997</v>
          </cell>
          <cell r="BS851">
            <v>7.5165999999999983E-2</v>
          </cell>
          <cell r="BT851">
            <v>0</v>
          </cell>
          <cell r="BU851">
            <v>0.32213999999999998</v>
          </cell>
          <cell r="BV851" t="e">
            <v>#DIV/0!</v>
          </cell>
        </row>
        <row r="852">
          <cell r="AN852">
            <v>193</v>
          </cell>
          <cell r="AP852" t="str">
            <v>Реконструкция ВЛ-0.4кВ от ТП-3/107 в х.Краснодарском Новоалександровского района (замена опор, замена сущ. провода на СИП-2А)</v>
          </cell>
          <cell r="AQ852" t="str">
            <v>СТФ</v>
          </cell>
          <cell r="AS852">
            <v>0</v>
          </cell>
          <cell r="AT852">
            <v>0.24543999999999996</v>
          </cell>
          <cell r="AU852">
            <v>0</v>
          </cell>
          <cell r="AV852">
            <v>0</v>
          </cell>
          <cell r="AW852">
            <v>0.20799999999999999</v>
          </cell>
          <cell r="BC852">
            <v>0.20799999999999999</v>
          </cell>
          <cell r="BF852">
            <v>0.20799999999999999</v>
          </cell>
          <cell r="BG852" t="e">
            <v>#DIV/0!</v>
          </cell>
          <cell r="BJ852">
            <v>0</v>
          </cell>
          <cell r="BK852">
            <v>0.24543999999999999</v>
          </cell>
          <cell r="BQ852">
            <v>0.18817066666666665</v>
          </cell>
          <cell r="BS852">
            <v>5.7269333333333332E-2</v>
          </cell>
          <cell r="BT852">
            <v>0</v>
          </cell>
          <cell r="BU852">
            <v>0.24543999999999999</v>
          </cell>
          <cell r="BV852" t="e">
            <v>#DIV/0!</v>
          </cell>
        </row>
        <row r="853">
          <cell r="AN853">
            <v>194</v>
          </cell>
          <cell r="AP853" t="str">
            <v>Реконструкция ВЛ-0.4кВ от ТП-11/141в ст. Григорополисской Новоалександровского района</v>
          </cell>
          <cell r="AQ853" t="str">
            <v>СТФ</v>
          </cell>
          <cell r="AS853">
            <v>0</v>
          </cell>
          <cell r="AT853">
            <v>0.4602</v>
          </cell>
          <cell r="AU853">
            <v>0</v>
          </cell>
          <cell r="AV853">
            <v>0</v>
          </cell>
          <cell r="AW853">
            <v>0.39</v>
          </cell>
          <cell r="BC853">
            <v>0.39</v>
          </cell>
          <cell r="BF853">
            <v>0.39</v>
          </cell>
          <cell r="BG853" t="e">
            <v>#DIV/0!</v>
          </cell>
          <cell r="BJ853">
            <v>0</v>
          </cell>
          <cell r="BK853">
            <v>0.46019999999999994</v>
          </cell>
          <cell r="BQ853">
            <v>0.35281999999999997</v>
          </cell>
          <cell r="BS853">
            <v>0.10737999999999999</v>
          </cell>
          <cell r="BT853">
            <v>0</v>
          </cell>
          <cell r="BU853">
            <v>0.46019999999999994</v>
          </cell>
          <cell r="BV853" t="e">
            <v>#DIV/0!</v>
          </cell>
        </row>
        <row r="854">
          <cell r="AN854">
            <v>195</v>
          </cell>
          <cell r="AP854" t="str">
            <v>Реконструкция ВЛ-0.4кВ от ТП-10/118 в с. Ладовская Балка Красногвардейского района (замена опор, замена сущ. провода на СИП-2А)</v>
          </cell>
          <cell r="AQ854" t="str">
            <v>СТФ</v>
          </cell>
          <cell r="AS854">
            <v>0</v>
          </cell>
          <cell r="AT854">
            <v>0.16873999999999997</v>
          </cell>
          <cell r="AU854">
            <v>0</v>
          </cell>
          <cell r="AV854">
            <v>0</v>
          </cell>
          <cell r="AW854">
            <v>0.14299999999999999</v>
          </cell>
          <cell r="BC854">
            <v>0.14299999999999999</v>
          </cell>
          <cell r="BF854">
            <v>0.14299999999999999</v>
          </cell>
          <cell r="BG854" t="e">
            <v>#DIV/0!</v>
          </cell>
          <cell r="BJ854">
            <v>0</v>
          </cell>
          <cell r="BK854">
            <v>0.16873999999999997</v>
          </cell>
          <cell r="BQ854">
            <v>0.12936733333333331</v>
          </cell>
          <cell r="BS854">
            <v>3.937266666666666E-2</v>
          </cell>
          <cell r="BT854">
            <v>0</v>
          </cell>
          <cell r="BU854">
            <v>0.16873999999999997</v>
          </cell>
          <cell r="BV854" t="e">
            <v>#DIV/0!</v>
          </cell>
        </row>
        <row r="855">
          <cell r="AN855">
            <v>196</v>
          </cell>
          <cell r="AP855" t="str">
            <v>Реконструкция ВЛ-0.4кВ от ТП-9/116 в с. Ладовская Балка Красногвардейского района (замена опор, замена сущ. провода на СИП-2А)</v>
          </cell>
          <cell r="AQ855" t="str">
            <v>СТФ</v>
          </cell>
          <cell r="AS855">
            <v>0</v>
          </cell>
          <cell r="AT855">
            <v>0.35281999999999997</v>
          </cell>
          <cell r="AU855">
            <v>0</v>
          </cell>
          <cell r="AV855">
            <v>0</v>
          </cell>
          <cell r="AW855">
            <v>0.29899999999999999</v>
          </cell>
          <cell r="BC855">
            <v>0.29899999999999999</v>
          </cell>
          <cell r="BF855">
            <v>0.29899999999999999</v>
          </cell>
          <cell r="BG855" t="e">
            <v>#DIV/0!</v>
          </cell>
          <cell r="BJ855">
            <v>0</v>
          </cell>
          <cell r="BK855">
            <v>0.35281999999999997</v>
          </cell>
          <cell r="BQ855">
            <v>0.27049533333333331</v>
          </cell>
          <cell r="BS855">
            <v>8.2324666666666657E-2</v>
          </cell>
          <cell r="BT855">
            <v>0</v>
          </cell>
          <cell r="BU855">
            <v>0.35281999999999997</v>
          </cell>
          <cell r="BV855" t="e">
            <v>#DIV/0!</v>
          </cell>
        </row>
        <row r="856">
          <cell r="AN856">
            <v>197</v>
          </cell>
          <cell r="AP856" t="str">
            <v>Реконструкция ВЛ-0.4кВ от ТП-7/341 в с. Сухой Лог Труновского района (замена опор, замена сущ. провода на СИП-2А)</v>
          </cell>
          <cell r="AQ856" t="str">
            <v>СТФ</v>
          </cell>
          <cell r="AS856">
            <v>0</v>
          </cell>
          <cell r="AT856">
            <v>0.35281999999999997</v>
          </cell>
          <cell r="AU856">
            <v>0</v>
          </cell>
          <cell r="AV856">
            <v>0</v>
          </cell>
          <cell r="AW856">
            <v>0.29899999999999999</v>
          </cell>
          <cell r="BC856">
            <v>0.29899999999999999</v>
          </cell>
          <cell r="BF856">
            <v>0.29899999999999999</v>
          </cell>
          <cell r="BG856" t="e">
            <v>#DIV/0!</v>
          </cell>
          <cell r="BJ856">
            <v>0</v>
          </cell>
          <cell r="BK856">
            <v>0.35281999999999997</v>
          </cell>
          <cell r="BQ856">
            <v>0.27049533333333331</v>
          </cell>
          <cell r="BS856">
            <v>8.2324666666666657E-2</v>
          </cell>
          <cell r="BT856">
            <v>0</v>
          </cell>
          <cell r="BU856">
            <v>0.35281999999999997</v>
          </cell>
          <cell r="BV856" t="e">
            <v>#DIV/0!</v>
          </cell>
        </row>
        <row r="857">
          <cell r="AN857">
            <v>198</v>
          </cell>
          <cell r="AP857" t="str">
            <v>Реконструкция ВЛ-0,4 кВ от ТП-8/601 ПС "Овощевод"  с. Левокумка (замена сущ. проводов на провола  СИП, частичная замена опор, установка шкафов для счетчиков на фасадах домов)</v>
          </cell>
          <cell r="AQ857" t="str">
            <v>СТФ</v>
          </cell>
          <cell r="AS857">
            <v>0</v>
          </cell>
          <cell r="AT857">
            <v>1.7699999999999999E-3</v>
          </cell>
          <cell r="AU857">
            <v>0.20167676000000001</v>
          </cell>
          <cell r="AV857">
            <v>0</v>
          </cell>
          <cell r="AW857">
            <v>1.5E-3</v>
          </cell>
          <cell r="AY857">
            <v>1.5E-3</v>
          </cell>
          <cell r="BF857">
            <v>1.5E-3</v>
          </cell>
          <cell r="BG857" t="e">
            <v>#DIV/0!</v>
          </cell>
          <cell r="BJ857">
            <v>0</v>
          </cell>
          <cell r="BK857">
            <v>1.4920000000000001E-3</v>
          </cell>
          <cell r="BM857">
            <v>1.4920000000000001E-3</v>
          </cell>
          <cell r="BT857">
            <v>0</v>
          </cell>
          <cell r="BU857">
            <v>1.4920000000000001E-3</v>
          </cell>
          <cell r="BV857" t="e">
            <v>#DIV/0!</v>
          </cell>
        </row>
        <row r="858">
          <cell r="AN858">
            <v>199</v>
          </cell>
          <cell r="AP858" t="str">
            <v>Реконструкция ВЛ 0.4 кВ Ф-1 от КТП-17/286 в п. Большевик Ипатовского района</v>
          </cell>
          <cell r="AQ858" t="str">
            <v>СТФ</v>
          </cell>
          <cell r="AS858">
            <v>0</v>
          </cell>
          <cell r="AT858">
            <v>2.3600000000000001E-3</v>
          </cell>
          <cell r="AU858">
            <v>0.18</v>
          </cell>
          <cell r="AV858">
            <v>0</v>
          </cell>
          <cell r="AW858">
            <v>2E-3</v>
          </cell>
          <cell r="AY858">
            <v>2E-3</v>
          </cell>
          <cell r="BF858">
            <v>2E-3</v>
          </cell>
          <cell r="BG858" t="e">
            <v>#DIV/0!</v>
          </cell>
          <cell r="BH858">
            <v>0.16</v>
          </cell>
          <cell r="BJ858">
            <v>0</v>
          </cell>
          <cell r="BK858">
            <v>0.1613</v>
          </cell>
          <cell r="BM858">
            <v>0.1613</v>
          </cell>
          <cell r="BT858">
            <v>0</v>
          </cell>
          <cell r="BU858">
            <v>0.1613</v>
          </cell>
          <cell r="BV858" t="e">
            <v>#DIV/0!</v>
          </cell>
        </row>
        <row r="859">
          <cell r="AN859">
            <v>200</v>
          </cell>
          <cell r="AP859" t="str">
            <v>Устройство охранных мероприятий по объекту "центральный склад! В п. Энергетик</v>
          </cell>
          <cell r="AQ859" t="str">
            <v>СТФ</v>
          </cell>
          <cell r="AS859">
            <v>0</v>
          </cell>
          <cell r="AT859">
            <v>2.006E-3</v>
          </cell>
          <cell r="AU859">
            <v>0.30107792</v>
          </cell>
          <cell r="AV859">
            <v>0</v>
          </cell>
          <cell r="AW859">
            <v>1.6999999999999999E-3</v>
          </cell>
          <cell r="AY859">
            <v>1.6999999999999999E-3</v>
          </cell>
          <cell r="BF859">
            <v>1.6999999999999999E-3</v>
          </cell>
          <cell r="BG859" t="e">
            <v>#DIV/0!</v>
          </cell>
          <cell r="BJ859">
            <v>0</v>
          </cell>
          <cell r="BK859">
            <v>1.6639999999999999E-3</v>
          </cell>
          <cell r="BM859">
            <v>1.6639999999999999E-3</v>
          </cell>
          <cell r="BT859">
            <v>0</v>
          </cell>
          <cell r="BU859">
            <v>1.6639999999999999E-3</v>
          </cell>
          <cell r="BV859" t="e">
            <v>#DIV/0!</v>
          </cell>
        </row>
        <row r="861">
          <cell r="AP861" t="str">
            <v>Прочее</v>
          </cell>
          <cell r="AR861">
            <v>13.73110701107011</v>
          </cell>
          <cell r="AS861">
            <v>54.10362701107011</v>
          </cell>
          <cell r="AT861">
            <v>15.108167011070117</v>
          </cell>
          <cell r="AU861">
            <v>0</v>
          </cell>
          <cell r="AV861">
            <v>1.167</v>
          </cell>
          <cell r="AW861">
            <v>1.167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1.167</v>
          </cell>
          <cell r="BE861">
            <v>1.167</v>
          </cell>
          <cell r="BF861">
            <v>0</v>
          </cell>
          <cell r="BG861" t="e">
            <v>#DIV/0!</v>
          </cell>
          <cell r="BH861">
            <v>37.203619659999994</v>
          </cell>
          <cell r="BI861">
            <v>0</v>
          </cell>
          <cell r="BJ861">
            <v>1.37706</v>
          </cell>
          <cell r="BK861">
            <v>38.937659660000001</v>
          </cell>
          <cell r="BL861">
            <v>0</v>
          </cell>
          <cell r="BM861">
            <v>37.560599660000001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1.37706</v>
          </cell>
          <cell r="BS861">
            <v>1.37706</v>
          </cell>
          <cell r="BT861">
            <v>13.731107011070119</v>
          </cell>
          <cell r="BU861">
            <v>37.560599660000001</v>
          </cell>
          <cell r="BV861" t="e">
            <v>#DIV/0!</v>
          </cell>
          <cell r="BW861">
            <v>0</v>
          </cell>
          <cell r="BX861">
            <v>0</v>
          </cell>
        </row>
        <row r="862">
          <cell r="AN862">
            <v>201</v>
          </cell>
          <cell r="AP862" t="str">
            <v>Системный проект автоматизации</v>
          </cell>
          <cell r="AQ862" t="str">
            <v>СТФ</v>
          </cell>
          <cell r="AS862">
            <v>38.995459999999994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BF862">
            <v>0</v>
          </cell>
          <cell r="BG862" t="e">
            <v>#DIV/0!</v>
          </cell>
          <cell r="BH862">
            <v>36.493619659999993</v>
          </cell>
          <cell r="BJ862">
            <v>0</v>
          </cell>
          <cell r="BK862">
            <v>36.49361966</v>
          </cell>
          <cell r="BM862">
            <v>36.49361966</v>
          </cell>
          <cell r="BT862">
            <v>0</v>
          </cell>
          <cell r="BU862">
            <v>36.49361966</v>
          </cell>
          <cell r="BV862" t="e">
            <v>#DIV/0!</v>
          </cell>
        </row>
        <row r="863">
          <cell r="AN863">
            <v>202</v>
          </cell>
          <cell r="AP863" t="str">
            <v>Внедрение средств обеспечения информационной безопасности технологических систем*</v>
          </cell>
          <cell r="AQ863" t="str">
            <v>СТФ</v>
          </cell>
          <cell r="AR863">
            <v>13.73110701107011</v>
          </cell>
          <cell r="AS863">
            <v>15.108167011070117</v>
          </cell>
          <cell r="AT863">
            <v>15.108167011070117</v>
          </cell>
          <cell r="AU863">
            <v>0</v>
          </cell>
          <cell r="AV863">
            <v>1.167</v>
          </cell>
          <cell r="AW863">
            <v>1.167</v>
          </cell>
          <cell r="AX863">
            <v>0</v>
          </cell>
          <cell r="AZ863">
            <v>0</v>
          </cell>
          <cell r="BB863">
            <v>0</v>
          </cell>
          <cell r="BD863">
            <v>1.167</v>
          </cell>
          <cell r="BE863">
            <v>1.167</v>
          </cell>
          <cell r="BF863">
            <v>0</v>
          </cell>
          <cell r="BG863">
            <v>1</v>
          </cell>
          <cell r="BJ863">
            <v>1.37706</v>
          </cell>
          <cell r="BK863">
            <v>1.37706</v>
          </cell>
          <cell r="BL863">
            <v>0</v>
          </cell>
          <cell r="BN863">
            <v>0</v>
          </cell>
          <cell r="BP863">
            <v>0</v>
          </cell>
          <cell r="BR863">
            <v>1.37706</v>
          </cell>
          <cell r="BS863">
            <v>1.37706</v>
          </cell>
          <cell r="BT863">
            <v>13.731107011070119</v>
          </cell>
          <cell r="BU863">
            <v>0</v>
          </cell>
          <cell r="BV863">
            <v>1</v>
          </cell>
        </row>
        <row r="864">
          <cell r="AN864">
            <v>203</v>
          </cell>
          <cell r="AP864" t="str">
            <v>Погашение кредиторской задолженности прошлых лет</v>
          </cell>
          <cell r="AQ864" t="str">
            <v>СТФ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BF864">
            <v>0</v>
          </cell>
          <cell r="BG864" t="e">
            <v>#DIV/0!</v>
          </cell>
          <cell r="BH864">
            <v>0.71</v>
          </cell>
          <cell r="BJ864">
            <v>0</v>
          </cell>
          <cell r="BK864">
            <v>1.06698</v>
          </cell>
          <cell r="BM864">
            <v>1.06698</v>
          </cell>
          <cell r="BT864">
            <v>0</v>
          </cell>
          <cell r="BU864">
            <v>1.06698</v>
          </cell>
          <cell r="BV864" t="e">
            <v>#DIV/0!</v>
          </cell>
        </row>
        <row r="866">
          <cell r="AP866" t="str">
            <v xml:space="preserve">Новое строительство, в.т.ч.: </v>
          </cell>
          <cell r="AQ866" t="str">
            <v>Филиал...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 t="e">
            <v>#DIV/0!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 t="e">
            <v>#DIV/0!</v>
          </cell>
          <cell r="BW866">
            <v>0</v>
          </cell>
          <cell r="BX866">
            <v>0</v>
          </cell>
        </row>
        <row r="867">
          <cell r="AP867" t="str">
            <v>ПИРы будущих лет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</row>
        <row r="869">
          <cell r="AP869" t="str">
            <v>Прочее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 t="e">
            <v>#DIV/0!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 t="e">
            <v>#DIV/0!</v>
          </cell>
          <cell r="BW869">
            <v>0</v>
          </cell>
          <cell r="BX869">
            <v>0</v>
          </cell>
        </row>
        <row r="870">
          <cell r="AV870">
            <v>0</v>
          </cell>
          <cell r="AW870">
            <v>0</v>
          </cell>
          <cell r="BF870">
            <v>0</v>
          </cell>
          <cell r="BG870" t="e">
            <v>#DIV/0!</v>
          </cell>
          <cell r="BJ870">
            <v>0</v>
          </cell>
          <cell r="BK870">
            <v>0</v>
          </cell>
          <cell r="BU870">
            <v>0</v>
          </cell>
          <cell r="BV870" t="e">
            <v>#DIV/0!</v>
          </cell>
        </row>
        <row r="871">
          <cell r="AP871" t="str">
            <v>НИОКР</v>
          </cell>
          <cell r="AR871">
            <v>0</v>
          </cell>
          <cell r="AS871">
            <v>4.1890000000000001</v>
          </cell>
          <cell r="AT871">
            <v>4.1890000000000001</v>
          </cell>
          <cell r="AU871">
            <v>0</v>
          </cell>
          <cell r="AV871">
            <v>0</v>
          </cell>
          <cell r="AW871">
            <v>3.5500000000000003</v>
          </cell>
          <cell r="AX871">
            <v>0</v>
          </cell>
          <cell r="AY871">
            <v>0</v>
          </cell>
          <cell r="AZ871">
            <v>0</v>
          </cell>
          <cell r="BA871">
            <v>1.35</v>
          </cell>
          <cell r="BB871">
            <v>0</v>
          </cell>
          <cell r="BC871">
            <v>0</v>
          </cell>
          <cell r="BD871">
            <v>0</v>
          </cell>
          <cell r="BE871">
            <v>2.2000000000000002</v>
          </cell>
          <cell r="BF871">
            <v>3.5500000000000003</v>
          </cell>
          <cell r="BG871" t="e">
            <v>#DIV/0!</v>
          </cell>
          <cell r="BH871">
            <v>0</v>
          </cell>
          <cell r="BI871">
            <v>0</v>
          </cell>
          <cell r="BJ871">
            <v>0</v>
          </cell>
          <cell r="BK871">
            <v>4.1890000000000001</v>
          </cell>
          <cell r="BL871">
            <v>0</v>
          </cell>
          <cell r="BM871">
            <v>0</v>
          </cell>
          <cell r="BN871">
            <v>0</v>
          </cell>
          <cell r="BO871">
            <v>0.64900000000000002</v>
          </cell>
          <cell r="BP871">
            <v>0</v>
          </cell>
          <cell r="BQ871">
            <v>0.94399999999999995</v>
          </cell>
          <cell r="BR871">
            <v>0</v>
          </cell>
          <cell r="BS871">
            <v>2.5960000000000001</v>
          </cell>
          <cell r="BT871">
            <v>0</v>
          </cell>
          <cell r="BU871">
            <v>4.1890000000000001</v>
          </cell>
          <cell r="BV871" t="e">
            <v>#DIV/0!</v>
          </cell>
          <cell r="BW871">
            <v>0</v>
          </cell>
          <cell r="BX871">
            <v>0</v>
          </cell>
        </row>
        <row r="872">
          <cell r="AN872">
            <v>204</v>
          </cell>
          <cell r="AP872" t="str">
            <v>НИОКР по дог. 17/2012 от 18.01.2012г.</v>
          </cell>
          <cell r="AQ872" t="str">
            <v>СТФ</v>
          </cell>
          <cell r="AS872">
            <v>4.1890000000000001</v>
          </cell>
          <cell r="AT872">
            <v>4.1890000000000001</v>
          </cell>
          <cell r="AU872">
            <v>0</v>
          </cell>
          <cell r="AV872">
            <v>0</v>
          </cell>
          <cell r="AW872">
            <v>3.5500000000000003</v>
          </cell>
          <cell r="BA872">
            <v>1.35</v>
          </cell>
          <cell r="BC872">
            <v>0</v>
          </cell>
          <cell r="BE872">
            <v>2.2000000000000002</v>
          </cell>
          <cell r="BF872">
            <v>3.5500000000000003</v>
          </cell>
          <cell r="BG872" t="e">
            <v>#DIV/0!</v>
          </cell>
          <cell r="BJ872">
            <v>0</v>
          </cell>
          <cell r="BK872">
            <v>4.1890000000000001</v>
          </cell>
          <cell r="BO872">
            <v>0.64900000000000002</v>
          </cell>
          <cell r="BQ872">
            <v>0.94399999999999995</v>
          </cell>
          <cell r="BS872">
            <v>2.5960000000000001</v>
          </cell>
          <cell r="BT872">
            <v>0</v>
          </cell>
          <cell r="BU872">
            <v>4.1890000000000001</v>
          </cell>
          <cell r="BV872" t="e">
            <v>#DIV/0!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2:Z989"/>
  <sheetViews>
    <sheetView showRuler="0" view="pageBreakPreview" zoomScale="60" zoomScaleNormal="61" workbookViewId="0">
      <selection activeCell="S18" sqref="S18:S19"/>
    </sheetView>
  </sheetViews>
  <sheetFormatPr defaultRowHeight="15.75" x14ac:dyDescent="0.25"/>
  <cols>
    <col min="1" max="1" width="6.5" style="1" customWidth="1"/>
    <col min="2" max="2" width="50.375" style="1" customWidth="1"/>
    <col min="3" max="3" width="12.625" style="2" customWidth="1"/>
    <col min="4" max="4" width="12.75" style="2" customWidth="1"/>
    <col min="5" max="5" width="12.875" style="3" customWidth="1"/>
    <col min="6" max="18" width="11" style="2" customWidth="1"/>
    <col min="19" max="19" width="11" style="4" customWidth="1"/>
    <col min="20" max="20" width="10.125" style="5" customWidth="1"/>
    <col min="21" max="21" width="13.25" style="2" customWidth="1"/>
    <col min="22" max="22" width="12.5" style="2" customWidth="1"/>
    <col min="23" max="23" width="48.875" style="3" customWidth="1"/>
    <col min="24" max="24" width="14.5" style="2" hidden="1" customWidth="1"/>
    <col min="25" max="39" width="9" style="1" customWidth="1"/>
    <col min="40" max="16384" width="9" style="1"/>
  </cols>
  <sheetData>
    <row r="2" spans="1:24" x14ac:dyDescent="0.25">
      <c r="V2" s="245" t="s">
        <v>0</v>
      </c>
      <c r="W2" s="246"/>
    </row>
    <row r="3" spans="1:24" x14ac:dyDescent="0.25">
      <c r="U3" s="245" t="s">
        <v>1</v>
      </c>
      <c r="V3" s="245"/>
      <c r="W3" s="246"/>
    </row>
    <row r="4" spans="1:24" x14ac:dyDescent="0.25">
      <c r="U4" s="245" t="s">
        <v>2</v>
      </c>
      <c r="V4" s="245"/>
      <c r="W4" s="246"/>
    </row>
    <row r="6" spans="1:24" ht="20.25" x14ac:dyDescent="0.3">
      <c r="A6" s="247" t="s">
        <v>3</v>
      </c>
      <c r="B6" s="248"/>
      <c r="C6" s="248"/>
      <c r="D6" s="248"/>
      <c r="E6" s="248"/>
      <c r="F6" s="248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248"/>
      <c r="R6" s="248"/>
      <c r="S6" s="249"/>
      <c r="T6" s="248"/>
      <c r="U6" s="248"/>
      <c r="V6" s="248"/>
      <c r="W6" s="250"/>
      <c r="X6" s="1"/>
    </row>
    <row r="7" spans="1:24" ht="18.75" x14ac:dyDescent="0.25">
      <c r="U7" s="228"/>
      <c r="V7" s="228"/>
      <c r="W7" s="229"/>
    </row>
    <row r="8" spans="1:24" ht="18.75" x14ac:dyDescent="0.25">
      <c r="R8" s="7"/>
      <c r="S8" s="8"/>
      <c r="T8" s="228" t="s">
        <v>4</v>
      </c>
      <c r="U8" s="228"/>
      <c r="V8" s="228"/>
      <c r="W8" s="229"/>
      <c r="X8" s="7"/>
    </row>
    <row r="9" spans="1:24" ht="18.75" x14ac:dyDescent="0.25">
      <c r="S9" s="8"/>
      <c r="T9" s="228" t="s">
        <v>5</v>
      </c>
      <c r="U9" s="228"/>
      <c r="V9" s="228"/>
      <c r="W9" s="229"/>
    </row>
    <row r="10" spans="1:24" ht="63" customHeight="1" x14ac:dyDescent="0.3">
      <c r="S10" s="230" t="s">
        <v>6</v>
      </c>
      <c r="T10" s="231"/>
      <c r="U10" s="231"/>
      <c r="V10" s="231"/>
      <c r="W10" s="232"/>
    </row>
    <row r="11" spans="1:24" ht="18.75" x14ac:dyDescent="0.3">
      <c r="S11" s="8"/>
      <c r="T11" s="233" t="s">
        <v>7</v>
      </c>
      <c r="U11" s="233"/>
      <c r="V11" s="233"/>
      <c r="W11" s="234"/>
    </row>
    <row r="12" spans="1:24" ht="18.75" customHeight="1" x14ac:dyDescent="0.25">
      <c r="F12" s="7"/>
      <c r="G12" s="7"/>
      <c r="H12" s="7"/>
      <c r="I12" s="7"/>
      <c r="J12" s="7"/>
      <c r="K12" s="7"/>
      <c r="L12" s="7"/>
      <c r="M12" s="7"/>
      <c r="S12" s="8"/>
      <c r="T12" s="9"/>
      <c r="U12" s="9"/>
      <c r="V12" s="10"/>
      <c r="W12" s="11"/>
    </row>
    <row r="13" spans="1:24" ht="16.5" thickBot="1" x14ac:dyDescent="0.3">
      <c r="A13" s="12"/>
      <c r="S13" s="8"/>
      <c r="T13" s="9"/>
      <c r="U13" s="9"/>
      <c r="V13" s="10"/>
      <c r="W13" s="13" t="s">
        <v>8</v>
      </c>
    </row>
    <row r="14" spans="1:24" s="15" customFormat="1" ht="19.5" hidden="1" thickBot="1" x14ac:dyDescent="0.3">
      <c r="A14" s="14"/>
      <c r="C14" s="16">
        <f>C20-C21-C22-C23-C24-C25-C26-C27</f>
        <v>-1.7621459846850485E-12</v>
      </c>
      <c r="D14" s="16">
        <f t="shared" ref="D14:T14" si="0">D20-D21-D22-D23-D24-D25-D26-D27</f>
        <v>5.6843418860808015E-13</v>
      </c>
      <c r="E14" s="16">
        <f t="shared" si="0"/>
        <v>8.2422957348171622E-13</v>
      </c>
      <c r="F14" s="16">
        <f t="shared" si="0"/>
        <v>0</v>
      </c>
      <c r="G14" s="16">
        <f t="shared" si="0"/>
        <v>0</v>
      </c>
      <c r="H14" s="16">
        <f t="shared" si="0"/>
        <v>-4.2632564145606011E-14</v>
      </c>
      <c r="I14" s="16">
        <f t="shared" si="0"/>
        <v>5.3290705182007514E-14</v>
      </c>
      <c r="J14" s="16">
        <f t="shared" si="0"/>
        <v>0</v>
      </c>
      <c r="K14" s="16">
        <f t="shared" si="0"/>
        <v>2.3181456754173269E-13</v>
      </c>
      <c r="L14" s="16">
        <f t="shared" si="0"/>
        <v>0</v>
      </c>
      <c r="M14" s="16">
        <f t="shared" si="0"/>
        <v>0</v>
      </c>
      <c r="N14" s="16">
        <f t="shared" si="0"/>
        <v>-5.8264504332328215E-13</v>
      </c>
      <c r="O14" s="16">
        <f t="shared" si="0"/>
        <v>2.5934809855243657E-13</v>
      </c>
      <c r="P14" s="16">
        <f t="shared" si="0"/>
        <v>0</v>
      </c>
      <c r="Q14" s="16">
        <f t="shared" si="0"/>
        <v>0</v>
      </c>
      <c r="R14" s="16">
        <f t="shared" si="0"/>
        <v>-1.5347723092418164E-12</v>
      </c>
      <c r="S14" s="17">
        <f t="shared" si="0"/>
        <v>0</v>
      </c>
      <c r="T14" s="16">
        <f t="shared" si="0"/>
        <v>-8.9955862899960994</v>
      </c>
      <c r="U14" s="235"/>
      <c r="V14" s="235"/>
      <c r="W14" s="236"/>
      <c r="X14" s="16"/>
    </row>
    <row r="15" spans="1:24" s="15" customFormat="1" ht="16.5" hidden="1" thickBot="1" x14ac:dyDescent="0.3">
      <c r="A15" s="14"/>
      <c r="C15" s="7">
        <f>C16-C20</f>
        <v>33.926816449400576</v>
      </c>
      <c r="D15" s="7">
        <f t="shared" ref="D15:T15" si="1">D16-D20</f>
        <v>0</v>
      </c>
      <c r="E15" s="7">
        <f t="shared" si="1"/>
        <v>0</v>
      </c>
      <c r="F15" s="7">
        <f t="shared" si="1"/>
        <v>0</v>
      </c>
      <c r="G15" s="7">
        <f t="shared" si="1"/>
        <v>0</v>
      </c>
      <c r="H15" s="7">
        <f t="shared" si="1"/>
        <v>0</v>
      </c>
      <c r="I15" s="7">
        <f t="shared" si="1"/>
        <v>0</v>
      </c>
      <c r="J15" s="7">
        <f t="shared" si="1"/>
        <v>0</v>
      </c>
      <c r="K15" s="7">
        <f t="shared" si="1"/>
        <v>0</v>
      </c>
      <c r="L15" s="7">
        <f t="shared" si="1"/>
        <v>0</v>
      </c>
      <c r="M15" s="7">
        <f t="shared" si="1"/>
        <v>0</v>
      </c>
      <c r="N15" s="7">
        <f t="shared" si="1"/>
        <v>0</v>
      </c>
      <c r="O15" s="7">
        <f t="shared" si="1"/>
        <v>0</v>
      </c>
      <c r="P15" s="7">
        <f t="shared" si="1"/>
        <v>0</v>
      </c>
      <c r="Q15" s="7">
        <f t="shared" si="1"/>
        <v>0</v>
      </c>
      <c r="R15" s="7">
        <f t="shared" si="1"/>
        <v>33.926816449401031</v>
      </c>
      <c r="S15" s="7">
        <f t="shared" si="1"/>
        <v>0</v>
      </c>
      <c r="T15" s="7">
        <f t="shared" si="1"/>
        <v>0</v>
      </c>
      <c r="U15" s="18"/>
      <c r="V15" s="18"/>
      <c r="W15" s="19"/>
      <c r="X15" s="16">
        <f>X20-X16</f>
        <v>0</v>
      </c>
    </row>
    <row r="16" spans="1:24" s="15" customFormat="1" ht="16.5" hidden="1" thickBot="1" x14ac:dyDescent="0.3">
      <c r="C16" s="7">
        <v>5067.4004818811854</v>
      </c>
      <c r="D16" s="7">
        <v>1866.6236529893056</v>
      </c>
      <c r="E16" s="7">
        <v>1792.7461767485649</v>
      </c>
      <c r="F16" s="7">
        <v>560.3455853327082</v>
      </c>
      <c r="G16" s="7">
        <v>620.66627216733502</v>
      </c>
      <c r="H16" s="7">
        <v>184.00233592192396</v>
      </c>
      <c r="I16" s="7">
        <v>237.78968907856</v>
      </c>
      <c r="J16" s="7">
        <v>333.25286933573699</v>
      </c>
      <c r="K16" s="7">
        <v>329.26254942083284</v>
      </c>
      <c r="L16" s="7">
        <v>789.02286239893658</v>
      </c>
      <c r="M16" s="7">
        <v>605.02766608183765</v>
      </c>
      <c r="N16" s="7">
        <v>1256.4136894999999</v>
      </c>
      <c r="O16" s="7">
        <v>726.39038835000008</v>
      </c>
      <c r="P16" s="7">
        <v>2805.0460105899997</v>
      </c>
      <c r="Q16" s="7">
        <v>1695.1322395900002</v>
      </c>
      <c r="R16" s="7">
        <v>3419.7449611929487</v>
      </c>
      <c r="S16" s="7">
        <v>-73.877476240740208</v>
      </c>
      <c r="T16" s="7">
        <v>0.96042186858479506</v>
      </c>
      <c r="U16" s="18"/>
      <c r="V16" s="18"/>
      <c r="W16" s="19"/>
      <c r="X16" s="16"/>
    </row>
    <row r="17" spans="1:26" ht="29.25" customHeight="1" x14ac:dyDescent="0.25">
      <c r="A17" s="237" t="s">
        <v>9</v>
      </c>
      <c r="B17" s="218" t="s">
        <v>10</v>
      </c>
      <c r="C17" s="240" t="s">
        <v>11</v>
      </c>
      <c r="D17" s="240" t="s">
        <v>12</v>
      </c>
      <c r="E17" s="240"/>
      <c r="F17" s="240"/>
      <c r="G17" s="240"/>
      <c r="H17" s="240"/>
      <c r="I17" s="240"/>
      <c r="J17" s="240"/>
      <c r="K17" s="240"/>
      <c r="L17" s="240"/>
      <c r="M17" s="240"/>
      <c r="N17" s="241" t="s">
        <v>13</v>
      </c>
      <c r="O17" s="242"/>
      <c r="P17" s="241" t="s">
        <v>14</v>
      </c>
      <c r="Q17" s="242"/>
      <c r="R17" s="218" t="s">
        <v>15</v>
      </c>
      <c r="S17" s="220" t="s">
        <v>16</v>
      </c>
      <c r="T17" s="218"/>
      <c r="U17" s="218"/>
      <c r="V17" s="218"/>
      <c r="W17" s="221" t="s">
        <v>17</v>
      </c>
      <c r="X17" s="218"/>
    </row>
    <row r="18" spans="1:26" ht="27" customHeight="1" x14ac:dyDescent="0.25">
      <c r="A18" s="238"/>
      <c r="B18" s="214"/>
      <c r="C18" s="212"/>
      <c r="D18" s="212" t="s">
        <v>18</v>
      </c>
      <c r="E18" s="212"/>
      <c r="F18" s="224" t="s">
        <v>19</v>
      </c>
      <c r="G18" s="225"/>
      <c r="H18" s="224" t="s">
        <v>20</v>
      </c>
      <c r="I18" s="225"/>
      <c r="J18" s="224" t="s">
        <v>21</v>
      </c>
      <c r="K18" s="225"/>
      <c r="L18" s="224" t="s">
        <v>22</v>
      </c>
      <c r="M18" s="225"/>
      <c r="N18" s="243"/>
      <c r="O18" s="244"/>
      <c r="P18" s="243"/>
      <c r="Q18" s="244"/>
      <c r="R18" s="214"/>
      <c r="S18" s="226" t="s">
        <v>23</v>
      </c>
      <c r="T18" s="212" t="s">
        <v>24</v>
      </c>
      <c r="U18" s="214" t="s">
        <v>25</v>
      </c>
      <c r="V18" s="214"/>
      <c r="W18" s="222"/>
      <c r="X18" s="214"/>
      <c r="Z18" s="20"/>
    </row>
    <row r="19" spans="1:26" ht="118.5" customHeight="1" thickBot="1" x14ac:dyDescent="0.3">
      <c r="A19" s="239"/>
      <c r="B19" s="219"/>
      <c r="C19" s="213"/>
      <c r="D19" s="21" t="s">
        <v>26</v>
      </c>
      <c r="E19" s="21" t="s">
        <v>27</v>
      </c>
      <c r="F19" s="21" t="s">
        <v>28</v>
      </c>
      <c r="G19" s="21" t="s">
        <v>29</v>
      </c>
      <c r="H19" s="21" t="s">
        <v>28</v>
      </c>
      <c r="I19" s="21" t="s">
        <v>29</v>
      </c>
      <c r="J19" s="21" t="s">
        <v>28</v>
      </c>
      <c r="K19" s="21" t="s">
        <v>29</v>
      </c>
      <c r="L19" s="21" t="s">
        <v>28</v>
      </c>
      <c r="M19" s="21" t="s">
        <v>29</v>
      </c>
      <c r="N19" s="22" t="s">
        <v>18</v>
      </c>
      <c r="O19" s="22" t="s">
        <v>30</v>
      </c>
      <c r="P19" s="22" t="s">
        <v>18</v>
      </c>
      <c r="Q19" s="22" t="s">
        <v>30</v>
      </c>
      <c r="R19" s="219"/>
      <c r="S19" s="227"/>
      <c r="T19" s="213"/>
      <c r="U19" s="22" t="s">
        <v>31</v>
      </c>
      <c r="V19" s="22" t="s">
        <v>32</v>
      </c>
      <c r="W19" s="223"/>
      <c r="X19" s="219"/>
    </row>
    <row r="20" spans="1:26" s="29" customFormat="1" ht="39" customHeight="1" x14ac:dyDescent="0.25">
      <c r="A20" s="23"/>
      <c r="B20" s="24" t="s">
        <v>33</v>
      </c>
      <c r="C20" s="25">
        <f t="shared" ref="C20:S20" si="2">C28+C836+C966+C968+C970</f>
        <v>5033.4736654317849</v>
      </c>
      <c r="D20" s="25">
        <f t="shared" si="2"/>
        <v>1866.6236529893058</v>
      </c>
      <c r="E20" s="25">
        <f t="shared" si="2"/>
        <v>1792.7461767485659</v>
      </c>
      <c r="F20" s="25">
        <f t="shared" si="2"/>
        <v>560.3455853327082</v>
      </c>
      <c r="G20" s="25">
        <f t="shared" si="2"/>
        <v>620.66627216733514</v>
      </c>
      <c r="H20" s="25">
        <f t="shared" si="2"/>
        <v>184.00233592192387</v>
      </c>
      <c r="I20" s="25">
        <f t="shared" si="2"/>
        <v>237.78968907856003</v>
      </c>
      <c r="J20" s="25">
        <f t="shared" si="2"/>
        <v>333.25286933573699</v>
      </c>
      <c r="K20" s="25">
        <f t="shared" si="2"/>
        <v>329.26254942083301</v>
      </c>
      <c r="L20" s="25">
        <f t="shared" si="2"/>
        <v>789.02286239893658</v>
      </c>
      <c r="M20" s="25">
        <f t="shared" si="2"/>
        <v>605.02766608183754</v>
      </c>
      <c r="N20" s="25">
        <f t="shared" si="2"/>
        <v>1256.4136894999995</v>
      </c>
      <c r="O20" s="25">
        <f t="shared" si="2"/>
        <v>726.39038835000031</v>
      </c>
      <c r="P20" s="25">
        <f t="shared" si="2"/>
        <v>2805.0460105899997</v>
      </c>
      <c r="Q20" s="25">
        <f t="shared" si="2"/>
        <v>1695.1322395899997</v>
      </c>
      <c r="R20" s="25">
        <f t="shared" si="2"/>
        <v>3385.8181447435477</v>
      </c>
      <c r="S20" s="25">
        <f t="shared" si="2"/>
        <v>-73.877476240740251</v>
      </c>
      <c r="T20" s="26">
        <f>IF((F20+H20+J20+L20)&gt;0,E20/(F20+H20+J20+L20),"-")</f>
        <v>0.96042186858479539</v>
      </c>
      <c r="U20" s="25"/>
      <c r="V20" s="25"/>
      <c r="W20" s="27"/>
      <c r="X20" s="28"/>
    </row>
    <row r="21" spans="1:26" s="29" customFormat="1" x14ac:dyDescent="0.25">
      <c r="A21" s="30"/>
      <c r="B21" s="31" t="s">
        <v>34</v>
      </c>
      <c r="C21" s="25">
        <f t="shared" ref="C21:S21" si="3">SUMIF($X30:$X971,"СТФ",C30:C971)</f>
        <v>1722.2867636176347</v>
      </c>
      <c r="D21" s="25">
        <f t="shared" si="3"/>
        <v>671.12764241142884</v>
      </c>
      <c r="E21" s="25">
        <f t="shared" si="3"/>
        <v>695.62572873875547</v>
      </c>
      <c r="F21" s="25">
        <f t="shared" si="3"/>
        <v>252.4610426882881</v>
      </c>
      <c r="G21" s="25">
        <f t="shared" si="3"/>
        <v>257.51569848327506</v>
      </c>
      <c r="H21" s="25">
        <f t="shared" si="3"/>
        <v>108.35223751888461</v>
      </c>
      <c r="I21" s="25">
        <f t="shared" si="3"/>
        <v>125.13252967880997</v>
      </c>
      <c r="J21" s="25">
        <f t="shared" si="3"/>
        <v>127.14893177247021</v>
      </c>
      <c r="K21" s="25">
        <f t="shared" si="3"/>
        <v>175.93393571613277</v>
      </c>
      <c r="L21" s="25">
        <f t="shared" si="3"/>
        <v>183.16543043178649</v>
      </c>
      <c r="M21" s="25">
        <f t="shared" si="3"/>
        <v>137.04356486053751</v>
      </c>
      <c r="N21" s="25">
        <f t="shared" si="3"/>
        <v>677.38774681000007</v>
      </c>
      <c r="O21" s="25">
        <f t="shared" si="3"/>
        <v>394.22350038000008</v>
      </c>
      <c r="P21" s="25">
        <f t="shared" si="3"/>
        <v>1002.1424501599997</v>
      </c>
      <c r="Q21" s="25">
        <f t="shared" si="3"/>
        <v>691.16988992000006</v>
      </c>
      <c r="R21" s="25">
        <f t="shared" si="3"/>
        <v>1091.6580747687522</v>
      </c>
      <c r="S21" s="25">
        <f t="shared" si="3"/>
        <v>24.498086327325979</v>
      </c>
      <c r="T21" s="26">
        <f t="shared" ref="T21:T84" si="4">IF((F21+H21+J21+L21)&gt;0,E21/(F21+H21+J21+L21),"-")</f>
        <v>1.0365028718520697</v>
      </c>
      <c r="U21" s="25"/>
      <c r="V21" s="25"/>
      <c r="W21" s="32"/>
      <c r="X21" s="28"/>
    </row>
    <row r="22" spans="1:26" s="29" customFormat="1" x14ac:dyDescent="0.25">
      <c r="A22" s="30"/>
      <c r="B22" s="31" t="s">
        <v>35</v>
      </c>
      <c r="C22" s="25">
        <f t="shared" ref="C22:S22" si="5">SUMIF($X30:$X971,"ДагФ",C30:C971)</f>
        <v>1198.0200962208085</v>
      </c>
      <c r="D22" s="25">
        <f t="shared" si="5"/>
        <v>372.85275607660009</v>
      </c>
      <c r="E22" s="25">
        <f t="shared" si="5"/>
        <v>381.43875555744978</v>
      </c>
      <c r="F22" s="25">
        <f t="shared" si="5"/>
        <v>57.27097519969999</v>
      </c>
      <c r="G22" s="25">
        <f t="shared" si="5"/>
        <v>66.488754332900001</v>
      </c>
      <c r="H22" s="25">
        <f t="shared" si="5"/>
        <v>24.264270669600002</v>
      </c>
      <c r="I22" s="25">
        <f t="shared" si="5"/>
        <v>24.220924869599997</v>
      </c>
      <c r="J22" s="25">
        <f t="shared" si="5"/>
        <v>63.149818375900004</v>
      </c>
      <c r="K22" s="25">
        <f t="shared" si="5"/>
        <v>46.300184410499995</v>
      </c>
      <c r="L22" s="25">
        <f t="shared" si="5"/>
        <v>228.16769183140002</v>
      </c>
      <c r="M22" s="25">
        <f t="shared" si="5"/>
        <v>244.42889194445004</v>
      </c>
      <c r="N22" s="25">
        <f t="shared" si="5"/>
        <v>139.84935492</v>
      </c>
      <c r="O22" s="25">
        <f t="shared" si="5"/>
        <v>97.170519120000009</v>
      </c>
      <c r="P22" s="25">
        <f t="shared" si="5"/>
        <v>228.93520547999998</v>
      </c>
      <c r="Q22" s="25">
        <f t="shared" si="5"/>
        <v>180.23579218999998</v>
      </c>
      <c r="R22" s="25">
        <f t="shared" si="5"/>
        <v>824.05210499005921</v>
      </c>
      <c r="S22" s="25">
        <f t="shared" si="5"/>
        <v>8.5859994808499884</v>
      </c>
      <c r="T22" s="26">
        <f t="shared" si="4"/>
        <v>1.0230278557444425</v>
      </c>
      <c r="U22" s="25"/>
      <c r="V22" s="25"/>
      <c r="W22" s="32"/>
      <c r="X22" s="28"/>
    </row>
    <row r="23" spans="1:26" s="29" customFormat="1" x14ac:dyDescent="0.25">
      <c r="A23" s="30"/>
      <c r="B23" s="31" t="s">
        <v>36</v>
      </c>
      <c r="C23" s="25">
        <f t="shared" ref="C23:S23" si="6">SUMIF($X30:$X971,"КБФ",C30:C971)</f>
        <v>319.08261454533266</v>
      </c>
      <c r="D23" s="25">
        <f t="shared" si="6"/>
        <v>87.294581671366231</v>
      </c>
      <c r="E23" s="25">
        <f t="shared" si="6"/>
        <v>151.45936826749985</v>
      </c>
      <c r="F23" s="25">
        <f t="shared" si="6"/>
        <v>46.527640372090012</v>
      </c>
      <c r="G23" s="25">
        <f t="shared" si="6"/>
        <v>56.488034030500032</v>
      </c>
      <c r="H23" s="25">
        <f t="shared" si="6"/>
        <v>13.990158741439309</v>
      </c>
      <c r="I23" s="25">
        <f t="shared" si="6"/>
        <v>21.071262139999998</v>
      </c>
      <c r="J23" s="25">
        <f t="shared" si="6"/>
        <v>21.086587177836908</v>
      </c>
      <c r="K23" s="25">
        <f t="shared" si="6"/>
        <v>23.670963275000002</v>
      </c>
      <c r="L23" s="25">
        <f t="shared" si="6"/>
        <v>5.6901953799999996</v>
      </c>
      <c r="M23" s="25">
        <f t="shared" si="6"/>
        <v>50.229108822000008</v>
      </c>
      <c r="N23" s="25">
        <f t="shared" si="6"/>
        <v>89.492068250000031</v>
      </c>
      <c r="O23" s="25">
        <f t="shared" si="6"/>
        <v>50.637049820000001</v>
      </c>
      <c r="P23" s="25">
        <f t="shared" si="6"/>
        <v>126.32383938000002</v>
      </c>
      <c r="Q23" s="25">
        <f t="shared" si="6"/>
        <v>125.01103200000004</v>
      </c>
      <c r="R23" s="25">
        <f t="shared" si="6"/>
        <v>178.16190211226791</v>
      </c>
      <c r="S23" s="25">
        <f t="shared" si="6"/>
        <v>64.164786596133851</v>
      </c>
      <c r="T23" s="26">
        <f t="shared" si="4"/>
        <v>1.7350374486894473</v>
      </c>
      <c r="U23" s="25"/>
      <c r="V23" s="25"/>
      <c r="W23" s="32"/>
      <c r="X23" s="28"/>
    </row>
    <row r="24" spans="1:26" s="29" customFormat="1" x14ac:dyDescent="0.25">
      <c r="A24" s="30"/>
      <c r="B24" s="31" t="s">
        <v>37</v>
      </c>
      <c r="C24" s="25">
        <f t="shared" ref="C24:S24" si="7">SUMIF($X30:$X971,"СОФ",C30:C971)</f>
        <v>705.67798850727024</v>
      </c>
      <c r="D24" s="25">
        <f t="shared" si="7"/>
        <v>172.47276751209989</v>
      </c>
      <c r="E24" s="25">
        <f t="shared" si="7"/>
        <v>161.70546346800992</v>
      </c>
      <c r="F24" s="25">
        <f t="shared" si="7"/>
        <v>24.066947079589998</v>
      </c>
      <c r="G24" s="25">
        <f t="shared" si="7"/>
        <v>38.210212570409986</v>
      </c>
      <c r="H24" s="25">
        <f t="shared" si="7"/>
        <v>18.744633390000001</v>
      </c>
      <c r="I24" s="25">
        <f t="shared" si="7"/>
        <v>33.637251416150008</v>
      </c>
      <c r="J24" s="25">
        <f t="shared" si="7"/>
        <v>30.87781424700993</v>
      </c>
      <c r="K24" s="25">
        <f t="shared" si="7"/>
        <v>27.977976316600003</v>
      </c>
      <c r="L24" s="25">
        <f t="shared" si="7"/>
        <v>98.783372795500028</v>
      </c>
      <c r="M24" s="25">
        <f t="shared" si="7"/>
        <v>61.88002316484998</v>
      </c>
      <c r="N24" s="25">
        <f t="shared" si="7"/>
        <v>176.41032965999995</v>
      </c>
      <c r="O24" s="25">
        <f t="shared" si="7"/>
        <v>131.11601691999996</v>
      </c>
      <c r="P24" s="25">
        <f t="shared" si="7"/>
        <v>337.20470359000001</v>
      </c>
      <c r="Q24" s="25">
        <f t="shared" si="7"/>
        <v>149.2772779</v>
      </c>
      <c r="R24" s="25">
        <f t="shared" si="7"/>
        <v>568.33822973375993</v>
      </c>
      <c r="S24" s="25">
        <f t="shared" si="7"/>
        <v>-10.767304044089919</v>
      </c>
      <c r="T24" s="26">
        <f t="shared" si="4"/>
        <v>0.93757099048500725</v>
      </c>
      <c r="U24" s="25"/>
      <c r="V24" s="25"/>
      <c r="W24" s="32"/>
      <c r="X24" s="28"/>
    </row>
    <row r="25" spans="1:26" s="29" customFormat="1" x14ac:dyDescent="0.25">
      <c r="A25" s="30"/>
      <c r="B25" s="31" t="s">
        <v>38</v>
      </c>
      <c r="C25" s="25">
        <f t="shared" ref="C25:S25" si="8">SUMIF($X30:$X971,"КЧФ",C30:C971)</f>
        <v>490.79714329794007</v>
      </c>
      <c r="D25" s="25">
        <f t="shared" si="8"/>
        <v>112.11453109780992</v>
      </c>
      <c r="E25" s="25">
        <f t="shared" si="8"/>
        <v>156.35274619005</v>
      </c>
      <c r="F25" s="25">
        <f t="shared" si="8"/>
        <v>55.327310169339995</v>
      </c>
      <c r="G25" s="25">
        <f t="shared" si="8"/>
        <v>64.36811742605002</v>
      </c>
      <c r="H25" s="25">
        <f t="shared" si="8"/>
        <v>18.651035601999997</v>
      </c>
      <c r="I25" s="25">
        <f t="shared" si="8"/>
        <v>25.959271973999996</v>
      </c>
      <c r="J25" s="25">
        <f t="shared" si="8"/>
        <v>20.528517762519996</v>
      </c>
      <c r="K25" s="25">
        <f t="shared" si="8"/>
        <v>42.770837860000007</v>
      </c>
      <c r="L25" s="25">
        <f t="shared" si="8"/>
        <v>17.607667563950002</v>
      </c>
      <c r="M25" s="25">
        <f t="shared" si="8"/>
        <v>23.254518930000003</v>
      </c>
      <c r="N25" s="25">
        <f t="shared" si="8"/>
        <v>76.732742929999986</v>
      </c>
      <c r="O25" s="25">
        <f t="shared" si="8"/>
        <v>20.81433213</v>
      </c>
      <c r="P25" s="25">
        <f t="shared" si="8"/>
        <v>197.80309556000003</v>
      </c>
      <c r="Q25" s="25">
        <f t="shared" si="8"/>
        <v>180.75859027999994</v>
      </c>
      <c r="R25" s="25">
        <f t="shared" si="8"/>
        <v>349.39726048921</v>
      </c>
      <c r="S25" s="25">
        <f t="shared" si="8"/>
        <v>44.238215092240026</v>
      </c>
      <c r="T25" s="26">
        <f t="shared" si="4"/>
        <v>1.3945805655972114</v>
      </c>
      <c r="U25" s="25"/>
      <c r="V25" s="25"/>
      <c r="W25" s="32"/>
      <c r="X25" s="28"/>
    </row>
    <row r="26" spans="1:26" s="29" customFormat="1" x14ac:dyDescent="0.25">
      <c r="A26" s="30"/>
      <c r="B26" s="31" t="s">
        <v>39</v>
      </c>
      <c r="C26" s="25">
        <f t="shared" ref="C26:S26" si="9">SUMIF($X30:$X971,"ИНФ",C30:C971)</f>
        <v>165.88270311280004</v>
      </c>
      <c r="D26" s="25">
        <f t="shared" si="9"/>
        <v>19.676999599999998</v>
      </c>
      <c r="E26" s="25">
        <f t="shared" si="9"/>
        <v>67.179070854200006</v>
      </c>
      <c r="F26" s="25">
        <f t="shared" si="9"/>
        <v>7.8771484436999994</v>
      </c>
      <c r="G26" s="25">
        <f t="shared" si="9"/>
        <v>20.7809341442</v>
      </c>
      <c r="H26" s="25">
        <f t="shared" si="9"/>
        <v>0</v>
      </c>
      <c r="I26" s="25">
        <f t="shared" si="9"/>
        <v>7.7684490000000004</v>
      </c>
      <c r="J26" s="25">
        <f t="shared" si="9"/>
        <v>4</v>
      </c>
      <c r="K26" s="25">
        <f t="shared" si="9"/>
        <v>6.9328140000000005</v>
      </c>
      <c r="L26" s="25">
        <f t="shared" si="9"/>
        <v>7.7998511563000008</v>
      </c>
      <c r="M26" s="25">
        <f t="shared" si="9"/>
        <v>31.696873710000002</v>
      </c>
      <c r="N26" s="25">
        <f t="shared" si="9"/>
        <v>30.483879999999999</v>
      </c>
      <c r="O26" s="25">
        <f t="shared" si="9"/>
        <v>6.0078399999999998</v>
      </c>
      <c r="P26" s="25">
        <f t="shared" si="9"/>
        <v>609.25206674000003</v>
      </c>
      <c r="Q26" s="25">
        <f t="shared" si="9"/>
        <v>80.433538999999996</v>
      </c>
      <c r="R26" s="25">
        <f t="shared" si="9"/>
        <v>112.87428049950003</v>
      </c>
      <c r="S26" s="25">
        <f t="shared" si="9"/>
        <v>47.502071254200004</v>
      </c>
      <c r="T26" s="26">
        <f t="shared" si="4"/>
        <v>3.414091183607078</v>
      </c>
      <c r="U26" s="25"/>
      <c r="V26" s="25"/>
      <c r="W26" s="32"/>
      <c r="X26" s="28"/>
    </row>
    <row r="27" spans="1:26" s="29" customFormat="1" x14ac:dyDescent="0.25">
      <c r="A27" s="30"/>
      <c r="B27" s="31" t="s">
        <v>40</v>
      </c>
      <c r="C27" s="25">
        <f t="shared" ref="C27:S27" si="10">SUMIF($X30:$X971,"АУ",C30:C971)</f>
        <v>431.72635613000006</v>
      </c>
      <c r="D27" s="25">
        <f t="shared" si="10"/>
        <v>431.08437462000006</v>
      </c>
      <c r="E27" s="25">
        <f t="shared" si="10"/>
        <v>178.9850436726</v>
      </c>
      <c r="F27" s="25">
        <f t="shared" si="10"/>
        <v>116.81452138</v>
      </c>
      <c r="G27" s="25">
        <f t="shared" si="10"/>
        <v>116.81452118</v>
      </c>
      <c r="H27" s="25">
        <f t="shared" si="10"/>
        <v>0</v>
      </c>
      <c r="I27" s="25">
        <f t="shared" si="10"/>
        <v>0</v>
      </c>
      <c r="J27" s="25">
        <f t="shared" si="10"/>
        <v>66.461200000000005</v>
      </c>
      <c r="K27" s="25">
        <f t="shared" si="10"/>
        <v>5.6758378425999991</v>
      </c>
      <c r="L27" s="25">
        <f t="shared" si="10"/>
        <v>247.80865324000004</v>
      </c>
      <c r="M27" s="25">
        <f t="shared" si="10"/>
        <v>56.494684650000004</v>
      </c>
      <c r="N27" s="25">
        <f t="shared" si="10"/>
        <v>66.057566930000007</v>
      </c>
      <c r="O27" s="25">
        <f t="shared" si="10"/>
        <v>26.42112998</v>
      </c>
      <c r="P27" s="25">
        <f t="shared" si="10"/>
        <v>303.38464968000005</v>
      </c>
      <c r="Q27" s="25">
        <f t="shared" si="10"/>
        <v>288.24611829999998</v>
      </c>
      <c r="R27" s="25">
        <f t="shared" si="10"/>
        <v>261.33629215000002</v>
      </c>
      <c r="S27" s="25">
        <f t="shared" si="10"/>
        <v>-252.09933094740003</v>
      </c>
      <c r="T27" s="26">
        <f t="shared" si="4"/>
        <v>0.41519724260563823</v>
      </c>
      <c r="U27" s="25"/>
      <c r="V27" s="25"/>
      <c r="W27" s="32"/>
      <c r="X27" s="28"/>
    </row>
    <row r="28" spans="1:26" s="29" customFormat="1" x14ac:dyDescent="0.25">
      <c r="A28" s="33" t="s">
        <v>41</v>
      </c>
      <c r="B28" s="34" t="s">
        <v>42</v>
      </c>
      <c r="C28" s="25">
        <f t="shared" ref="C28:S28" si="11">C29+C36+C61+C72+C73</f>
        <v>3714.68474784297</v>
      </c>
      <c r="D28" s="25">
        <f t="shared" si="11"/>
        <v>1548.6973759702564</v>
      </c>
      <c r="E28" s="25">
        <f t="shared" si="11"/>
        <v>1391.2803034901162</v>
      </c>
      <c r="F28" s="25">
        <f t="shared" si="11"/>
        <v>380.57884168974499</v>
      </c>
      <c r="G28" s="25">
        <f t="shared" si="11"/>
        <v>434.27425597703501</v>
      </c>
      <c r="H28" s="25">
        <f t="shared" si="11"/>
        <v>113.71562224993428</v>
      </c>
      <c r="I28" s="25">
        <f t="shared" si="11"/>
        <v>163.29211103987004</v>
      </c>
      <c r="J28" s="25">
        <f t="shared" si="11"/>
        <v>294.72859305349652</v>
      </c>
      <c r="K28" s="25">
        <f t="shared" si="11"/>
        <v>265.06820403807302</v>
      </c>
      <c r="L28" s="25">
        <f t="shared" si="11"/>
        <v>759.67431897708047</v>
      </c>
      <c r="M28" s="25">
        <f t="shared" si="11"/>
        <v>528.64573243513746</v>
      </c>
      <c r="N28" s="25">
        <f t="shared" si="11"/>
        <v>763.15599320999945</v>
      </c>
      <c r="O28" s="25">
        <f t="shared" si="11"/>
        <v>396.62867429000028</v>
      </c>
      <c r="P28" s="25">
        <f t="shared" si="11"/>
        <v>2073.39143461</v>
      </c>
      <c r="Q28" s="25">
        <f t="shared" si="11"/>
        <v>1090.7119064499998</v>
      </c>
      <c r="R28" s="25">
        <f t="shared" si="11"/>
        <v>2453.4567520900746</v>
      </c>
      <c r="S28" s="25">
        <f t="shared" si="11"/>
        <v>-157.417072480141</v>
      </c>
      <c r="T28" s="26">
        <f t="shared" si="4"/>
        <v>0.89835517582541347</v>
      </c>
      <c r="U28" s="25"/>
      <c r="V28" s="25"/>
      <c r="W28" s="32"/>
      <c r="X28" s="28"/>
    </row>
    <row r="29" spans="1:26" s="29" customFormat="1" ht="31.5" x14ac:dyDescent="0.25">
      <c r="A29" s="35" t="s">
        <v>43</v>
      </c>
      <c r="B29" s="34" t="s">
        <v>44</v>
      </c>
      <c r="C29" s="25">
        <f t="shared" ref="C29:S29" si="12">SUM(C30:C35)</f>
        <v>1104.543159156</v>
      </c>
      <c r="D29" s="25">
        <f t="shared" si="12"/>
        <v>589.28685342999995</v>
      </c>
      <c r="E29" s="25">
        <f t="shared" si="12"/>
        <v>190.50927536300003</v>
      </c>
      <c r="F29" s="25">
        <f t="shared" si="12"/>
        <v>118.29001400915</v>
      </c>
      <c r="G29" s="25">
        <f t="shared" si="12"/>
        <v>113.54610614000001</v>
      </c>
      <c r="H29" s="25">
        <f t="shared" si="12"/>
        <v>6.7720880000000001</v>
      </c>
      <c r="I29" s="25">
        <f t="shared" si="12"/>
        <v>8.7727233791500012</v>
      </c>
      <c r="J29" s="25">
        <f t="shared" si="12"/>
        <v>65.80008294084999</v>
      </c>
      <c r="K29" s="25">
        <f t="shared" si="12"/>
        <v>0.75526201000000004</v>
      </c>
      <c r="L29" s="25">
        <f t="shared" si="12"/>
        <v>398.42466848000004</v>
      </c>
      <c r="M29" s="25">
        <f t="shared" si="12"/>
        <v>67.435183833850004</v>
      </c>
      <c r="N29" s="25">
        <f t="shared" si="12"/>
        <v>52.223523169999993</v>
      </c>
      <c r="O29" s="25">
        <f t="shared" si="12"/>
        <v>29.430617909999999</v>
      </c>
      <c r="P29" s="25">
        <f t="shared" si="12"/>
        <v>778.82503384000006</v>
      </c>
      <c r="Q29" s="25">
        <f t="shared" si="12"/>
        <v>287.54207910000002</v>
      </c>
      <c r="R29" s="25">
        <f t="shared" si="12"/>
        <v>914.03388379299997</v>
      </c>
      <c r="S29" s="25">
        <f t="shared" si="12"/>
        <v>-398.77757806699998</v>
      </c>
      <c r="T29" s="26">
        <f t="shared" si="4"/>
        <v>0.3232878423370939</v>
      </c>
      <c r="U29" s="25"/>
      <c r="V29" s="25"/>
      <c r="W29" s="32"/>
      <c r="X29" s="28"/>
    </row>
    <row r="30" spans="1:26" s="29" customFormat="1" ht="47.25" x14ac:dyDescent="0.25">
      <c r="A30" s="36">
        <v>1</v>
      </c>
      <c r="B30" s="37" t="s">
        <v>264</v>
      </c>
      <c r="C30" s="38">
        <v>620.76199999999994</v>
      </c>
      <c r="D30" s="39">
        <f t="shared" ref="D30:E35" si="13">F30+H30+J30+L30</f>
        <v>155.19059999999999</v>
      </c>
      <c r="E30" s="39">
        <f t="shared" si="13"/>
        <v>3.1950509999999999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155.19059999999999</v>
      </c>
      <c r="M30" s="38">
        <v>3.1950509999999999</v>
      </c>
      <c r="N30" s="38">
        <v>2.0085268200000002</v>
      </c>
      <c r="O30" s="38">
        <v>3.1950518200000002</v>
      </c>
      <c r="P30" s="38">
        <v>0</v>
      </c>
      <c r="Q30" s="38">
        <v>0</v>
      </c>
      <c r="R30" s="38">
        <v>617.56694899999991</v>
      </c>
      <c r="S30" s="40">
        <f>E30-D30</f>
        <v>-151.99554899999998</v>
      </c>
      <c r="T30" s="26">
        <f t="shared" si="4"/>
        <v>2.0587915762939252E-2</v>
      </c>
      <c r="U30" s="38"/>
      <c r="V30" s="38"/>
      <c r="W30" s="41" t="s">
        <v>45</v>
      </c>
      <c r="X30" s="42" t="s">
        <v>238</v>
      </c>
    </row>
    <row r="31" spans="1:26" s="29" customFormat="1" ht="31.5" x14ac:dyDescent="0.25">
      <c r="A31" s="36">
        <f>A30+1</f>
        <v>2</v>
      </c>
      <c r="B31" s="37" t="s">
        <v>264</v>
      </c>
      <c r="C31" s="38">
        <v>0</v>
      </c>
      <c r="D31" s="39">
        <f t="shared" si="13"/>
        <v>0</v>
      </c>
      <c r="E31" s="39">
        <f t="shared" si="13"/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491.28295473999998</v>
      </c>
      <c r="Q31" s="38">
        <v>0</v>
      </c>
      <c r="R31" s="38">
        <v>0</v>
      </c>
      <c r="S31" s="40">
        <f t="shared" ref="S31:S71" si="14">E31-D31</f>
        <v>0</v>
      </c>
      <c r="T31" s="26" t="str">
        <f t="shared" si="4"/>
        <v>-</v>
      </c>
      <c r="U31" s="38"/>
      <c r="V31" s="38"/>
      <c r="W31" s="41"/>
      <c r="X31" s="42" t="s">
        <v>388</v>
      </c>
    </row>
    <row r="32" spans="1:26" s="29" customFormat="1" ht="47.25" x14ac:dyDescent="0.25">
      <c r="A32" s="36">
        <f t="shared" ref="A32:A35" si="15">A31+1</f>
        <v>3</v>
      </c>
      <c r="B32" s="37" t="s">
        <v>264</v>
      </c>
      <c r="C32" s="38">
        <v>419.74138973000004</v>
      </c>
      <c r="D32" s="39">
        <f t="shared" si="13"/>
        <v>419.74137462000004</v>
      </c>
      <c r="E32" s="39">
        <f t="shared" si="13"/>
        <v>167.54881280000001</v>
      </c>
      <c r="F32" s="38">
        <v>113.54610614000001</v>
      </c>
      <c r="G32" s="38">
        <v>113.54610614000001</v>
      </c>
      <c r="H32" s="38">
        <v>0</v>
      </c>
      <c r="I32" s="38">
        <v>0</v>
      </c>
      <c r="J32" s="38">
        <v>62.961199999999998</v>
      </c>
      <c r="K32" s="38">
        <v>0.75526201000000004</v>
      </c>
      <c r="L32" s="38">
        <v>243.23406848000005</v>
      </c>
      <c r="M32" s="38">
        <v>53.247444650000006</v>
      </c>
      <c r="N32" s="38">
        <v>50.214996349999993</v>
      </c>
      <c r="O32" s="38">
        <v>26.235566089999999</v>
      </c>
      <c r="P32" s="38">
        <v>287.54207910000002</v>
      </c>
      <c r="Q32" s="38">
        <v>287.54207910000002</v>
      </c>
      <c r="R32" s="38">
        <v>252.19257693000003</v>
      </c>
      <c r="S32" s="40">
        <f t="shared" si="14"/>
        <v>-252.19256182000004</v>
      </c>
      <c r="T32" s="26">
        <f t="shared" si="4"/>
        <v>0.39917154450567371</v>
      </c>
      <c r="U32" s="38"/>
      <c r="V32" s="38"/>
      <c r="W32" s="41" t="s">
        <v>811</v>
      </c>
      <c r="X32" s="42" t="s">
        <v>243</v>
      </c>
    </row>
    <row r="33" spans="1:24" s="29" customFormat="1" ht="78.75" x14ac:dyDescent="0.25">
      <c r="A33" s="36">
        <f t="shared" si="15"/>
        <v>4</v>
      </c>
      <c r="B33" s="37" t="s">
        <v>526</v>
      </c>
      <c r="C33" s="38">
        <v>9.4320836426000234</v>
      </c>
      <c r="D33" s="39">
        <f t="shared" si="13"/>
        <v>9.4320880000000002</v>
      </c>
      <c r="E33" s="39">
        <f t="shared" si="13"/>
        <v>6.6888155099999995</v>
      </c>
      <c r="F33" s="38">
        <v>2.66</v>
      </c>
      <c r="G33" s="38">
        <v>0</v>
      </c>
      <c r="H33" s="38">
        <v>6.7720880000000001</v>
      </c>
      <c r="I33" s="38">
        <v>6.6888155099999995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2.7432681326000239</v>
      </c>
      <c r="S33" s="40">
        <f t="shared" si="14"/>
        <v>-2.7432724900000007</v>
      </c>
      <c r="T33" s="26">
        <f t="shared" si="4"/>
        <v>0.70915533336839087</v>
      </c>
      <c r="U33" s="38"/>
      <c r="V33" s="38"/>
      <c r="W33" s="41" t="s">
        <v>812</v>
      </c>
      <c r="X33" s="42" t="s">
        <v>237</v>
      </c>
    </row>
    <row r="34" spans="1:24" s="29" customFormat="1" ht="31.5" x14ac:dyDescent="0.25">
      <c r="A34" s="36">
        <f t="shared" si="15"/>
        <v>5</v>
      </c>
      <c r="B34" s="37" t="s">
        <v>447</v>
      </c>
      <c r="C34" s="38">
        <v>44.349651879999996</v>
      </c>
      <c r="D34" s="39">
        <f t="shared" si="13"/>
        <v>2.81875981</v>
      </c>
      <c r="E34" s="39">
        <f t="shared" si="13"/>
        <v>2.8187598099999995</v>
      </c>
      <c r="F34" s="38">
        <v>0</v>
      </c>
      <c r="G34" s="38">
        <v>0</v>
      </c>
      <c r="H34" s="38">
        <v>0</v>
      </c>
      <c r="I34" s="38">
        <v>0</v>
      </c>
      <c r="J34" s="38">
        <v>2.81875981</v>
      </c>
      <c r="K34" s="38">
        <v>0</v>
      </c>
      <c r="L34" s="38">
        <v>0</v>
      </c>
      <c r="M34" s="38">
        <v>2.8187598099999995</v>
      </c>
      <c r="N34" s="38">
        <v>0</v>
      </c>
      <c r="O34" s="38">
        <v>0</v>
      </c>
      <c r="P34" s="38">
        <v>0</v>
      </c>
      <c r="Q34" s="38">
        <v>0</v>
      </c>
      <c r="R34" s="38">
        <v>41.530892069999993</v>
      </c>
      <c r="S34" s="40">
        <f t="shared" si="14"/>
        <v>0</v>
      </c>
      <c r="T34" s="26">
        <f t="shared" si="4"/>
        <v>0.99999999999999989</v>
      </c>
      <c r="U34" s="38"/>
      <c r="V34" s="38"/>
      <c r="W34" s="41"/>
      <c r="X34" s="42" t="s">
        <v>239</v>
      </c>
    </row>
    <row r="35" spans="1:24" s="29" customFormat="1" ht="31.5" x14ac:dyDescent="0.25">
      <c r="A35" s="36">
        <f t="shared" si="15"/>
        <v>6</v>
      </c>
      <c r="B35" s="37" t="s">
        <v>447</v>
      </c>
      <c r="C35" s="38">
        <v>10.258033903399998</v>
      </c>
      <c r="D35" s="39">
        <f t="shared" si="13"/>
        <v>2.104031</v>
      </c>
      <c r="E35" s="39">
        <f t="shared" si="13"/>
        <v>10.257836243</v>
      </c>
      <c r="F35" s="38">
        <v>2.0839078691500008</v>
      </c>
      <c r="G35" s="38">
        <v>0</v>
      </c>
      <c r="H35" s="38">
        <v>0</v>
      </c>
      <c r="I35" s="38">
        <v>2.0839078691500008</v>
      </c>
      <c r="J35" s="38">
        <v>2.0123130849999171E-2</v>
      </c>
      <c r="K35" s="38">
        <v>0</v>
      </c>
      <c r="L35" s="38">
        <v>0</v>
      </c>
      <c r="M35" s="38">
        <v>8.1739283738499982</v>
      </c>
      <c r="N35" s="38">
        <v>0</v>
      </c>
      <c r="O35" s="38">
        <v>0</v>
      </c>
      <c r="P35" s="38">
        <v>0</v>
      </c>
      <c r="Q35" s="38">
        <v>0</v>
      </c>
      <c r="R35" s="38">
        <v>1.9766039999780105E-4</v>
      </c>
      <c r="S35" s="40">
        <f t="shared" si="14"/>
        <v>8.1538052430000008</v>
      </c>
      <c r="T35" s="26">
        <f t="shared" si="4"/>
        <v>4.8753256216281988</v>
      </c>
      <c r="U35" s="38"/>
      <c r="V35" s="38"/>
      <c r="W35" s="41" t="s">
        <v>46</v>
      </c>
      <c r="X35" s="42" t="s">
        <v>240</v>
      </c>
    </row>
    <row r="36" spans="1:24" s="44" customFormat="1" ht="31.5" x14ac:dyDescent="0.25">
      <c r="A36" s="33" t="s">
        <v>47</v>
      </c>
      <c r="B36" s="34" t="s">
        <v>48</v>
      </c>
      <c r="C36" s="25">
        <f t="shared" ref="C36:S36" si="16">SUM(C37:C60)</f>
        <v>99.143931117183996</v>
      </c>
      <c r="D36" s="25">
        <f t="shared" si="16"/>
        <v>44.659951058893711</v>
      </c>
      <c r="E36" s="25">
        <f t="shared" si="16"/>
        <v>56.185662134640005</v>
      </c>
      <c r="F36" s="25">
        <f t="shared" si="16"/>
        <v>6.6241506880299985</v>
      </c>
      <c r="G36" s="25">
        <f t="shared" si="16"/>
        <v>17.900363181239999</v>
      </c>
      <c r="H36" s="25">
        <f t="shared" si="16"/>
        <v>8.030938E-2</v>
      </c>
      <c r="I36" s="25">
        <f t="shared" si="16"/>
        <v>4.9494835699999991</v>
      </c>
      <c r="J36" s="25">
        <f t="shared" si="16"/>
        <v>6.253957052002546</v>
      </c>
      <c r="K36" s="25">
        <f t="shared" si="16"/>
        <v>7.0299197495000003</v>
      </c>
      <c r="L36" s="25">
        <f t="shared" si="16"/>
        <v>31.701533938861157</v>
      </c>
      <c r="M36" s="25">
        <f t="shared" si="16"/>
        <v>26.305895633900001</v>
      </c>
      <c r="N36" s="25">
        <f t="shared" si="16"/>
        <v>64.368403210000011</v>
      </c>
      <c r="O36" s="25">
        <f t="shared" si="16"/>
        <v>55.052108439999991</v>
      </c>
      <c r="P36" s="25">
        <f t="shared" si="16"/>
        <v>45.407059110000006</v>
      </c>
      <c r="Q36" s="25">
        <f t="shared" si="16"/>
        <v>45.407059110000006</v>
      </c>
      <c r="R36" s="25">
        <f t="shared" si="16"/>
        <v>48.337184703343993</v>
      </c>
      <c r="S36" s="25">
        <f t="shared" si="16"/>
        <v>11.525711075746299</v>
      </c>
      <c r="T36" s="26">
        <f t="shared" si="4"/>
        <v>1.2580771094116781</v>
      </c>
      <c r="U36" s="25"/>
      <c r="V36" s="25"/>
      <c r="W36" s="43"/>
      <c r="X36" s="28"/>
    </row>
    <row r="37" spans="1:24" s="29" customFormat="1" ht="63" x14ac:dyDescent="0.25">
      <c r="A37" s="36">
        <v>7</v>
      </c>
      <c r="B37" s="37" t="s">
        <v>527</v>
      </c>
      <c r="C37" s="38">
        <v>1.3264231569999996</v>
      </c>
      <c r="D37" s="39">
        <f t="shared" ref="D37:E60" si="17">F37+H37+J37+L37</f>
        <v>1.3264231569999996</v>
      </c>
      <c r="E37" s="39">
        <f t="shared" si="17"/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1.3264231569999996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1.3264231569999996</v>
      </c>
      <c r="S37" s="40">
        <f t="shared" si="14"/>
        <v>-1.3264231569999996</v>
      </c>
      <c r="T37" s="26">
        <f t="shared" si="4"/>
        <v>0</v>
      </c>
      <c r="U37" s="38"/>
      <c r="V37" s="38"/>
      <c r="W37" s="41" t="s">
        <v>49</v>
      </c>
      <c r="X37" s="42" t="s">
        <v>237</v>
      </c>
    </row>
    <row r="38" spans="1:24" s="29" customFormat="1" ht="94.5" x14ac:dyDescent="0.25">
      <c r="A38" s="36">
        <f>A37+1</f>
        <v>8</v>
      </c>
      <c r="B38" s="37" t="s">
        <v>528</v>
      </c>
      <c r="C38" s="38">
        <v>0.48779381784999976</v>
      </c>
      <c r="D38" s="39">
        <f t="shared" si="17"/>
        <v>0.48779381784999976</v>
      </c>
      <c r="E38" s="39">
        <f t="shared" si="17"/>
        <v>0.13757436399999975</v>
      </c>
      <c r="F38" s="38">
        <v>0.13757436399999975</v>
      </c>
      <c r="G38" s="38">
        <v>0.13757436399999975</v>
      </c>
      <c r="H38" s="38">
        <v>0</v>
      </c>
      <c r="I38" s="38">
        <v>0</v>
      </c>
      <c r="J38" s="38">
        <v>0</v>
      </c>
      <c r="K38" s="38">
        <v>0</v>
      </c>
      <c r="L38" s="38">
        <v>0.35021945384999997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0.35021945384999997</v>
      </c>
      <c r="S38" s="40">
        <f t="shared" si="14"/>
        <v>-0.35021945384999997</v>
      </c>
      <c r="T38" s="26">
        <f t="shared" si="4"/>
        <v>0.28203384086820243</v>
      </c>
      <c r="U38" s="38"/>
      <c r="V38" s="38"/>
      <c r="W38" s="41" t="s">
        <v>50</v>
      </c>
      <c r="X38" s="42" t="s">
        <v>237</v>
      </c>
    </row>
    <row r="39" spans="1:24" s="29" customFormat="1" ht="94.5" x14ac:dyDescent="0.25">
      <c r="A39" s="36">
        <f t="shared" ref="A39:A60" si="18">A38+1</f>
        <v>9</v>
      </c>
      <c r="B39" s="37" t="s">
        <v>529</v>
      </c>
      <c r="C39" s="38">
        <v>3.9637605418800002</v>
      </c>
      <c r="D39" s="39">
        <f t="shared" si="17"/>
        <v>3.9637652886799999</v>
      </c>
      <c r="E39" s="39">
        <f t="shared" si="17"/>
        <v>0.81622245273999994</v>
      </c>
      <c r="F39" s="38">
        <v>0.81622245273999994</v>
      </c>
      <c r="G39" s="38">
        <v>0.81622245273999994</v>
      </c>
      <c r="H39" s="38">
        <v>0</v>
      </c>
      <c r="I39" s="38">
        <v>0</v>
      </c>
      <c r="J39" s="38">
        <v>0</v>
      </c>
      <c r="K39" s="38">
        <v>0</v>
      </c>
      <c r="L39" s="38">
        <v>3.14754283594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3.1475380891400002</v>
      </c>
      <c r="S39" s="40">
        <f t="shared" si="14"/>
        <v>-3.14754283594</v>
      </c>
      <c r="T39" s="26">
        <f t="shared" si="4"/>
        <v>0.20592098504697681</v>
      </c>
      <c r="U39" s="38"/>
      <c r="V39" s="38"/>
      <c r="W39" s="41" t="s">
        <v>50</v>
      </c>
      <c r="X39" s="42" t="s">
        <v>237</v>
      </c>
    </row>
    <row r="40" spans="1:24" s="29" customFormat="1" ht="47.25" x14ac:dyDescent="0.25">
      <c r="A40" s="36">
        <f t="shared" si="18"/>
        <v>10</v>
      </c>
      <c r="B40" s="37" t="s">
        <v>530</v>
      </c>
      <c r="C40" s="38">
        <v>6.3304134733289965</v>
      </c>
      <c r="D40" s="39">
        <f t="shared" si="17"/>
        <v>6.3304162921289953</v>
      </c>
      <c r="E40" s="39">
        <f t="shared" si="17"/>
        <v>2.7686771294000003</v>
      </c>
      <c r="F40" s="38">
        <v>0</v>
      </c>
      <c r="G40" s="38">
        <v>5.2226509999999997E-2</v>
      </c>
      <c r="H40" s="38">
        <v>0</v>
      </c>
      <c r="I40" s="38">
        <v>5.7316489999999998E-2</v>
      </c>
      <c r="J40" s="38">
        <v>6.0138954775225457</v>
      </c>
      <c r="K40" s="38">
        <v>6.9722149999999997E-2</v>
      </c>
      <c r="L40" s="38">
        <v>0.31652081460644982</v>
      </c>
      <c r="M40" s="38">
        <v>2.5894119794000003</v>
      </c>
      <c r="N40" s="38">
        <v>6.3485287499999998</v>
      </c>
      <c r="O40" s="38">
        <v>6.2088375999999998</v>
      </c>
      <c r="P40" s="38">
        <v>6.8142503799999998</v>
      </c>
      <c r="Q40" s="38">
        <v>6.8142503799999998</v>
      </c>
      <c r="R40" s="38">
        <v>3.5617363439289962</v>
      </c>
      <c r="S40" s="40">
        <f t="shared" si="14"/>
        <v>-3.5617391627289949</v>
      </c>
      <c r="T40" s="26">
        <f t="shared" si="4"/>
        <v>0.43736098885668401</v>
      </c>
      <c r="U40" s="38"/>
      <c r="V40" s="38"/>
      <c r="W40" s="41" t="s">
        <v>51</v>
      </c>
      <c r="X40" s="42" t="s">
        <v>237</v>
      </c>
    </row>
    <row r="41" spans="1:24" s="29" customFormat="1" ht="47.25" x14ac:dyDescent="0.25">
      <c r="A41" s="36">
        <f t="shared" si="18"/>
        <v>11</v>
      </c>
      <c r="B41" s="37" t="s">
        <v>531</v>
      </c>
      <c r="C41" s="38">
        <v>13.217187581394931</v>
      </c>
      <c r="D41" s="39">
        <f t="shared" si="17"/>
        <v>10.557185851797183</v>
      </c>
      <c r="E41" s="39">
        <f t="shared" si="17"/>
        <v>1.4595449</v>
      </c>
      <c r="F41" s="38">
        <v>0</v>
      </c>
      <c r="G41" s="38">
        <v>2.340656E-2</v>
      </c>
      <c r="H41" s="38">
        <v>0</v>
      </c>
      <c r="I41" s="38">
        <v>2.6861309999999999E-2</v>
      </c>
      <c r="J41" s="38">
        <v>0</v>
      </c>
      <c r="K41" s="38">
        <v>1.27664183</v>
      </c>
      <c r="L41" s="38">
        <v>10.557185851797183</v>
      </c>
      <c r="M41" s="38">
        <v>0.13263520000000001</v>
      </c>
      <c r="N41" s="38">
        <v>11.247555330000001</v>
      </c>
      <c r="O41" s="38">
        <v>11.17939563</v>
      </c>
      <c r="P41" s="38">
        <v>0</v>
      </c>
      <c r="Q41" s="38">
        <v>0</v>
      </c>
      <c r="R41" s="38">
        <v>11.75764268139493</v>
      </c>
      <c r="S41" s="40">
        <f t="shared" si="14"/>
        <v>-9.0976409517971817</v>
      </c>
      <c r="T41" s="26">
        <f t="shared" si="4"/>
        <v>0.13825132194215725</v>
      </c>
      <c r="U41" s="38"/>
      <c r="V41" s="38"/>
      <c r="W41" s="41" t="s">
        <v>52</v>
      </c>
      <c r="X41" s="42" t="s">
        <v>237</v>
      </c>
    </row>
    <row r="42" spans="1:24" s="29" customFormat="1" ht="63" x14ac:dyDescent="0.25">
      <c r="A42" s="36">
        <f t="shared" si="18"/>
        <v>12</v>
      </c>
      <c r="B42" s="37" t="s">
        <v>532</v>
      </c>
      <c r="C42" s="38">
        <v>7.4945895007026602</v>
      </c>
      <c r="D42" s="39">
        <f t="shared" si="17"/>
        <v>4.8778600256675269</v>
      </c>
      <c r="E42" s="39">
        <f t="shared" si="17"/>
        <v>0.95913484999999998</v>
      </c>
      <c r="F42" s="38">
        <v>0</v>
      </c>
      <c r="G42" s="38">
        <v>9.7714399999999993E-3</v>
      </c>
      <c r="H42" s="38">
        <v>0</v>
      </c>
      <c r="I42" s="38">
        <v>9.3041900000000004E-3</v>
      </c>
      <c r="J42" s="38">
        <v>0</v>
      </c>
      <c r="K42" s="38">
        <v>9.3787200000000001E-3</v>
      </c>
      <c r="L42" s="38">
        <v>4.8778600256675269</v>
      </c>
      <c r="M42" s="38">
        <v>0.93068050000000002</v>
      </c>
      <c r="N42" s="38">
        <v>3.8063659999999999E-2</v>
      </c>
      <c r="O42" s="38">
        <v>9.6093099999999994E-3</v>
      </c>
      <c r="P42" s="38">
        <v>0</v>
      </c>
      <c r="Q42" s="38">
        <v>0</v>
      </c>
      <c r="R42" s="38">
        <v>6.5354546507026603</v>
      </c>
      <c r="S42" s="40">
        <f t="shared" si="14"/>
        <v>-3.918725175667527</v>
      </c>
      <c r="T42" s="26">
        <f t="shared" si="4"/>
        <v>0.19663025280614607</v>
      </c>
      <c r="U42" s="38"/>
      <c r="V42" s="38"/>
      <c r="W42" s="41" t="s">
        <v>813</v>
      </c>
      <c r="X42" s="42" t="s">
        <v>237</v>
      </c>
    </row>
    <row r="43" spans="1:24" s="29" customFormat="1" ht="63" x14ac:dyDescent="0.25">
      <c r="A43" s="36">
        <f t="shared" si="18"/>
        <v>13</v>
      </c>
      <c r="B43" s="37" t="s">
        <v>533</v>
      </c>
      <c r="C43" s="38">
        <v>7.6317926206274196</v>
      </c>
      <c r="D43" s="39">
        <f t="shared" si="17"/>
        <v>2.242</v>
      </c>
      <c r="E43" s="39">
        <f t="shared" si="17"/>
        <v>0.87551634999999994</v>
      </c>
      <c r="F43" s="38">
        <v>0</v>
      </c>
      <c r="G43" s="38">
        <v>1.397925E-2</v>
      </c>
      <c r="H43" s="38">
        <v>0</v>
      </c>
      <c r="I43" s="38">
        <v>1.3310799999999999E-2</v>
      </c>
      <c r="J43" s="38">
        <v>0</v>
      </c>
      <c r="K43" s="38">
        <v>1.3417409999999999E-2</v>
      </c>
      <c r="L43" s="38">
        <v>2.242</v>
      </c>
      <c r="M43" s="38">
        <v>0.83480888999999991</v>
      </c>
      <c r="N43" s="38">
        <v>7.7662006899999998</v>
      </c>
      <c r="O43" s="38">
        <v>7.7254932299999997</v>
      </c>
      <c r="P43" s="38">
        <v>0</v>
      </c>
      <c r="Q43" s="38">
        <v>0</v>
      </c>
      <c r="R43" s="38">
        <v>6.7562762706274198</v>
      </c>
      <c r="S43" s="40">
        <f t="shared" si="14"/>
        <v>-1.3664836500000002</v>
      </c>
      <c r="T43" s="26">
        <f t="shared" si="4"/>
        <v>0.39050684656556645</v>
      </c>
      <c r="U43" s="38"/>
      <c r="V43" s="38"/>
      <c r="W43" s="41" t="s">
        <v>53</v>
      </c>
      <c r="X43" s="42" t="s">
        <v>237</v>
      </c>
    </row>
    <row r="44" spans="1:24" s="29" customFormat="1" ht="47.25" x14ac:dyDescent="0.25">
      <c r="A44" s="36">
        <f t="shared" si="18"/>
        <v>14</v>
      </c>
      <c r="B44" s="37" t="s">
        <v>534</v>
      </c>
      <c r="C44" s="38">
        <v>2.1521120399999996</v>
      </c>
      <c r="D44" s="39">
        <f t="shared" si="17"/>
        <v>0</v>
      </c>
      <c r="E44" s="39">
        <f t="shared" si="17"/>
        <v>2.15190948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2.15190948</v>
      </c>
      <c r="N44" s="38">
        <v>0</v>
      </c>
      <c r="O44" s="38">
        <v>0</v>
      </c>
      <c r="P44" s="38">
        <v>0</v>
      </c>
      <c r="Q44" s="38">
        <v>0</v>
      </c>
      <c r="R44" s="38">
        <v>2.0255999999951868E-4</v>
      </c>
      <c r="S44" s="40">
        <f t="shared" si="14"/>
        <v>2.15190948</v>
      </c>
      <c r="T44" s="26" t="str">
        <f t="shared" si="4"/>
        <v>-</v>
      </c>
      <c r="U44" s="38"/>
      <c r="V44" s="38"/>
      <c r="W44" s="41" t="s">
        <v>814</v>
      </c>
      <c r="X44" s="42" t="s">
        <v>238</v>
      </c>
    </row>
    <row r="45" spans="1:24" s="29" customFormat="1" ht="47.25" x14ac:dyDescent="0.25">
      <c r="A45" s="36">
        <f t="shared" si="18"/>
        <v>15</v>
      </c>
      <c r="B45" s="37" t="s">
        <v>535</v>
      </c>
      <c r="C45" s="38">
        <v>2.1634482999999998</v>
      </c>
      <c r="D45" s="39">
        <f t="shared" si="17"/>
        <v>0</v>
      </c>
      <c r="E45" s="39">
        <f t="shared" si="17"/>
        <v>2.1632452419999999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2.1632452419999999</v>
      </c>
      <c r="N45" s="38">
        <v>0</v>
      </c>
      <c r="O45" s="38">
        <v>0</v>
      </c>
      <c r="P45" s="38">
        <v>0</v>
      </c>
      <c r="Q45" s="38">
        <v>0</v>
      </c>
      <c r="R45" s="38">
        <v>2.0305799999986718E-4</v>
      </c>
      <c r="S45" s="40">
        <f t="shared" si="14"/>
        <v>2.1632452419999999</v>
      </c>
      <c r="T45" s="26" t="str">
        <f t="shared" si="4"/>
        <v>-</v>
      </c>
      <c r="U45" s="38"/>
      <c r="V45" s="38"/>
      <c r="W45" s="41" t="s">
        <v>815</v>
      </c>
      <c r="X45" s="42" t="s">
        <v>238</v>
      </c>
    </row>
    <row r="46" spans="1:24" s="29" customFormat="1" ht="63" x14ac:dyDescent="0.25">
      <c r="A46" s="36">
        <f t="shared" si="18"/>
        <v>16</v>
      </c>
      <c r="B46" s="37" t="s">
        <v>370</v>
      </c>
      <c r="C46" s="38">
        <v>2.1631202599999995</v>
      </c>
      <c r="D46" s="39">
        <f t="shared" si="17"/>
        <v>0</v>
      </c>
      <c r="E46" s="39">
        <f t="shared" si="17"/>
        <v>2.1629175685000002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2.1629175685000002</v>
      </c>
      <c r="N46" s="38">
        <v>0</v>
      </c>
      <c r="O46" s="38">
        <v>0</v>
      </c>
      <c r="P46" s="38">
        <v>0</v>
      </c>
      <c r="Q46" s="38">
        <v>0</v>
      </c>
      <c r="R46" s="38">
        <v>2.0269149999929681E-4</v>
      </c>
      <c r="S46" s="40">
        <f t="shared" si="14"/>
        <v>2.1629175685000002</v>
      </c>
      <c r="T46" s="26" t="str">
        <f t="shared" si="4"/>
        <v>-</v>
      </c>
      <c r="U46" s="38"/>
      <c r="V46" s="38"/>
      <c r="W46" s="41" t="s">
        <v>815</v>
      </c>
      <c r="X46" s="42" t="s">
        <v>238</v>
      </c>
    </row>
    <row r="47" spans="1:24" s="29" customFormat="1" ht="31.5" x14ac:dyDescent="0.25">
      <c r="A47" s="36">
        <f t="shared" si="18"/>
        <v>17</v>
      </c>
      <c r="B47" s="37" t="s">
        <v>371</v>
      </c>
      <c r="C47" s="38">
        <v>2.1627568200000002</v>
      </c>
      <c r="D47" s="39">
        <f t="shared" si="17"/>
        <v>0</v>
      </c>
      <c r="E47" s="39">
        <f t="shared" si="17"/>
        <v>2.16255402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2.16255402</v>
      </c>
      <c r="N47" s="38">
        <v>0</v>
      </c>
      <c r="O47" s="38">
        <v>0</v>
      </c>
      <c r="P47" s="38">
        <v>0</v>
      </c>
      <c r="Q47" s="38">
        <v>0</v>
      </c>
      <c r="R47" s="38">
        <v>2.0280000000028053E-4</v>
      </c>
      <c r="S47" s="40">
        <f t="shared" si="14"/>
        <v>2.16255402</v>
      </c>
      <c r="T47" s="26" t="str">
        <f t="shared" si="4"/>
        <v>-</v>
      </c>
      <c r="U47" s="38"/>
      <c r="V47" s="38"/>
      <c r="W47" s="41" t="s">
        <v>815</v>
      </c>
      <c r="X47" s="42" t="s">
        <v>238</v>
      </c>
    </row>
    <row r="48" spans="1:24" s="29" customFormat="1" ht="31.5" x14ac:dyDescent="0.25">
      <c r="A48" s="36">
        <f t="shared" si="18"/>
        <v>18</v>
      </c>
      <c r="B48" s="37" t="s">
        <v>536</v>
      </c>
      <c r="C48" s="38">
        <v>2.16390226</v>
      </c>
      <c r="D48" s="39">
        <f t="shared" si="17"/>
        <v>0</v>
      </c>
      <c r="E48" s="39">
        <f t="shared" si="17"/>
        <v>2.1639480600000001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2.1639480600000001</v>
      </c>
      <c r="N48" s="38">
        <v>0</v>
      </c>
      <c r="O48" s="38">
        <v>0</v>
      </c>
      <c r="P48" s="38">
        <v>0</v>
      </c>
      <c r="Q48" s="38">
        <v>0</v>
      </c>
      <c r="R48" s="38">
        <v>-4.5800000000095764E-5</v>
      </c>
      <c r="S48" s="40">
        <f t="shared" si="14"/>
        <v>2.1639480600000001</v>
      </c>
      <c r="T48" s="26" t="str">
        <f t="shared" si="4"/>
        <v>-</v>
      </c>
      <c r="U48" s="38"/>
      <c r="V48" s="38"/>
      <c r="W48" s="41" t="s">
        <v>816</v>
      </c>
      <c r="X48" s="42" t="s">
        <v>238</v>
      </c>
    </row>
    <row r="49" spans="1:24" s="29" customFormat="1" ht="31.5" x14ac:dyDescent="0.25">
      <c r="A49" s="36">
        <f t="shared" si="18"/>
        <v>19</v>
      </c>
      <c r="B49" s="37" t="s">
        <v>373</v>
      </c>
      <c r="C49" s="38">
        <v>0</v>
      </c>
      <c r="D49" s="39">
        <f t="shared" si="17"/>
        <v>0</v>
      </c>
      <c r="E49" s="39">
        <f t="shared" si="17"/>
        <v>5.4311000000000005E-2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1.3136E-2</v>
      </c>
      <c r="L49" s="38">
        <v>0</v>
      </c>
      <c r="M49" s="38">
        <v>4.1175000000000003E-2</v>
      </c>
      <c r="N49" s="38">
        <v>1.4271566199999999</v>
      </c>
      <c r="O49" s="38">
        <v>4.1175290000000003E-2</v>
      </c>
      <c r="P49" s="38">
        <v>0</v>
      </c>
      <c r="Q49" s="38">
        <v>0</v>
      </c>
      <c r="R49" s="38">
        <v>0</v>
      </c>
      <c r="S49" s="40">
        <f t="shared" si="14"/>
        <v>5.4311000000000005E-2</v>
      </c>
      <c r="T49" s="26" t="str">
        <f t="shared" si="4"/>
        <v>-</v>
      </c>
      <c r="U49" s="38"/>
      <c r="V49" s="38"/>
      <c r="W49" s="41" t="s">
        <v>817</v>
      </c>
      <c r="X49" s="42" t="s">
        <v>238</v>
      </c>
    </row>
    <row r="50" spans="1:24" s="29" customFormat="1" ht="31.5" x14ac:dyDescent="0.25">
      <c r="A50" s="36">
        <f t="shared" si="18"/>
        <v>20</v>
      </c>
      <c r="B50" s="37" t="s">
        <v>374</v>
      </c>
      <c r="C50" s="38">
        <v>0</v>
      </c>
      <c r="D50" s="39">
        <f t="shared" si="17"/>
        <v>0</v>
      </c>
      <c r="E50" s="39">
        <f t="shared" si="17"/>
        <v>7.2547E-2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1.7547E-2</v>
      </c>
      <c r="L50" s="38">
        <v>0</v>
      </c>
      <c r="M50" s="38">
        <v>5.5E-2</v>
      </c>
      <c r="N50" s="38">
        <v>1.90635098</v>
      </c>
      <c r="O50" s="38">
        <v>5.5000649999999998E-2</v>
      </c>
      <c r="P50" s="38">
        <v>0</v>
      </c>
      <c r="Q50" s="38">
        <v>0</v>
      </c>
      <c r="R50" s="38">
        <v>0</v>
      </c>
      <c r="S50" s="40">
        <f t="shared" si="14"/>
        <v>7.2547E-2</v>
      </c>
      <c r="T50" s="26" t="str">
        <f t="shared" si="4"/>
        <v>-</v>
      </c>
      <c r="U50" s="38"/>
      <c r="V50" s="38"/>
      <c r="W50" s="41" t="s">
        <v>817</v>
      </c>
      <c r="X50" s="42" t="s">
        <v>238</v>
      </c>
    </row>
    <row r="51" spans="1:24" s="29" customFormat="1" ht="47.25" x14ac:dyDescent="0.25">
      <c r="A51" s="36">
        <f t="shared" si="18"/>
        <v>21</v>
      </c>
      <c r="B51" s="37" t="s">
        <v>379</v>
      </c>
      <c r="C51" s="38">
        <v>5.3802500000000002</v>
      </c>
      <c r="D51" s="39">
        <f t="shared" si="17"/>
        <v>0</v>
      </c>
      <c r="E51" s="39">
        <f t="shared" si="17"/>
        <v>1.03978E-2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6.803E-3</v>
      </c>
      <c r="L51" s="38">
        <v>0</v>
      </c>
      <c r="M51" s="38">
        <v>3.5948E-3</v>
      </c>
      <c r="N51" s="38">
        <v>4.5026150300000003</v>
      </c>
      <c r="O51" s="38">
        <v>4.1496247799999999</v>
      </c>
      <c r="P51" s="38">
        <v>4.5026149999999996</v>
      </c>
      <c r="Q51" s="38">
        <v>4.5026149999999996</v>
      </c>
      <c r="R51" s="38">
        <v>5.3698522000000004</v>
      </c>
      <c r="S51" s="40">
        <f t="shared" si="14"/>
        <v>1.03978E-2</v>
      </c>
      <c r="T51" s="26" t="str">
        <f t="shared" si="4"/>
        <v>-</v>
      </c>
      <c r="U51" s="38"/>
      <c r="V51" s="38"/>
      <c r="W51" s="41" t="s">
        <v>818</v>
      </c>
      <c r="X51" s="42" t="s">
        <v>238</v>
      </c>
    </row>
    <row r="52" spans="1:24" s="29" customFormat="1" ht="78.75" x14ac:dyDescent="0.25">
      <c r="A52" s="36">
        <f t="shared" si="18"/>
        <v>22</v>
      </c>
      <c r="B52" s="37" t="s">
        <v>380</v>
      </c>
      <c r="C52" s="38">
        <v>1.9621128000000001</v>
      </c>
      <c r="D52" s="39">
        <f t="shared" si="17"/>
        <v>1.9621128000000001</v>
      </c>
      <c r="E52" s="39">
        <f t="shared" si="17"/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1.9621128000000001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1.9621128000000001</v>
      </c>
      <c r="S52" s="40">
        <f t="shared" si="14"/>
        <v>-1.9621128000000001</v>
      </c>
      <c r="T52" s="26">
        <f t="shared" si="4"/>
        <v>0</v>
      </c>
      <c r="U52" s="38"/>
      <c r="V52" s="38"/>
      <c r="W52" s="41" t="s">
        <v>49</v>
      </c>
      <c r="X52" s="42" t="s">
        <v>238</v>
      </c>
    </row>
    <row r="53" spans="1:24" s="29" customFormat="1" ht="94.5" x14ac:dyDescent="0.25">
      <c r="A53" s="36">
        <f t="shared" si="18"/>
        <v>23</v>
      </c>
      <c r="B53" s="37" t="s">
        <v>440</v>
      </c>
      <c r="C53" s="38">
        <v>1.9906917293999997</v>
      </c>
      <c r="D53" s="39">
        <f t="shared" si="17"/>
        <v>0.83096689847999994</v>
      </c>
      <c r="E53" s="39">
        <f t="shared" si="17"/>
        <v>2.7100349134999999</v>
      </c>
      <c r="F53" s="38">
        <v>0.59090532399999995</v>
      </c>
      <c r="G53" s="38">
        <v>1.540070184</v>
      </c>
      <c r="H53" s="38">
        <v>0</v>
      </c>
      <c r="I53" s="38">
        <v>0.2102232</v>
      </c>
      <c r="J53" s="38">
        <v>0.24006157447999998</v>
      </c>
      <c r="K53" s="38">
        <v>0.90513119949999998</v>
      </c>
      <c r="L53" s="38">
        <v>0</v>
      </c>
      <c r="M53" s="38">
        <v>5.4610329999999999E-2</v>
      </c>
      <c r="N53" s="38">
        <v>1.4756837699999998</v>
      </c>
      <c r="O53" s="38">
        <v>5.4610329999999999E-2</v>
      </c>
      <c r="P53" s="38">
        <v>2.8815844799999999</v>
      </c>
      <c r="Q53" s="38">
        <v>2.8815844799999999</v>
      </c>
      <c r="R53" s="38">
        <v>0</v>
      </c>
      <c r="S53" s="40">
        <f t="shared" si="14"/>
        <v>1.8790680150200001</v>
      </c>
      <c r="T53" s="26">
        <f t="shared" si="4"/>
        <v>3.2613030897586666</v>
      </c>
      <c r="U53" s="38"/>
      <c r="V53" s="38"/>
      <c r="W53" s="41" t="s">
        <v>54</v>
      </c>
      <c r="X53" s="42" t="s">
        <v>239</v>
      </c>
    </row>
    <row r="54" spans="1:24" s="29" customFormat="1" ht="94.5" x14ac:dyDescent="0.25">
      <c r="A54" s="36">
        <f t="shared" si="18"/>
        <v>24</v>
      </c>
      <c r="B54" s="37" t="s">
        <v>537</v>
      </c>
      <c r="C54" s="38">
        <v>5.9175156068000003</v>
      </c>
      <c r="D54" s="39">
        <f t="shared" si="17"/>
        <v>2.3802961893899997</v>
      </c>
      <c r="E54" s="39">
        <f t="shared" si="17"/>
        <v>8.1720806985000003</v>
      </c>
      <c r="F54" s="38">
        <v>2.3802961893899997</v>
      </c>
      <c r="G54" s="38">
        <v>5.8587274384999999</v>
      </c>
      <c r="H54" s="38">
        <v>0</v>
      </c>
      <c r="I54" s="38">
        <v>0.71226277000000005</v>
      </c>
      <c r="J54" s="38">
        <v>0</v>
      </c>
      <c r="K54" s="38">
        <v>1.4688188099999999</v>
      </c>
      <c r="L54" s="38">
        <v>0</v>
      </c>
      <c r="M54" s="38">
        <v>0.13227168</v>
      </c>
      <c r="N54" s="38">
        <v>3.3457217699999999</v>
      </c>
      <c r="O54" s="38">
        <v>0.13227168</v>
      </c>
      <c r="P54" s="38">
        <v>6.6619175799999999</v>
      </c>
      <c r="Q54" s="38">
        <v>6.6619175799999999</v>
      </c>
      <c r="R54" s="38">
        <v>0</v>
      </c>
      <c r="S54" s="40">
        <f t="shared" si="14"/>
        <v>5.7917845091100002</v>
      </c>
      <c r="T54" s="26">
        <f t="shared" si="4"/>
        <v>3.433220090393148</v>
      </c>
      <c r="U54" s="38"/>
      <c r="V54" s="38"/>
      <c r="W54" s="41" t="s">
        <v>54</v>
      </c>
      <c r="X54" s="42" t="s">
        <v>239</v>
      </c>
    </row>
    <row r="55" spans="1:24" s="29" customFormat="1" ht="63" x14ac:dyDescent="0.25">
      <c r="A55" s="36">
        <f t="shared" si="18"/>
        <v>25</v>
      </c>
      <c r="B55" s="37" t="s">
        <v>442</v>
      </c>
      <c r="C55" s="38">
        <v>8.2732267253999989</v>
      </c>
      <c r="D55" s="39">
        <f t="shared" si="17"/>
        <v>8.030938E-2</v>
      </c>
      <c r="E55" s="39">
        <f t="shared" si="17"/>
        <v>8.0867803770000002</v>
      </c>
      <c r="F55" s="38">
        <v>0</v>
      </c>
      <c r="G55" s="38">
        <v>3.0242899770000005</v>
      </c>
      <c r="H55" s="38">
        <v>8.030938E-2</v>
      </c>
      <c r="I55" s="38">
        <v>3.72479074</v>
      </c>
      <c r="J55" s="38">
        <v>0</v>
      </c>
      <c r="K55" s="38">
        <v>1.05299349</v>
      </c>
      <c r="L55" s="38">
        <v>0</v>
      </c>
      <c r="M55" s="38">
        <v>0.28470616999999998</v>
      </c>
      <c r="N55" s="38">
        <v>8.9167089700000002</v>
      </c>
      <c r="O55" s="38">
        <v>8.7410080800000003</v>
      </c>
      <c r="P55" s="38">
        <v>10.748419760000001</v>
      </c>
      <c r="Q55" s="38">
        <v>10.748419760000001</v>
      </c>
      <c r="R55" s="38">
        <v>0.18644634839999874</v>
      </c>
      <c r="S55" s="40">
        <f t="shared" si="14"/>
        <v>8.006470997000001</v>
      </c>
      <c r="T55" s="26">
        <f t="shared" si="4"/>
        <v>100.69534065634674</v>
      </c>
      <c r="U55" s="38"/>
      <c r="V55" s="38"/>
      <c r="W55" s="41" t="s">
        <v>55</v>
      </c>
      <c r="X55" s="42" t="s">
        <v>239</v>
      </c>
    </row>
    <row r="56" spans="1:24" s="29" customFormat="1" ht="47.25" x14ac:dyDescent="0.25">
      <c r="A56" s="36">
        <f t="shared" si="18"/>
        <v>26</v>
      </c>
      <c r="B56" s="37" t="s">
        <v>443</v>
      </c>
      <c r="C56" s="38">
        <v>4.2844645555999987</v>
      </c>
      <c r="D56" s="39">
        <f t="shared" si="17"/>
        <v>1.2735747139</v>
      </c>
      <c r="E56" s="39">
        <f t="shared" si="17"/>
        <v>4.8752795600000001</v>
      </c>
      <c r="F56" s="38">
        <v>1.2735747139</v>
      </c>
      <c r="G56" s="38">
        <v>3.3417505900000006</v>
      </c>
      <c r="H56" s="38">
        <v>0</v>
      </c>
      <c r="I56" s="38">
        <v>9.104081E-2</v>
      </c>
      <c r="J56" s="38">
        <v>0</v>
      </c>
      <c r="K56" s="38">
        <v>1.0870199999999999</v>
      </c>
      <c r="L56" s="38">
        <v>0</v>
      </c>
      <c r="M56" s="38">
        <v>0.35546816000000003</v>
      </c>
      <c r="N56" s="38">
        <v>3.9867197399999998</v>
      </c>
      <c r="O56" s="38">
        <v>3.7082961399999999</v>
      </c>
      <c r="P56" s="38">
        <v>6.8732710800000003</v>
      </c>
      <c r="Q56" s="38">
        <v>6.8732710800000003</v>
      </c>
      <c r="R56" s="38">
        <v>0</v>
      </c>
      <c r="S56" s="40">
        <f t="shared" si="14"/>
        <v>3.6017048461000001</v>
      </c>
      <c r="T56" s="26">
        <f t="shared" si="4"/>
        <v>3.8280279176324812</v>
      </c>
      <c r="U56" s="38"/>
      <c r="V56" s="38"/>
      <c r="W56" s="41" t="s">
        <v>56</v>
      </c>
      <c r="X56" s="42" t="s">
        <v>239</v>
      </c>
    </row>
    <row r="57" spans="1:24" s="29" customFormat="1" ht="47.25" x14ac:dyDescent="0.25">
      <c r="A57" s="36">
        <f t="shared" si="18"/>
        <v>27</v>
      </c>
      <c r="B57" s="37" t="s">
        <v>444</v>
      </c>
      <c r="C57" s="38">
        <v>4.3014216983999987</v>
      </c>
      <c r="D57" s="39">
        <f t="shared" si="17"/>
        <v>1.389999644</v>
      </c>
      <c r="E57" s="39">
        <f t="shared" si="17"/>
        <v>5.9887561389999995</v>
      </c>
      <c r="F57" s="38">
        <v>1.389999644</v>
      </c>
      <c r="G57" s="38">
        <v>3.033124645</v>
      </c>
      <c r="H57" s="38">
        <v>0</v>
      </c>
      <c r="I57" s="38">
        <v>8.8218389999999994E-2</v>
      </c>
      <c r="J57" s="38">
        <v>0</v>
      </c>
      <c r="K57" s="38">
        <v>1.0841749899999999</v>
      </c>
      <c r="L57" s="38">
        <v>0</v>
      </c>
      <c r="M57" s="38">
        <v>1.783238114</v>
      </c>
      <c r="N57" s="38">
        <v>4.1279371300000003</v>
      </c>
      <c r="O57" s="38">
        <v>3.8581451100000002</v>
      </c>
      <c r="P57" s="38">
        <v>6.9250008300000001</v>
      </c>
      <c r="Q57" s="38">
        <v>6.9250008300000001</v>
      </c>
      <c r="R57" s="38">
        <v>0</v>
      </c>
      <c r="S57" s="40">
        <f t="shared" si="14"/>
        <v>4.5987564949999999</v>
      </c>
      <c r="T57" s="26">
        <f t="shared" si="4"/>
        <v>4.3084587574182134</v>
      </c>
      <c r="U57" s="38"/>
      <c r="V57" s="38"/>
      <c r="W57" s="41" t="s">
        <v>56</v>
      </c>
      <c r="X57" s="42" t="s">
        <v>239</v>
      </c>
    </row>
    <row r="58" spans="1:24" s="29" customFormat="1" ht="31.5" x14ac:dyDescent="0.25">
      <c r="A58" s="36">
        <f t="shared" si="18"/>
        <v>28</v>
      </c>
      <c r="B58" s="37" t="s">
        <v>445</v>
      </c>
      <c r="C58" s="38">
        <v>6.0969120288000003</v>
      </c>
      <c r="D58" s="39">
        <f t="shared" si="17"/>
        <v>0</v>
      </c>
      <c r="E58" s="39">
        <f t="shared" si="17"/>
        <v>0.14318769000000001</v>
      </c>
      <c r="F58" s="38">
        <v>0</v>
      </c>
      <c r="G58" s="38">
        <v>1.3641769999999999E-2</v>
      </c>
      <c r="H58" s="38">
        <v>0</v>
      </c>
      <c r="I58" s="38">
        <v>1.050566E-2</v>
      </c>
      <c r="J58" s="38">
        <v>0</v>
      </c>
      <c r="K58" s="38">
        <v>1.058981E-2</v>
      </c>
      <c r="L58" s="38">
        <v>0</v>
      </c>
      <c r="M58" s="38">
        <v>0.10845045</v>
      </c>
      <c r="N58" s="38">
        <v>4.7182889999999998E-2</v>
      </c>
      <c r="O58" s="38">
        <v>1.2445650000000001E-2</v>
      </c>
      <c r="P58" s="38">
        <v>0</v>
      </c>
      <c r="Q58" s="38">
        <v>0</v>
      </c>
      <c r="R58" s="38">
        <v>5.9537243387999998</v>
      </c>
      <c r="S58" s="40">
        <f t="shared" si="14"/>
        <v>0.14318769000000001</v>
      </c>
      <c r="T58" s="26" t="str">
        <f t="shared" si="4"/>
        <v>-</v>
      </c>
      <c r="U58" s="38"/>
      <c r="V58" s="38"/>
      <c r="W58" s="41" t="s">
        <v>819</v>
      </c>
      <c r="X58" s="42" t="s">
        <v>239</v>
      </c>
    </row>
    <row r="59" spans="1:24" s="29" customFormat="1" ht="47.25" x14ac:dyDescent="0.25">
      <c r="A59" s="36">
        <f t="shared" si="18"/>
        <v>29</v>
      </c>
      <c r="B59" s="37" t="s">
        <v>538</v>
      </c>
      <c r="C59" s="38">
        <v>6.3766491999999992</v>
      </c>
      <c r="D59" s="39">
        <f t="shared" si="17"/>
        <v>4.3374699999999997</v>
      </c>
      <c r="E59" s="39">
        <f t="shared" si="17"/>
        <v>5.33500686</v>
      </c>
      <c r="F59" s="38">
        <v>2.026E-2</v>
      </c>
      <c r="G59" s="38">
        <v>2.026E-2</v>
      </c>
      <c r="H59" s="38">
        <v>0</v>
      </c>
      <c r="I59" s="38">
        <v>5.18155E-3</v>
      </c>
      <c r="J59" s="38">
        <v>0</v>
      </c>
      <c r="K59" s="38">
        <v>9.6484899999999992E-3</v>
      </c>
      <c r="L59" s="38">
        <v>4.3172099999999993</v>
      </c>
      <c r="M59" s="38">
        <v>5.29991682</v>
      </c>
      <c r="N59" s="38">
        <v>6.0353052900000002</v>
      </c>
      <c r="O59" s="38">
        <v>6.0002057500000001</v>
      </c>
      <c r="P59" s="38">
        <v>0</v>
      </c>
      <c r="Q59" s="38">
        <v>0</v>
      </c>
      <c r="R59" s="38">
        <v>1.0416423399999992</v>
      </c>
      <c r="S59" s="40">
        <f t="shared" si="14"/>
        <v>0.9975368600000003</v>
      </c>
      <c r="T59" s="26">
        <f t="shared" si="4"/>
        <v>1.2299812701874595</v>
      </c>
      <c r="U59" s="38"/>
      <c r="V59" s="38"/>
      <c r="W59" s="41" t="s">
        <v>57</v>
      </c>
      <c r="X59" s="42" t="s">
        <v>240</v>
      </c>
    </row>
    <row r="60" spans="1:24" s="29" customFormat="1" ht="47.25" x14ac:dyDescent="0.25">
      <c r="A60" s="36">
        <f t="shared" si="18"/>
        <v>30</v>
      </c>
      <c r="B60" s="37" t="s">
        <v>539</v>
      </c>
      <c r="C60" s="38">
        <v>3.3033863999999999</v>
      </c>
      <c r="D60" s="39">
        <f t="shared" si="17"/>
        <v>2.619777</v>
      </c>
      <c r="E60" s="39">
        <f t="shared" si="17"/>
        <v>2.9160356799999998</v>
      </c>
      <c r="F60" s="38">
        <v>1.5318E-2</v>
      </c>
      <c r="G60" s="38">
        <v>1.5318E-2</v>
      </c>
      <c r="H60" s="38">
        <v>0</v>
      </c>
      <c r="I60" s="38">
        <v>4.6766E-4</v>
      </c>
      <c r="J60" s="38">
        <v>0</v>
      </c>
      <c r="K60" s="38">
        <v>4.8968500000000003E-3</v>
      </c>
      <c r="L60" s="38">
        <v>2.6044589999999999</v>
      </c>
      <c r="M60" s="38">
        <v>2.8953531699999999</v>
      </c>
      <c r="N60" s="38">
        <v>3.1966725899999999</v>
      </c>
      <c r="O60" s="38">
        <v>3.17598921</v>
      </c>
      <c r="P60" s="38">
        <v>0</v>
      </c>
      <c r="Q60" s="38">
        <v>0</v>
      </c>
      <c r="R60" s="38">
        <v>0.38735072000000015</v>
      </c>
      <c r="S60" s="40">
        <f t="shared" si="14"/>
        <v>0.29625867999999977</v>
      </c>
      <c r="T60" s="26">
        <f t="shared" si="4"/>
        <v>1.1130854572736533</v>
      </c>
      <c r="U60" s="38"/>
      <c r="V60" s="38"/>
      <c r="W60" s="41" t="s">
        <v>57</v>
      </c>
      <c r="X60" s="42" t="s">
        <v>240</v>
      </c>
    </row>
    <row r="61" spans="1:24" s="44" customFormat="1" x14ac:dyDescent="0.25">
      <c r="A61" s="33" t="s">
        <v>58</v>
      </c>
      <c r="B61" s="34" t="s">
        <v>59</v>
      </c>
      <c r="C61" s="25">
        <f>SUM(C62:C71)</f>
        <v>603.22299497949996</v>
      </c>
      <c r="D61" s="25">
        <f t="shared" ref="D61:S61" si="19">SUM(D62:D71)</f>
        <v>139.25384433757148</v>
      </c>
      <c r="E61" s="25">
        <f t="shared" si="19"/>
        <v>156.37428218000005</v>
      </c>
      <c r="F61" s="25">
        <f t="shared" si="19"/>
        <v>34.032824204600004</v>
      </c>
      <c r="G61" s="25">
        <f t="shared" si="19"/>
        <v>29.792446689999998</v>
      </c>
      <c r="H61" s="25">
        <f t="shared" si="19"/>
        <v>23.072940911439311</v>
      </c>
      <c r="I61" s="25">
        <f t="shared" si="19"/>
        <v>26.542434040000003</v>
      </c>
      <c r="J61" s="25">
        <f t="shared" si="19"/>
        <v>10</v>
      </c>
      <c r="K61" s="25">
        <f t="shared" si="19"/>
        <v>30.153305790000005</v>
      </c>
      <c r="L61" s="25">
        <f t="shared" si="19"/>
        <v>72.148079221532186</v>
      </c>
      <c r="M61" s="25">
        <f t="shared" si="19"/>
        <v>69.886095660000009</v>
      </c>
      <c r="N61" s="25">
        <f t="shared" si="19"/>
        <v>58.458577079999998</v>
      </c>
      <c r="O61" s="25">
        <f t="shared" si="19"/>
        <v>7.1615174700000006</v>
      </c>
      <c r="P61" s="25">
        <f t="shared" si="19"/>
        <v>145.64144672999998</v>
      </c>
      <c r="Q61" s="25">
        <f t="shared" si="19"/>
        <v>108.3949413</v>
      </c>
      <c r="R61" s="25">
        <f t="shared" si="19"/>
        <v>456.71034893029997</v>
      </c>
      <c r="S61" s="25">
        <f t="shared" si="19"/>
        <v>17.120437842428519</v>
      </c>
      <c r="T61" s="26">
        <f t="shared" si="4"/>
        <v>1.1229440948210099</v>
      </c>
      <c r="U61" s="25"/>
      <c r="V61" s="25"/>
      <c r="W61" s="43"/>
      <c r="X61" s="28"/>
    </row>
    <row r="62" spans="1:24" s="29" customFormat="1" ht="63" x14ac:dyDescent="0.25">
      <c r="A62" s="36">
        <v>31</v>
      </c>
      <c r="B62" s="37" t="s">
        <v>540</v>
      </c>
      <c r="C62" s="38">
        <v>112.2402502069</v>
      </c>
      <c r="D62" s="39">
        <f t="shared" ref="D62:E71" si="20">F62+H62+J62+L62</f>
        <v>31.854152349398632</v>
      </c>
      <c r="E62" s="39">
        <f t="shared" si="20"/>
        <v>19.768211450000003</v>
      </c>
      <c r="F62" s="38">
        <v>5.4167499600000006</v>
      </c>
      <c r="G62" s="38">
        <v>5.4167499600000006</v>
      </c>
      <c r="H62" s="38">
        <v>3.5</v>
      </c>
      <c r="I62" s="38">
        <v>3.9511766100000001</v>
      </c>
      <c r="J62" s="38">
        <v>0</v>
      </c>
      <c r="K62" s="38">
        <v>10.323181379999999</v>
      </c>
      <c r="L62" s="38">
        <v>22.937402389398631</v>
      </c>
      <c r="M62" s="38">
        <v>7.7103499999999991E-2</v>
      </c>
      <c r="N62" s="38">
        <v>6.5168788499999994</v>
      </c>
      <c r="O62" s="38">
        <v>7.7103500000000005E-2</v>
      </c>
      <c r="P62" s="38">
        <v>24.357426929999999</v>
      </c>
      <c r="Q62" s="38">
        <v>0</v>
      </c>
      <c r="R62" s="38">
        <v>92.472038756899991</v>
      </c>
      <c r="S62" s="40">
        <f t="shared" si="14"/>
        <v>-12.085940899398629</v>
      </c>
      <c r="T62" s="26">
        <f t="shared" si="4"/>
        <v>0.62058507265139018</v>
      </c>
      <c r="U62" s="38"/>
      <c r="V62" s="38"/>
      <c r="W62" s="41" t="s">
        <v>820</v>
      </c>
      <c r="X62" s="42" t="s">
        <v>237</v>
      </c>
    </row>
    <row r="63" spans="1:24" s="29" customFormat="1" ht="110.25" x14ac:dyDescent="0.25">
      <c r="A63" s="36">
        <f>A62+1</f>
        <v>32</v>
      </c>
      <c r="B63" s="37" t="s">
        <v>381</v>
      </c>
      <c r="C63" s="38">
        <v>91.605544462400005</v>
      </c>
      <c r="D63" s="39">
        <f t="shared" si="20"/>
        <v>0</v>
      </c>
      <c r="E63" s="39">
        <f t="shared" si="20"/>
        <v>1.1771E-2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9.9340000000000001E-3</v>
      </c>
      <c r="L63" s="38">
        <v>0</v>
      </c>
      <c r="M63" s="38">
        <v>1.8370000000000001E-3</v>
      </c>
      <c r="N63" s="38">
        <v>1.04992638</v>
      </c>
      <c r="O63" s="38">
        <v>1.8372200000000001E-3</v>
      </c>
      <c r="P63" s="38">
        <v>27.544747000000001</v>
      </c>
      <c r="Q63" s="38">
        <v>27.544747000000001</v>
      </c>
      <c r="R63" s="38">
        <v>91.593773462400009</v>
      </c>
      <c r="S63" s="40">
        <f t="shared" si="14"/>
        <v>1.1771E-2</v>
      </c>
      <c r="T63" s="26" t="str">
        <f t="shared" si="4"/>
        <v>-</v>
      </c>
      <c r="U63" s="38"/>
      <c r="V63" s="38"/>
      <c r="W63" s="41" t="s">
        <v>821</v>
      </c>
      <c r="X63" s="42" t="s">
        <v>238</v>
      </c>
    </row>
    <row r="64" spans="1:24" s="29" customFormat="1" ht="63" x14ac:dyDescent="0.25">
      <c r="A64" s="36">
        <f t="shared" ref="A64:A71" si="21">A63+1</f>
        <v>33</v>
      </c>
      <c r="B64" s="37" t="s">
        <v>541</v>
      </c>
      <c r="C64" s="38">
        <v>136.45883425579999</v>
      </c>
      <c r="D64" s="39">
        <f t="shared" si="20"/>
        <v>31.22459703817286</v>
      </c>
      <c r="E64" s="39">
        <f t="shared" si="20"/>
        <v>64.404115380000007</v>
      </c>
      <c r="F64" s="38">
        <v>22.096627034600001</v>
      </c>
      <c r="G64" s="38">
        <v>15.5722834</v>
      </c>
      <c r="H64" s="38">
        <v>6.32480961143931</v>
      </c>
      <c r="I64" s="38">
        <v>6.8557404100000001</v>
      </c>
      <c r="J64" s="38">
        <v>0</v>
      </c>
      <c r="K64" s="38">
        <v>5.6506408500000003</v>
      </c>
      <c r="L64" s="38">
        <v>2.8031603921335502</v>
      </c>
      <c r="M64" s="38">
        <v>36.325450720000006</v>
      </c>
      <c r="N64" s="38">
        <v>24.02525155</v>
      </c>
      <c r="O64" s="38">
        <v>4.4819500200000002</v>
      </c>
      <c r="P64" s="38">
        <v>1.31280738</v>
      </c>
      <c r="Q64" s="38">
        <v>0</v>
      </c>
      <c r="R64" s="38">
        <v>72.054718875799978</v>
      </c>
      <c r="S64" s="40">
        <f t="shared" si="14"/>
        <v>33.179518341827148</v>
      </c>
      <c r="T64" s="26">
        <f t="shared" si="4"/>
        <v>2.0626083757386637</v>
      </c>
      <c r="U64" s="38"/>
      <c r="V64" s="38"/>
      <c r="W64" s="41" t="s">
        <v>60</v>
      </c>
      <c r="X64" s="42" t="s">
        <v>239</v>
      </c>
    </row>
    <row r="65" spans="1:24" s="29" customFormat="1" ht="94.5" x14ac:dyDescent="0.25">
      <c r="A65" s="36">
        <f t="shared" si="21"/>
        <v>34</v>
      </c>
      <c r="B65" s="37" t="s">
        <v>542</v>
      </c>
      <c r="C65" s="38">
        <v>145.14911863379999</v>
      </c>
      <c r="D65" s="39">
        <f t="shared" si="20"/>
        <v>67.460842</v>
      </c>
      <c r="E65" s="39">
        <f t="shared" si="20"/>
        <v>29.783301740000002</v>
      </c>
      <c r="F65" s="38">
        <v>0.403862</v>
      </c>
      <c r="G65" s="38">
        <v>0.403862</v>
      </c>
      <c r="H65" s="38">
        <v>13.248131300000001</v>
      </c>
      <c r="I65" s="38">
        <v>13.368474410000001</v>
      </c>
      <c r="J65" s="38">
        <v>10</v>
      </c>
      <c r="K65" s="38">
        <v>10.12130702</v>
      </c>
      <c r="L65" s="38">
        <v>43.808848699999999</v>
      </c>
      <c r="M65" s="38">
        <v>5.8896583100000006</v>
      </c>
      <c r="N65" s="38">
        <v>12.221926210000001</v>
      </c>
      <c r="O65" s="38">
        <v>0.12428957</v>
      </c>
      <c r="P65" s="38">
        <v>11.576271119999999</v>
      </c>
      <c r="Q65" s="38">
        <v>0</v>
      </c>
      <c r="R65" s="38">
        <v>115.36581689379999</v>
      </c>
      <c r="S65" s="40">
        <f t="shared" si="14"/>
        <v>-37.677540260000001</v>
      </c>
      <c r="T65" s="26">
        <f t="shared" si="4"/>
        <v>0.44149021650218956</v>
      </c>
      <c r="U65" s="38"/>
      <c r="V65" s="38"/>
      <c r="W65" s="41" t="s">
        <v>61</v>
      </c>
      <c r="X65" s="42" t="s">
        <v>240</v>
      </c>
    </row>
    <row r="66" spans="1:24" s="29" customFormat="1" ht="47.25" x14ac:dyDescent="0.25">
      <c r="A66" s="36">
        <f t="shared" si="21"/>
        <v>35</v>
      </c>
      <c r="B66" s="37" t="s">
        <v>490</v>
      </c>
      <c r="C66" s="38">
        <v>82.069984977199994</v>
      </c>
      <c r="D66" s="39">
        <f t="shared" si="20"/>
        <v>6.1155852100000008</v>
      </c>
      <c r="E66" s="39">
        <f t="shared" si="20"/>
        <v>6.4261319300000004</v>
      </c>
      <c r="F66" s="38">
        <v>6.1155852100000008</v>
      </c>
      <c r="G66" s="38">
        <v>5.4701345999999997</v>
      </c>
      <c r="H66" s="38">
        <v>0</v>
      </c>
      <c r="I66" s="38">
        <v>0.31438975000000002</v>
      </c>
      <c r="J66" s="38">
        <v>0</v>
      </c>
      <c r="K66" s="38">
        <v>0.31690791000000001</v>
      </c>
      <c r="L66" s="38">
        <v>0</v>
      </c>
      <c r="M66" s="38">
        <v>0.32469967</v>
      </c>
      <c r="N66" s="38">
        <v>1.2926109100000001</v>
      </c>
      <c r="O66" s="38">
        <v>0.32469967</v>
      </c>
      <c r="P66" s="38">
        <v>0</v>
      </c>
      <c r="Q66" s="38">
        <v>0</v>
      </c>
      <c r="R66" s="38">
        <v>75.643853047199997</v>
      </c>
      <c r="S66" s="40">
        <f t="shared" si="14"/>
        <v>0.31054671999999961</v>
      </c>
      <c r="T66" s="26">
        <f t="shared" si="4"/>
        <v>1.050779559001517</v>
      </c>
      <c r="U66" s="38"/>
      <c r="V66" s="38"/>
      <c r="W66" s="41"/>
      <c r="X66" s="42" t="s">
        <v>241</v>
      </c>
    </row>
    <row r="67" spans="1:24" s="29" customFormat="1" ht="47.25" x14ac:dyDescent="0.25">
      <c r="A67" s="36">
        <f t="shared" si="21"/>
        <v>36</v>
      </c>
      <c r="B67" s="37" t="s">
        <v>543</v>
      </c>
      <c r="C67" s="38">
        <v>23.964362579199996</v>
      </c>
      <c r="D67" s="39">
        <f t="shared" si="20"/>
        <v>0.3643617400000001</v>
      </c>
      <c r="E67" s="39">
        <f t="shared" si="20"/>
        <v>33.82599871</v>
      </c>
      <c r="F67" s="38">
        <v>0</v>
      </c>
      <c r="G67" s="38">
        <v>2.598697</v>
      </c>
      <c r="H67" s="38">
        <v>0</v>
      </c>
      <c r="I67" s="38">
        <v>2.0437780000000001</v>
      </c>
      <c r="J67" s="38">
        <v>0</v>
      </c>
      <c r="K67" s="38">
        <v>2.0601479999999999</v>
      </c>
      <c r="L67" s="38">
        <v>0.3643617400000001</v>
      </c>
      <c r="M67" s="38">
        <v>27.123375710000001</v>
      </c>
      <c r="N67" s="38">
        <v>8.1369640000000008</v>
      </c>
      <c r="O67" s="38">
        <v>1.4343410000000001</v>
      </c>
      <c r="P67" s="38">
        <v>71.691011000000003</v>
      </c>
      <c r="Q67" s="38">
        <v>71.691011000000003</v>
      </c>
      <c r="R67" s="38">
        <v>0</v>
      </c>
      <c r="S67" s="40">
        <f t="shared" si="14"/>
        <v>33.461636970000001</v>
      </c>
      <c r="T67" s="26">
        <f t="shared" si="4"/>
        <v>92.8363079778903</v>
      </c>
      <c r="U67" s="38"/>
      <c r="V67" s="38"/>
      <c r="W67" s="41" t="s">
        <v>822</v>
      </c>
      <c r="X67" s="42" t="s">
        <v>388</v>
      </c>
    </row>
    <row r="68" spans="1:24" s="29" customFormat="1" ht="94.5" x14ac:dyDescent="0.25">
      <c r="A68" s="36">
        <f t="shared" si="21"/>
        <v>37</v>
      </c>
      <c r="B68" s="37" t="s">
        <v>544</v>
      </c>
      <c r="C68" s="38">
        <v>2.2343098694000001</v>
      </c>
      <c r="D68" s="39">
        <f t="shared" si="20"/>
        <v>2.2343060000000001</v>
      </c>
      <c r="E68" s="39">
        <f t="shared" si="20"/>
        <v>0.55857653000000007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0.55857653000000007</v>
      </c>
      <c r="L68" s="38">
        <v>2.2343060000000001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1.6757333394</v>
      </c>
      <c r="S68" s="40">
        <f t="shared" si="14"/>
        <v>-1.6757294700000001</v>
      </c>
      <c r="T68" s="26">
        <f t="shared" si="4"/>
        <v>0.25000001342698808</v>
      </c>
      <c r="U68" s="38"/>
      <c r="V68" s="38"/>
      <c r="W68" s="41" t="s">
        <v>50</v>
      </c>
      <c r="X68" s="42" t="s">
        <v>237</v>
      </c>
    </row>
    <row r="69" spans="1:24" s="29" customFormat="1" ht="110.25" x14ac:dyDescent="0.25">
      <c r="A69" s="36">
        <f t="shared" si="21"/>
        <v>38</v>
      </c>
      <c r="B69" s="37" t="s">
        <v>545</v>
      </c>
      <c r="C69" s="38">
        <v>1.9869499973999998</v>
      </c>
      <c r="D69" s="39">
        <f t="shared" si="20"/>
        <v>0</v>
      </c>
      <c r="E69" s="39">
        <f t="shared" si="20"/>
        <v>0.73145102000000006</v>
      </c>
      <c r="F69" s="38">
        <v>0</v>
      </c>
      <c r="G69" s="38">
        <v>0.16538419999999998</v>
      </c>
      <c r="H69" s="38">
        <v>0</v>
      </c>
      <c r="I69" s="38">
        <v>4.4376700000000003E-3</v>
      </c>
      <c r="J69" s="38">
        <v>0</v>
      </c>
      <c r="K69" s="38">
        <v>0.53523578000000005</v>
      </c>
      <c r="L69" s="38">
        <v>0</v>
      </c>
      <c r="M69" s="38">
        <v>2.6393369999999999E-2</v>
      </c>
      <c r="N69" s="38">
        <v>0.23471352000000001</v>
      </c>
      <c r="O69" s="38">
        <v>2.6393369999999999E-2</v>
      </c>
      <c r="P69" s="38">
        <v>2.20679545</v>
      </c>
      <c r="Q69" s="38">
        <v>2.20679545</v>
      </c>
      <c r="R69" s="38">
        <v>1.2554989773999998</v>
      </c>
      <c r="S69" s="40">
        <f t="shared" si="14"/>
        <v>0.73145102000000006</v>
      </c>
      <c r="T69" s="26" t="str">
        <f t="shared" si="4"/>
        <v>-</v>
      </c>
      <c r="U69" s="38"/>
      <c r="V69" s="38"/>
      <c r="W69" s="41" t="s">
        <v>823</v>
      </c>
      <c r="X69" s="42" t="s">
        <v>237</v>
      </c>
    </row>
    <row r="70" spans="1:24" s="29" customFormat="1" ht="110.25" x14ac:dyDescent="0.25">
      <c r="A70" s="36">
        <f t="shared" si="21"/>
        <v>39</v>
      </c>
      <c r="B70" s="37" t="s">
        <v>546</v>
      </c>
      <c r="C70" s="38">
        <v>1.9869499973999998</v>
      </c>
      <c r="D70" s="39">
        <f t="shared" si="20"/>
        <v>0</v>
      </c>
      <c r="E70" s="39">
        <f t="shared" si="20"/>
        <v>0.73139942000000002</v>
      </c>
      <c r="F70" s="38">
        <v>0</v>
      </c>
      <c r="G70" s="38">
        <v>0.16533553000000001</v>
      </c>
      <c r="H70" s="38">
        <v>0</v>
      </c>
      <c r="I70" s="38">
        <v>4.4371899999999997E-3</v>
      </c>
      <c r="J70" s="38">
        <v>0</v>
      </c>
      <c r="K70" s="38">
        <v>0.53523432000000004</v>
      </c>
      <c r="L70" s="38">
        <v>0</v>
      </c>
      <c r="M70" s="38">
        <v>2.6392379999999997E-2</v>
      </c>
      <c r="N70" s="38">
        <v>0.23466192000000002</v>
      </c>
      <c r="O70" s="38">
        <v>2.639238E-2</v>
      </c>
      <c r="P70" s="38">
        <v>2.2067438500000001</v>
      </c>
      <c r="Q70" s="38">
        <v>2.2067438500000001</v>
      </c>
      <c r="R70" s="38">
        <v>1.2555505773999998</v>
      </c>
      <c r="S70" s="40">
        <f t="shared" si="14"/>
        <v>0.73139942000000002</v>
      </c>
      <c r="T70" s="26" t="str">
        <f t="shared" si="4"/>
        <v>-</v>
      </c>
      <c r="U70" s="38"/>
      <c r="V70" s="38"/>
      <c r="W70" s="41" t="s">
        <v>823</v>
      </c>
      <c r="X70" s="42" t="s">
        <v>237</v>
      </c>
    </row>
    <row r="71" spans="1:24" s="29" customFormat="1" ht="47.25" x14ac:dyDescent="0.25">
      <c r="A71" s="36">
        <f t="shared" si="21"/>
        <v>40</v>
      </c>
      <c r="B71" s="37" t="s">
        <v>382</v>
      </c>
      <c r="C71" s="38">
        <v>5.5266900000000003</v>
      </c>
      <c r="D71" s="39">
        <f t="shared" si="20"/>
        <v>0</v>
      </c>
      <c r="E71" s="39">
        <f t="shared" si="20"/>
        <v>0.133325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4.2139999999999997E-2</v>
      </c>
      <c r="L71" s="38">
        <v>0</v>
      </c>
      <c r="M71" s="38">
        <v>9.1185000000000002E-2</v>
      </c>
      <c r="N71" s="38">
        <v>4.7456437400000002</v>
      </c>
      <c r="O71" s="38">
        <v>0.66451073999999999</v>
      </c>
      <c r="P71" s="38">
        <v>4.7456440000000004</v>
      </c>
      <c r="Q71" s="38">
        <v>4.7456440000000004</v>
      </c>
      <c r="R71" s="38">
        <v>5.3933650000000002</v>
      </c>
      <c r="S71" s="40">
        <f t="shared" si="14"/>
        <v>0.133325</v>
      </c>
      <c r="T71" s="26" t="str">
        <f t="shared" si="4"/>
        <v>-</v>
      </c>
      <c r="U71" s="38"/>
      <c r="V71" s="38"/>
      <c r="W71" s="41" t="s">
        <v>824</v>
      </c>
      <c r="X71" s="42" t="s">
        <v>238</v>
      </c>
    </row>
    <row r="72" spans="1:24" s="29" customFormat="1" ht="31.5" x14ac:dyDescent="0.25">
      <c r="A72" s="33" t="s">
        <v>62</v>
      </c>
      <c r="B72" s="34" t="s">
        <v>63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25"/>
      <c r="O72" s="25"/>
      <c r="P72" s="25"/>
      <c r="Q72" s="25"/>
      <c r="R72" s="25"/>
      <c r="S72" s="40"/>
      <c r="T72" s="26" t="str">
        <f t="shared" si="4"/>
        <v>-</v>
      </c>
      <c r="U72" s="32"/>
      <c r="V72" s="32"/>
      <c r="W72" s="43"/>
      <c r="X72" s="28"/>
    </row>
    <row r="73" spans="1:24" s="44" customFormat="1" x14ac:dyDescent="0.25">
      <c r="A73" s="45" t="s">
        <v>64</v>
      </c>
      <c r="B73" s="46" t="s">
        <v>65</v>
      </c>
      <c r="C73" s="25">
        <f t="shared" ref="C73:S73" si="22">SUM(C74:C451)+C452+C523+C550+C565+C596+C626+C631+C653+SUM(C829:C835)</f>
        <v>1907.7746625902857</v>
      </c>
      <c r="D73" s="25">
        <f t="shared" si="22"/>
        <v>775.4967271437913</v>
      </c>
      <c r="E73" s="25">
        <f t="shared" si="22"/>
        <v>988.21108381247609</v>
      </c>
      <c r="F73" s="25">
        <f t="shared" si="22"/>
        <v>221.63185278796502</v>
      </c>
      <c r="G73" s="25">
        <f t="shared" si="22"/>
        <v>273.035339965795</v>
      </c>
      <c r="H73" s="25">
        <f t="shared" si="22"/>
        <v>83.790283958494982</v>
      </c>
      <c r="I73" s="25">
        <f t="shared" si="22"/>
        <v>123.02747005072003</v>
      </c>
      <c r="J73" s="25">
        <f t="shared" si="22"/>
        <v>212.674553060644</v>
      </c>
      <c r="K73" s="25">
        <f t="shared" si="22"/>
        <v>227.12971648857302</v>
      </c>
      <c r="L73" s="25">
        <f t="shared" si="22"/>
        <v>257.40003733668709</v>
      </c>
      <c r="M73" s="25">
        <f t="shared" si="22"/>
        <v>365.01855730738743</v>
      </c>
      <c r="N73" s="25">
        <f t="shared" si="22"/>
        <v>588.10548974999949</v>
      </c>
      <c r="O73" s="25">
        <f t="shared" si="22"/>
        <v>304.98443047000029</v>
      </c>
      <c r="P73" s="25">
        <f t="shared" si="22"/>
        <v>1103.5178949299998</v>
      </c>
      <c r="Q73" s="25">
        <f t="shared" si="22"/>
        <v>649.36782693999976</v>
      </c>
      <c r="R73" s="25">
        <f t="shared" si="22"/>
        <v>1034.375334663431</v>
      </c>
      <c r="S73" s="25">
        <f t="shared" si="22"/>
        <v>212.71435666868413</v>
      </c>
      <c r="T73" s="26">
        <f t="shared" si="4"/>
        <v>1.2742943319079203</v>
      </c>
      <c r="U73" s="25"/>
      <c r="V73" s="25"/>
      <c r="W73" s="43"/>
      <c r="X73" s="28"/>
    </row>
    <row r="74" spans="1:24" s="29" customFormat="1" ht="31.5" x14ac:dyDescent="0.25">
      <c r="A74" s="36">
        <v>41</v>
      </c>
      <c r="B74" s="37" t="s">
        <v>409</v>
      </c>
      <c r="C74" s="38">
        <v>26.144418999999999</v>
      </c>
      <c r="D74" s="39">
        <f t="shared" ref="D74:E133" si="23">F74+H74+J74+L74</f>
        <v>8.506418</v>
      </c>
      <c r="E74" s="39">
        <f t="shared" si="23"/>
        <v>16.790007160000002</v>
      </c>
      <c r="F74" s="38">
        <v>3.2950235500000002</v>
      </c>
      <c r="G74" s="38">
        <v>3.2950235500000002</v>
      </c>
      <c r="H74" s="38">
        <v>5.2113944500000002</v>
      </c>
      <c r="I74" s="38">
        <v>6.9287938200000001</v>
      </c>
      <c r="J74" s="38">
        <v>0</v>
      </c>
      <c r="K74" s="38">
        <v>4.4904860900000001</v>
      </c>
      <c r="L74" s="38">
        <v>0</v>
      </c>
      <c r="M74" s="38">
        <v>2.0757037</v>
      </c>
      <c r="N74" s="38">
        <v>13.851460260000001</v>
      </c>
      <c r="O74" s="38">
        <v>2.0757037</v>
      </c>
      <c r="P74" s="38">
        <v>60.205873359999998</v>
      </c>
      <c r="Q74" s="38">
        <v>60.205873359999998</v>
      </c>
      <c r="R74" s="38">
        <v>9.3544118399999974</v>
      </c>
      <c r="S74" s="40">
        <f t="shared" ref="S74:S137" si="24">E74-D74</f>
        <v>8.2835891600000018</v>
      </c>
      <c r="T74" s="26">
        <f t="shared" si="4"/>
        <v>1.9738046214046854</v>
      </c>
      <c r="U74" s="38"/>
      <c r="V74" s="38"/>
      <c r="W74" s="41" t="s">
        <v>825</v>
      </c>
      <c r="X74" s="42" t="s">
        <v>239</v>
      </c>
    </row>
    <row r="75" spans="1:24" s="29" customFormat="1" ht="31.5" x14ac:dyDescent="0.25">
      <c r="A75" s="36">
        <f>A74+1</f>
        <v>42</v>
      </c>
      <c r="B75" s="37" t="s">
        <v>489</v>
      </c>
      <c r="C75" s="38">
        <v>138.79518523699994</v>
      </c>
      <c r="D75" s="39">
        <f t="shared" si="23"/>
        <v>0</v>
      </c>
      <c r="E75" s="39">
        <f t="shared" si="23"/>
        <v>9.253789059999999</v>
      </c>
      <c r="F75" s="38">
        <v>0</v>
      </c>
      <c r="G75" s="38">
        <v>1.32678775</v>
      </c>
      <c r="H75" s="38">
        <v>0</v>
      </c>
      <c r="I75" s="38">
        <v>1.2573043699999999</v>
      </c>
      <c r="J75" s="38">
        <v>0</v>
      </c>
      <c r="K75" s="38">
        <v>1.2673749599999999</v>
      </c>
      <c r="L75" s="38">
        <v>0</v>
      </c>
      <c r="M75" s="38">
        <v>5.40232198</v>
      </c>
      <c r="N75" s="38">
        <v>5.1500027900000003</v>
      </c>
      <c r="O75" s="38">
        <v>1.2985357099999999</v>
      </c>
      <c r="P75" s="38">
        <v>0</v>
      </c>
      <c r="Q75" s="38">
        <v>0</v>
      </c>
      <c r="R75" s="38">
        <v>129.54139617699994</v>
      </c>
      <c r="S75" s="40">
        <f t="shared" si="24"/>
        <v>9.253789059999999</v>
      </c>
      <c r="T75" s="26" t="str">
        <f t="shared" si="4"/>
        <v>-</v>
      </c>
      <c r="U75" s="38"/>
      <c r="V75" s="38"/>
      <c r="W75" s="41" t="s">
        <v>826</v>
      </c>
      <c r="X75" s="42" t="s">
        <v>241</v>
      </c>
    </row>
    <row r="76" spans="1:24" s="29" customFormat="1" ht="47.25" x14ac:dyDescent="0.25">
      <c r="A76" s="36">
        <f t="shared" ref="A76:A139" si="25">A75+1</f>
        <v>43</v>
      </c>
      <c r="B76" s="37" t="s">
        <v>547</v>
      </c>
      <c r="C76" s="38">
        <v>1.9308891822500009</v>
      </c>
      <c r="D76" s="39">
        <f t="shared" si="23"/>
        <v>1.9308872800000001</v>
      </c>
      <c r="E76" s="39">
        <f t="shared" si="23"/>
        <v>1.9308872774500008</v>
      </c>
      <c r="F76" s="38">
        <v>1.9308872800000001</v>
      </c>
      <c r="G76" s="38">
        <v>1.9308872774500008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1.9048000001742338E-6</v>
      </c>
      <c r="S76" s="40">
        <f t="shared" si="24"/>
        <v>-2.5499993228095263E-9</v>
      </c>
      <c r="T76" s="26">
        <f t="shared" si="4"/>
        <v>0.99999999867936396</v>
      </c>
      <c r="U76" s="38"/>
      <c r="V76" s="38"/>
      <c r="W76" s="41"/>
      <c r="X76" s="42" t="s">
        <v>237</v>
      </c>
    </row>
    <row r="77" spans="1:24" s="29" customFormat="1" ht="31.5" x14ac:dyDescent="0.25">
      <c r="A77" s="36">
        <f t="shared" si="25"/>
        <v>44</v>
      </c>
      <c r="B77" s="37" t="s">
        <v>548</v>
      </c>
      <c r="C77" s="38">
        <v>0.10944387529999977</v>
      </c>
      <c r="D77" s="39">
        <f t="shared" si="23"/>
        <v>0.10944387</v>
      </c>
      <c r="E77" s="39">
        <f t="shared" si="23"/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0.10944387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0.10944387529999977</v>
      </c>
      <c r="S77" s="40">
        <f t="shared" si="24"/>
        <v>-0.10944387</v>
      </c>
      <c r="T77" s="26">
        <f t="shared" si="4"/>
        <v>0</v>
      </c>
      <c r="U77" s="38"/>
      <c r="V77" s="38"/>
      <c r="W77" s="41" t="s">
        <v>61</v>
      </c>
      <c r="X77" s="42" t="s">
        <v>237</v>
      </c>
    </row>
    <row r="78" spans="1:24" s="29" customFormat="1" ht="78.75" x14ac:dyDescent="0.25">
      <c r="A78" s="36">
        <f t="shared" si="25"/>
        <v>45</v>
      </c>
      <c r="B78" s="37" t="s">
        <v>549</v>
      </c>
      <c r="C78" s="38">
        <v>70.046093415648542</v>
      </c>
      <c r="D78" s="39">
        <f t="shared" si="23"/>
        <v>17.904181130000001</v>
      </c>
      <c r="E78" s="39">
        <f t="shared" si="23"/>
        <v>29.37894556434</v>
      </c>
      <c r="F78" s="38">
        <v>7.6782442463400002</v>
      </c>
      <c r="G78" s="38">
        <v>7.6782442463400002</v>
      </c>
      <c r="H78" s="38">
        <v>9.0160064600000016</v>
      </c>
      <c r="I78" s="38">
        <v>9.2172331799999991</v>
      </c>
      <c r="J78" s="38">
        <v>0</v>
      </c>
      <c r="K78" s="38">
        <v>5.5501020200000006</v>
      </c>
      <c r="L78" s="38">
        <v>1.2099304236600013</v>
      </c>
      <c r="M78" s="38">
        <v>6.9333661179999995</v>
      </c>
      <c r="N78" s="38">
        <v>40.658874519999998</v>
      </c>
      <c r="O78" s="38">
        <v>29.125572349999999</v>
      </c>
      <c r="P78" s="38">
        <v>40.658874519999998</v>
      </c>
      <c r="Q78" s="38">
        <v>40.658874519999998</v>
      </c>
      <c r="R78" s="38">
        <v>40.667147851308542</v>
      </c>
      <c r="S78" s="40">
        <f t="shared" si="24"/>
        <v>11.474764434339999</v>
      </c>
      <c r="T78" s="26">
        <f t="shared" si="4"/>
        <v>1.6408985896100572</v>
      </c>
      <c r="U78" s="38"/>
      <c r="V78" s="38"/>
      <c r="W78" s="41" t="s">
        <v>827</v>
      </c>
      <c r="X78" s="42" t="s">
        <v>237</v>
      </c>
    </row>
    <row r="79" spans="1:24" s="29" customFormat="1" ht="63" x14ac:dyDescent="0.25">
      <c r="A79" s="36">
        <f t="shared" si="25"/>
        <v>46</v>
      </c>
      <c r="B79" s="37" t="s">
        <v>550</v>
      </c>
      <c r="C79" s="38">
        <v>2.3135443761999981</v>
      </c>
      <c r="D79" s="39">
        <f t="shared" si="23"/>
        <v>2.31354266</v>
      </c>
      <c r="E79" s="39">
        <f t="shared" si="23"/>
        <v>1.1506424311250001</v>
      </c>
      <c r="F79" s="38">
        <v>1.1506424311250001</v>
      </c>
      <c r="G79" s="38">
        <v>1.1506424311250001</v>
      </c>
      <c r="H79" s="38">
        <v>1.1629002288749999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1.162901945074998</v>
      </c>
      <c r="S79" s="40">
        <f t="shared" si="24"/>
        <v>-1.1629002288749999</v>
      </c>
      <c r="T79" s="26">
        <f t="shared" si="4"/>
        <v>0.49735085979568672</v>
      </c>
      <c r="U79" s="38"/>
      <c r="V79" s="38"/>
      <c r="W79" s="41" t="s">
        <v>61</v>
      </c>
      <c r="X79" s="42" t="s">
        <v>237</v>
      </c>
    </row>
    <row r="80" spans="1:24" s="29" customFormat="1" ht="63" x14ac:dyDescent="0.25">
      <c r="A80" s="36">
        <f t="shared" si="25"/>
        <v>47</v>
      </c>
      <c r="B80" s="37" t="s">
        <v>293</v>
      </c>
      <c r="C80" s="38">
        <v>6.1727590000000001</v>
      </c>
      <c r="D80" s="39">
        <f t="shared" si="23"/>
        <v>6.1727596161999987</v>
      </c>
      <c r="E80" s="39">
        <f t="shared" si="23"/>
        <v>6.1727596161999987</v>
      </c>
      <c r="F80" s="38">
        <v>6.1727596161999987</v>
      </c>
      <c r="G80" s="38">
        <v>6.1727596161999987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-6.1619999858208985E-7</v>
      </c>
      <c r="S80" s="40">
        <f t="shared" si="24"/>
        <v>0</v>
      </c>
      <c r="T80" s="26">
        <f t="shared" si="4"/>
        <v>1</v>
      </c>
      <c r="U80" s="38"/>
      <c r="V80" s="38"/>
      <c r="W80" s="41"/>
      <c r="X80" s="42" t="s">
        <v>238</v>
      </c>
    </row>
    <row r="81" spans="1:24" s="29" customFormat="1" ht="63" x14ac:dyDescent="0.25">
      <c r="A81" s="36">
        <f t="shared" si="25"/>
        <v>48</v>
      </c>
      <c r="B81" s="37" t="s">
        <v>295</v>
      </c>
      <c r="C81" s="38">
        <v>67.00813853999999</v>
      </c>
      <c r="D81" s="39">
        <f t="shared" si="23"/>
        <v>9.8756238130000042</v>
      </c>
      <c r="E81" s="39">
        <f t="shared" si="23"/>
        <v>67.008885305999996</v>
      </c>
      <c r="F81" s="38">
        <v>1.4987291900000002</v>
      </c>
      <c r="G81" s="38">
        <v>1.4987291900000002</v>
      </c>
      <c r="H81" s="38">
        <v>0</v>
      </c>
      <c r="I81" s="38">
        <v>0</v>
      </c>
      <c r="J81" s="38">
        <v>8.3768946230000036</v>
      </c>
      <c r="K81" s="38">
        <v>13.699689385999999</v>
      </c>
      <c r="L81" s="38">
        <v>0</v>
      </c>
      <c r="M81" s="38">
        <v>51.810466730000002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40">
        <f t="shared" si="24"/>
        <v>57.133261492999992</v>
      </c>
      <c r="T81" s="26">
        <f t="shared" si="4"/>
        <v>6.7852812718312849</v>
      </c>
      <c r="U81" s="38"/>
      <c r="V81" s="38"/>
      <c r="W81" s="41" t="s">
        <v>66</v>
      </c>
      <c r="X81" s="42" t="s">
        <v>238</v>
      </c>
    </row>
    <row r="82" spans="1:24" s="29" customFormat="1" ht="63" x14ac:dyDescent="0.25">
      <c r="A82" s="36">
        <f t="shared" si="25"/>
        <v>49</v>
      </c>
      <c r="B82" s="37" t="s">
        <v>296</v>
      </c>
      <c r="C82" s="38">
        <v>66.875709381500002</v>
      </c>
      <c r="D82" s="39">
        <f t="shared" si="23"/>
        <v>0</v>
      </c>
      <c r="E82" s="39">
        <f t="shared" si="23"/>
        <v>63.543685530499999</v>
      </c>
      <c r="F82" s="38">
        <v>0</v>
      </c>
      <c r="G82" s="38">
        <v>2.200009595</v>
      </c>
      <c r="H82" s="38">
        <v>0</v>
      </c>
      <c r="I82" s="38">
        <v>0</v>
      </c>
      <c r="J82" s="38">
        <v>0</v>
      </c>
      <c r="K82" s="38">
        <v>2.6317502799999999</v>
      </c>
      <c r="L82" s="38">
        <v>0</v>
      </c>
      <c r="M82" s="38">
        <v>58.711925655500004</v>
      </c>
      <c r="N82" s="38">
        <v>4.2747375200000004</v>
      </c>
      <c r="O82" s="38">
        <v>0</v>
      </c>
      <c r="P82" s="38">
        <v>4.274737</v>
      </c>
      <c r="Q82" s="38">
        <v>0</v>
      </c>
      <c r="R82" s="38">
        <v>3.3320238510000024</v>
      </c>
      <c r="S82" s="40">
        <f t="shared" si="24"/>
        <v>63.543685530499999</v>
      </c>
      <c r="T82" s="26" t="str">
        <f t="shared" si="4"/>
        <v>-</v>
      </c>
      <c r="U82" s="38"/>
      <c r="V82" s="38"/>
      <c r="W82" s="41" t="s">
        <v>828</v>
      </c>
      <c r="X82" s="42" t="s">
        <v>238</v>
      </c>
    </row>
    <row r="83" spans="1:24" s="29" customFormat="1" ht="78.75" x14ac:dyDescent="0.25">
      <c r="A83" s="36">
        <f t="shared" si="25"/>
        <v>50</v>
      </c>
      <c r="B83" s="37" t="s">
        <v>297</v>
      </c>
      <c r="C83" s="38">
        <v>0.27556391320000001</v>
      </c>
      <c r="D83" s="39">
        <f t="shared" si="23"/>
        <v>0.20177999999999999</v>
      </c>
      <c r="E83" s="39">
        <f t="shared" si="23"/>
        <v>0.26178571449999999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0.20177999999999999</v>
      </c>
      <c r="M83" s="38">
        <v>0.26178571449999999</v>
      </c>
      <c r="N83" s="38">
        <v>0</v>
      </c>
      <c r="O83" s="38">
        <v>0</v>
      </c>
      <c r="P83" s="38">
        <v>0.23352874000000001</v>
      </c>
      <c r="Q83" s="38">
        <v>0</v>
      </c>
      <c r="R83" s="38">
        <v>1.3778198700000022E-2</v>
      </c>
      <c r="S83" s="40">
        <f t="shared" si="24"/>
        <v>6.0005714500000001E-2</v>
      </c>
      <c r="T83" s="26">
        <f t="shared" si="4"/>
        <v>1.2973818738229757</v>
      </c>
      <c r="U83" s="38"/>
      <c r="V83" s="38"/>
      <c r="W83" s="41" t="s">
        <v>829</v>
      </c>
      <c r="X83" s="42" t="s">
        <v>238</v>
      </c>
    </row>
    <row r="84" spans="1:24" s="29" customFormat="1" ht="78.75" x14ac:dyDescent="0.25">
      <c r="A84" s="36">
        <f t="shared" si="25"/>
        <v>51</v>
      </c>
      <c r="B84" s="37" t="s">
        <v>298</v>
      </c>
      <c r="C84" s="38">
        <v>0.27615398400000002</v>
      </c>
      <c r="D84" s="39">
        <f t="shared" si="23"/>
        <v>0.20130000000000001</v>
      </c>
      <c r="E84" s="39">
        <f t="shared" si="23"/>
        <v>0.26234628100000001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0.20130000000000001</v>
      </c>
      <c r="M84" s="38">
        <v>0.26234628100000001</v>
      </c>
      <c r="N84" s="38">
        <v>0</v>
      </c>
      <c r="O84" s="38">
        <v>0</v>
      </c>
      <c r="P84" s="38">
        <v>0.23402880000000001</v>
      </c>
      <c r="Q84" s="38">
        <v>0</v>
      </c>
      <c r="R84" s="38">
        <v>1.3807703000000005E-2</v>
      </c>
      <c r="S84" s="40">
        <f t="shared" si="24"/>
        <v>6.1046281000000008E-2</v>
      </c>
      <c r="T84" s="26">
        <f t="shared" si="4"/>
        <v>1.3032602136115252</v>
      </c>
      <c r="U84" s="38"/>
      <c r="V84" s="38"/>
      <c r="W84" s="41" t="s">
        <v>829</v>
      </c>
      <c r="X84" s="42" t="s">
        <v>238</v>
      </c>
    </row>
    <row r="85" spans="1:24" s="29" customFormat="1" ht="47.25" x14ac:dyDescent="0.25">
      <c r="A85" s="36">
        <f t="shared" si="25"/>
        <v>52</v>
      </c>
      <c r="B85" s="37" t="s">
        <v>299</v>
      </c>
      <c r="C85" s="38">
        <v>0.13810894639999999</v>
      </c>
      <c r="D85" s="39">
        <f t="shared" si="23"/>
        <v>0</v>
      </c>
      <c r="E85" s="39">
        <f t="shared" si="23"/>
        <v>0.13120350250000001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0.13120350250000001</v>
      </c>
      <c r="N85" s="38">
        <v>0</v>
      </c>
      <c r="O85" s="38">
        <v>0</v>
      </c>
      <c r="P85" s="38">
        <v>0</v>
      </c>
      <c r="Q85" s="38">
        <v>0</v>
      </c>
      <c r="R85" s="38">
        <v>6.9054438999999745E-3</v>
      </c>
      <c r="S85" s="40">
        <f t="shared" si="24"/>
        <v>0.13120350250000001</v>
      </c>
      <c r="T85" s="26" t="str">
        <f t="shared" ref="T85:T148" si="26">IF((F85+H85+J85+L85)&gt;0,E85/(F85+H85+J85+L85),"-")</f>
        <v>-</v>
      </c>
      <c r="U85" s="38"/>
      <c r="V85" s="38"/>
      <c r="W85" s="41" t="s">
        <v>830</v>
      </c>
      <c r="X85" s="42" t="s">
        <v>238</v>
      </c>
    </row>
    <row r="86" spans="1:24" s="29" customFormat="1" ht="47.25" x14ac:dyDescent="0.25">
      <c r="A86" s="36">
        <f t="shared" si="25"/>
        <v>53</v>
      </c>
      <c r="B86" s="37" t="s">
        <v>300</v>
      </c>
      <c r="C86" s="38">
        <v>6.0264449509999922</v>
      </c>
      <c r="D86" s="39">
        <f t="shared" si="23"/>
        <v>6.0264674300000003</v>
      </c>
      <c r="E86" s="39">
        <f t="shared" si="23"/>
        <v>6.0264674424999987</v>
      </c>
      <c r="F86" s="38">
        <v>5.4604174015000009</v>
      </c>
      <c r="G86" s="38">
        <v>5.4604174015000009</v>
      </c>
      <c r="H86" s="38">
        <v>0</v>
      </c>
      <c r="I86" s="38">
        <v>0</v>
      </c>
      <c r="J86" s="38">
        <v>0</v>
      </c>
      <c r="K86" s="38">
        <v>0</v>
      </c>
      <c r="L86" s="38">
        <v>0.56605002849999941</v>
      </c>
      <c r="M86" s="38">
        <v>0.56605004099999801</v>
      </c>
      <c r="N86" s="38">
        <v>0</v>
      </c>
      <c r="O86" s="38">
        <v>0</v>
      </c>
      <c r="P86" s="38">
        <v>0</v>
      </c>
      <c r="Q86" s="38">
        <v>0</v>
      </c>
      <c r="R86" s="38">
        <v>-2.2491500006438514E-5</v>
      </c>
      <c r="S86" s="40">
        <f t="shared" si="24"/>
        <v>1.2499998369719378E-8</v>
      </c>
      <c r="T86" s="26">
        <f t="shared" si="26"/>
        <v>1.0000000020741833</v>
      </c>
      <c r="U86" s="38"/>
      <c r="V86" s="38"/>
      <c r="W86" s="41"/>
      <c r="X86" s="42" t="s">
        <v>238</v>
      </c>
    </row>
    <row r="87" spans="1:24" s="29" customFormat="1" ht="47.25" x14ac:dyDescent="0.25">
      <c r="A87" s="36">
        <f t="shared" si="25"/>
        <v>54</v>
      </c>
      <c r="B87" s="37" t="s">
        <v>301</v>
      </c>
      <c r="C87" s="38">
        <v>28.796375440000002</v>
      </c>
      <c r="D87" s="39">
        <f t="shared" si="23"/>
        <v>28.796375000000001</v>
      </c>
      <c r="E87" s="39">
        <f t="shared" si="23"/>
        <v>25.629118089999999</v>
      </c>
      <c r="F87" s="38">
        <v>0</v>
      </c>
      <c r="G87" s="38">
        <v>0</v>
      </c>
      <c r="H87" s="38">
        <v>0</v>
      </c>
      <c r="I87" s="38">
        <v>0</v>
      </c>
      <c r="J87" s="38">
        <v>28.796375000000001</v>
      </c>
      <c r="K87" s="38">
        <v>20</v>
      </c>
      <c r="L87" s="38">
        <v>0</v>
      </c>
      <c r="M87" s="38">
        <v>5.6291180900000004</v>
      </c>
      <c r="N87" s="38">
        <v>0</v>
      </c>
      <c r="O87" s="38">
        <v>0</v>
      </c>
      <c r="P87" s="38">
        <v>0</v>
      </c>
      <c r="Q87" s="38">
        <v>0</v>
      </c>
      <c r="R87" s="38">
        <v>3.1672573500000034</v>
      </c>
      <c r="S87" s="40">
        <f t="shared" si="24"/>
        <v>-3.1672569100000025</v>
      </c>
      <c r="T87" s="26">
        <f t="shared" si="26"/>
        <v>0.89001195775509934</v>
      </c>
      <c r="U87" s="38"/>
      <c r="V87" s="38"/>
      <c r="W87" s="41" t="s">
        <v>104</v>
      </c>
      <c r="X87" s="42" t="s">
        <v>238</v>
      </c>
    </row>
    <row r="88" spans="1:24" s="29" customFormat="1" ht="63" x14ac:dyDescent="0.25">
      <c r="A88" s="36">
        <f t="shared" si="25"/>
        <v>55</v>
      </c>
      <c r="B88" s="37" t="s">
        <v>302</v>
      </c>
      <c r="C88" s="38">
        <v>4.8000000241188445E-7</v>
      </c>
      <c r="D88" s="39">
        <f t="shared" si="23"/>
        <v>0</v>
      </c>
      <c r="E88" s="39">
        <f t="shared" si="23"/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11.758063999999999</v>
      </c>
      <c r="Q88" s="38">
        <v>11.758063999999999</v>
      </c>
      <c r="R88" s="38">
        <v>4.8000000241188445E-7</v>
      </c>
      <c r="S88" s="40">
        <f t="shared" si="24"/>
        <v>0</v>
      </c>
      <c r="T88" s="26" t="str">
        <f t="shared" si="26"/>
        <v>-</v>
      </c>
      <c r="U88" s="38"/>
      <c r="V88" s="38"/>
      <c r="W88" s="41" t="s">
        <v>831</v>
      </c>
      <c r="X88" s="42" t="s">
        <v>238</v>
      </c>
    </row>
    <row r="89" spans="1:24" s="29" customFormat="1" ht="47.25" x14ac:dyDescent="0.25">
      <c r="A89" s="36">
        <f t="shared" si="25"/>
        <v>56</v>
      </c>
      <c r="B89" s="37" t="s">
        <v>303</v>
      </c>
      <c r="C89" s="38">
        <v>20.185920726399999</v>
      </c>
      <c r="D89" s="39">
        <f t="shared" si="23"/>
        <v>20.186920139999998</v>
      </c>
      <c r="E89" s="39">
        <f t="shared" si="23"/>
        <v>4.0732590599999998</v>
      </c>
      <c r="F89" s="38">
        <v>0</v>
      </c>
      <c r="G89" s="38">
        <v>0.46246323</v>
      </c>
      <c r="H89" s="38">
        <v>0</v>
      </c>
      <c r="I89" s="38">
        <v>1.4118E-2</v>
      </c>
      <c r="J89" s="38">
        <v>0</v>
      </c>
      <c r="K89" s="38">
        <v>4.4200999999999997E-2</v>
      </c>
      <c r="L89" s="38">
        <v>20.186920139999998</v>
      </c>
      <c r="M89" s="38">
        <v>3.5524768300000003</v>
      </c>
      <c r="N89" s="38">
        <v>3.69428943</v>
      </c>
      <c r="O89" s="38">
        <v>4.1519199999999999E-2</v>
      </c>
      <c r="P89" s="38">
        <v>17.656078999999998</v>
      </c>
      <c r="Q89" s="38">
        <v>17.656078999999998</v>
      </c>
      <c r="R89" s="38">
        <v>16.112661666400001</v>
      </c>
      <c r="S89" s="40">
        <f t="shared" si="24"/>
        <v>-16.11366108</v>
      </c>
      <c r="T89" s="26">
        <f t="shared" si="26"/>
        <v>0.20177714241455361</v>
      </c>
      <c r="U89" s="38"/>
      <c r="V89" s="38"/>
      <c r="W89" s="41" t="s">
        <v>61</v>
      </c>
      <c r="X89" s="42" t="s">
        <v>238</v>
      </c>
    </row>
    <row r="90" spans="1:24" s="29" customFormat="1" ht="110.25" x14ac:dyDescent="0.25">
      <c r="A90" s="36">
        <f t="shared" si="25"/>
        <v>57</v>
      </c>
      <c r="B90" s="37" t="s">
        <v>304</v>
      </c>
      <c r="C90" s="38">
        <v>51.156539999999993</v>
      </c>
      <c r="D90" s="39">
        <f t="shared" si="23"/>
        <v>13.660051950000025</v>
      </c>
      <c r="E90" s="39">
        <f t="shared" si="23"/>
        <v>3.4971000000000002E-2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13.660051950000025</v>
      </c>
      <c r="M90" s="38">
        <v>3.4971000000000002E-2</v>
      </c>
      <c r="N90" s="38">
        <v>25.438804829999999</v>
      </c>
      <c r="O90" s="38">
        <v>25.438804829999999</v>
      </c>
      <c r="P90" s="38">
        <v>25.438804000000001</v>
      </c>
      <c r="Q90" s="38">
        <v>25.438804000000001</v>
      </c>
      <c r="R90" s="38">
        <v>51.121568999999994</v>
      </c>
      <c r="S90" s="40">
        <f t="shared" si="24"/>
        <v>-13.625080950000024</v>
      </c>
      <c r="T90" s="26">
        <f t="shared" si="26"/>
        <v>2.5600927527951269E-3</v>
      </c>
      <c r="U90" s="38"/>
      <c r="V90" s="38"/>
      <c r="W90" s="41" t="s">
        <v>67</v>
      </c>
      <c r="X90" s="42" t="s">
        <v>238</v>
      </c>
    </row>
    <row r="91" spans="1:24" s="29" customFormat="1" x14ac:dyDescent="0.25">
      <c r="A91" s="36">
        <f t="shared" si="25"/>
        <v>58</v>
      </c>
      <c r="B91" s="37" t="s">
        <v>306</v>
      </c>
      <c r="C91" s="38">
        <v>0</v>
      </c>
      <c r="D91" s="39">
        <f t="shared" si="23"/>
        <v>0</v>
      </c>
      <c r="E91" s="39">
        <f t="shared" si="23"/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-0.80696811999999996</v>
      </c>
      <c r="O91" s="38">
        <v>-0.80696811999999996</v>
      </c>
      <c r="P91" s="38">
        <v>5.8176180000000004</v>
      </c>
      <c r="Q91" s="38">
        <v>5.8176180000000004</v>
      </c>
      <c r="R91" s="38">
        <v>0</v>
      </c>
      <c r="S91" s="40">
        <f t="shared" si="24"/>
        <v>0</v>
      </c>
      <c r="T91" s="26" t="str">
        <f t="shared" si="26"/>
        <v>-</v>
      </c>
      <c r="U91" s="38"/>
      <c r="V91" s="38"/>
      <c r="W91" s="41" t="s">
        <v>831</v>
      </c>
      <c r="X91" s="42" t="s">
        <v>238</v>
      </c>
    </row>
    <row r="92" spans="1:24" s="29" customFormat="1" ht="31.5" x14ac:dyDescent="0.25">
      <c r="A92" s="36">
        <f t="shared" si="25"/>
        <v>59</v>
      </c>
      <c r="B92" s="37" t="s">
        <v>410</v>
      </c>
      <c r="C92" s="38">
        <v>6.4932221491999993</v>
      </c>
      <c r="D92" s="39">
        <f t="shared" si="23"/>
        <v>6.4944466175999995</v>
      </c>
      <c r="E92" s="39">
        <f t="shared" si="23"/>
        <v>5</v>
      </c>
      <c r="F92" s="38">
        <v>3.9491648599999998</v>
      </c>
      <c r="G92" s="38">
        <v>3</v>
      </c>
      <c r="H92" s="38">
        <v>0</v>
      </c>
      <c r="I92" s="38">
        <v>0</v>
      </c>
      <c r="J92" s="38">
        <v>2.5452817575999998</v>
      </c>
      <c r="K92" s="38">
        <v>2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1.4932221491999993</v>
      </c>
      <c r="S92" s="40">
        <f t="shared" si="24"/>
        <v>-1.4944466175999995</v>
      </c>
      <c r="T92" s="26">
        <f t="shared" si="26"/>
        <v>0.76988853622261855</v>
      </c>
      <c r="U92" s="38"/>
      <c r="V92" s="38"/>
      <c r="W92" s="41" t="s">
        <v>61</v>
      </c>
      <c r="X92" s="42" t="s">
        <v>239</v>
      </c>
    </row>
    <row r="93" spans="1:24" s="29" customFormat="1" ht="31.5" x14ac:dyDescent="0.25">
      <c r="A93" s="36">
        <f t="shared" si="25"/>
        <v>60</v>
      </c>
      <c r="B93" s="37" t="s">
        <v>411</v>
      </c>
      <c r="C93" s="38">
        <v>26.747643830814141</v>
      </c>
      <c r="D93" s="39">
        <f t="shared" si="23"/>
        <v>3.709524213008482</v>
      </c>
      <c r="E93" s="39">
        <f t="shared" si="23"/>
        <v>0.61945108999999987</v>
      </c>
      <c r="F93" s="38">
        <v>0</v>
      </c>
      <c r="G93" s="38">
        <v>0.29395549999999998</v>
      </c>
      <c r="H93" s="38">
        <v>0</v>
      </c>
      <c r="I93" s="38">
        <v>0.12104355</v>
      </c>
      <c r="J93" s="38">
        <v>3.709524213008482</v>
      </c>
      <c r="K93" s="38">
        <v>0.12201308</v>
      </c>
      <c r="L93" s="38">
        <v>0</v>
      </c>
      <c r="M93" s="38">
        <v>8.2438960000000006E-2</v>
      </c>
      <c r="N93" s="38">
        <v>6.8826141600000001</v>
      </c>
      <c r="O93" s="38">
        <v>6.3456020300000002</v>
      </c>
      <c r="P93" s="38">
        <v>10.553603450000001</v>
      </c>
      <c r="Q93" s="38">
        <v>10.553603450000001</v>
      </c>
      <c r="R93" s="38">
        <v>26.128192740814143</v>
      </c>
      <c r="S93" s="40">
        <f t="shared" si="24"/>
        <v>-3.0900731230084819</v>
      </c>
      <c r="T93" s="26">
        <f t="shared" si="26"/>
        <v>0.16698936424992772</v>
      </c>
      <c r="U93" s="38"/>
      <c r="V93" s="38"/>
      <c r="W93" s="41" t="s">
        <v>68</v>
      </c>
      <c r="X93" s="42" t="s">
        <v>239</v>
      </c>
    </row>
    <row r="94" spans="1:24" s="29" customFormat="1" ht="78.75" x14ac:dyDescent="0.25">
      <c r="A94" s="36">
        <f t="shared" si="25"/>
        <v>61</v>
      </c>
      <c r="B94" s="37" t="s">
        <v>551</v>
      </c>
      <c r="C94" s="38">
        <v>11.146231289999999</v>
      </c>
      <c r="D94" s="39">
        <f t="shared" si="23"/>
        <v>0</v>
      </c>
      <c r="E94" s="39">
        <f t="shared" si="23"/>
        <v>14.905320061120001</v>
      </c>
      <c r="F94" s="38">
        <v>0</v>
      </c>
      <c r="G94" s="38">
        <v>5.8866982191199995</v>
      </c>
      <c r="H94" s="38">
        <v>0</v>
      </c>
      <c r="I94" s="38">
        <v>4.8218953420000004</v>
      </c>
      <c r="J94" s="38">
        <v>0</v>
      </c>
      <c r="K94" s="38">
        <v>2.7302513799999999</v>
      </c>
      <c r="L94" s="38">
        <v>0</v>
      </c>
      <c r="M94" s="38">
        <v>1.4664751199999999</v>
      </c>
      <c r="N94" s="38">
        <v>6.8701166000000002</v>
      </c>
      <c r="O94" s="38">
        <v>1.4664751199999999</v>
      </c>
      <c r="P94" s="38">
        <v>78.957473419999999</v>
      </c>
      <c r="Q94" s="38">
        <v>78.957473419999999</v>
      </c>
      <c r="R94" s="38">
        <v>0</v>
      </c>
      <c r="S94" s="40">
        <f t="shared" si="24"/>
        <v>14.905320061120001</v>
      </c>
      <c r="T94" s="26" t="str">
        <f t="shared" si="26"/>
        <v>-</v>
      </c>
      <c r="U94" s="38"/>
      <c r="V94" s="38"/>
      <c r="W94" s="41" t="s">
        <v>832</v>
      </c>
      <c r="X94" s="42" t="s">
        <v>241</v>
      </c>
    </row>
    <row r="95" spans="1:24" s="29" customFormat="1" ht="47.25" x14ac:dyDescent="0.25">
      <c r="A95" s="36">
        <f t="shared" si="25"/>
        <v>62</v>
      </c>
      <c r="B95" s="37" t="s">
        <v>492</v>
      </c>
      <c r="C95" s="38">
        <v>6.1056160395999965</v>
      </c>
      <c r="D95" s="39">
        <f t="shared" si="23"/>
        <v>6.1056161495200003</v>
      </c>
      <c r="E95" s="39">
        <f t="shared" si="23"/>
        <v>3.2</v>
      </c>
      <c r="F95" s="38">
        <v>0</v>
      </c>
      <c r="G95" s="38">
        <v>0</v>
      </c>
      <c r="H95" s="38">
        <v>0</v>
      </c>
      <c r="I95" s="38">
        <v>0</v>
      </c>
      <c r="J95" s="38">
        <v>6.1056161495200003</v>
      </c>
      <c r="K95" s="38">
        <v>3.2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2.9056160395999964</v>
      </c>
      <c r="S95" s="40">
        <f t="shared" si="24"/>
        <v>-2.9056161495200001</v>
      </c>
      <c r="T95" s="26">
        <f t="shared" si="26"/>
        <v>0.52410762839252045</v>
      </c>
      <c r="U95" s="38"/>
      <c r="V95" s="38"/>
      <c r="W95" s="41" t="s">
        <v>61</v>
      </c>
      <c r="X95" s="42" t="s">
        <v>241</v>
      </c>
    </row>
    <row r="96" spans="1:24" s="29" customFormat="1" x14ac:dyDescent="0.25">
      <c r="A96" s="36">
        <f t="shared" si="25"/>
        <v>63</v>
      </c>
      <c r="B96" s="37" t="s">
        <v>552</v>
      </c>
      <c r="C96" s="38">
        <v>0</v>
      </c>
      <c r="D96" s="39">
        <f t="shared" si="23"/>
        <v>0</v>
      </c>
      <c r="E96" s="39">
        <f t="shared" si="23"/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1.11962757</v>
      </c>
      <c r="Q96" s="38">
        <v>1.11962757</v>
      </c>
      <c r="R96" s="38">
        <v>0</v>
      </c>
      <c r="S96" s="40">
        <f t="shared" si="24"/>
        <v>0</v>
      </c>
      <c r="T96" s="26" t="str">
        <f t="shared" si="26"/>
        <v>-</v>
      </c>
      <c r="U96" s="38"/>
      <c r="V96" s="38"/>
      <c r="W96" s="41" t="s">
        <v>833</v>
      </c>
      <c r="X96" s="42" t="s">
        <v>241</v>
      </c>
    </row>
    <row r="97" spans="1:24" s="29" customFormat="1" ht="47.25" x14ac:dyDescent="0.25">
      <c r="A97" s="36">
        <f t="shared" si="25"/>
        <v>64</v>
      </c>
      <c r="B97" s="37" t="s">
        <v>307</v>
      </c>
      <c r="C97" s="38">
        <v>0.12468927840000001</v>
      </c>
      <c r="D97" s="39">
        <f t="shared" si="23"/>
        <v>0</v>
      </c>
      <c r="E97" s="39">
        <f t="shared" si="23"/>
        <v>0.118454816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0.118454816</v>
      </c>
      <c r="N97" s="38">
        <v>0</v>
      </c>
      <c r="O97" s="38">
        <v>0</v>
      </c>
      <c r="P97" s="38">
        <v>0</v>
      </c>
      <c r="Q97" s="38">
        <v>0</v>
      </c>
      <c r="R97" s="38">
        <v>6.2344624000000015E-3</v>
      </c>
      <c r="S97" s="40">
        <f t="shared" si="24"/>
        <v>0.118454816</v>
      </c>
      <c r="T97" s="26" t="str">
        <f t="shared" si="26"/>
        <v>-</v>
      </c>
      <c r="U97" s="38"/>
      <c r="V97" s="38"/>
      <c r="W97" s="41" t="s">
        <v>834</v>
      </c>
      <c r="X97" s="42" t="s">
        <v>238</v>
      </c>
    </row>
    <row r="98" spans="1:24" s="29" customFormat="1" ht="31.5" x14ac:dyDescent="0.25">
      <c r="A98" s="36">
        <f t="shared" si="25"/>
        <v>65</v>
      </c>
      <c r="B98" s="37" t="s">
        <v>494</v>
      </c>
      <c r="C98" s="38">
        <v>7.1156517374599968</v>
      </c>
      <c r="D98" s="39">
        <f t="shared" si="23"/>
        <v>7.1156519786599999</v>
      </c>
      <c r="E98" s="39">
        <f t="shared" si="23"/>
        <v>7.1156519789999999</v>
      </c>
      <c r="F98" s="38">
        <v>7.1156519786599999</v>
      </c>
      <c r="G98" s="38">
        <v>7.1156519789999999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-2.4154000310971924E-7</v>
      </c>
      <c r="S98" s="40">
        <f t="shared" si="24"/>
        <v>3.4000002813172614E-10</v>
      </c>
      <c r="T98" s="26">
        <f t="shared" si="26"/>
        <v>1.000000000047782</v>
      </c>
      <c r="U98" s="38"/>
      <c r="V98" s="38"/>
      <c r="W98" s="41"/>
      <c r="X98" s="42" t="s">
        <v>241</v>
      </c>
    </row>
    <row r="99" spans="1:24" s="29" customFormat="1" ht="267.75" x14ac:dyDescent="0.25">
      <c r="A99" s="36">
        <f t="shared" si="25"/>
        <v>66</v>
      </c>
      <c r="B99" s="37" t="s">
        <v>553</v>
      </c>
      <c r="C99" s="38">
        <v>92.279334918697941</v>
      </c>
      <c r="D99" s="39">
        <f t="shared" si="23"/>
        <v>24.621351350000001</v>
      </c>
      <c r="E99" s="39">
        <f t="shared" si="23"/>
        <v>30.391546069999997</v>
      </c>
      <c r="F99" s="38">
        <v>13.608195589999999</v>
      </c>
      <c r="G99" s="38">
        <v>13.608195589999999</v>
      </c>
      <c r="H99" s="38">
        <v>11.013155760000002</v>
      </c>
      <c r="I99" s="38">
        <v>16.783350479999999</v>
      </c>
      <c r="J99" s="38">
        <v>0</v>
      </c>
      <c r="K99" s="38">
        <v>0</v>
      </c>
      <c r="L99" s="38">
        <v>0</v>
      </c>
      <c r="M99" s="38">
        <v>0</v>
      </c>
      <c r="N99" s="38">
        <v>5.5233653500000006</v>
      </c>
      <c r="O99" s="38">
        <v>0</v>
      </c>
      <c r="P99" s="38">
        <v>75.444660170000006</v>
      </c>
      <c r="Q99" s="38">
        <v>0</v>
      </c>
      <c r="R99" s="38">
        <v>61.887788848697944</v>
      </c>
      <c r="S99" s="40">
        <f t="shared" si="24"/>
        <v>5.7701947199999957</v>
      </c>
      <c r="T99" s="26">
        <f t="shared" si="26"/>
        <v>1.2343573526072928</v>
      </c>
      <c r="U99" s="38"/>
      <c r="V99" s="38"/>
      <c r="W99" s="41" t="s">
        <v>835</v>
      </c>
      <c r="X99" s="42" t="s">
        <v>237</v>
      </c>
    </row>
    <row r="100" spans="1:24" s="29" customFormat="1" ht="94.5" x14ac:dyDescent="0.25">
      <c r="A100" s="36">
        <f t="shared" si="25"/>
        <v>67</v>
      </c>
      <c r="B100" s="37" t="s">
        <v>554</v>
      </c>
      <c r="C100" s="38">
        <v>70.302341493599997</v>
      </c>
      <c r="D100" s="39">
        <f t="shared" si="23"/>
        <v>14.91384176</v>
      </c>
      <c r="E100" s="39">
        <f t="shared" si="23"/>
        <v>14.876998004299999</v>
      </c>
      <c r="F100" s="38">
        <v>0.1542442135</v>
      </c>
      <c r="G100" s="38">
        <v>0.1542442135</v>
      </c>
      <c r="H100" s="38">
        <v>4.6783362461199998</v>
      </c>
      <c r="I100" s="38">
        <v>4.6783362461199998</v>
      </c>
      <c r="J100" s="38">
        <v>5</v>
      </c>
      <c r="K100" s="38">
        <v>10.04441754468</v>
      </c>
      <c r="L100" s="38">
        <v>5.0812613003799996</v>
      </c>
      <c r="M100" s="38">
        <v>0</v>
      </c>
      <c r="N100" s="38">
        <v>0</v>
      </c>
      <c r="O100" s="38">
        <v>0</v>
      </c>
      <c r="P100" s="38">
        <v>0</v>
      </c>
      <c r="Q100" s="38">
        <v>0</v>
      </c>
      <c r="R100" s="38">
        <v>55.425343489299998</v>
      </c>
      <c r="S100" s="40">
        <f t="shared" si="24"/>
        <v>-3.6843755700001424E-2</v>
      </c>
      <c r="T100" s="26">
        <f t="shared" si="26"/>
        <v>0.99752955970078616</v>
      </c>
      <c r="U100" s="38"/>
      <c r="V100" s="38"/>
      <c r="W100" s="41"/>
      <c r="X100" s="42" t="s">
        <v>237</v>
      </c>
    </row>
    <row r="101" spans="1:24" s="29" customFormat="1" ht="110.25" x14ac:dyDescent="0.25">
      <c r="A101" s="36">
        <f t="shared" si="25"/>
        <v>68</v>
      </c>
      <c r="B101" s="37" t="s">
        <v>555</v>
      </c>
      <c r="C101" s="38">
        <v>17.589354935799996</v>
      </c>
      <c r="D101" s="39">
        <f t="shared" si="23"/>
        <v>17.589359210000001</v>
      </c>
      <c r="E101" s="39">
        <f t="shared" si="23"/>
        <v>19.084266079999999</v>
      </c>
      <c r="F101" s="38">
        <v>17.405999999999999</v>
      </c>
      <c r="G101" s="38">
        <v>17.405999999999999</v>
      </c>
      <c r="H101" s="38">
        <v>0.18335921000000255</v>
      </c>
      <c r="I101" s="38">
        <v>1.36548837</v>
      </c>
      <c r="J101" s="38">
        <v>0</v>
      </c>
      <c r="K101" s="38">
        <v>0.31277770999999993</v>
      </c>
      <c r="L101" s="38">
        <v>0</v>
      </c>
      <c r="M101" s="38">
        <v>0</v>
      </c>
      <c r="N101" s="38">
        <v>0.94624947000000004</v>
      </c>
      <c r="O101" s="38">
        <v>0</v>
      </c>
      <c r="P101" s="38">
        <v>0.94624947000000004</v>
      </c>
      <c r="Q101" s="38">
        <v>0</v>
      </c>
      <c r="R101" s="38">
        <v>0</v>
      </c>
      <c r="S101" s="40">
        <f t="shared" si="24"/>
        <v>1.4949068699999977</v>
      </c>
      <c r="T101" s="26">
        <f t="shared" si="26"/>
        <v>1.0849892740350715</v>
      </c>
      <c r="U101" s="38"/>
      <c r="V101" s="38"/>
      <c r="W101" s="41" t="s">
        <v>836</v>
      </c>
      <c r="X101" s="42" t="s">
        <v>237</v>
      </c>
    </row>
    <row r="102" spans="1:24" s="29" customFormat="1" ht="78.75" x14ac:dyDescent="0.25">
      <c r="A102" s="36">
        <f t="shared" si="25"/>
        <v>69</v>
      </c>
      <c r="B102" s="37" t="s">
        <v>556</v>
      </c>
      <c r="C102" s="38">
        <v>22.248166788702932</v>
      </c>
      <c r="D102" s="39">
        <f t="shared" si="23"/>
        <v>0</v>
      </c>
      <c r="E102" s="39">
        <f t="shared" si="23"/>
        <v>0.17189284999999999</v>
      </c>
      <c r="F102" s="38">
        <v>0</v>
      </c>
      <c r="G102" s="38">
        <v>1.781754E-2</v>
      </c>
      <c r="H102" s="38">
        <v>0</v>
      </c>
      <c r="I102" s="38">
        <v>1.6965540000000001E-2</v>
      </c>
      <c r="J102" s="38">
        <v>0</v>
      </c>
      <c r="K102" s="38">
        <v>1.7101439999999999E-2</v>
      </c>
      <c r="L102" s="38">
        <v>0</v>
      </c>
      <c r="M102" s="38">
        <v>0.12000833</v>
      </c>
      <c r="N102" s="38">
        <v>5.7165101099999998</v>
      </c>
      <c r="O102" s="38">
        <v>5.66462559</v>
      </c>
      <c r="P102" s="38">
        <v>0</v>
      </c>
      <c r="Q102" s="38">
        <v>0</v>
      </c>
      <c r="R102" s="38">
        <v>22.076273938702933</v>
      </c>
      <c r="S102" s="40">
        <f t="shared" si="24"/>
        <v>0.17189284999999999</v>
      </c>
      <c r="T102" s="26" t="str">
        <f t="shared" si="26"/>
        <v>-</v>
      </c>
      <c r="U102" s="38"/>
      <c r="V102" s="38"/>
      <c r="W102" s="41" t="s">
        <v>837</v>
      </c>
      <c r="X102" s="42" t="s">
        <v>237</v>
      </c>
    </row>
    <row r="103" spans="1:24" s="29" customFormat="1" ht="63" x14ac:dyDescent="0.25">
      <c r="A103" s="36">
        <f t="shared" si="25"/>
        <v>70</v>
      </c>
      <c r="B103" s="37" t="s">
        <v>557</v>
      </c>
      <c r="C103" s="38">
        <v>1.9631855441577724</v>
      </c>
      <c r="D103" s="39">
        <f t="shared" si="23"/>
        <v>1.9631855441577724</v>
      </c>
      <c r="E103" s="39">
        <f t="shared" si="23"/>
        <v>0.53396323999999995</v>
      </c>
      <c r="F103" s="38">
        <v>9.8310700000000008E-3</v>
      </c>
      <c r="G103" s="38">
        <v>9.8310700000000008E-3</v>
      </c>
      <c r="H103" s="38">
        <v>0</v>
      </c>
      <c r="I103" s="38">
        <v>9.3609699999999997E-3</v>
      </c>
      <c r="J103" s="38">
        <v>1.8650262669498836</v>
      </c>
      <c r="K103" s="38">
        <v>9.4359400000000003E-3</v>
      </c>
      <c r="L103" s="38">
        <v>8.8328207207888809E-2</v>
      </c>
      <c r="M103" s="38">
        <v>0.50533525999999995</v>
      </c>
      <c r="N103" s="38">
        <v>2.8605163</v>
      </c>
      <c r="O103" s="38">
        <v>2.83188832</v>
      </c>
      <c r="P103" s="38">
        <v>3.1573163000000002</v>
      </c>
      <c r="Q103" s="38">
        <v>3.1573163000000002</v>
      </c>
      <c r="R103" s="38">
        <v>1.4292223041577725</v>
      </c>
      <c r="S103" s="40">
        <f t="shared" si="24"/>
        <v>-1.4292223041577725</v>
      </c>
      <c r="T103" s="26">
        <f t="shared" si="26"/>
        <v>0.27198816820397681</v>
      </c>
      <c r="U103" s="38"/>
      <c r="V103" s="38"/>
      <c r="W103" s="41" t="s">
        <v>69</v>
      </c>
      <c r="X103" s="42" t="s">
        <v>237</v>
      </c>
    </row>
    <row r="104" spans="1:24" s="29" customFormat="1" ht="47.25" x14ac:dyDescent="0.25">
      <c r="A104" s="36">
        <f t="shared" si="25"/>
        <v>71</v>
      </c>
      <c r="B104" s="37" t="s">
        <v>558</v>
      </c>
      <c r="C104" s="38">
        <v>3.851705377999988E-2</v>
      </c>
      <c r="D104" s="39">
        <f t="shared" si="23"/>
        <v>0</v>
      </c>
      <c r="E104" s="39">
        <f t="shared" si="23"/>
        <v>0.45480821999999999</v>
      </c>
      <c r="F104" s="38">
        <v>0</v>
      </c>
      <c r="G104" s="38">
        <v>0</v>
      </c>
      <c r="H104" s="38">
        <v>0</v>
      </c>
      <c r="I104" s="38">
        <v>0.34159358000000001</v>
      </c>
      <c r="J104" s="38">
        <v>0</v>
      </c>
      <c r="K104" s="38">
        <v>5.5919870000000003E-2</v>
      </c>
      <c r="L104" s="38">
        <v>0</v>
      </c>
      <c r="M104" s="38">
        <v>5.7294770000000002E-2</v>
      </c>
      <c r="N104" s="38">
        <v>0.45480916999999998</v>
      </c>
      <c r="O104" s="38">
        <v>5.7294770000000002E-2</v>
      </c>
      <c r="P104" s="38">
        <v>0</v>
      </c>
      <c r="Q104" s="38">
        <v>0</v>
      </c>
      <c r="R104" s="38">
        <v>0</v>
      </c>
      <c r="S104" s="40">
        <f t="shared" si="24"/>
        <v>0.45480821999999999</v>
      </c>
      <c r="T104" s="26" t="str">
        <f t="shared" si="26"/>
        <v>-</v>
      </c>
      <c r="U104" s="38"/>
      <c r="V104" s="38"/>
      <c r="W104" s="41" t="s">
        <v>838</v>
      </c>
      <c r="X104" s="42" t="s">
        <v>237</v>
      </c>
    </row>
    <row r="105" spans="1:24" s="29" customFormat="1" ht="94.5" x14ac:dyDescent="0.25">
      <c r="A105" s="36">
        <f t="shared" si="25"/>
        <v>72</v>
      </c>
      <c r="B105" s="37" t="s">
        <v>559</v>
      </c>
      <c r="C105" s="38">
        <v>9.5903789580000037E-2</v>
      </c>
      <c r="D105" s="39">
        <f t="shared" si="23"/>
        <v>0</v>
      </c>
      <c r="E105" s="39">
        <f t="shared" si="23"/>
        <v>0.16477817</v>
      </c>
      <c r="F105" s="38">
        <v>0</v>
      </c>
      <c r="G105" s="38">
        <v>0</v>
      </c>
      <c r="H105" s="38">
        <v>0</v>
      </c>
      <c r="I105" s="38">
        <v>0.16477817</v>
      </c>
      <c r="J105" s="38">
        <v>0</v>
      </c>
      <c r="K105" s="38">
        <v>0</v>
      </c>
      <c r="L105" s="38">
        <v>0</v>
      </c>
      <c r="M105" s="38">
        <v>0</v>
      </c>
      <c r="N105" s="38">
        <v>0.16477817</v>
      </c>
      <c r="O105" s="38">
        <v>0</v>
      </c>
      <c r="P105" s="38">
        <v>2.2637627400000002</v>
      </c>
      <c r="Q105" s="38">
        <v>0</v>
      </c>
      <c r="R105" s="38">
        <v>0</v>
      </c>
      <c r="S105" s="40">
        <f t="shared" si="24"/>
        <v>0.16477817</v>
      </c>
      <c r="T105" s="26" t="str">
        <f t="shared" si="26"/>
        <v>-</v>
      </c>
      <c r="U105" s="38"/>
      <c r="V105" s="38"/>
      <c r="W105" s="41" t="s">
        <v>839</v>
      </c>
      <c r="X105" s="42" t="s">
        <v>237</v>
      </c>
    </row>
    <row r="106" spans="1:24" s="29" customFormat="1" ht="141.75" x14ac:dyDescent="0.25">
      <c r="A106" s="36">
        <f t="shared" si="25"/>
        <v>73</v>
      </c>
      <c r="B106" s="37" t="s">
        <v>560</v>
      </c>
      <c r="C106" s="38">
        <v>29.50418075023514</v>
      </c>
      <c r="D106" s="39">
        <f t="shared" si="23"/>
        <v>2.251152687109705</v>
      </c>
      <c r="E106" s="39">
        <f t="shared" si="23"/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2.1385955969999997</v>
      </c>
      <c r="K106" s="38">
        <v>0</v>
      </c>
      <c r="L106" s="38">
        <v>0.11255709010970527</v>
      </c>
      <c r="M106" s="38">
        <v>0</v>
      </c>
      <c r="N106" s="38">
        <v>0</v>
      </c>
      <c r="O106" s="38">
        <v>0</v>
      </c>
      <c r="P106" s="38">
        <v>0</v>
      </c>
      <c r="Q106" s="38">
        <v>0</v>
      </c>
      <c r="R106" s="38">
        <v>29.50418075023514</v>
      </c>
      <c r="S106" s="40">
        <f t="shared" si="24"/>
        <v>-2.251152687109705</v>
      </c>
      <c r="T106" s="26">
        <f t="shared" si="26"/>
        <v>0</v>
      </c>
      <c r="U106" s="38"/>
      <c r="V106" s="38"/>
      <c r="W106" s="41" t="s">
        <v>70</v>
      </c>
      <c r="X106" s="42" t="s">
        <v>237</v>
      </c>
    </row>
    <row r="107" spans="1:24" s="29" customFormat="1" ht="141.75" x14ac:dyDescent="0.25">
      <c r="A107" s="36">
        <f t="shared" si="25"/>
        <v>74</v>
      </c>
      <c r="B107" s="37" t="s">
        <v>561</v>
      </c>
      <c r="C107" s="38">
        <v>0</v>
      </c>
      <c r="D107" s="39">
        <f t="shared" si="23"/>
        <v>0</v>
      </c>
      <c r="E107" s="39">
        <f t="shared" si="23"/>
        <v>1.0071433496</v>
      </c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0</v>
      </c>
      <c r="L107" s="38">
        <v>0</v>
      </c>
      <c r="M107" s="38">
        <v>1.0071433496</v>
      </c>
      <c r="N107" s="38">
        <v>0.85479247999999997</v>
      </c>
      <c r="O107" s="38">
        <v>0.85479247999999997</v>
      </c>
      <c r="P107" s="38">
        <v>0</v>
      </c>
      <c r="Q107" s="38">
        <v>0</v>
      </c>
      <c r="R107" s="38">
        <v>0</v>
      </c>
      <c r="S107" s="40">
        <f t="shared" si="24"/>
        <v>1.0071433496</v>
      </c>
      <c r="T107" s="26" t="str">
        <f t="shared" si="26"/>
        <v>-</v>
      </c>
      <c r="U107" s="38"/>
      <c r="V107" s="38"/>
      <c r="W107" s="41" t="s">
        <v>71</v>
      </c>
      <c r="X107" s="42" t="s">
        <v>237</v>
      </c>
    </row>
    <row r="108" spans="1:24" s="29" customFormat="1" ht="47.25" x14ac:dyDescent="0.25">
      <c r="A108" s="36">
        <f t="shared" si="25"/>
        <v>75</v>
      </c>
      <c r="B108" s="37" t="s">
        <v>562</v>
      </c>
      <c r="C108" s="38">
        <v>100.18879544769601</v>
      </c>
      <c r="D108" s="39">
        <f t="shared" si="23"/>
        <v>100.18879608269603</v>
      </c>
      <c r="E108" s="39">
        <f t="shared" si="23"/>
        <v>79.038013460000002</v>
      </c>
      <c r="F108" s="38">
        <v>11.022432</v>
      </c>
      <c r="G108" s="38">
        <v>11.022432</v>
      </c>
      <c r="H108" s="38">
        <v>10</v>
      </c>
      <c r="I108" s="38">
        <v>11.26747413</v>
      </c>
      <c r="J108" s="38">
        <v>30</v>
      </c>
      <c r="K108" s="38">
        <v>56.139786319999999</v>
      </c>
      <c r="L108" s="38">
        <v>49.166364082696028</v>
      </c>
      <c r="M108" s="38">
        <v>0.60832100999999994</v>
      </c>
      <c r="N108" s="38">
        <v>57.084247560000001</v>
      </c>
      <c r="O108" s="38">
        <v>1.75096506</v>
      </c>
      <c r="P108" s="38">
        <v>57.084247560000001</v>
      </c>
      <c r="Q108" s="38">
        <v>1.75096506</v>
      </c>
      <c r="R108" s="38">
        <v>21.150781987696007</v>
      </c>
      <c r="S108" s="40">
        <f t="shared" si="24"/>
        <v>-21.150782622696028</v>
      </c>
      <c r="T108" s="26">
        <f t="shared" si="26"/>
        <v>0.78889073978653135</v>
      </c>
      <c r="U108" s="38"/>
      <c r="V108" s="38"/>
      <c r="W108" s="41" t="s">
        <v>72</v>
      </c>
      <c r="X108" s="42" t="s">
        <v>237</v>
      </c>
    </row>
    <row r="109" spans="1:24" s="29" customFormat="1" ht="31.5" x14ac:dyDescent="0.25">
      <c r="A109" s="36">
        <f t="shared" si="25"/>
        <v>76</v>
      </c>
      <c r="B109" s="37" t="s">
        <v>308</v>
      </c>
      <c r="C109" s="38">
        <v>8.7806336999999992</v>
      </c>
      <c r="D109" s="39">
        <f t="shared" si="23"/>
        <v>8.7806339999999992</v>
      </c>
      <c r="E109" s="39">
        <f t="shared" si="23"/>
        <v>8.7806341602</v>
      </c>
      <c r="F109" s="38">
        <v>8.7806339999999992</v>
      </c>
      <c r="G109" s="38">
        <v>8.7806341602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8">
        <v>0</v>
      </c>
      <c r="N109" s="38">
        <v>0</v>
      </c>
      <c r="O109" s="38">
        <v>0</v>
      </c>
      <c r="P109" s="38">
        <v>0</v>
      </c>
      <c r="Q109" s="38">
        <v>0</v>
      </c>
      <c r="R109" s="38">
        <v>-4.6020000077362511E-7</v>
      </c>
      <c r="S109" s="40">
        <f t="shared" si="24"/>
        <v>1.6020000082050956E-7</v>
      </c>
      <c r="T109" s="26">
        <f t="shared" si="26"/>
        <v>1.0000000182446964</v>
      </c>
      <c r="U109" s="38"/>
      <c r="V109" s="38"/>
      <c r="W109" s="41"/>
      <c r="X109" s="42" t="s">
        <v>238</v>
      </c>
    </row>
    <row r="110" spans="1:24" s="29" customFormat="1" ht="47.25" x14ac:dyDescent="0.25">
      <c r="A110" s="36">
        <f t="shared" si="25"/>
        <v>77</v>
      </c>
      <c r="B110" s="37" t="s">
        <v>309</v>
      </c>
      <c r="C110" s="38">
        <v>3.1851976</v>
      </c>
      <c r="D110" s="39">
        <f t="shared" si="23"/>
        <v>3.1851976</v>
      </c>
      <c r="E110" s="39">
        <f t="shared" si="23"/>
        <v>3.1851976</v>
      </c>
      <c r="F110" s="38">
        <v>3.1851976</v>
      </c>
      <c r="G110" s="38">
        <v>3.1851976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  <c r="S110" s="40">
        <f t="shared" si="24"/>
        <v>0</v>
      </c>
      <c r="T110" s="26">
        <f t="shared" si="26"/>
        <v>1</v>
      </c>
      <c r="U110" s="38"/>
      <c r="V110" s="38"/>
      <c r="W110" s="41"/>
      <c r="X110" s="42" t="s">
        <v>238</v>
      </c>
    </row>
    <row r="111" spans="1:24" s="29" customFormat="1" ht="31.5" x14ac:dyDescent="0.25">
      <c r="A111" s="36">
        <f t="shared" si="25"/>
        <v>78</v>
      </c>
      <c r="B111" s="37" t="s">
        <v>310</v>
      </c>
      <c r="C111" s="38">
        <v>31.869272659999996</v>
      </c>
      <c r="D111" s="39">
        <f t="shared" si="23"/>
        <v>11.049400722900003</v>
      </c>
      <c r="E111" s="39">
        <f t="shared" si="23"/>
        <v>29.419273089999997</v>
      </c>
      <c r="F111" s="38">
        <v>0</v>
      </c>
      <c r="G111" s="38">
        <v>0</v>
      </c>
      <c r="H111" s="38">
        <v>0</v>
      </c>
      <c r="I111" s="38">
        <v>0</v>
      </c>
      <c r="J111" s="38">
        <v>11.049400722900003</v>
      </c>
      <c r="K111" s="38">
        <v>0</v>
      </c>
      <c r="L111" s="38">
        <v>0</v>
      </c>
      <c r="M111" s="38">
        <v>29.419273089999997</v>
      </c>
      <c r="N111" s="38">
        <v>0</v>
      </c>
      <c r="O111" s="38">
        <v>0</v>
      </c>
      <c r="P111" s="38">
        <v>0</v>
      </c>
      <c r="Q111" s="38">
        <v>0</v>
      </c>
      <c r="R111" s="38">
        <v>2.4499995699999992</v>
      </c>
      <c r="S111" s="40">
        <f t="shared" si="24"/>
        <v>18.369872367099994</v>
      </c>
      <c r="T111" s="26">
        <f t="shared" si="26"/>
        <v>2.6625220523524171</v>
      </c>
      <c r="U111" s="38"/>
      <c r="V111" s="38"/>
      <c r="W111" s="41" t="s">
        <v>840</v>
      </c>
      <c r="X111" s="42" t="s">
        <v>238</v>
      </c>
    </row>
    <row r="112" spans="1:24" s="29" customFormat="1" x14ac:dyDescent="0.25">
      <c r="A112" s="36">
        <f t="shared" si="25"/>
        <v>79</v>
      </c>
      <c r="B112" s="37" t="s">
        <v>311</v>
      </c>
      <c r="C112" s="38">
        <v>9.2699604541999996</v>
      </c>
      <c r="D112" s="39">
        <f t="shared" si="23"/>
        <v>9.2699604499999992</v>
      </c>
      <c r="E112" s="39">
        <f t="shared" si="23"/>
        <v>9.2699604499999992</v>
      </c>
      <c r="F112" s="38">
        <v>0</v>
      </c>
      <c r="G112" s="38">
        <v>0</v>
      </c>
      <c r="H112" s="38">
        <v>0</v>
      </c>
      <c r="I112" s="38">
        <v>0</v>
      </c>
      <c r="J112" s="38">
        <v>9.2699604499999992</v>
      </c>
      <c r="K112" s="38">
        <v>0</v>
      </c>
      <c r="L112" s="38">
        <v>0</v>
      </c>
      <c r="M112" s="38">
        <v>9.2699604499999992</v>
      </c>
      <c r="N112" s="38">
        <v>0</v>
      </c>
      <c r="O112" s="38">
        <v>0</v>
      </c>
      <c r="P112" s="38">
        <v>0</v>
      </c>
      <c r="Q112" s="38">
        <v>0</v>
      </c>
      <c r="R112" s="38">
        <v>4.2000003475095582E-9</v>
      </c>
      <c r="S112" s="40">
        <f t="shared" si="24"/>
        <v>0</v>
      </c>
      <c r="T112" s="26">
        <f t="shared" si="26"/>
        <v>1</v>
      </c>
      <c r="U112" s="38"/>
      <c r="V112" s="38"/>
      <c r="W112" s="41"/>
      <c r="X112" s="42" t="s">
        <v>238</v>
      </c>
    </row>
    <row r="113" spans="1:24" s="29" customFormat="1" ht="94.5" x14ac:dyDescent="0.25">
      <c r="A113" s="36">
        <f t="shared" si="25"/>
        <v>80</v>
      </c>
      <c r="B113" s="37" t="s">
        <v>312</v>
      </c>
      <c r="C113" s="38">
        <v>9.2276493151500034</v>
      </c>
      <c r="D113" s="39">
        <f t="shared" si="23"/>
        <v>9.2276503200000004</v>
      </c>
      <c r="E113" s="39">
        <f t="shared" si="23"/>
        <v>9.2276503180000002</v>
      </c>
      <c r="F113" s="38">
        <v>9.2276503200000004</v>
      </c>
      <c r="G113" s="38">
        <v>9.2276503180000002</v>
      </c>
      <c r="H113" s="38">
        <v>0</v>
      </c>
      <c r="I113" s="38">
        <v>0</v>
      </c>
      <c r="J113" s="38">
        <v>0</v>
      </c>
      <c r="K113" s="38">
        <v>0</v>
      </c>
      <c r="L113" s="38">
        <v>0</v>
      </c>
      <c r="M113" s="38">
        <v>0</v>
      </c>
      <c r="N113" s="38">
        <v>0</v>
      </c>
      <c r="O113" s="38">
        <v>0</v>
      </c>
      <c r="P113" s="38">
        <v>0</v>
      </c>
      <c r="Q113" s="38">
        <v>0</v>
      </c>
      <c r="R113" s="38">
        <v>-1.0028499968228743E-6</v>
      </c>
      <c r="S113" s="40">
        <f t="shared" si="24"/>
        <v>-2.000000165480742E-9</v>
      </c>
      <c r="T113" s="26">
        <f t="shared" si="26"/>
        <v>0.99999999978326004</v>
      </c>
      <c r="U113" s="38"/>
      <c r="V113" s="38"/>
      <c r="W113" s="41"/>
      <c r="X113" s="42" t="s">
        <v>238</v>
      </c>
    </row>
    <row r="114" spans="1:24" s="29" customFormat="1" ht="94.5" x14ac:dyDescent="0.25">
      <c r="A114" s="36">
        <f t="shared" si="25"/>
        <v>81</v>
      </c>
      <c r="B114" s="37" t="s">
        <v>313</v>
      </c>
      <c r="C114" s="38">
        <v>16.044129151599996</v>
      </c>
      <c r="D114" s="39">
        <f t="shared" si="23"/>
        <v>16.0441291516</v>
      </c>
      <c r="E114" s="39">
        <f t="shared" si="23"/>
        <v>16.0441291516</v>
      </c>
      <c r="F114" s="38">
        <v>5.291417</v>
      </c>
      <c r="G114" s="38">
        <v>5.291417</v>
      </c>
      <c r="H114" s="38">
        <v>10.752712151599999</v>
      </c>
      <c r="I114" s="38">
        <v>10.752712151599999</v>
      </c>
      <c r="J114" s="38">
        <v>0</v>
      </c>
      <c r="K114" s="38">
        <v>0</v>
      </c>
      <c r="L114" s="38">
        <v>0</v>
      </c>
      <c r="M114" s="38">
        <v>0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  <c r="S114" s="40">
        <f t="shared" si="24"/>
        <v>0</v>
      </c>
      <c r="T114" s="26">
        <f t="shared" si="26"/>
        <v>1</v>
      </c>
      <c r="U114" s="38"/>
      <c r="V114" s="38"/>
      <c r="W114" s="41"/>
      <c r="X114" s="42" t="s">
        <v>238</v>
      </c>
    </row>
    <row r="115" spans="1:24" s="29" customFormat="1" ht="47.25" x14ac:dyDescent="0.25">
      <c r="A115" s="36">
        <f t="shared" si="25"/>
        <v>82</v>
      </c>
      <c r="B115" s="37" t="s">
        <v>314</v>
      </c>
      <c r="C115" s="38">
        <v>0</v>
      </c>
      <c r="D115" s="39">
        <f t="shared" si="23"/>
        <v>0</v>
      </c>
      <c r="E115" s="39">
        <f t="shared" si="23"/>
        <v>0</v>
      </c>
      <c r="F115" s="38">
        <v>0</v>
      </c>
      <c r="G115" s="38">
        <v>0</v>
      </c>
      <c r="H115" s="38">
        <v>0</v>
      </c>
      <c r="I115" s="38">
        <v>0</v>
      </c>
      <c r="J115" s="38">
        <v>0</v>
      </c>
      <c r="K115" s="38">
        <v>0</v>
      </c>
      <c r="L115" s="38">
        <v>0</v>
      </c>
      <c r="M115" s="38">
        <v>0</v>
      </c>
      <c r="N115" s="38">
        <v>-0.11955347</v>
      </c>
      <c r="O115" s="38">
        <v>-0.11955347</v>
      </c>
      <c r="P115" s="38">
        <v>-0.11955347</v>
      </c>
      <c r="Q115" s="38">
        <v>-0.11955347</v>
      </c>
      <c r="R115" s="38">
        <v>0</v>
      </c>
      <c r="S115" s="40">
        <f t="shared" si="24"/>
        <v>0</v>
      </c>
      <c r="T115" s="26" t="str">
        <f t="shared" si="26"/>
        <v>-</v>
      </c>
      <c r="U115" s="38"/>
      <c r="V115" s="38"/>
      <c r="W115" s="41" t="s">
        <v>841</v>
      </c>
      <c r="X115" s="42" t="s">
        <v>238</v>
      </c>
    </row>
    <row r="116" spans="1:24" s="29" customFormat="1" ht="78.75" x14ac:dyDescent="0.25">
      <c r="A116" s="36">
        <f t="shared" si="25"/>
        <v>83</v>
      </c>
      <c r="B116" s="37" t="s">
        <v>563</v>
      </c>
      <c r="C116" s="38">
        <v>1.391960155</v>
      </c>
      <c r="D116" s="39">
        <f t="shared" si="23"/>
        <v>1.391960155</v>
      </c>
      <c r="E116" s="39">
        <f t="shared" si="23"/>
        <v>0</v>
      </c>
      <c r="F116" s="38">
        <v>1.391960155</v>
      </c>
      <c r="G116" s="38">
        <v>0</v>
      </c>
      <c r="H116" s="38">
        <v>0</v>
      </c>
      <c r="I116" s="38">
        <v>0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0</v>
      </c>
      <c r="R116" s="38">
        <v>1.391960155</v>
      </c>
      <c r="S116" s="40">
        <f t="shared" si="24"/>
        <v>-1.391960155</v>
      </c>
      <c r="T116" s="26">
        <f t="shared" si="26"/>
        <v>0</v>
      </c>
      <c r="U116" s="38"/>
      <c r="V116" s="38"/>
      <c r="W116" s="41" t="s">
        <v>61</v>
      </c>
      <c r="X116" s="42" t="s">
        <v>239</v>
      </c>
    </row>
    <row r="117" spans="1:24" s="29" customFormat="1" ht="31.5" x14ac:dyDescent="0.25">
      <c r="A117" s="36">
        <f t="shared" si="25"/>
        <v>84</v>
      </c>
      <c r="B117" s="37" t="s">
        <v>412</v>
      </c>
      <c r="C117" s="38">
        <v>0</v>
      </c>
      <c r="D117" s="39">
        <f t="shared" si="23"/>
        <v>0</v>
      </c>
      <c r="E117" s="39">
        <f t="shared" si="23"/>
        <v>0.9631803255000001</v>
      </c>
      <c r="F117" s="38">
        <v>0</v>
      </c>
      <c r="G117" s="38">
        <v>0</v>
      </c>
      <c r="H117" s="38">
        <v>0</v>
      </c>
      <c r="I117" s="38">
        <v>7.5171099999999996E-3</v>
      </c>
      <c r="J117" s="38">
        <v>0</v>
      </c>
      <c r="K117" s="38">
        <v>0.9315401055000001</v>
      </c>
      <c r="L117" s="38">
        <v>0</v>
      </c>
      <c r="M117" s="38">
        <v>2.412311E-2</v>
      </c>
      <c r="N117" s="38">
        <v>0.8636103100000001</v>
      </c>
      <c r="O117" s="38">
        <v>2.412311E-2</v>
      </c>
      <c r="P117" s="38">
        <v>0</v>
      </c>
      <c r="Q117" s="38">
        <v>0</v>
      </c>
      <c r="R117" s="38">
        <v>0</v>
      </c>
      <c r="S117" s="40">
        <f t="shared" si="24"/>
        <v>0.9631803255000001</v>
      </c>
      <c r="T117" s="26" t="str">
        <f t="shared" si="26"/>
        <v>-</v>
      </c>
      <c r="U117" s="38"/>
      <c r="V117" s="38"/>
      <c r="W117" s="41" t="s">
        <v>842</v>
      </c>
      <c r="X117" s="42" t="s">
        <v>239</v>
      </c>
    </row>
    <row r="118" spans="1:24" s="29" customFormat="1" ht="63" x14ac:dyDescent="0.25">
      <c r="A118" s="36">
        <f t="shared" si="25"/>
        <v>85</v>
      </c>
      <c r="B118" s="37" t="s">
        <v>564</v>
      </c>
      <c r="C118" s="38">
        <v>1.9129218513099999</v>
      </c>
      <c r="D118" s="39">
        <f t="shared" si="23"/>
        <v>1.9129218513099999</v>
      </c>
      <c r="E118" s="39">
        <f t="shared" si="23"/>
        <v>1.9129218513099999</v>
      </c>
      <c r="F118" s="38">
        <v>1.9129218513099999</v>
      </c>
      <c r="G118" s="38">
        <v>1.9129218513099999</v>
      </c>
      <c r="H118" s="38">
        <v>0</v>
      </c>
      <c r="I118" s="38">
        <v>0</v>
      </c>
      <c r="J118" s="38">
        <v>0</v>
      </c>
      <c r="K118" s="38">
        <v>0</v>
      </c>
      <c r="L118" s="38">
        <v>0</v>
      </c>
      <c r="M118" s="38">
        <v>0</v>
      </c>
      <c r="N118" s="38">
        <v>0</v>
      </c>
      <c r="O118" s="38">
        <v>0</v>
      </c>
      <c r="P118" s="38">
        <v>0</v>
      </c>
      <c r="Q118" s="38">
        <v>0</v>
      </c>
      <c r="R118" s="38">
        <v>0</v>
      </c>
      <c r="S118" s="40">
        <f t="shared" si="24"/>
        <v>0</v>
      </c>
      <c r="T118" s="26">
        <f t="shared" si="26"/>
        <v>1</v>
      </c>
      <c r="U118" s="38"/>
      <c r="V118" s="38"/>
      <c r="W118" s="41"/>
      <c r="X118" s="42" t="s">
        <v>240</v>
      </c>
    </row>
    <row r="119" spans="1:24" s="29" customFormat="1" x14ac:dyDescent="0.25">
      <c r="A119" s="36">
        <f t="shared" si="25"/>
        <v>86</v>
      </c>
      <c r="B119" s="37" t="s">
        <v>565</v>
      </c>
      <c r="C119" s="38">
        <v>0.19904800339999956</v>
      </c>
      <c r="D119" s="39">
        <f t="shared" si="23"/>
        <v>0</v>
      </c>
      <c r="E119" s="39">
        <f t="shared" si="23"/>
        <v>0</v>
      </c>
      <c r="F119" s="38">
        <v>0</v>
      </c>
      <c r="G119" s="38">
        <v>0</v>
      </c>
      <c r="H119" s="38">
        <v>0</v>
      </c>
      <c r="I119" s="38">
        <v>0</v>
      </c>
      <c r="J119" s="38">
        <v>0</v>
      </c>
      <c r="K119" s="38">
        <v>0</v>
      </c>
      <c r="L119" s="38">
        <v>0</v>
      </c>
      <c r="M119" s="38">
        <v>0</v>
      </c>
      <c r="N119" s="38">
        <v>0</v>
      </c>
      <c r="O119" s="38">
        <v>0</v>
      </c>
      <c r="P119" s="38">
        <v>21.837031</v>
      </c>
      <c r="Q119" s="38">
        <v>21.837031</v>
      </c>
      <c r="R119" s="38">
        <v>0.19904800339999956</v>
      </c>
      <c r="S119" s="40">
        <f t="shared" si="24"/>
        <v>0</v>
      </c>
      <c r="T119" s="26" t="str">
        <f t="shared" si="26"/>
        <v>-</v>
      </c>
      <c r="U119" s="38"/>
      <c r="V119" s="38"/>
      <c r="W119" s="41"/>
      <c r="X119" s="42" t="s">
        <v>240</v>
      </c>
    </row>
    <row r="120" spans="1:24" s="29" customFormat="1" ht="31.5" x14ac:dyDescent="0.25">
      <c r="A120" s="36">
        <f t="shared" si="25"/>
        <v>87</v>
      </c>
      <c r="B120" s="37" t="s">
        <v>566</v>
      </c>
      <c r="C120" s="38">
        <v>0.10780352949999994</v>
      </c>
      <c r="D120" s="39">
        <f t="shared" si="23"/>
        <v>0</v>
      </c>
      <c r="E120" s="39">
        <f t="shared" si="23"/>
        <v>0.29721504999999998</v>
      </c>
      <c r="F120" s="38">
        <v>0</v>
      </c>
      <c r="G120" s="38">
        <v>0</v>
      </c>
      <c r="H120" s="38">
        <v>0</v>
      </c>
      <c r="I120" s="38">
        <v>0</v>
      </c>
      <c r="J120" s="38">
        <v>0</v>
      </c>
      <c r="K120" s="38">
        <v>0</v>
      </c>
      <c r="L120" s="38">
        <v>0</v>
      </c>
      <c r="M120" s="38">
        <v>0.29721504999999998</v>
      </c>
      <c r="N120" s="38">
        <v>0.29721504999999998</v>
      </c>
      <c r="O120" s="38">
        <v>0.29721504999999998</v>
      </c>
      <c r="P120" s="38">
        <v>2.88979623</v>
      </c>
      <c r="Q120" s="38">
        <v>2.88979623</v>
      </c>
      <c r="R120" s="38">
        <v>0</v>
      </c>
      <c r="S120" s="40">
        <f t="shared" si="24"/>
        <v>0.29721504999999998</v>
      </c>
      <c r="T120" s="26" t="str">
        <f t="shared" si="26"/>
        <v>-</v>
      </c>
      <c r="U120" s="38"/>
      <c r="V120" s="38"/>
      <c r="W120" s="41" t="s">
        <v>843</v>
      </c>
      <c r="X120" s="42" t="s">
        <v>240</v>
      </c>
    </row>
    <row r="121" spans="1:24" s="29" customFormat="1" ht="31.5" x14ac:dyDescent="0.25">
      <c r="A121" s="36">
        <f t="shared" si="25"/>
        <v>88</v>
      </c>
      <c r="B121" s="37" t="s">
        <v>567</v>
      </c>
      <c r="C121" s="38">
        <v>0.130807956</v>
      </c>
      <c r="D121" s="39">
        <f t="shared" si="23"/>
        <v>0.130807956</v>
      </c>
      <c r="E121" s="39">
        <f t="shared" si="23"/>
        <v>0</v>
      </c>
      <c r="F121" s="38">
        <v>0</v>
      </c>
      <c r="G121" s="38">
        <v>0</v>
      </c>
      <c r="H121" s="38">
        <v>0</v>
      </c>
      <c r="I121" s="38">
        <v>0</v>
      </c>
      <c r="J121" s="38">
        <v>0</v>
      </c>
      <c r="K121" s="38">
        <v>0</v>
      </c>
      <c r="L121" s="38">
        <v>0.130807956</v>
      </c>
      <c r="M121" s="38">
        <v>0</v>
      </c>
      <c r="N121" s="38">
        <v>0</v>
      </c>
      <c r="O121" s="38">
        <v>0</v>
      </c>
      <c r="P121" s="38">
        <v>0</v>
      </c>
      <c r="Q121" s="38">
        <v>0</v>
      </c>
      <c r="R121" s="38">
        <v>0.130807956</v>
      </c>
      <c r="S121" s="40">
        <f t="shared" si="24"/>
        <v>-0.130807956</v>
      </c>
      <c r="T121" s="26">
        <f t="shared" si="26"/>
        <v>0</v>
      </c>
      <c r="U121" s="38"/>
      <c r="V121" s="38"/>
      <c r="W121" s="41" t="s">
        <v>73</v>
      </c>
      <c r="X121" s="42" t="s">
        <v>240</v>
      </c>
    </row>
    <row r="122" spans="1:24" s="29" customFormat="1" ht="31.5" x14ac:dyDescent="0.25">
      <c r="A122" s="36">
        <f t="shared" si="25"/>
        <v>89</v>
      </c>
      <c r="B122" s="37" t="s">
        <v>568</v>
      </c>
      <c r="C122" s="38">
        <v>0</v>
      </c>
      <c r="D122" s="39">
        <f t="shared" si="23"/>
        <v>0</v>
      </c>
      <c r="E122" s="39">
        <f t="shared" si="23"/>
        <v>0</v>
      </c>
      <c r="F122" s="38">
        <v>0</v>
      </c>
      <c r="G122" s="38">
        <v>0</v>
      </c>
      <c r="H122" s="38">
        <v>0</v>
      </c>
      <c r="I122" s="38">
        <v>0</v>
      </c>
      <c r="J122" s="38">
        <v>0</v>
      </c>
      <c r="K122" s="38">
        <v>0</v>
      </c>
      <c r="L122" s="38">
        <v>0</v>
      </c>
      <c r="M122" s="38">
        <v>0</v>
      </c>
      <c r="N122" s="38">
        <v>0</v>
      </c>
      <c r="O122" s="38">
        <v>0</v>
      </c>
      <c r="P122" s="38">
        <v>5.6415903800000002</v>
      </c>
      <c r="Q122" s="38">
        <v>5.6415903800000002</v>
      </c>
      <c r="R122" s="38">
        <v>0</v>
      </c>
      <c r="S122" s="40">
        <f t="shared" si="24"/>
        <v>0</v>
      </c>
      <c r="T122" s="26" t="str">
        <f t="shared" si="26"/>
        <v>-</v>
      </c>
      <c r="U122" s="38"/>
      <c r="V122" s="38"/>
      <c r="W122" s="41" t="s">
        <v>844</v>
      </c>
      <c r="X122" s="42" t="s">
        <v>240</v>
      </c>
    </row>
    <row r="123" spans="1:24" s="29" customFormat="1" ht="31.5" x14ac:dyDescent="0.25">
      <c r="A123" s="36">
        <f t="shared" si="25"/>
        <v>90</v>
      </c>
      <c r="B123" s="37" t="s">
        <v>569</v>
      </c>
      <c r="C123" s="38">
        <v>0</v>
      </c>
      <c r="D123" s="39">
        <f t="shared" si="23"/>
        <v>0</v>
      </c>
      <c r="E123" s="39">
        <f t="shared" si="23"/>
        <v>0.37314002000000002</v>
      </c>
      <c r="F123" s="38">
        <v>0</v>
      </c>
      <c r="G123" s="38">
        <v>0</v>
      </c>
      <c r="H123" s="38">
        <v>0</v>
      </c>
      <c r="I123" s="38">
        <v>0</v>
      </c>
      <c r="J123" s="38">
        <v>0</v>
      </c>
      <c r="K123" s="38">
        <v>0</v>
      </c>
      <c r="L123" s="38">
        <v>0</v>
      </c>
      <c r="M123" s="38">
        <v>0.37314002000000002</v>
      </c>
      <c r="N123" s="38">
        <v>0.37314002000000002</v>
      </c>
      <c r="O123" s="38">
        <v>0.37314002000000002</v>
      </c>
      <c r="P123" s="38">
        <v>7.5224468699999996</v>
      </c>
      <c r="Q123" s="38">
        <v>7.5224468699999996</v>
      </c>
      <c r="R123" s="38">
        <v>0</v>
      </c>
      <c r="S123" s="40">
        <f t="shared" si="24"/>
        <v>0.37314002000000002</v>
      </c>
      <c r="T123" s="26" t="str">
        <f t="shared" si="26"/>
        <v>-</v>
      </c>
      <c r="U123" s="38"/>
      <c r="V123" s="38"/>
      <c r="W123" s="41" t="s">
        <v>843</v>
      </c>
      <c r="X123" s="42" t="s">
        <v>240</v>
      </c>
    </row>
    <row r="124" spans="1:24" s="29" customFormat="1" ht="31.5" x14ac:dyDescent="0.25">
      <c r="A124" s="36">
        <f t="shared" si="25"/>
        <v>91</v>
      </c>
      <c r="B124" s="37" t="s">
        <v>570</v>
      </c>
      <c r="C124" s="38">
        <v>0</v>
      </c>
      <c r="D124" s="39">
        <f t="shared" si="23"/>
        <v>0</v>
      </c>
      <c r="E124" s="39">
        <f t="shared" si="23"/>
        <v>0.473014188</v>
      </c>
      <c r="F124" s="38">
        <v>0</v>
      </c>
      <c r="G124" s="38">
        <v>0</v>
      </c>
      <c r="H124" s="38">
        <v>0</v>
      </c>
      <c r="I124" s="38">
        <v>0</v>
      </c>
      <c r="J124" s="38">
        <v>0</v>
      </c>
      <c r="K124" s="38">
        <v>0</v>
      </c>
      <c r="L124" s="38">
        <v>0</v>
      </c>
      <c r="M124" s="38">
        <v>0.473014188</v>
      </c>
      <c r="N124" s="38">
        <v>0.47302083</v>
      </c>
      <c r="O124" s="38">
        <v>0.47302083</v>
      </c>
      <c r="P124" s="38">
        <v>5.52568167</v>
      </c>
      <c r="Q124" s="38">
        <v>5.52568167</v>
      </c>
      <c r="R124" s="38">
        <v>0</v>
      </c>
      <c r="S124" s="40">
        <f t="shared" si="24"/>
        <v>0.473014188</v>
      </c>
      <c r="T124" s="26" t="str">
        <f t="shared" si="26"/>
        <v>-</v>
      </c>
      <c r="U124" s="38"/>
      <c r="V124" s="38"/>
      <c r="W124" s="41" t="s">
        <v>845</v>
      </c>
      <c r="X124" s="42" t="s">
        <v>240</v>
      </c>
    </row>
    <row r="125" spans="1:24" s="29" customFormat="1" ht="31.5" x14ac:dyDescent="0.25">
      <c r="A125" s="36">
        <f t="shared" si="25"/>
        <v>92</v>
      </c>
      <c r="B125" s="37" t="s">
        <v>571</v>
      </c>
      <c r="C125" s="38">
        <v>0</v>
      </c>
      <c r="D125" s="39">
        <f t="shared" si="23"/>
        <v>0</v>
      </c>
      <c r="E125" s="39">
        <f t="shared" si="23"/>
        <v>0</v>
      </c>
      <c r="F125" s="38">
        <v>0</v>
      </c>
      <c r="G125" s="38">
        <v>0</v>
      </c>
      <c r="H125" s="38">
        <v>0</v>
      </c>
      <c r="I125" s="38">
        <v>0</v>
      </c>
      <c r="J125" s="38">
        <v>0</v>
      </c>
      <c r="K125" s="38">
        <v>0</v>
      </c>
      <c r="L125" s="38">
        <v>0</v>
      </c>
      <c r="M125" s="38">
        <v>0</v>
      </c>
      <c r="N125" s="38">
        <v>0</v>
      </c>
      <c r="O125" s="38">
        <v>0</v>
      </c>
      <c r="P125" s="38">
        <v>5.76373318</v>
      </c>
      <c r="Q125" s="38">
        <v>5.76373318</v>
      </c>
      <c r="R125" s="38">
        <v>0</v>
      </c>
      <c r="S125" s="40">
        <f t="shared" si="24"/>
        <v>0</v>
      </c>
      <c r="T125" s="26" t="str">
        <f t="shared" si="26"/>
        <v>-</v>
      </c>
      <c r="U125" s="38"/>
      <c r="V125" s="38"/>
      <c r="W125" s="41" t="s">
        <v>844</v>
      </c>
      <c r="X125" s="42" t="s">
        <v>240</v>
      </c>
    </row>
    <row r="126" spans="1:24" s="29" customFormat="1" ht="31.5" x14ac:dyDescent="0.25">
      <c r="A126" s="36">
        <f t="shared" si="25"/>
        <v>93</v>
      </c>
      <c r="B126" s="37" t="s">
        <v>572</v>
      </c>
      <c r="C126" s="38">
        <v>0</v>
      </c>
      <c r="D126" s="39">
        <f t="shared" si="23"/>
        <v>0</v>
      </c>
      <c r="E126" s="39">
        <f t="shared" si="23"/>
        <v>0</v>
      </c>
      <c r="F126" s="38">
        <v>0</v>
      </c>
      <c r="G126" s="38">
        <v>0</v>
      </c>
      <c r="H126" s="38">
        <v>0</v>
      </c>
      <c r="I126" s="38">
        <v>0</v>
      </c>
      <c r="J126" s="38">
        <v>0</v>
      </c>
      <c r="K126" s="38">
        <v>0</v>
      </c>
      <c r="L126" s="38">
        <v>0</v>
      </c>
      <c r="M126" s="38">
        <v>0</v>
      </c>
      <c r="N126" s="38">
        <v>0</v>
      </c>
      <c r="O126" s="38">
        <v>0</v>
      </c>
      <c r="P126" s="38">
        <v>4.0606092399999998</v>
      </c>
      <c r="Q126" s="38">
        <v>4.0606092399999998</v>
      </c>
      <c r="R126" s="38">
        <v>0</v>
      </c>
      <c r="S126" s="40">
        <f t="shared" si="24"/>
        <v>0</v>
      </c>
      <c r="T126" s="26" t="str">
        <f t="shared" si="26"/>
        <v>-</v>
      </c>
      <c r="U126" s="38"/>
      <c r="V126" s="38"/>
      <c r="W126" s="41" t="s">
        <v>844</v>
      </c>
      <c r="X126" s="42" t="s">
        <v>240</v>
      </c>
    </row>
    <row r="127" spans="1:24" s="29" customFormat="1" ht="31.5" x14ac:dyDescent="0.25">
      <c r="A127" s="36">
        <f t="shared" si="25"/>
        <v>94</v>
      </c>
      <c r="B127" s="37" t="s">
        <v>573</v>
      </c>
      <c r="C127" s="38">
        <v>0</v>
      </c>
      <c r="D127" s="39">
        <f t="shared" si="23"/>
        <v>0</v>
      </c>
      <c r="E127" s="39">
        <f t="shared" si="23"/>
        <v>0</v>
      </c>
      <c r="F127" s="38">
        <v>0</v>
      </c>
      <c r="G127" s="38">
        <v>0</v>
      </c>
      <c r="H127" s="38">
        <v>0</v>
      </c>
      <c r="I127" s="38">
        <v>0</v>
      </c>
      <c r="J127" s="38">
        <v>0</v>
      </c>
      <c r="K127" s="38">
        <v>0</v>
      </c>
      <c r="L127" s="38">
        <v>0</v>
      </c>
      <c r="M127" s="38">
        <v>0</v>
      </c>
      <c r="N127" s="38">
        <v>0</v>
      </c>
      <c r="O127" s="38">
        <v>0</v>
      </c>
      <c r="P127" s="38">
        <v>3.82115143</v>
      </c>
      <c r="Q127" s="38">
        <v>3.82115143</v>
      </c>
      <c r="R127" s="38">
        <v>0</v>
      </c>
      <c r="S127" s="40">
        <f t="shared" si="24"/>
        <v>0</v>
      </c>
      <c r="T127" s="26" t="str">
        <f t="shared" si="26"/>
        <v>-</v>
      </c>
      <c r="U127" s="38"/>
      <c r="V127" s="38"/>
      <c r="W127" s="41" t="s">
        <v>844</v>
      </c>
      <c r="X127" s="42" t="s">
        <v>240</v>
      </c>
    </row>
    <row r="128" spans="1:24" s="29" customFormat="1" ht="31.5" x14ac:dyDescent="0.25">
      <c r="A128" s="36">
        <f t="shared" si="25"/>
        <v>95</v>
      </c>
      <c r="B128" s="37" t="s">
        <v>574</v>
      </c>
      <c r="C128" s="38">
        <v>0</v>
      </c>
      <c r="D128" s="39">
        <f t="shared" si="23"/>
        <v>0</v>
      </c>
      <c r="E128" s="39">
        <f t="shared" si="23"/>
        <v>0</v>
      </c>
      <c r="F128" s="38">
        <v>0</v>
      </c>
      <c r="G128" s="38">
        <v>0</v>
      </c>
      <c r="H128" s="38">
        <v>0</v>
      </c>
      <c r="I128" s="38">
        <v>0</v>
      </c>
      <c r="J128" s="38">
        <v>0</v>
      </c>
      <c r="K128" s="38">
        <v>0</v>
      </c>
      <c r="L128" s="38">
        <v>0</v>
      </c>
      <c r="M128" s="38">
        <v>0</v>
      </c>
      <c r="N128" s="38">
        <v>0</v>
      </c>
      <c r="O128" s="38">
        <v>0</v>
      </c>
      <c r="P128" s="38">
        <v>3.6474808300000001</v>
      </c>
      <c r="Q128" s="38">
        <v>3.6474808300000001</v>
      </c>
      <c r="R128" s="38">
        <v>0</v>
      </c>
      <c r="S128" s="40">
        <f t="shared" si="24"/>
        <v>0</v>
      </c>
      <c r="T128" s="26" t="str">
        <f t="shared" si="26"/>
        <v>-</v>
      </c>
      <c r="U128" s="38"/>
      <c r="V128" s="38"/>
      <c r="W128" s="41" t="s">
        <v>844</v>
      </c>
      <c r="X128" s="42" t="s">
        <v>240</v>
      </c>
    </row>
    <row r="129" spans="1:24" s="29" customFormat="1" ht="31.5" x14ac:dyDescent="0.25">
      <c r="A129" s="36">
        <f t="shared" si="25"/>
        <v>96</v>
      </c>
      <c r="B129" s="37" t="s">
        <v>575</v>
      </c>
      <c r="C129" s="38">
        <v>0</v>
      </c>
      <c r="D129" s="39">
        <f t="shared" si="23"/>
        <v>0</v>
      </c>
      <c r="E129" s="39">
        <f t="shared" si="23"/>
        <v>0</v>
      </c>
      <c r="F129" s="38">
        <v>0</v>
      </c>
      <c r="G129" s="38">
        <v>0</v>
      </c>
      <c r="H129" s="38">
        <v>0</v>
      </c>
      <c r="I129" s="38">
        <v>0</v>
      </c>
      <c r="J129" s="38">
        <v>0</v>
      </c>
      <c r="K129" s="38">
        <v>0</v>
      </c>
      <c r="L129" s="38">
        <v>0</v>
      </c>
      <c r="M129" s="38">
        <v>0</v>
      </c>
      <c r="N129" s="38">
        <v>0</v>
      </c>
      <c r="O129" s="38">
        <v>0</v>
      </c>
      <c r="P129" s="38">
        <v>2.2948067299999999</v>
      </c>
      <c r="Q129" s="38">
        <v>2.2948067299999999</v>
      </c>
      <c r="R129" s="38">
        <v>0</v>
      </c>
      <c r="S129" s="40">
        <f t="shared" si="24"/>
        <v>0</v>
      </c>
      <c r="T129" s="26" t="str">
        <f t="shared" si="26"/>
        <v>-</v>
      </c>
      <c r="U129" s="38"/>
      <c r="V129" s="38"/>
      <c r="W129" s="41" t="s">
        <v>844</v>
      </c>
      <c r="X129" s="42" t="s">
        <v>240</v>
      </c>
    </row>
    <row r="130" spans="1:24" s="29" customFormat="1" ht="31.5" x14ac:dyDescent="0.25">
      <c r="A130" s="36">
        <f t="shared" si="25"/>
        <v>97</v>
      </c>
      <c r="B130" s="37" t="s">
        <v>576</v>
      </c>
      <c r="C130" s="38">
        <v>0</v>
      </c>
      <c r="D130" s="39">
        <f t="shared" si="23"/>
        <v>0</v>
      </c>
      <c r="E130" s="39">
        <f t="shared" si="23"/>
        <v>0</v>
      </c>
      <c r="F130" s="38">
        <v>0</v>
      </c>
      <c r="G130" s="38">
        <v>0</v>
      </c>
      <c r="H130" s="38">
        <v>0</v>
      </c>
      <c r="I130" s="38">
        <v>0</v>
      </c>
      <c r="J130" s="38">
        <v>0</v>
      </c>
      <c r="K130" s="38">
        <v>0</v>
      </c>
      <c r="L130" s="38">
        <v>0</v>
      </c>
      <c r="M130" s="38">
        <v>0</v>
      </c>
      <c r="N130" s="38">
        <v>0</v>
      </c>
      <c r="O130" s="38">
        <v>0</v>
      </c>
      <c r="P130" s="38">
        <v>4.5379895100000001</v>
      </c>
      <c r="Q130" s="38">
        <v>4.5379895100000001</v>
      </c>
      <c r="R130" s="38">
        <v>0</v>
      </c>
      <c r="S130" s="40">
        <f t="shared" si="24"/>
        <v>0</v>
      </c>
      <c r="T130" s="26" t="str">
        <f t="shared" si="26"/>
        <v>-</v>
      </c>
      <c r="U130" s="38"/>
      <c r="V130" s="38"/>
      <c r="W130" s="41" t="s">
        <v>844</v>
      </c>
      <c r="X130" s="42" t="s">
        <v>240</v>
      </c>
    </row>
    <row r="131" spans="1:24" s="29" customFormat="1" ht="31.5" x14ac:dyDescent="0.25">
      <c r="A131" s="36">
        <f t="shared" si="25"/>
        <v>98</v>
      </c>
      <c r="B131" s="37" t="s">
        <v>577</v>
      </c>
      <c r="C131" s="38">
        <v>0</v>
      </c>
      <c r="D131" s="39">
        <f t="shared" si="23"/>
        <v>0</v>
      </c>
      <c r="E131" s="39">
        <f t="shared" si="23"/>
        <v>0</v>
      </c>
      <c r="F131" s="38">
        <v>0</v>
      </c>
      <c r="G131" s="38">
        <v>0</v>
      </c>
      <c r="H131" s="38">
        <v>0</v>
      </c>
      <c r="I131" s="38">
        <v>0</v>
      </c>
      <c r="J131" s="38">
        <v>0</v>
      </c>
      <c r="K131" s="38">
        <v>0</v>
      </c>
      <c r="L131" s="38">
        <v>0</v>
      </c>
      <c r="M131" s="38">
        <v>0</v>
      </c>
      <c r="N131" s="38">
        <v>0</v>
      </c>
      <c r="O131" s="38">
        <v>0</v>
      </c>
      <c r="P131" s="38">
        <v>4.7890754800000002</v>
      </c>
      <c r="Q131" s="38">
        <v>4.7890754800000002</v>
      </c>
      <c r="R131" s="38">
        <v>0</v>
      </c>
      <c r="S131" s="40">
        <f t="shared" si="24"/>
        <v>0</v>
      </c>
      <c r="T131" s="26" t="str">
        <f t="shared" si="26"/>
        <v>-</v>
      </c>
      <c r="U131" s="38"/>
      <c r="V131" s="38"/>
      <c r="W131" s="41" t="s">
        <v>844</v>
      </c>
      <c r="X131" s="42" t="s">
        <v>240</v>
      </c>
    </row>
    <row r="132" spans="1:24" s="29" customFormat="1" ht="94.5" x14ac:dyDescent="0.25">
      <c r="A132" s="36">
        <f t="shared" si="25"/>
        <v>99</v>
      </c>
      <c r="B132" s="37" t="s">
        <v>578</v>
      </c>
      <c r="C132" s="38">
        <v>134.73004</v>
      </c>
      <c r="D132" s="39">
        <f t="shared" si="23"/>
        <v>38.860839999999996</v>
      </c>
      <c r="E132" s="39">
        <f t="shared" si="23"/>
        <v>27.830793610000001</v>
      </c>
      <c r="F132" s="38">
        <v>0.13838734</v>
      </c>
      <c r="G132" s="38">
        <v>0.13838734</v>
      </c>
      <c r="H132" s="38">
        <v>0</v>
      </c>
      <c r="I132" s="38">
        <v>3.4324129999999999</v>
      </c>
      <c r="J132" s="38">
        <v>0</v>
      </c>
      <c r="K132" s="38">
        <v>0.12265838</v>
      </c>
      <c r="L132" s="38">
        <v>38.722452659999995</v>
      </c>
      <c r="M132" s="38">
        <v>24.137334890000002</v>
      </c>
      <c r="N132" s="38">
        <v>117.89513600999999</v>
      </c>
      <c r="O132" s="38">
        <v>114.30802964999999</v>
      </c>
      <c r="P132" s="38">
        <v>68.794395039999998</v>
      </c>
      <c r="Q132" s="38">
        <v>68.794395039999998</v>
      </c>
      <c r="R132" s="38">
        <v>106.89924639</v>
      </c>
      <c r="S132" s="40">
        <f t="shared" si="24"/>
        <v>-11.030046389999995</v>
      </c>
      <c r="T132" s="26">
        <f t="shared" si="26"/>
        <v>0.71616551803821027</v>
      </c>
      <c r="U132" s="38"/>
      <c r="V132" s="38"/>
      <c r="W132" s="41" t="s">
        <v>74</v>
      </c>
      <c r="X132" s="42" t="s">
        <v>240</v>
      </c>
    </row>
    <row r="133" spans="1:24" s="29" customFormat="1" ht="78.75" x14ac:dyDescent="0.25">
      <c r="A133" s="36">
        <f t="shared" si="25"/>
        <v>100</v>
      </c>
      <c r="B133" s="37" t="s">
        <v>579</v>
      </c>
      <c r="C133" s="38">
        <v>2.4597362440000055</v>
      </c>
      <c r="D133" s="39">
        <f t="shared" si="23"/>
        <v>0</v>
      </c>
      <c r="E133" s="39">
        <f t="shared" si="23"/>
        <v>3.0387617900000001</v>
      </c>
      <c r="F133" s="38">
        <v>0</v>
      </c>
      <c r="G133" s="38">
        <v>0.27331214000000004</v>
      </c>
      <c r="H133" s="38">
        <v>0</v>
      </c>
      <c r="I133" s="38">
        <v>1.40506701</v>
      </c>
      <c r="J133" s="38">
        <v>0</v>
      </c>
      <c r="K133" s="38">
        <v>1.3603826400000001</v>
      </c>
      <c r="L133" s="38">
        <v>0</v>
      </c>
      <c r="M133" s="38">
        <v>0</v>
      </c>
      <c r="N133" s="38">
        <v>2.7654496499999999</v>
      </c>
      <c r="O133" s="38">
        <v>0</v>
      </c>
      <c r="P133" s="38">
        <v>59.994540729999997</v>
      </c>
      <c r="Q133" s="38">
        <v>0</v>
      </c>
      <c r="R133" s="38">
        <v>0</v>
      </c>
      <c r="S133" s="40">
        <f t="shared" si="24"/>
        <v>3.0387617900000001</v>
      </c>
      <c r="T133" s="26" t="str">
        <f t="shared" si="26"/>
        <v>-</v>
      </c>
      <c r="U133" s="38"/>
      <c r="V133" s="38"/>
      <c r="W133" s="41" t="s">
        <v>846</v>
      </c>
      <c r="X133" s="42" t="s">
        <v>240</v>
      </c>
    </row>
    <row r="134" spans="1:24" s="29" customFormat="1" ht="31.5" x14ac:dyDescent="0.25">
      <c r="A134" s="36">
        <f t="shared" si="25"/>
        <v>101</v>
      </c>
      <c r="B134" s="37" t="s">
        <v>580</v>
      </c>
      <c r="C134" s="38">
        <v>4.3290195130000031</v>
      </c>
      <c r="D134" s="39">
        <f t="shared" ref="D134:E193" si="27">F134+H134+J134+L134</f>
        <v>4.3294482845999998</v>
      </c>
      <c r="E134" s="39">
        <f t="shared" si="27"/>
        <v>0.77236731259999991</v>
      </c>
      <c r="F134" s="38">
        <v>0.77236731259999991</v>
      </c>
      <c r="G134" s="38">
        <v>0.77236731259999991</v>
      </c>
      <c r="H134" s="38">
        <v>0</v>
      </c>
      <c r="I134" s="38">
        <v>0</v>
      </c>
      <c r="J134" s="38">
        <v>3.5570809719999996</v>
      </c>
      <c r="K134" s="38">
        <v>0</v>
      </c>
      <c r="L134" s="38">
        <v>0</v>
      </c>
      <c r="M134" s="38">
        <v>0</v>
      </c>
      <c r="N134" s="38">
        <v>0</v>
      </c>
      <c r="O134" s="38">
        <v>0</v>
      </c>
      <c r="P134" s="38">
        <v>0</v>
      </c>
      <c r="Q134" s="38">
        <v>0</v>
      </c>
      <c r="R134" s="38">
        <v>3.556652200400003</v>
      </c>
      <c r="S134" s="40">
        <f t="shared" si="24"/>
        <v>-3.5570809719999996</v>
      </c>
      <c r="T134" s="26">
        <f t="shared" si="26"/>
        <v>0.17839855377123631</v>
      </c>
      <c r="U134" s="38"/>
      <c r="V134" s="38"/>
      <c r="W134" s="41" t="s">
        <v>61</v>
      </c>
      <c r="X134" s="42" t="s">
        <v>240</v>
      </c>
    </row>
    <row r="135" spans="1:24" s="29" customFormat="1" ht="47.25" x14ac:dyDescent="0.25">
      <c r="A135" s="36">
        <f t="shared" si="25"/>
        <v>102</v>
      </c>
      <c r="B135" s="37" t="s">
        <v>581</v>
      </c>
      <c r="C135" s="38">
        <v>0</v>
      </c>
      <c r="D135" s="39">
        <f t="shared" si="27"/>
        <v>0</v>
      </c>
      <c r="E135" s="39">
        <f t="shared" si="27"/>
        <v>1.0620000000000001</v>
      </c>
      <c r="F135" s="38">
        <v>0</v>
      </c>
      <c r="G135" s="38">
        <v>0</v>
      </c>
      <c r="H135" s="38">
        <v>0</v>
      </c>
      <c r="I135" s="38">
        <v>0</v>
      </c>
      <c r="J135" s="38">
        <v>0</v>
      </c>
      <c r="K135" s="38">
        <v>1.0620000000000001</v>
      </c>
      <c r="L135" s="38">
        <v>0</v>
      </c>
      <c r="M135" s="38">
        <v>0</v>
      </c>
      <c r="N135" s="38">
        <v>0</v>
      </c>
      <c r="O135" s="38">
        <v>0</v>
      </c>
      <c r="P135" s="38">
        <v>0</v>
      </c>
      <c r="Q135" s="38">
        <v>0</v>
      </c>
      <c r="R135" s="38">
        <v>0</v>
      </c>
      <c r="S135" s="40">
        <f t="shared" si="24"/>
        <v>1.0620000000000001</v>
      </c>
      <c r="T135" s="26" t="str">
        <f t="shared" si="26"/>
        <v>-</v>
      </c>
      <c r="U135" s="38"/>
      <c r="V135" s="38"/>
      <c r="W135" s="41" t="s">
        <v>75</v>
      </c>
      <c r="X135" s="42" t="s">
        <v>241</v>
      </c>
    </row>
    <row r="136" spans="1:24" s="29" customFormat="1" ht="31.5" x14ac:dyDescent="0.25">
      <c r="A136" s="36">
        <f t="shared" si="25"/>
        <v>103</v>
      </c>
      <c r="B136" s="37" t="s">
        <v>582</v>
      </c>
      <c r="C136" s="38">
        <v>23.346305994399987</v>
      </c>
      <c r="D136" s="39">
        <f t="shared" si="27"/>
        <v>10.2468374</v>
      </c>
      <c r="E136" s="39">
        <f t="shared" si="27"/>
        <v>17.012493104000001</v>
      </c>
      <c r="F136" s="38">
        <v>4.1133017799999996</v>
      </c>
      <c r="G136" s="38">
        <v>4.1133017839999999</v>
      </c>
      <c r="H136" s="38">
        <v>6.13353562</v>
      </c>
      <c r="I136" s="38">
        <v>6.1335356199999991</v>
      </c>
      <c r="J136" s="38">
        <v>0</v>
      </c>
      <c r="K136" s="38">
        <v>1.9432362599999999</v>
      </c>
      <c r="L136" s="38">
        <v>0</v>
      </c>
      <c r="M136" s="38">
        <v>4.82241944</v>
      </c>
      <c r="N136" s="38">
        <v>23.461899729999999</v>
      </c>
      <c r="O136" s="38">
        <v>6.4632698099999999</v>
      </c>
      <c r="P136" s="38">
        <v>64.868122909999997</v>
      </c>
      <c r="Q136" s="38">
        <v>64.868122909999997</v>
      </c>
      <c r="R136" s="38">
        <v>6.3338128903999866</v>
      </c>
      <c r="S136" s="40">
        <f t="shared" si="24"/>
        <v>6.7656557040000003</v>
      </c>
      <c r="T136" s="26">
        <f t="shared" si="26"/>
        <v>1.6602676943034149</v>
      </c>
      <c r="U136" s="38"/>
      <c r="V136" s="38"/>
      <c r="W136" s="41" t="s">
        <v>76</v>
      </c>
      <c r="X136" s="42" t="s">
        <v>241</v>
      </c>
    </row>
    <row r="137" spans="1:24" s="29" customFormat="1" x14ac:dyDescent="0.25">
      <c r="A137" s="36">
        <f t="shared" si="25"/>
        <v>104</v>
      </c>
      <c r="B137" s="37" t="s">
        <v>496</v>
      </c>
      <c r="C137" s="38">
        <v>0</v>
      </c>
      <c r="D137" s="39">
        <f t="shared" si="27"/>
        <v>0</v>
      </c>
      <c r="E137" s="39">
        <f t="shared" si="27"/>
        <v>0</v>
      </c>
      <c r="F137" s="38">
        <v>0</v>
      </c>
      <c r="G137" s="38">
        <v>0</v>
      </c>
      <c r="H137" s="38">
        <v>0</v>
      </c>
      <c r="I137" s="38">
        <v>0</v>
      </c>
      <c r="J137" s="38">
        <v>0</v>
      </c>
      <c r="K137" s="38">
        <v>0</v>
      </c>
      <c r="L137" s="38">
        <v>0</v>
      </c>
      <c r="M137" s="38">
        <v>0</v>
      </c>
      <c r="N137" s="38">
        <v>0</v>
      </c>
      <c r="O137" s="38">
        <v>0</v>
      </c>
      <c r="P137" s="38">
        <v>1.41959513</v>
      </c>
      <c r="Q137" s="38">
        <v>1.41959513</v>
      </c>
      <c r="R137" s="38">
        <v>0</v>
      </c>
      <c r="S137" s="40">
        <f t="shared" si="24"/>
        <v>0</v>
      </c>
      <c r="T137" s="26" t="str">
        <f t="shared" si="26"/>
        <v>-</v>
      </c>
      <c r="U137" s="38"/>
      <c r="V137" s="38"/>
      <c r="W137" s="41" t="s">
        <v>833</v>
      </c>
      <c r="X137" s="42" t="s">
        <v>241</v>
      </c>
    </row>
    <row r="138" spans="1:24" s="29" customFormat="1" ht="47.25" x14ac:dyDescent="0.25">
      <c r="A138" s="36">
        <f t="shared" si="25"/>
        <v>105</v>
      </c>
      <c r="B138" s="37" t="s">
        <v>393</v>
      </c>
      <c r="C138" s="38">
        <v>0</v>
      </c>
      <c r="D138" s="39">
        <f t="shared" si="27"/>
        <v>0</v>
      </c>
      <c r="E138" s="39">
        <f t="shared" si="27"/>
        <v>0.65178404519999955</v>
      </c>
      <c r="F138" s="38">
        <v>0</v>
      </c>
      <c r="G138" s="38">
        <v>0.65178404519999955</v>
      </c>
      <c r="H138" s="38">
        <v>0</v>
      </c>
      <c r="I138" s="38">
        <v>0</v>
      </c>
      <c r="J138" s="38">
        <v>0</v>
      </c>
      <c r="K138" s="38">
        <v>0</v>
      </c>
      <c r="L138" s="38">
        <v>0</v>
      </c>
      <c r="M138" s="38">
        <v>0</v>
      </c>
      <c r="N138" s="38">
        <v>0</v>
      </c>
      <c r="O138" s="38">
        <v>0</v>
      </c>
      <c r="P138" s="38">
        <v>12.503537</v>
      </c>
      <c r="Q138" s="38">
        <v>0</v>
      </c>
      <c r="R138" s="38">
        <v>0</v>
      </c>
      <c r="S138" s="40">
        <f t="shared" ref="S138:S201" si="28">E138-D138</f>
        <v>0.65178404519999955</v>
      </c>
      <c r="T138" s="26" t="str">
        <f t="shared" si="26"/>
        <v>-</v>
      </c>
      <c r="U138" s="38"/>
      <c r="V138" s="38"/>
      <c r="W138" s="41" t="s">
        <v>847</v>
      </c>
      <c r="X138" s="42" t="s">
        <v>388</v>
      </c>
    </row>
    <row r="139" spans="1:24" s="29" customFormat="1" ht="173.25" x14ac:dyDescent="0.25">
      <c r="A139" s="36">
        <f t="shared" si="25"/>
        <v>106</v>
      </c>
      <c r="B139" s="37" t="s">
        <v>583</v>
      </c>
      <c r="C139" s="38">
        <v>14.16</v>
      </c>
      <c r="D139" s="39">
        <f t="shared" si="27"/>
        <v>7</v>
      </c>
      <c r="E139" s="39">
        <f t="shared" si="27"/>
        <v>0</v>
      </c>
      <c r="F139" s="38">
        <v>0</v>
      </c>
      <c r="G139" s="38">
        <v>0</v>
      </c>
      <c r="H139" s="38">
        <v>0</v>
      </c>
      <c r="I139" s="38">
        <v>0</v>
      </c>
      <c r="J139" s="38">
        <v>7</v>
      </c>
      <c r="K139" s="38">
        <v>0</v>
      </c>
      <c r="L139" s="38">
        <v>0</v>
      </c>
      <c r="M139" s="38">
        <v>0</v>
      </c>
      <c r="N139" s="38">
        <v>0</v>
      </c>
      <c r="O139" s="38">
        <v>0</v>
      </c>
      <c r="P139" s="38">
        <v>0</v>
      </c>
      <c r="Q139" s="38">
        <v>0</v>
      </c>
      <c r="R139" s="38">
        <v>14.16</v>
      </c>
      <c r="S139" s="40">
        <f t="shared" si="28"/>
        <v>-7</v>
      </c>
      <c r="T139" s="26">
        <f t="shared" si="26"/>
        <v>0</v>
      </c>
      <c r="U139" s="38"/>
      <c r="V139" s="38"/>
      <c r="W139" s="41" t="s">
        <v>77</v>
      </c>
      <c r="X139" s="42" t="s">
        <v>237</v>
      </c>
    </row>
    <row r="140" spans="1:24" s="29" customFormat="1" ht="126" x14ac:dyDescent="0.25">
      <c r="A140" s="36">
        <f t="shared" ref="A140:A203" si="29">A139+1</f>
        <v>107</v>
      </c>
      <c r="B140" s="37" t="s">
        <v>584</v>
      </c>
      <c r="C140" s="38">
        <v>0</v>
      </c>
      <c r="D140" s="39">
        <f t="shared" si="27"/>
        <v>0</v>
      </c>
      <c r="E140" s="39">
        <f t="shared" si="27"/>
        <v>0.15111207879999999</v>
      </c>
      <c r="F140" s="38">
        <v>0</v>
      </c>
      <c r="G140" s="38">
        <v>0</v>
      </c>
      <c r="H140" s="38">
        <v>0</v>
      </c>
      <c r="I140" s="38">
        <v>0</v>
      </c>
      <c r="J140" s="38">
        <v>0</v>
      </c>
      <c r="K140" s="38">
        <v>0</v>
      </c>
      <c r="L140" s="38">
        <v>0</v>
      </c>
      <c r="M140" s="38">
        <v>0.15111207879999999</v>
      </c>
      <c r="N140" s="38">
        <v>0.12825331000000001</v>
      </c>
      <c r="O140" s="38">
        <v>0.12825331000000001</v>
      </c>
      <c r="P140" s="38">
        <v>0</v>
      </c>
      <c r="Q140" s="38">
        <v>0</v>
      </c>
      <c r="R140" s="38">
        <v>0</v>
      </c>
      <c r="S140" s="40">
        <f t="shared" si="28"/>
        <v>0.15111207879999999</v>
      </c>
      <c r="T140" s="26" t="str">
        <f t="shared" si="26"/>
        <v>-</v>
      </c>
      <c r="U140" s="38"/>
      <c r="V140" s="38"/>
      <c r="W140" s="41" t="s">
        <v>78</v>
      </c>
      <c r="X140" s="42" t="s">
        <v>237</v>
      </c>
    </row>
    <row r="141" spans="1:24" s="29" customFormat="1" ht="141.75" x14ac:dyDescent="0.25">
      <c r="A141" s="36">
        <f t="shared" si="29"/>
        <v>108</v>
      </c>
      <c r="B141" s="37" t="s">
        <v>585</v>
      </c>
      <c r="C141" s="38">
        <v>0</v>
      </c>
      <c r="D141" s="39">
        <f t="shared" si="27"/>
        <v>0</v>
      </c>
      <c r="E141" s="39">
        <f t="shared" si="27"/>
        <v>7.2883344599999997E-2</v>
      </c>
      <c r="F141" s="38">
        <v>0</v>
      </c>
      <c r="G141" s="38">
        <v>0</v>
      </c>
      <c r="H141" s="38">
        <v>0</v>
      </c>
      <c r="I141" s="38">
        <v>0</v>
      </c>
      <c r="J141" s="38">
        <v>0</v>
      </c>
      <c r="K141" s="38">
        <v>0</v>
      </c>
      <c r="L141" s="38">
        <v>0</v>
      </c>
      <c r="M141" s="38">
        <v>7.2883344599999997E-2</v>
      </c>
      <c r="N141" s="38">
        <v>6.1858259999999998E-2</v>
      </c>
      <c r="O141" s="38">
        <v>6.1858259999999998E-2</v>
      </c>
      <c r="P141" s="38">
        <v>0</v>
      </c>
      <c r="Q141" s="38">
        <v>0</v>
      </c>
      <c r="R141" s="38">
        <v>0</v>
      </c>
      <c r="S141" s="40">
        <f t="shared" si="28"/>
        <v>7.2883344599999997E-2</v>
      </c>
      <c r="T141" s="26" t="str">
        <f t="shared" si="26"/>
        <v>-</v>
      </c>
      <c r="U141" s="38"/>
      <c r="V141" s="38"/>
      <c r="W141" s="41" t="s">
        <v>71</v>
      </c>
      <c r="X141" s="42" t="s">
        <v>237</v>
      </c>
    </row>
    <row r="142" spans="1:24" s="29" customFormat="1" ht="31.5" x14ac:dyDescent="0.25">
      <c r="A142" s="36">
        <f t="shared" si="29"/>
        <v>109</v>
      </c>
      <c r="B142" s="37" t="s">
        <v>315</v>
      </c>
      <c r="C142" s="38">
        <v>17.9032779982</v>
      </c>
      <c r="D142" s="39">
        <f t="shared" si="27"/>
        <v>17.9030001629</v>
      </c>
      <c r="E142" s="39">
        <f t="shared" si="27"/>
        <v>17.903278000499999</v>
      </c>
      <c r="F142" s="38">
        <v>0.39759807200000002</v>
      </c>
      <c r="G142" s="38">
        <v>0.39759807200000002</v>
      </c>
      <c r="H142" s="38">
        <v>9.9399517999999978E-2</v>
      </c>
      <c r="I142" s="38">
        <v>9.9399517999999978E-2</v>
      </c>
      <c r="J142" s="38">
        <v>0</v>
      </c>
      <c r="K142" s="38">
        <v>0</v>
      </c>
      <c r="L142" s="38">
        <v>17.4060025729</v>
      </c>
      <c r="M142" s="38">
        <v>17.406280410499999</v>
      </c>
      <c r="N142" s="38">
        <v>0</v>
      </c>
      <c r="O142" s="38">
        <v>0</v>
      </c>
      <c r="P142" s="38">
        <v>0</v>
      </c>
      <c r="Q142" s="38">
        <v>0</v>
      </c>
      <c r="R142" s="38">
        <v>-2.2999984139460139E-9</v>
      </c>
      <c r="S142" s="40">
        <f t="shared" si="28"/>
        <v>2.7783759999877589E-4</v>
      </c>
      <c r="T142" s="26">
        <f t="shared" si="26"/>
        <v>1.0000155190525315</v>
      </c>
      <c r="U142" s="38"/>
      <c r="V142" s="38"/>
      <c r="W142" s="41"/>
      <c r="X142" s="42" t="s">
        <v>238</v>
      </c>
    </row>
    <row r="143" spans="1:24" s="29" customFormat="1" ht="47.25" x14ac:dyDescent="0.25">
      <c r="A143" s="36">
        <f t="shared" si="29"/>
        <v>110</v>
      </c>
      <c r="B143" s="37" t="s">
        <v>316</v>
      </c>
      <c r="C143" s="38">
        <v>7.5713307599999995</v>
      </c>
      <c r="D143" s="39">
        <f t="shared" si="27"/>
        <v>7.5709999999999997</v>
      </c>
      <c r="E143" s="39">
        <f t="shared" si="27"/>
        <v>7.5713313099999997</v>
      </c>
      <c r="F143" s="38">
        <v>0</v>
      </c>
      <c r="G143" s="38">
        <v>0</v>
      </c>
      <c r="H143" s="38">
        <v>0</v>
      </c>
      <c r="I143" s="38">
        <v>0</v>
      </c>
      <c r="J143" s="38">
        <v>0</v>
      </c>
      <c r="K143" s="38">
        <v>7.1927647444999998</v>
      </c>
      <c r="L143" s="38">
        <v>7.5709999999999997</v>
      </c>
      <c r="M143" s="38">
        <v>0.37856656550000001</v>
      </c>
      <c r="N143" s="38">
        <v>0</v>
      </c>
      <c r="O143" s="38">
        <v>0</v>
      </c>
      <c r="P143" s="38">
        <v>0</v>
      </c>
      <c r="Q143" s="38">
        <v>0</v>
      </c>
      <c r="R143" s="38">
        <v>-5.5000000021010464E-7</v>
      </c>
      <c r="S143" s="40">
        <f t="shared" si="28"/>
        <v>3.3130999999997357E-4</v>
      </c>
      <c r="T143" s="26">
        <f t="shared" si="26"/>
        <v>1.0000437604015322</v>
      </c>
      <c r="U143" s="38"/>
      <c r="V143" s="38"/>
      <c r="W143" s="41"/>
      <c r="X143" s="42" t="s">
        <v>238</v>
      </c>
    </row>
    <row r="144" spans="1:24" s="29" customFormat="1" ht="47.25" x14ac:dyDescent="0.25">
      <c r="A144" s="36">
        <f t="shared" si="29"/>
        <v>111</v>
      </c>
      <c r="B144" s="37" t="s">
        <v>586</v>
      </c>
      <c r="C144" s="38">
        <v>115.08192725780002</v>
      </c>
      <c r="D144" s="39">
        <f t="shared" si="27"/>
        <v>24.875506039999994</v>
      </c>
      <c r="E144" s="39">
        <f t="shared" si="27"/>
        <v>36.729449110000004</v>
      </c>
      <c r="F144" s="38">
        <v>8.75396675</v>
      </c>
      <c r="G144" s="38">
        <v>8.75396675</v>
      </c>
      <c r="H144" s="38">
        <v>9.5516922899999983</v>
      </c>
      <c r="I144" s="38">
        <v>10.39546195</v>
      </c>
      <c r="J144" s="38">
        <v>6.5698469999999958</v>
      </c>
      <c r="K144" s="38">
        <v>16.17298203</v>
      </c>
      <c r="L144" s="38">
        <v>0</v>
      </c>
      <c r="M144" s="38">
        <v>1.4070383799999999</v>
      </c>
      <c r="N144" s="38">
        <v>5.2578656400000003</v>
      </c>
      <c r="O144" s="38">
        <v>1.4070383799999999</v>
      </c>
      <c r="P144" s="38">
        <v>0</v>
      </c>
      <c r="Q144" s="38">
        <v>0</v>
      </c>
      <c r="R144" s="38">
        <v>78.352478147800014</v>
      </c>
      <c r="S144" s="40">
        <f t="shared" si="28"/>
        <v>11.85394307000001</v>
      </c>
      <c r="T144" s="26">
        <f t="shared" si="26"/>
        <v>1.4765307307091073</v>
      </c>
      <c r="U144" s="38"/>
      <c r="V144" s="38"/>
      <c r="W144" s="41" t="s">
        <v>79</v>
      </c>
      <c r="X144" s="42" t="s">
        <v>241</v>
      </c>
    </row>
    <row r="145" spans="1:24" s="29" customFormat="1" ht="31.5" x14ac:dyDescent="0.25">
      <c r="A145" s="36">
        <f t="shared" si="29"/>
        <v>112</v>
      </c>
      <c r="B145" s="37" t="s">
        <v>390</v>
      </c>
      <c r="C145" s="38">
        <v>5.4375459900000012</v>
      </c>
      <c r="D145" s="39">
        <f t="shared" si="27"/>
        <v>4.5363006667999999</v>
      </c>
      <c r="E145" s="39">
        <f t="shared" si="27"/>
        <v>2.3555206904999997</v>
      </c>
      <c r="F145" s="38">
        <v>2.3555206904999997</v>
      </c>
      <c r="G145" s="38">
        <v>2.3555206904999997</v>
      </c>
      <c r="H145" s="38">
        <v>0</v>
      </c>
      <c r="I145" s="38">
        <v>0</v>
      </c>
      <c r="J145" s="38">
        <v>0</v>
      </c>
      <c r="K145" s="38">
        <v>0</v>
      </c>
      <c r="L145" s="38">
        <v>2.1807799763000002</v>
      </c>
      <c r="M145" s="38">
        <v>0</v>
      </c>
      <c r="N145" s="38">
        <v>0</v>
      </c>
      <c r="O145" s="38">
        <v>0</v>
      </c>
      <c r="P145" s="38">
        <v>0</v>
      </c>
      <c r="Q145" s="38">
        <v>0</v>
      </c>
      <c r="R145" s="38">
        <v>3.0820252995000015</v>
      </c>
      <c r="S145" s="40">
        <f t="shared" si="28"/>
        <v>-2.1807799763000002</v>
      </c>
      <c r="T145" s="26">
        <f t="shared" si="26"/>
        <v>0.51926026591214303</v>
      </c>
      <c r="U145" s="38"/>
      <c r="V145" s="38"/>
      <c r="W145" s="41" t="s">
        <v>848</v>
      </c>
      <c r="X145" s="42" t="s">
        <v>388</v>
      </c>
    </row>
    <row r="146" spans="1:24" s="29" customFormat="1" ht="63" x14ac:dyDescent="0.25">
      <c r="A146" s="36">
        <f t="shared" si="29"/>
        <v>113</v>
      </c>
      <c r="B146" s="37" t="s">
        <v>498</v>
      </c>
      <c r="C146" s="38">
        <v>10.181450754</v>
      </c>
      <c r="D146" s="39">
        <f t="shared" si="27"/>
        <v>0.11855</v>
      </c>
      <c r="E146" s="39">
        <f t="shared" si="27"/>
        <v>0.33934699000000002</v>
      </c>
      <c r="F146" s="38">
        <v>0.11855</v>
      </c>
      <c r="G146" s="38">
        <v>0.24760581000000001</v>
      </c>
      <c r="H146" s="38">
        <v>0</v>
      </c>
      <c r="I146" s="38">
        <v>1.8410559999999999E-2</v>
      </c>
      <c r="J146" s="38">
        <v>0</v>
      </c>
      <c r="K146" s="38">
        <v>1.8558020000000001E-2</v>
      </c>
      <c r="L146" s="38">
        <v>0</v>
      </c>
      <c r="M146" s="38">
        <v>5.4772599999999998E-2</v>
      </c>
      <c r="N146" s="38">
        <v>3.8503258999999996</v>
      </c>
      <c r="O146" s="38">
        <v>3.5662270299999999</v>
      </c>
      <c r="P146" s="38">
        <v>0</v>
      </c>
      <c r="Q146" s="38">
        <v>0</v>
      </c>
      <c r="R146" s="38">
        <v>9.8421037640000009</v>
      </c>
      <c r="S146" s="40">
        <f t="shared" si="28"/>
        <v>0.22079699000000003</v>
      </c>
      <c r="T146" s="26">
        <f t="shared" si="26"/>
        <v>2.8624798819063688</v>
      </c>
      <c r="U146" s="38"/>
      <c r="V146" s="38"/>
      <c r="W146" s="41" t="s">
        <v>849</v>
      </c>
      <c r="X146" s="42" t="s">
        <v>241</v>
      </c>
    </row>
    <row r="147" spans="1:24" s="29" customFormat="1" ht="63" x14ac:dyDescent="0.25">
      <c r="A147" s="36">
        <f t="shared" si="29"/>
        <v>114</v>
      </c>
      <c r="B147" s="37" t="s">
        <v>499</v>
      </c>
      <c r="C147" s="38">
        <v>8.3119200051999993</v>
      </c>
      <c r="D147" s="39">
        <f t="shared" si="27"/>
        <v>3.2415520000000004</v>
      </c>
      <c r="E147" s="39">
        <f t="shared" si="27"/>
        <v>4.3520059999999999E-2</v>
      </c>
      <c r="F147" s="38">
        <v>1.117217E-2</v>
      </c>
      <c r="G147" s="38">
        <v>1.117217E-2</v>
      </c>
      <c r="H147" s="38">
        <v>0</v>
      </c>
      <c r="I147" s="38">
        <v>1.063794E-2</v>
      </c>
      <c r="J147" s="38">
        <v>0</v>
      </c>
      <c r="K147" s="38">
        <v>1.0723150000000001E-2</v>
      </c>
      <c r="L147" s="38">
        <v>3.2303798300000004</v>
      </c>
      <c r="M147" s="38">
        <v>1.09868E-2</v>
      </c>
      <c r="N147" s="38">
        <v>4.3520059999999999E-2</v>
      </c>
      <c r="O147" s="38">
        <v>1.09868E-2</v>
      </c>
      <c r="P147" s="38">
        <v>0</v>
      </c>
      <c r="Q147" s="38">
        <v>0</v>
      </c>
      <c r="R147" s="38">
        <v>8.2683999451999988</v>
      </c>
      <c r="S147" s="40">
        <f t="shared" si="28"/>
        <v>-3.1980319400000004</v>
      </c>
      <c r="T147" s="26">
        <f t="shared" si="26"/>
        <v>1.3425686214504655E-2</v>
      </c>
      <c r="U147" s="38"/>
      <c r="V147" s="38"/>
      <c r="W147" s="41" t="s">
        <v>850</v>
      </c>
      <c r="X147" s="42" t="s">
        <v>241</v>
      </c>
    </row>
    <row r="148" spans="1:24" s="29" customFormat="1" ht="78.75" x14ac:dyDescent="0.25">
      <c r="A148" s="36">
        <f t="shared" si="29"/>
        <v>115</v>
      </c>
      <c r="B148" s="37" t="s">
        <v>587</v>
      </c>
      <c r="C148" s="38">
        <v>25.382889104</v>
      </c>
      <c r="D148" s="39">
        <f t="shared" si="27"/>
        <v>6.3811999999999998</v>
      </c>
      <c r="E148" s="39">
        <f t="shared" si="27"/>
        <v>17.67467697</v>
      </c>
      <c r="F148" s="38">
        <v>6.3811999999999998</v>
      </c>
      <c r="G148" s="38">
        <v>12.592745839999999</v>
      </c>
      <c r="H148" s="38">
        <v>0</v>
      </c>
      <c r="I148" s="38">
        <v>1.8852693400000002</v>
      </c>
      <c r="J148" s="38">
        <v>0</v>
      </c>
      <c r="K148" s="38">
        <v>0.69666179000000006</v>
      </c>
      <c r="L148" s="38">
        <v>0</v>
      </c>
      <c r="M148" s="38">
        <v>2.5</v>
      </c>
      <c r="N148" s="38">
        <v>6.8530412799999993</v>
      </c>
      <c r="O148" s="38">
        <v>0</v>
      </c>
      <c r="P148" s="38">
        <v>19.132702299999998</v>
      </c>
      <c r="Q148" s="38">
        <v>0</v>
      </c>
      <c r="R148" s="38">
        <v>7.708212134</v>
      </c>
      <c r="S148" s="40">
        <f t="shared" si="28"/>
        <v>11.29347697</v>
      </c>
      <c r="T148" s="26">
        <f t="shared" si="26"/>
        <v>2.7698045775089328</v>
      </c>
      <c r="U148" s="38"/>
      <c r="V148" s="38"/>
      <c r="W148" s="41" t="s">
        <v>851</v>
      </c>
      <c r="X148" s="42" t="s">
        <v>237</v>
      </c>
    </row>
    <row r="149" spans="1:24" s="29" customFormat="1" ht="94.5" x14ac:dyDescent="0.25">
      <c r="A149" s="36">
        <f t="shared" si="29"/>
        <v>116</v>
      </c>
      <c r="B149" s="37" t="s">
        <v>588</v>
      </c>
      <c r="C149" s="38">
        <v>2.4952619352857957</v>
      </c>
      <c r="D149" s="39">
        <f t="shared" si="27"/>
        <v>2.4952605100857959</v>
      </c>
      <c r="E149" s="39">
        <f t="shared" si="27"/>
        <v>1.2697055799999999</v>
      </c>
      <c r="F149" s="38">
        <v>6.8117999999999998E-3</v>
      </c>
      <c r="G149" s="38">
        <v>6.8117999999999998E-3</v>
      </c>
      <c r="H149" s="38">
        <v>0</v>
      </c>
      <c r="I149" s="38">
        <v>6.48607E-3</v>
      </c>
      <c r="J149" s="38">
        <v>2.3704974845815059</v>
      </c>
      <c r="K149" s="38">
        <v>6.5380300000000002E-3</v>
      </c>
      <c r="L149" s="38">
        <v>0.11795122550429005</v>
      </c>
      <c r="M149" s="38">
        <v>1.24986968</v>
      </c>
      <c r="N149" s="38">
        <v>2.6534660000000002E-2</v>
      </c>
      <c r="O149" s="38">
        <v>6.6987599999999998E-3</v>
      </c>
      <c r="P149" s="38">
        <v>0</v>
      </c>
      <c r="Q149" s="38">
        <v>0</v>
      </c>
      <c r="R149" s="38">
        <v>1.2255563552857958</v>
      </c>
      <c r="S149" s="40">
        <f t="shared" si="28"/>
        <v>-1.225554930085796</v>
      </c>
      <c r="T149" s="26">
        <f t="shared" ref="T149:T212" si="30">IF((F149+H149+J149+L149)&gt;0,E149/(F149+H149+J149+L149),"-")</f>
        <v>0.50884690190377879</v>
      </c>
      <c r="U149" s="38"/>
      <c r="V149" s="38"/>
      <c r="W149" s="41" t="s">
        <v>80</v>
      </c>
      <c r="X149" s="42" t="s">
        <v>237</v>
      </c>
    </row>
    <row r="150" spans="1:24" s="29" customFormat="1" ht="78.75" x14ac:dyDescent="0.25">
      <c r="A150" s="36">
        <f t="shared" si="29"/>
        <v>117</v>
      </c>
      <c r="B150" s="37" t="s">
        <v>589</v>
      </c>
      <c r="C150" s="38">
        <v>5.5000835937369947</v>
      </c>
      <c r="D150" s="39">
        <f t="shared" si="27"/>
        <v>2.9528238137369947</v>
      </c>
      <c r="E150" s="39">
        <f t="shared" si="27"/>
        <v>1.4502879999999999E-2</v>
      </c>
      <c r="F150" s="38">
        <v>3.7230800000000001E-3</v>
      </c>
      <c r="G150" s="38">
        <v>3.7230800000000001E-3</v>
      </c>
      <c r="H150" s="38">
        <v>0</v>
      </c>
      <c r="I150" s="38">
        <v>3.5450500000000001E-3</v>
      </c>
      <c r="J150" s="38">
        <v>0</v>
      </c>
      <c r="K150" s="38">
        <v>3.5734500000000002E-3</v>
      </c>
      <c r="L150" s="38">
        <v>2.9491007337369948</v>
      </c>
      <c r="M150" s="38">
        <v>3.6612999999999997E-3</v>
      </c>
      <c r="N150" s="38">
        <v>1.4502879999999999E-2</v>
      </c>
      <c r="O150" s="38">
        <v>3.6613000000000001E-3</v>
      </c>
      <c r="P150" s="38">
        <v>0</v>
      </c>
      <c r="Q150" s="38">
        <v>0</v>
      </c>
      <c r="R150" s="38">
        <v>5.4855807137369945</v>
      </c>
      <c r="S150" s="40">
        <f t="shared" si="28"/>
        <v>-2.9383209337369944</v>
      </c>
      <c r="T150" s="26">
        <f t="shared" si="30"/>
        <v>4.9115290700821193E-3</v>
      </c>
      <c r="U150" s="38"/>
      <c r="V150" s="38"/>
      <c r="W150" s="41" t="s">
        <v>852</v>
      </c>
      <c r="X150" s="42" t="s">
        <v>237</v>
      </c>
    </row>
    <row r="151" spans="1:24" s="29" customFormat="1" ht="94.5" x14ac:dyDescent="0.25">
      <c r="A151" s="36">
        <f t="shared" si="29"/>
        <v>118</v>
      </c>
      <c r="B151" s="37" t="s">
        <v>590</v>
      </c>
      <c r="C151" s="38">
        <v>32.43705751377265</v>
      </c>
      <c r="D151" s="39">
        <f t="shared" si="27"/>
        <v>2.6950152802800345</v>
      </c>
      <c r="E151" s="39">
        <f t="shared" si="27"/>
        <v>1.3109404999999998</v>
      </c>
      <c r="F151" s="38">
        <v>0</v>
      </c>
      <c r="G151" s="38">
        <v>0</v>
      </c>
      <c r="H151" s="38">
        <v>0</v>
      </c>
      <c r="I151" s="38">
        <v>1.3006719999999999E-2</v>
      </c>
      <c r="J151" s="38">
        <v>1.18</v>
      </c>
      <c r="K151" s="38">
        <v>1.26563509</v>
      </c>
      <c r="L151" s="38">
        <v>1.5150152802800345</v>
      </c>
      <c r="M151" s="38">
        <v>3.2298689999999998E-2</v>
      </c>
      <c r="N151" s="38">
        <v>1.38539374</v>
      </c>
      <c r="O151" s="38">
        <v>3.2298689999999998E-2</v>
      </c>
      <c r="P151" s="38">
        <v>0</v>
      </c>
      <c r="Q151" s="38">
        <v>0</v>
      </c>
      <c r="R151" s="38">
        <v>31.126117013772649</v>
      </c>
      <c r="S151" s="40">
        <f t="shared" si="28"/>
        <v>-1.3840747802800346</v>
      </c>
      <c r="T151" s="26">
        <f t="shared" si="30"/>
        <v>0.48643156481984112</v>
      </c>
      <c r="U151" s="38"/>
      <c r="V151" s="38"/>
      <c r="W151" s="41" t="s">
        <v>81</v>
      </c>
      <c r="X151" s="42" t="s">
        <v>237</v>
      </c>
    </row>
    <row r="152" spans="1:24" s="29" customFormat="1" ht="94.5" x14ac:dyDescent="0.25">
      <c r="A152" s="36">
        <f t="shared" si="29"/>
        <v>119</v>
      </c>
      <c r="B152" s="37" t="s">
        <v>591</v>
      </c>
      <c r="C152" s="38">
        <v>2.1917193603480958</v>
      </c>
      <c r="D152" s="39">
        <f t="shared" si="27"/>
        <v>2.1917193603480962</v>
      </c>
      <c r="E152" s="39">
        <f t="shared" si="27"/>
        <v>6.0643799999999994E-3</v>
      </c>
      <c r="F152" s="38">
        <v>1.5568100000000001E-3</v>
      </c>
      <c r="G152" s="38">
        <v>1.5568100000000001E-3</v>
      </c>
      <c r="H152" s="38">
        <v>0</v>
      </c>
      <c r="I152" s="38">
        <v>1.4823600000000001E-3</v>
      </c>
      <c r="J152" s="38">
        <v>2.1901625503480964</v>
      </c>
      <c r="K152" s="38">
        <v>1.49424E-3</v>
      </c>
      <c r="L152" s="38">
        <v>0</v>
      </c>
      <c r="M152" s="38">
        <v>1.53097E-3</v>
      </c>
      <c r="N152" s="38">
        <v>6.0643799999999994E-3</v>
      </c>
      <c r="O152" s="38">
        <v>1.53097E-3</v>
      </c>
      <c r="P152" s="38">
        <v>0</v>
      </c>
      <c r="Q152" s="38">
        <v>0</v>
      </c>
      <c r="R152" s="38">
        <v>2.1856549803480956</v>
      </c>
      <c r="S152" s="40">
        <f t="shared" si="28"/>
        <v>-2.185654980348096</v>
      </c>
      <c r="T152" s="26">
        <f t="shared" si="30"/>
        <v>2.7669509653995275E-3</v>
      </c>
      <c r="U152" s="38"/>
      <c r="V152" s="38"/>
      <c r="W152" s="41" t="s">
        <v>82</v>
      </c>
      <c r="X152" s="42" t="s">
        <v>237</v>
      </c>
    </row>
    <row r="153" spans="1:24" s="29" customFormat="1" ht="31.5" x14ac:dyDescent="0.25">
      <c r="A153" s="36">
        <f t="shared" si="29"/>
        <v>120</v>
      </c>
      <c r="B153" s="37" t="s">
        <v>592</v>
      </c>
      <c r="C153" s="38">
        <v>3.1932382851999996</v>
      </c>
      <c r="D153" s="39">
        <f t="shared" si="27"/>
        <v>0</v>
      </c>
      <c r="E153" s="39">
        <f t="shared" si="27"/>
        <v>3.0335763650000001</v>
      </c>
      <c r="F153" s="38">
        <v>0</v>
      </c>
      <c r="G153" s="38">
        <v>3.0335763650000001</v>
      </c>
      <c r="H153" s="38">
        <v>0</v>
      </c>
      <c r="I153" s="38">
        <v>0</v>
      </c>
      <c r="J153" s="38">
        <v>0</v>
      </c>
      <c r="K153" s="38">
        <v>0</v>
      </c>
      <c r="L153" s="38">
        <v>0</v>
      </c>
      <c r="M153" s="38">
        <v>0</v>
      </c>
      <c r="N153" s="38">
        <v>0</v>
      </c>
      <c r="O153" s="38">
        <v>0</v>
      </c>
      <c r="P153" s="38">
        <v>0</v>
      </c>
      <c r="Q153" s="38">
        <v>0</v>
      </c>
      <c r="R153" s="38">
        <v>0.15966192019999959</v>
      </c>
      <c r="S153" s="40">
        <f t="shared" si="28"/>
        <v>3.0335763650000001</v>
      </c>
      <c r="T153" s="26" t="str">
        <f t="shared" si="30"/>
        <v>-</v>
      </c>
      <c r="U153" s="38"/>
      <c r="V153" s="38"/>
      <c r="W153" s="41" t="s">
        <v>66</v>
      </c>
      <c r="X153" s="42" t="s">
        <v>239</v>
      </c>
    </row>
    <row r="154" spans="1:24" s="29" customFormat="1" ht="47.25" x14ac:dyDescent="0.25">
      <c r="A154" s="36">
        <f t="shared" si="29"/>
        <v>121</v>
      </c>
      <c r="B154" s="37" t="s">
        <v>593</v>
      </c>
      <c r="C154" s="38">
        <v>1.08255206</v>
      </c>
      <c r="D154" s="39">
        <f t="shared" si="27"/>
        <v>1.08255206</v>
      </c>
      <c r="E154" s="39">
        <f t="shared" si="27"/>
        <v>1.0825520609999999</v>
      </c>
      <c r="F154" s="38">
        <v>1.08255206</v>
      </c>
      <c r="G154" s="38">
        <v>1.0825520609999999</v>
      </c>
      <c r="H154" s="38">
        <v>0</v>
      </c>
      <c r="I154" s="38">
        <v>0</v>
      </c>
      <c r="J154" s="38">
        <v>0</v>
      </c>
      <c r="K154" s="38">
        <v>0</v>
      </c>
      <c r="L154" s="38">
        <v>0</v>
      </c>
      <c r="M154" s="38">
        <v>0</v>
      </c>
      <c r="N154" s="38">
        <v>0</v>
      </c>
      <c r="O154" s="38">
        <v>0</v>
      </c>
      <c r="P154" s="38">
        <v>0</v>
      </c>
      <c r="Q154" s="38">
        <v>0</v>
      </c>
      <c r="R154" s="38">
        <v>-9.9999986069576607E-10</v>
      </c>
      <c r="S154" s="40">
        <f t="shared" si="28"/>
        <v>9.9999986069576607E-10</v>
      </c>
      <c r="T154" s="26">
        <f t="shared" si="30"/>
        <v>1.0000000009237431</v>
      </c>
      <c r="U154" s="38"/>
      <c r="V154" s="38"/>
      <c r="W154" s="41"/>
      <c r="X154" s="42" t="s">
        <v>239</v>
      </c>
    </row>
    <row r="155" spans="1:24" s="29" customFormat="1" ht="47.25" x14ac:dyDescent="0.25">
      <c r="A155" s="36">
        <f t="shared" si="29"/>
        <v>122</v>
      </c>
      <c r="B155" s="37" t="s">
        <v>594</v>
      </c>
      <c r="C155" s="38">
        <v>0</v>
      </c>
      <c r="D155" s="39">
        <f t="shared" si="27"/>
        <v>0</v>
      </c>
      <c r="E155" s="39">
        <f t="shared" si="27"/>
        <v>3.3200179999999996E-2</v>
      </c>
      <c r="F155" s="38">
        <v>0</v>
      </c>
      <c r="G155" s="38">
        <v>0</v>
      </c>
      <c r="H155" s="38">
        <v>0</v>
      </c>
      <c r="I155" s="38">
        <v>0</v>
      </c>
      <c r="J155" s="38">
        <v>0</v>
      </c>
      <c r="K155" s="38">
        <v>0</v>
      </c>
      <c r="L155" s="38">
        <v>0</v>
      </c>
      <c r="M155" s="38">
        <v>3.3200179999999996E-2</v>
      </c>
      <c r="N155" s="38">
        <v>1.25820018</v>
      </c>
      <c r="O155" s="38">
        <v>1.25820018</v>
      </c>
      <c r="P155" s="38">
        <v>1.3975201799999999</v>
      </c>
      <c r="Q155" s="38">
        <v>1.3975201799999999</v>
      </c>
      <c r="R155" s="38">
        <v>0</v>
      </c>
      <c r="S155" s="40">
        <f t="shared" si="28"/>
        <v>3.3200179999999996E-2</v>
      </c>
      <c r="T155" s="26" t="str">
        <f t="shared" si="30"/>
        <v>-</v>
      </c>
      <c r="U155" s="38"/>
      <c r="V155" s="38"/>
      <c r="W155" s="41" t="s">
        <v>853</v>
      </c>
      <c r="X155" s="42" t="s">
        <v>239</v>
      </c>
    </row>
    <row r="156" spans="1:24" s="29" customFormat="1" ht="47.25" x14ac:dyDescent="0.25">
      <c r="A156" s="36">
        <f t="shared" si="29"/>
        <v>123</v>
      </c>
      <c r="B156" s="37" t="s">
        <v>416</v>
      </c>
      <c r="C156" s="38">
        <v>0</v>
      </c>
      <c r="D156" s="39">
        <f t="shared" si="27"/>
        <v>0</v>
      </c>
      <c r="E156" s="39">
        <f t="shared" si="27"/>
        <v>3.1863820000000001E-2</v>
      </c>
      <c r="F156" s="38">
        <v>0</v>
      </c>
      <c r="G156" s="38">
        <v>0</v>
      </c>
      <c r="H156" s="38">
        <v>0</v>
      </c>
      <c r="I156" s="38">
        <v>0</v>
      </c>
      <c r="J156" s="38">
        <v>0</v>
      </c>
      <c r="K156" s="38">
        <v>0</v>
      </c>
      <c r="L156" s="38">
        <v>0</v>
      </c>
      <c r="M156" s="38">
        <v>3.1863820000000001E-2</v>
      </c>
      <c r="N156" s="38">
        <v>1.25686382</v>
      </c>
      <c r="O156" s="38">
        <v>1.25686382</v>
      </c>
      <c r="P156" s="38">
        <v>1.25686382</v>
      </c>
      <c r="Q156" s="38">
        <v>1.25686382</v>
      </c>
      <c r="R156" s="38">
        <v>0</v>
      </c>
      <c r="S156" s="40">
        <f t="shared" si="28"/>
        <v>3.1863820000000001E-2</v>
      </c>
      <c r="T156" s="26" t="str">
        <f t="shared" si="30"/>
        <v>-</v>
      </c>
      <c r="U156" s="38"/>
      <c r="V156" s="38"/>
      <c r="W156" s="41" t="s">
        <v>853</v>
      </c>
      <c r="X156" s="42" t="s">
        <v>239</v>
      </c>
    </row>
    <row r="157" spans="1:24" s="29" customFormat="1" ht="47.25" x14ac:dyDescent="0.25">
      <c r="A157" s="36">
        <f t="shared" si="29"/>
        <v>124</v>
      </c>
      <c r="B157" s="37" t="s">
        <v>595</v>
      </c>
      <c r="C157" s="38">
        <v>0</v>
      </c>
      <c r="D157" s="39">
        <f t="shared" si="27"/>
        <v>0</v>
      </c>
      <c r="E157" s="39">
        <f t="shared" si="27"/>
        <v>0.20811085000000001</v>
      </c>
      <c r="F157" s="38">
        <v>0</v>
      </c>
      <c r="G157" s="38">
        <v>0</v>
      </c>
      <c r="H157" s="38">
        <v>0</v>
      </c>
      <c r="I157" s="38">
        <v>0</v>
      </c>
      <c r="J157" s="38">
        <v>0</v>
      </c>
      <c r="K157" s="38">
        <v>0</v>
      </c>
      <c r="L157" s="38">
        <v>0</v>
      </c>
      <c r="M157" s="38">
        <v>0.20811085000000001</v>
      </c>
      <c r="N157" s="38">
        <v>0.17714474999999999</v>
      </c>
      <c r="O157" s="38">
        <v>0.17714474999999999</v>
      </c>
      <c r="P157" s="38">
        <v>0</v>
      </c>
      <c r="Q157" s="38">
        <v>0</v>
      </c>
      <c r="R157" s="38">
        <v>0</v>
      </c>
      <c r="S157" s="40">
        <f t="shared" si="28"/>
        <v>0.20811085000000001</v>
      </c>
      <c r="T157" s="26" t="str">
        <f t="shared" si="30"/>
        <v>-</v>
      </c>
      <c r="U157" s="38"/>
      <c r="V157" s="38"/>
      <c r="W157" s="41" t="s">
        <v>853</v>
      </c>
      <c r="X157" s="42" t="s">
        <v>239</v>
      </c>
    </row>
    <row r="158" spans="1:24" s="29" customFormat="1" ht="47.25" x14ac:dyDescent="0.25">
      <c r="A158" s="36">
        <f t="shared" si="29"/>
        <v>125</v>
      </c>
      <c r="B158" s="37" t="s">
        <v>596</v>
      </c>
      <c r="C158" s="38">
        <v>0</v>
      </c>
      <c r="D158" s="39">
        <f t="shared" si="27"/>
        <v>0</v>
      </c>
      <c r="E158" s="39">
        <f t="shared" si="27"/>
        <v>0.19990943999999999</v>
      </c>
      <c r="F158" s="38">
        <v>0</v>
      </c>
      <c r="G158" s="38">
        <v>0</v>
      </c>
      <c r="H158" s="38">
        <v>0</v>
      </c>
      <c r="I158" s="38">
        <v>0</v>
      </c>
      <c r="J158" s="38">
        <v>0</v>
      </c>
      <c r="K158" s="38">
        <v>0</v>
      </c>
      <c r="L158" s="38">
        <v>0</v>
      </c>
      <c r="M158" s="38">
        <v>0.19990943999999999</v>
      </c>
      <c r="N158" s="38">
        <v>0.17016368000000001</v>
      </c>
      <c r="O158" s="38">
        <v>0.17016368000000001</v>
      </c>
      <c r="P158" s="38">
        <v>0</v>
      </c>
      <c r="Q158" s="38">
        <v>0</v>
      </c>
      <c r="R158" s="38">
        <v>0</v>
      </c>
      <c r="S158" s="40">
        <f t="shared" si="28"/>
        <v>0.19990943999999999</v>
      </c>
      <c r="T158" s="26" t="str">
        <f t="shared" si="30"/>
        <v>-</v>
      </c>
      <c r="U158" s="38"/>
      <c r="V158" s="38"/>
      <c r="W158" s="41" t="s">
        <v>853</v>
      </c>
      <c r="X158" s="42" t="s">
        <v>239</v>
      </c>
    </row>
    <row r="159" spans="1:24" s="29" customFormat="1" ht="63" x14ac:dyDescent="0.25">
      <c r="A159" s="36">
        <f t="shared" si="29"/>
        <v>126</v>
      </c>
      <c r="B159" s="37" t="s">
        <v>597</v>
      </c>
      <c r="C159" s="38">
        <v>0.17463999999999999</v>
      </c>
      <c r="D159" s="39">
        <f t="shared" si="27"/>
        <v>0.17463999999999999</v>
      </c>
      <c r="E159" s="39">
        <f t="shared" si="27"/>
        <v>0</v>
      </c>
      <c r="F159" s="38">
        <v>4.0031199999999998E-3</v>
      </c>
      <c r="G159" s="38">
        <v>0</v>
      </c>
      <c r="H159" s="38">
        <v>0</v>
      </c>
      <c r="I159" s="38">
        <v>0</v>
      </c>
      <c r="J159" s="38">
        <v>0</v>
      </c>
      <c r="K159" s="38">
        <v>0</v>
      </c>
      <c r="L159" s="38">
        <v>0.17063687999999999</v>
      </c>
      <c r="M159" s="38">
        <v>0</v>
      </c>
      <c r="N159" s="38">
        <v>0</v>
      </c>
      <c r="O159" s="38">
        <v>0</v>
      </c>
      <c r="P159" s="38">
        <v>0</v>
      </c>
      <c r="Q159" s="38">
        <v>0</v>
      </c>
      <c r="R159" s="38">
        <v>0.17463999999999999</v>
      </c>
      <c r="S159" s="40">
        <f t="shared" si="28"/>
        <v>-0.17463999999999999</v>
      </c>
      <c r="T159" s="26">
        <f t="shared" si="30"/>
        <v>0</v>
      </c>
      <c r="U159" s="38"/>
      <c r="V159" s="38"/>
      <c r="W159" s="41" t="s">
        <v>854</v>
      </c>
      <c r="X159" s="42" t="s">
        <v>240</v>
      </c>
    </row>
    <row r="160" spans="1:24" s="29" customFormat="1" ht="47.25" x14ac:dyDescent="0.25">
      <c r="A160" s="36">
        <f t="shared" si="29"/>
        <v>127</v>
      </c>
      <c r="B160" s="37" t="s">
        <v>598</v>
      </c>
      <c r="C160" s="38">
        <v>0</v>
      </c>
      <c r="D160" s="39">
        <f t="shared" si="27"/>
        <v>0</v>
      </c>
      <c r="E160" s="39">
        <f t="shared" si="27"/>
        <v>1.9363287300000001</v>
      </c>
      <c r="F160" s="38">
        <v>0</v>
      </c>
      <c r="G160" s="38">
        <v>0</v>
      </c>
      <c r="H160" s="38">
        <v>0</v>
      </c>
      <c r="I160" s="38">
        <v>7.5617999999999996E-4</v>
      </c>
      <c r="J160" s="38">
        <v>0</v>
      </c>
      <c r="K160" s="38">
        <v>1.68690769</v>
      </c>
      <c r="L160" s="38">
        <v>0</v>
      </c>
      <c r="M160" s="38">
        <v>0.24866485999999999</v>
      </c>
      <c r="N160" s="38">
        <v>1.7533501200000001</v>
      </c>
      <c r="O160" s="38">
        <v>1.6744576900000001</v>
      </c>
      <c r="P160" s="38">
        <v>1.7533501199999999</v>
      </c>
      <c r="Q160" s="38">
        <v>1.7533501199999999</v>
      </c>
      <c r="R160" s="38">
        <v>0</v>
      </c>
      <c r="S160" s="40">
        <f t="shared" si="28"/>
        <v>1.9363287300000001</v>
      </c>
      <c r="T160" s="26" t="str">
        <f t="shared" si="30"/>
        <v>-</v>
      </c>
      <c r="U160" s="38"/>
      <c r="V160" s="38"/>
      <c r="W160" s="41" t="s">
        <v>855</v>
      </c>
      <c r="X160" s="42" t="s">
        <v>240</v>
      </c>
    </row>
    <row r="161" spans="1:24" s="29" customFormat="1" ht="47.25" x14ac:dyDescent="0.25">
      <c r="A161" s="36">
        <f t="shared" si="29"/>
        <v>128</v>
      </c>
      <c r="B161" s="37" t="s">
        <v>599</v>
      </c>
      <c r="C161" s="38">
        <v>0</v>
      </c>
      <c r="D161" s="39">
        <f t="shared" si="27"/>
        <v>0</v>
      </c>
      <c r="E161" s="39">
        <f t="shared" si="27"/>
        <v>0.147896255</v>
      </c>
      <c r="F161" s="38">
        <v>0</v>
      </c>
      <c r="G161" s="38">
        <v>4.0031199999999998E-3</v>
      </c>
      <c r="H161" s="38">
        <v>0</v>
      </c>
      <c r="I161" s="38">
        <v>0.13663969500000001</v>
      </c>
      <c r="J161" s="38">
        <v>0</v>
      </c>
      <c r="K161" s="38">
        <v>3.58268E-3</v>
      </c>
      <c r="L161" s="38">
        <v>0</v>
      </c>
      <c r="M161" s="38">
        <v>3.6707599999999999E-3</v>
      </c>
      <c r="N161" s="38">
        <v>0.13327323999999999</v>
      </c>
      <c r="O161" s="38">
        <v>3.6707599999999999E-3</v>
      </c>
      <c r="P161" s="38">
        <v>0</v>
      </c>
      <c r="Q161" s="38">
        <v>0</v>
      </c>
      <c r="R161" s="38">
        <v>0</v>
      </c>
      <c r="S161" s="40">
        <f t="shared" si="28"/>
        <v>0.147896255</v>
      </c>
      <c r="T161" s="26" t="str">
        <f t="shared" si="30"/>
        <v>-</v>
      </c>
      <c r="U161" s="38"/>
      <c r="V161" s="38"/>
      <c r="W161" s="41" t="s">
        <v>856</v>
      </c>
      <c r="X161" s="42" t="s">
        <v>240</v>
      </c>
    </row>
    <row r="162" spans="1:24" s="29" customFormat="1" ht="47.25" x14ac:dyDescent="0.25">
      <c r="A162" s="36">
        <f t="shared" si="29"/>
        <v>129</v>
      </c>
      <c r="B162" s="37" t="s">
        <v>600</v>
      </c>
      <c r="C162" s="38">
        <v>0.71032808099999989</v>
      </c>
      <c r="D162" s="39">
        <f t="shared" si="27"/>
        <v>0</v>
      </c>
      <c r="E162" s="39">
        <f t="shared" si="27"/>
        <v>0</v>
      </c>
      <c r="F162" s="38">
        <v>0</v>
      </c>
      <c r="G162" s="38">
        <v>0</v>
      </c>
      <c r="H162" s="38">
        <v>0</v>
      </c>
      <c r="I162" s="38">
        <v>0</v>
      </c>
      <c r="J162" s="38">
        <v>0</v>
      </c>
      <c r="K162" s="38">
        <v>0</v>
      </c>
      <c r="L162" s="38">
        <v>0</v>
      </c>
      <c r="M162" s="38">
        <v>0</v>
      </c>
      <c r="N162" s="38">
        <v>0</v>
      </c>
      <c r="O162" s="38">
        <v>0</v>
      </c>
      <c r="P162" s="38">
        <v>0.60197294999999995</v>
      </c>
      <c r="Q162" s="38">
        <v>0</v>
      </c>
      <c r="R162" s="38">
        <v>0.71032808099999989</v>
      </c>
      <c r="S162" s="40">
        <f t="shared" si="28"/>
        <v>0</v>
      </c>
      <c r="T162" s="26" t="str">
        <f t="shared" si="30"/>
        <v>-</v>
      </c>
      <c r="U162" s="38"/>
      <c r="V162" s="38"/>
      <c r="W162" s="41" t="s">
        <v>857</v>
      </c>
      <c r="X162" s="42" t="s">
        <v>240</v>
      </c>
    </row>
    <row r="163" spans="1:24" s="29" customFormat="1" ht="47.25" x14ac:dyDescent="0.25">
      <c r="A163" s="36">
        <f t="shared" si="29"/>
        <v>130</v>
      </c>
      <c r="B163" s="37" t="s">
        <v>601</v>
      </c>
      <c r="C163" s="38">
        <v>8.3335357429999757E-2</v>
      </c>
      <c r="D163" s="39">
        <f t="shared" si="27"/>
        <v>8.33369200299999E-2</v>
      </c>
      <c r="E163" s="39">
        <f t="shared" si="27"/>
        <v>8.3336919999999995E-2</v>
      </c>
      <c r="F163" s="38">
        <v>8.33369200299999E-2</v>
      </c>
      <c r="G163" s="38">
        <v>8.3336919999999995E-2</v>
      </c>
      <c r="H163" s="38">
        <v>0</v>
      </c>
      <c r="I163" s="38">
        <v>0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0</v>
      </c>
      <c r="P163" s="38">
        <v>0</v>
      </c>
      <c r="Q163" s="38">
        <v>0</v>
      </c>
      <c r="R163" s="38">
        <v>-1.5625700002380727E-6</v>
      </c>
      <c r="S163" s="40">
        <f t="shared" si="28"/>
        <v>-2.9999905337696475E-11</v>
      </c>
      <c r="T163" s="26">
        <f t="shared" si="30"/>
        <v>0.99999999964001662</v>
      </c>
      <c r="U163" s="38"/>
      <c r="V163" s="38"/>
      <c r="W163" s="41"/>
      <c r="X163" s="42" t="s">
        <v>240</v>
      </c>
    </row>
    <row r="164" spans="1:24" s="29" customFormat="1" ht="47.25" x14ac:dyDescent="0.25">
      <c r="A164" s="36">
        <f t="shared" si="29"/>
        <v>131</v>
      </c>
      <c r="B164" s="37" t="s">
        <v>602</v>
      </c>
      <c r="C164" s="38">
        <v>0</v>
      </c>
      <c r="D164" s="39">
        <f t="shared" si="27"/>
        <v>0</v>
      </c>
      <c r="E164" s="39">
        <f t="shared" si="27"/>
        <v>12.378009680500002</v>
      </c>
      <c r="F164" s="38">
        <v>0</v>
      </c>
      <c r="G164" s="38">
        <v>0</v>
      </c>
      <c r="H164" s="38">
        <v>0</v>
      </c>
      <c r="I164" s="38">
        <v>5.9576692505000004</v>
      </c>
      <c r="J164" s="38">
        <v>0</v>
      </c>
      <c r="K164" s="38">
        <v>5.5314269999999999</v>
      </c>
      <c r="L164" s="38">
        <v>0</v>
      </c>
      <c r="M164" s="38">
        <v>0.88891343</v>
      </c>
      <c r="N164" s="38">
        <v>10.567881739999999</v>
      </c>
      <c r="O164" s="38">
        <v>0</v>
      </c>
      <c r="P164" s="38">
        <v>10.567881740000001</v>
      </c>
      <c r="Q164" s="38">
        <v>0</v>
      </c>
      <c r="R164" s="38">
        <v>0</v>
      </c>
      <c r="S164" s="40">
        <f t="shared" si="28"/>
        <v>12.378009680500002</v>
      </c>
      <c r="T164" s="26" t="str">
        <f t="shared" si="30"/>
        <v>-</v>
      </c>
      <c r="U164" s="38"/>
      <c r="V164" s="38"/>
      <c r="W164" s="41" t="s">
        <v>858</v>
      </c>
      <c r="X164" s="42" t="s">
        <v>240</v>
      </c>
    </row>
    <row r="165" spans="1:24" s="29" customFormat="1" ht="94.5" x14ac:dyDescent="0.25">
      <c r="A165" s="36">
        <f t="shared" si="29"/>
        <v>132</v>
      </c>
      <c r="B165" s="37" t="s">
        <v>603</v>
      </c>
      <c r="C165" s="38">
        <v>0.46372586862851578</v>
      </c>
      <c r="D165" s="39">
        <f t="shared" si="27"/>
        <v>0.46372586862851578</v>
      </c>
      <c r="E165" s="39">
        <f t="shared" si="27"/>
        <v>0</v>
      </c>
      <c r="F165" s="38">
        <v>0</v>
      </c>
      <c r="G165" s="38">
        <v>0</v>
      </c>
      <c r="H165" s="38">
        <v>0</v>
      </c>
      <c r="I165" s="38">
        <v>0</v>
      </c>
      <c r="J165" s="38">
        <v>0</v>
      </c>
      <c r="K165" s="38">
        <v>0</v>
      </c>
      <c r="L165" s="38">
        <v>0.46372586862851578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38">
        <v>0.46372586862851578</v>
      </c>
      <c r="S165" s="40">
        <f t="shared" si="28"/>
        <v>-0.46372586862851578</v>
      </c>
      <c r="T165" s="26">
        <f t="shared" si="30"/>
        <v>0</v>
      </c>
      <c r="U165" s="38"/>
      <c r="V165" s="38"/>
      <c r="W165" s="41" t="s">
        <v>83</v>
      </c>
      <c r="X165" s="42" t="s">
        <v>237</v>
      </c>
    </row>
    <row r="166" spans="1:24" s="29" customFormat="1" ht="94.5" x14ac:dyDescent="0.25">
      <c r="A166" s="36">
        <f t="shared" si="29"/>
        <v>133</v>
      </c>
      <c r="B166" s="37" t="s">
        <v>604</v>
      </c>
      <c r="C166" s="38">
        <v>0</v>
      </c>
      <c r="D166" s="39">
        <f t="shared" si="27"/>
        <v>0</v>
      </c>
      <c r="E166" s="39">
        <f t="shared" si="27"/>
        <v>0.79408964000000004</v>
      </c>
      <c r="F166" s="38">
        <v>0</v>
      </c>
      <c r="G166" s="38">
        <v>7.2291100000000004E-3</v>
      </c>
      <c r="H166" s="38">
        <v>0</v>
      </c>
      <c r="I166" s="38">
        <v>0</v>
      </c>
      <c r="J166" s="38">
        <v>0</v>
      </c>
      <c r="K166" s="38">
        <v>0.78686053</v>
      </c>
      <c r="L166" s="38">
        <v>0</v>
      </c>
      <c r="M166" s="38">
        <v>0</v>
      </c>
      <c r="N166" s="38">
        <v>0.67406007000000001</v>
      </c>
      <c r="O166" s="38">
        <v>0</v>
      </c>
      <c r="P166" s="38">
        <v>0.67406007000000001</v>
      </c>
      <c r="Q166" s="38">
        <v>0</v>
      </c>
      <c r="R166" s="38">
        <v>0</v>
      </c>
      <c r="S166" s="40">
        <f t="shared" si="28"/>
        <v>0.79408964000000004</v>
      </c>
      <c r="T166" s="26" t="str">
        <f t="shared" si="30"/>
        <v>-</v>
      </c>
      <c r="U166" s="38"/>
      <c r="V166" s="38"/>
      <c r="W166" s="41" t="s">
        <v>859</v>
      </c>
      <c r="X166" s="42" t="s">
        <v>237</v>
      </c>
    </row>
    <row r="167" spans="1:24" s="29" customFormat="1" ht="63" x14ac:dyDescent="0.25">
      <c r="A167" s="36">
        <f t="shared" si="29"/>
        <v>134</v>
      </c>
      <c r="B167" s="37" t="s">
        <v>605</v>
      </c>
      <c r="C167" s="38">
        <v>0</v>
      </c>
      <c r="D167" s="39">
        <f t="shared" si="27"/>
        <v>0</v>
      </c>
      <c r="E167" s="39">
        <f t="shared" si="27"/>
        <v>6.2355589599999997E-2</v>
      </c>
      <c r="F167" s="38">
        <v>0</v>
      </c>
      <c r="G167" s="38">
        <v>0</v>
      </c>
      <c r="H167" s="38">
        <v>0</v>
      </c>
      <c r="I167" s="38">
        <v>0</v>
      </c>
      <c r="J167" s="38">
        <v>0</v>
      </c>
      <c r="K167" s="38">
        <v>0</v>
      </c>
      <c r="L167" s="38">
        <v>0</v>
      </c>
      <c r="M167" s="38">
        <v>6.2355589599999997E-2</v>
      </c>
      <c r="N167" s="38">
        <v>5.2843719999999997E-2</v>
      </c>
      <c r="O167" s="38">
        <v>5.2843719999999997E-2</v>
      </c>
      <c r="P167" s="38">
        <v>5.2843719999999997E-2</v>
      </c>
      <c r="Q167" s="38">
        <v>5.2843719999999997E-2</v>
      </c>
      <c r="R167" s="38">
        <v>0</v>
      </c>
      <c r="S167" s="40">
        <f t="shared" si="28"/>
        <v>6.2355589599999997E-2</v>
      </c>
      <c r="T167" s="26" t="str">
        <f t="shared" si="30"/>
        <v>-</v>
      </c>
      <c r="U167" s="38"/>
      <c r="V167" s="38"/>
      <c r="W167" s="41" t="s">
        <v>84</v>
      </c>
      <c r="X167" s="42" t="s">
        <v>237</v>
      </c>
    </row>
    <row r="168" spans="1:24" s="29" customFormat="1" ht="63" x14ac:dyDescent="0.25">
      <c r="A168" s="36">
        <f t="shared" si="29"/>
        <v>135</v>
      </c>
      <c r="B168" s="37" t="s">
        <v>606</v>
      </c>
      <c r="C168" s="38">
        <v>5.7523999999999999E-2</v>
      </c>
      <c r="D168" s="39">
        <f t="shared" si="27"/>
        <v>5.7523999999999999E-2</v>
      </c>
      <c r="E168" s="39">
        <f t="shared" si="27"/>
        <v>0.79045640000000006</v>
      </c>
      <c r="F168" s="38">
        <v>2.54719E-3</v>
      </c>
      <c r="G168" s="38">
        <v>2.54719E-3</v>
      </c>
      <c r="H168" s="38">
        <v>5.4976810000000001E-2</v>
      </c>
      <c r="I168" s="38">
        <v>0.69756082000000008</v>
      </c>
      <c r="J168" s="38">
        <v>0</v>
      </c>
      <c r="K168" s="38">
        <v>9.0348390000000001E-2</v>
      </c>
      <c r="L168" s="38">
        <v>0</v>
      </c>
      <c r="M168" s="38">
        <v>0</v>
      </c>
      <c r="N168" s="38">
        <v>0.63231190000000004</v>
      </c>
      <c r="O168" s="38">
        <v>0</v>
      </c>
      <c r="P168" s="38">
        <v>0.68106007000000002</v>
      </c>
      <c r="Q168" s="38">
        <v>0</v>
      </c>
      <c r="R168" s="38">
        <v>0</v>
      </c>
      <c r="S168" s="40">
        <f t="shared" si="28"/>
        <v>0.73293240000000004</v>
      </c>
      <c r="T168" s="26">
        <f t="shared" si="30"/>
        <v>13.741332313469162</v>
      </c>
      <c r="U168" s="38"/>
      <c r="V168" s="38"/>
      <c r="W168" s="41" t="s">
        <v>85</v>
      </c>
      <c r="X168" s="42" t="s">
        <v>237</v>
      </c>
    </row>
    <row r="169" spans="1:24" s="29" customFormat="1" ht="78.75" x14ac:dyDescent="0.25">
      <c r="A169" s="36">
        <f t="shared" si="29"/>
        <v>136</v>
      </c>
      <c r="B169" s="37" t="s">
        <v>607</v>
      </c>
      <c r="C169" s="38">
        <v>1.5009599999999998</v>
      </c>
      <c r="D169" s="39">
        <f t="shared" si="27"/>
        <v>1.5009599999999998</v>
      </c>
      <c r="E169" s="39">
        <f t="shared" si="27"/>
        <v>0</v>
      </c>
      <c r="F169" s="38">
        <v>0</v>
      </c>
      <c r="G169" s="38">
        <v>0</v>
      </c>
      <c r="H169" s="38">
        <v>0</v>
      </c>
      <c r="I169" s="38">
        <v>0</v>
      </c>
      <c r="J169" s="38">
        <v>1.5009599999999998</v>
      </c>
      <c r="K169" s="38">
        <v>0</v>
      </c>
      <c r="L169" s="38">
        <v>0</v>
      </c>
      <c r="M169" s="38">
        <v>0</v>
      </c>
      <c r="N169" s="38">
        <v>0</v>
      </c>
      <c r="O169" s="38">
        <v>0</v>
      </c>
      <c r="P169" s="38">
        <v>0</v>
      </c>
      <c r="Q169" s="38">
        <v>0</v>
      </c>
      <c r="R169" s="38">
        <v>1.5009599999999998</v>
      </c>
      <c r="S169" s="40">
        <f t="shared" si="28"/>
        <v>-1.5009599999999998</v>
      </c>
      <c r="T169" s="26">
        <f t="shared" si="30"/>
        <v>0</v>
      </c>
      <c r="U169" s="38"/>
      <c r="V169" s="38"/>
      <c r="W169" s="41" t="s">
        <v>860</v>
      </c>
      <c r="X169" s="42" t="s">
        <v>240</v>
      </c>
    </row>
    <row r="170" spans="1:24" s="29" customFormat="1" ht="78.75" x14ac:dyDescent="0.25">
      <c r="A170" s="36">
        <f t="shared" si="29"/>
        <v>137</v>
      </c>
      <c r="B170" s="37" t="s">
        <v>608</v>
      </c>
      <c r="C170" s="38">
        <v>0</v>
      </c>
      <c r="D170" s="39">
        <f t="shared" si="27"/>
        <v>0</v>
      </c>
      <c r="E170" s="39">
        <f t="shared" si="27"/>
        <v>0.1001423414</v>
      </c>
      <c r="F170" s="38">
        <v>0</v>
      </c>
      <c r="G170" s="38">
        <v>0</v>
      </c>
      <c r="H170" s="38">
        <v>0</v>
      </c>
      <c r="I170" s="38">
        <v>0</v>
      </c>
      <c r="J170" s="38">
        <v>0</v>
      </c>
      <c r="K170" s="38">
        <v>5.6942351400000001E-2</v>
      </c>
      <c r="L170" s="38">
        <v>0</v>
      </c>
      <c r="M170" s="38">
        <v>4.3199990000000001E-2</v>
      </c>
      <c r="N170" s="38">
        <v>0</v>
      </c>
      <c r="O170" s="38">
        <v>0</v>
      </c>
      <c r="P170" s="38">
        <v>0</v>
      </c>
      <c r="Q170" s="38">
        <v>0</v>
      </c>
      <c r="R170" s="38">
        <v>0</v>
      </c>
      <c r="S170" s="40">
        <f t="shared" si="28"/>
        <v>0.1001423414</v>
      </c>
      <c r="T170" s="26" t="str">
        <f t="shared" si="30"/>
        <v>-</v>
      </c>
      <c r="U170" s="38"/>
      <c r="V170" s="38"/>
      <c r="W170" s="41" t="s">
        <v>86</v>
      </c>
      <c r="X170" s="42" t="s">
        <v>240</v>
      </c>
    </row>
    <row r="171" spans="1:24" s="29" customFormat="1" ht="31.5" x14ac:dyDescent="0.25">
      <c r="A171" s="36">
        <f t="shared" si="29"/>
        <v>138</v>
      </c>
      <c r="B171" s="37" t="s">
        <v>317</v>
      </c>
      <c r="C171" s="38">
        <v>0.117562</v>
      </c>
      <c r="D171" s="39">
        <f t="shared" si="27"/>
        <v>0</v>
      </c>
      <c r="E171" s="39">
        <f t="shared" si="27"/>
        <v>0.1175619958</v>
      </c>
      <c r="F171" s="38">
        <v>0</v>
      </c>
      <c r="G171" s="38">
        <v>0</v>
      </c>
      <c r="H171" s="38">
        <v>0</v>
      </c>
      <c r="I171" s="38">
        <v>0</v>
      </c>
      <c r="J171" s="38">
        <v>0</v>
      </c>
      <c r="K171" s="38">
        <v>0</v>
      </c>
      <c r="L171" s="38">
        <v>0</v>
      </c>
      <c r="M171" s="38">
        <v>0.1175619958</v>
      </c>
      <c r="N171" s="38">
        <v>0</v>
      </c>
      <c r="O171" s="38">
        <v>0</v>
      </c>
      <c r="P171" s="38">
        <v>0</v>
      </c>
      <c r="Q171" s="38">
        <v>0</v>
      </c>
      <c r="R171" s="38">
        <v>4.200000000564863E-9</v>
      </c>
      <c r="S171" s="40">
        <f t="shared" si="28"/>
        <v>0.1175619958</v>
      </c>
      <c r="T171" s="26" t="str">
        <f t="shared" si="30"/>
        <v>-</v>
      </c>
      <c r="U171" s="38"/>
      <c r="V171" s="38"/>
      <c r="W171" s="41" t="s">
        <v>815</v>
      </c>
      <c r="X171" s="42" t="s">
        <v>238</v>
      </c>
    </row>
    <row r="172" spans="1:24" s="29" customFormat="1" x14ac:dyDescent="0.25">
      <c r="A172" s="36">
        <f t="shared" si="29"/>
        <v>139</v>
      </c>
      <c r="B172" s="37" t="s">
        <v>420</v>
      </c>
      <c r="C172" s="38">
        <v>1.84340898</v>
      </c>
      <c r="D172" s="39">
        <f t="shared" si="27"/>
        <v>0</v>
      </c>
      <c r="E172" s="39">
        <f t="shared" si="27"/>
        <v>1.72843916</v>
      </c>
      <c r="F172" s="38">
        <v>0</v>
      </c>
      <c r="G172" s="38">
        <v>1.72843916</v>
      </c>
      <c r="H172" s="38">
        <v>0</v>
      </c>
      <c r="I172" s="38">
        <v>0</v>
      </c>
      <c r="J172" s="38">
        <v>0</v>
      </c>
      <c r="K172" s="38">
        <v>0</v>
      </c>
      <c r="L172" s="38">
        <v>0</v>
      </c>
      <c r="M172" s="38">
        <v>0</v>
      </c>
      <c r="N172" s="38">
        <v>0</v>
      </c>
      <c r="O172" s="38">
        <v>0</v>
      </c>
      <c r="P172" s="38">
        <v>0</v>
      </c>
      <c r="Q172" s="38">
        <v>0</v>
      </c>
      <c r="R172" s="38">
        <v>0.11496982</v>
      </c>
      <c r="S172" s="40">
        <f t="shared" si="28"/>
        <v>1.72843916</v>
      </c>
      <c r="T172" s="26" t="str">
        <f t="shared" si="30"/>
        <v>-</v>
      </c>
      <c r="U172" s="38"/>
      <c r="V172" s="38"/>
      <c r="W172" s="41" t="s">
        <v>66</v>
      </c>
      <c r="X172" s="42" t="s">
        <v>239</v>
      </c>
    </row>
    <row r="173" spans="1:24" s="29" customFormat="1" ht="47.25" x14ac:dyDescent="0.25">
      <c r="A173" s="36">
        <f t="shared" si="29"/>
        <v>140</v>
      </c>
      <c r="B173" s="37" t="s">
        <v>448</v>
      </c>
      <c r="C173" s="38">
        <v>0.30584529999999999</v>
      </c>
      <c r="D173" s="39">
        <f t="shared" si="27"/>
        <v>0.30584529999999999</v>
      </c>
      <c r="E173" s="39">
        <f t="shared" si="27"/>
        <v>0.30584529999999999</v>
      </c>
      <c r="F173" s="38">
        <v>0</v>
      </c>
      <c r="G173" s="38">
        <v>0</v>
      </c>
      <c r="H173" s="38">
        <v>0.30584529999999999</v>
      </c>
      <c r="I173" s="38">
        <v>0</v>
      </c>
      <c r="J173" s="38">
        <v>0</v>
      </c>
      <c r="K173" s="38">
        <v>0</v>
      </c>
      <c r="L173" s="38">
        <v>0</v>
      </c>
      <c r="M173" s="38">
        <v>0.30584529999999999</v>
      </c>
      <c r="N173" s="38">
        <v>0</v>
      </c>
      <c r="O173" s="38">
        <v>0</v>
      </c>
      <c r="P173" s="38">
        <v>0</v>
      </c>
      <c r="Q173" s="38">
        <v>0</v>
      </c>
      <c r="R173" s="38">
        <v>0</v>
      </c>
      <c r="S173" s="40">
        <f t="shared" si="28"/>
        <v>0</v>
      </c>
      <c r="T173" s="26">
        <f t="shared" si="30"/>
        <v>1</v>
      </c>
      <c r="U173" s="38"/>
      <c r="V173" s="38"/>
      <c r="W173" s="41"/>
      <c r="X173" s="42" t="s">
        <v>239</v>
      </c>
    </row>
    <row r="174" spans="1:24" s="29" customFormat="1" ht="63" x14ac:dyDescent="0.25">
      <c r="A174" s="36">
        <f t="shared" si="29"/>
        <v>141</v>
      </c>
      <c r="B174" s="37" t="s">
        <v>449</v>
      </c>
      <c r="C174" s="38">
        <v>8.6920982999999993E-2</v>
      </c>
      <c r="D174" s="39">
        <f t="shared" si="27"/>
        <v>8.6920990000000004E-2</v>
      </c>
      <c r="E174" s="39">
        <f t="shared" si="27"/>
        <v>8.692098999999999E-2</v>
      </c>
      <c r="F174" s="38">
        <v>8.6920990000000004E-2</v>
      </c>
      <c r="G174" s="38">
        <v>8.692098999999999E-2</v>
      </c>
      <c r="H174" s="38">
        <v>0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-6.9999999963155091E-9</v>
      </c>
      <c r="S174" s="40">
        <f t="shared" si="28"/>
        <v>0</v>
      </c>
      <c r="T174" s="26">
        <f t="shared" si="30"/>
        <v>0.99999999999999989</v>
      </c>
      <c r="U174" s="38"/>
      <c r="V174" s="38"/>
      <c r="W174" s="41"/>
      <c r="X174" s="42" t="s">
        <v>239</v>
      </c>
    </row>
    <row r="175" spans="1:24" s="29" customFormat="1" ht="63" x14ac:dyDescent="0.25">
      <c r="A175" s="36">
        <f t="shared" si="29"/>
        <v>142</v>
      </c>
      <c r="B175" s="37" t="s">
        <v>609</v>
      </c>
      <c r="C175" s="38">
        <v>1.7051000000000001</v>
      </c>
      <c r="D175" s="39">
        <f t="shared" si="27"/>
        <v>1.619845</v>
      </c>
      <c r="E175" s="39">
        <f t="shared" si="27"/>
        <v>0</v>
      </c>
      <c r="F175" s="38">
        <v>0</v>
      </c>
      <c r="G175" s="38">
        <v>0</v>
      </c>
      <c r="H175" s="38">
        <v>0</v>
      </c>
      <c r="I175" s="38">
        <v>0</v>
      </c>
      <c r="J175" s="38">
        <v>1.619845</v>
      </c>
      <c r="K175" s="38">
        <v>0</v>
      </c>
      <c r="L175" s="38">
        <v>0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1.7051000000000001</v>
      </c>
      <c r="S175" s="40">
        <f t="shared" si="28"/>
        <v>-1.619845</v>
      </c>
      <c r="T175" s="26">
        <f t="shared" si="30"/>
        <v>0</v>
      </c>
      <c r="U175" s="38"/>
      <c r="V175" s="38"/>
      <c r="W175" s="41" t="s">
        <v>860</v>
      </c>
      <c r="X175" s="42" t="s">
        <v>240</v>
      </c>
    </row>
    <row r="176" spans="1:24" s="29" customFormat="1" ht="63" x14ac:dyDescent="0.25">
      <c r="A176" s="36">
        <f t="shared" si="29"/>
        <v>143</v>
      </c>
      <c r="B176" s="37" t="s">
        <v>610</v>
      </c>
      <c r="C176" s="38">
        <v>1.5422599999999997</v>
      </c>
      <c r="D176" s="39">
        <f t="shared" si="27"/>
        <v>1.4651469999999998</v>
      </c>
      <c r="E176" s="39">
        <f t="shared" si="27"/>
        <v>0</v>
      </c>
      <c r="F176" s="38">
        <v>0</v>
      </c>
      <c r="G176" s="38">
        <v>0</v>
      </c>
      <c r="H176" s="38">
        <v>0</v>
      </c>
      <c r="I176" s="38">
        <v>0</v>
      </c>
      <c r="J176" s="38">
        <v>1.4651469999999998</v>
      </c>
      <c r="K176" s="38">
        <v>0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0</v>
      </c>
      <c r="R176" s="38">
        <v>1.5422599999999997</v>
      </c>
      <c r="S176" s="40">
        <f t="shared" si="28"/>
        <v>-1.4651469999999998</v>
      </c>
      <c r="T176" s="26">
        <f t="shared" si="30"/>
        <v>0</v>
      </c>
      <c r="U176" s="38"/>
      <c r="V176" s="38"/>
      <c r="W176" s="41" t="s">
        <v>860</v>
      </c>
      <c r="X176" s="42" t="s">
        <v>240</v>
      </c>
    </row>
    <row r="177" spans="1:24" s="29" customFormat="1" ht="63" x14ac:dyDescent="0.25">
      <c r="A177" s="36">
        <f t="shared" si="29"/>
        <v>144</v>
      </c>
      <c r="B177" s="37" t="s">
        <v>611</v>
      </c>
      <c r="C177" s="38">
        <v>0.87555999999999989</v>
      </c>
      <c r="D177" s="39">
        <f t="shared" si="27"/>
        <v>0.83178199999999991</v>
      </c>
      <c r="E177" s="39">
        <f t="shared" si="27"/>
        <v>0</v>
      </c>
      <c r="F177" s="38">
        <v>0</v>
      </c>
      <c r="G177" s="38">
        <v>0</v>
      </c>
      <c r="H177" s="38">
        <v>0</v>
      </c>
      <c r="I177" s="38">
        <v>0</v>
      </c>
      <c r="J177" s="38">
        <v>0</v>
      </c>
      <c r="K177" s="38">
        <v>0</v>
      </c>
      <c r="L177" s="38">
        <v>0.83178199999999991</v>
      </c>
      <c r="M177" s="38">
        <v>0</v>
      </c>
      <c r="N177" s="38">
        <v>0</v>
      </c>
      <c r="O177" s="38">
        <v>0</v>
      </c>
      <c r="P177" s="38">
        <v>0</v>
      </c>
      <c r="Q177" s="38">
        <v>0</v>
      </c>
      <c r="R177" s="38">
        <v>0.87555999999999989</v>
      </c>
      <c r="S177" s="40">
        <f t="shared" si="28"/>
        <v>-0.83178199999999991</v>
      </c>
      <c r="T177" s="26">
        <f t="shared" si="30"/>
        <v>0</v>
      </c>
      <c r="U177" s="38"/>
      <c r="V177" s="38"/>
      <c r="W177" s="41" t="s">
        <v>860</v>
      </c>
      <c r="X177" s="42" t="s">
        <v>240</v>
      </c>
    </row>
    <row r="178" spans="1:24" s="29" customFormat="1" ht="78.75" x14ac:dyDescent="0.25">
      <c r="A178" s="36">
        <f t="shared" si="29"/>
        <v>145</v>
      </c>
      <c r="B178" s="37" t="s">
        <v>612</v>
      </c>
      <c r="C178" s="38">
        <v>0.95108000000000004</v>
      </c>
      <c r="D178" s="39">
        <f t="shared" si="27"/>
        <v>0.90352599999999994</v>
      </c>
      <c r="E178" s="39">
        <f t="shared" si="27"/>
        <v>0</v>
      </c>
      <c r="F178" s="38">
        <v>0</v>
      </c>
      <c r="G178" s="38">
        <v>0</v>
      </c>
      <c r="H178" s="38">
        <v>0</v>
      </c>
      <c r="I178" s="38">
        <v>0</v>
      </c>
      <c r="J178" s="38">
        <v>0</v>
      </c>
      <c r="K178" s="38">
        <v>0</v>
      </c>
      <c r="L178" s="38">
        <v>0.90352599999999994</v>
      </c>
      <c r="M178" s="38">
        <v>0</v>
      </c>
      <c r="N178" s="38">
        <v>0</v>
      </c>
      <c r="O178" s="38">
        <v>0</v>
      </c>
      <c r="P178" s="38">
        <v>0</v>
      </c>
      <c r="Q178" s="38">
        <v>0</v>
      </c>
      <c r="R178" s="38">
        <v>0.95108000000000004</v>
      </c>
      <c r="S178" s="40">
        <f t="shared" si="28"/>
        <v>-0.90352599999999994</v>
      </c>
      <c r="T178" s="26">
        <f t="shared" si="30"/>
        <v>0</v>
      </c>
      <c r="U178" s="38"/>
      <c r="V178" s="38"/>
      <c r="W178" s="41" t="s">
        <v>860</v>
      </c>
      <c r="X178" s="42" t="s">
        <v>240</v>
      </c>
    </row>
    <row r="179" spans="1:24" s="29" customFormat="1" ht="31.5" x14ac:dyDescent="0.25">
      <c r="A179" s="36">
        <f t="shared" si="29"/>
        <v>146</v>
      </c>
      <c r="B179" s="37" t="s">
        <v>613</v>
      </c>
      <c r="C179" s="38">
        <v>0</v>
      </c>
      <c r="D179" s="39">
        <f t="shared" si="27"/>
        <v>0</v>
      </c>
      <c r="E179" s="39">
        <f t="shared" si="27"/>
        <v>9.0475029999999984E-2</v>
      </c>
      <c r="F179" s="38">
        <v>0</v>
      </c>
      <c r="G179" s="38">
        <v>2.4488999999999999E-3</v>
      </c>
      <c r="H179" s="38">
        <v>0</v>
      </c>
      <c r="I179" s="38">
        <v>8.358887999999999E-2</v>
      </c>
      <c r="J179" s="38">
        <v>0</v>
      </c>
      <c r="K179" s="38">
        <v>2.19169E-3</v>
      </c>
      <c r="L179" s="38">
        <v>0</v>
      </c>
      <c r="M179" s="38">
        <v>2.2455600000000002E-3</v>
      </c>
      <c r="N179" s="38">
        <v>8.1529249999999984E-2</v>
      </c>
      <c r="O179" s="38">
        <v>2.2455600000000002E-3</v>
      </c>
      <c r="P179" s="38">
        <v>0</v>
      </c>
      <c r="Q179" s="38">
        <v>0</v>
      </c>
      <c r="R179" s="38">
        <v>0</v>
      </c>
      <c r="S179" s="40">
        <f t="shared" si="28"/>
        <v>9.0475029999999984E-2</v>
      </c>
      <c r="T179" s="26" t="str">
        <f t="shared" si="30"/>
        <v>-</v>
      </c>
      <c r="U179" s="38"/>
      <c r="V179" s="38"/>
      <c r="W179" s="41" t="s">
        <v>861</v>
      </c>
      <c r="X179" s="42" t="s">
        <v>240</v>
      </c>
    </row>
    <row r="180" spans="1:24" s="29" customFormat="1" ht="47.25" x14ac:dyDescent="0.25">
      <c r="A180" s="36">
        <f t="shared" si="29"/>
        <v>147</v>
      </c>
      <c r="B180" s="37" t="s">
        <v>614</v>
      </c>
      <c r="C180" s="38">
        <v>0</v>
      </c>
      <c r="D180" s="39">
        <f t="shared" si="27"/>
        <v>0</v>
      </c>
      <c r="E180" s="39">
        <f t="shared" si="27"/>
        <v>5.6521395500000002E-2</v>
      </c>
      <c r="F180" s="38">
        <v>0</v>
      </c>
      <c r="G180" s="38">
        <v>1.5E-3</v>
      </c>
      <c r="H180" s="38">
        <v>0</v>
      </c>
      <c r="I180" s="38">
        <v>5.2247855500000003E-2</v>
      </c>
      <c r="J180" s="38">
        <v>0</v>
      </c>
      <c r="K180" s="38">
        <v>1.3699300000000001E-3</v>
      </c>
      <c r="L180" s="38">
        <v>0</v>
      </c>
      <c r="M180" s="38">
        <v>1.40361E-3</v>
      </c>
      <c r="N180" s="38">
        <v>5.0960470000000001E-2</v>
      </c>
      <c r="O180" s="38">
        <v>1.40361E-3</v>
      </c>
      <c r="P180" s="38">
        <v>0</v>
      </c>
      <c r="Q180" s="38">
        <v>0</v>
      </c>
      <c r="R180" s="38">
        <v>0</v>
      </c>
      <c r="S180" s="40">
        <f t="shared" si="28"/>
        <v>5.6521395500000002E-2</v>
      </c>
      <c r="T180" s="26" t="str">
        <f t="shared" si="30"/>
        <v>-</v>
      </c>
      <c r="U180" s="38"/>
      <c r="V180" s="38"/>
      <c r="W180" s="41" t="s">
        <v>861</v>
      </c>
      <c r="X180" s="42" t="s">
        <v>240</v>
      </c>
    </row>
    <row r="181" spans="1:24" s="29" customFormat="1" ht="31.5" x14ac:dyDescent="0.25">
      <c r="A181" s="36">
        <f t="shared" si="29"/>
        <v>148</v>
      </c>
      <c r="B181" s="37" t="s">
        <v>615</v>
      </c>
      <c r="C181" s="38">
        <v>0</v>
      </c>
      <c r="D181" s="39">
        <f t="shared" si="27"/>
        <v>0</v>
      </c>
      <c r="E181" s="39">
        <f t="shared" si="27"/>
        <v>0.14789349500000001</v>
      </c>
      <c r="F181" s="38">
        <v>0</v>
      </c>
      <c r="G181" s="38">
        <v>4.0000000000000001E-3</v>
      </c>
      <c r="H181" s="38">
        <v>0</v>
      </c>
      <c r="I181" s="38">
        <v>0.13664005500000001</v>
      </c>
      <c r="J181" s="38">
        <v>0</v>
      </c>
      <c r="K181" s="38">
        <v>3.58268E-3</v>
      </c>
      <c r="L181" s="38">
        <v>0</v>
      </c>
      <c r="M181" s="38">
        <v>3.6707599999999999E-3</v>
      </c>
      <c r="N181" s="38">
        <v>0.13327323999999999</v>
      </c>
      <c r="O181" s="38">
        <v>3.6707599999999999E-3</v>
      </c>
      <c r="P181" s="38">
        <v>0</v>
      </c>
      <c r="Q181" s="38">
        <v>0</v>
      </c>
      <c r="R181" s="38">
        <v>0</v>
      </c>
      <c r="S181" s="40">
        <f t="shared" si="28"/>
        <v>0.14789349500000001</v>
      </c>
      <c r="T181" s="26" t="str">
        <f t="shared" si="30"/>
        <v>-</v>
      </c>
      <c r="U181" s="38"/>
      <c r="V181" s="38"/>
      <c r="W181" s="41" t="s">
        <v>861</v>
      </c>
      <c r="X181" s="42" t="s">
        <v>240</v>
      </c>
    </row>
    <row r="182" spans="1:24" s="29" customFormat="1" ht="31.5" x14ac:dyDescent="0.25">
      <c r="A182" s="36">
        <f t="shared" si="29"/>
        <v>149</v>
      </c>
      <c r="B182" s="37" t="s">
        <v>616</v>
      </c>
      <c r="C182" s="38">
        <v>0</v>
      </c>
      <c r="D182" s="39">
        <f t="shared" si="27"/>
        <v>0</v>
      </c>
      <c r="E182" s="39">
        <f t="shared" si="27"/>
        <v>6.08746545E-2</v>
      </c>
      <c r="F182" s="38">
        <v>0</v>
      </c>
      <c r="G182" s="38">
        <v>1.64E-3</v>
      </c>
      <c r="H182" s="38">
        <v>0</v>
      </c>
      <c r="I182" s="38">
        <v>5.62487245E-2</v>
      </c>
      <c r="J182" s="38">
        <v>0</v>
      </c>
      <c r="K182" s="38">
        <v>1.47484E-3</v>
      </c>
      <c r="L182" s="38">
        <v>0</v>
      </c>
      <c r="M182" s="38">
        <v>1.5110900000000001E-3</v>
      </c>
      <c r="N182" s="38">
        <v>5.4862759999999997E-2</v>
      </c>
      <c r="O182" s="38">
        <v>1.5110900000000001E-3</v>
      </c>
      <c r="P182" s="38">
        <v>0</v>
      </c>
      <c r="Q182" s="38">
        <v>0</v>
      </c>
      <c r="R182" s="38">
        <v>0</v>
      </c>
      <c r="S182" s="40">
        <f t="shared" si="28"/>
        <v>6.08746545E-2</v>
      </c>
      <c r="T182" s="26" t="str">
        <f t="shared" si="30"/>
        <v>-</v>
      </c>
      <c r="U182" s="38"/>
      <c r="V182" s="38"/>
      <c r="W182" s="41" t="s">
        <v>861</v>
      </c>
      <c r="X182" s="42" t="s">
        <v>240</v>
      </c>
    </row>
    <row r="183" spans="1:24" s="29" customFormat="1" ht="31.5" x14ac:dyDescent="0.25">
      <c r="A183" s="36">
        <f t="shared" si="29"/>
        <v>150</v>
      </c>
      <c r="B183" s="37" t="s">
        <v>617</v>
      </c>
      <c r="C183" s="38">
        <v>0</v>
      </c>
      <c r="D183" s="39">
        <f t="shared" si="27"/>
        <v>0</v>
      </c>
      <c r="E183" s="39">
        <f t="shared" si="27"/>
        <v>5.6551395499999997E-2</v>
      </c>
      <c r="F183" s="38">
        <v>0</v>
      </c>
      <c r="G183" s="38">
        <v>1.5299999999999999E-3</v>
      </c>
      <c r="H183" s="38">
        <v>0</v>
      </c>
      <c r="I183" s="38">
        <v>5.2247855500000003E-2</v>
      </c>
      <c r="J183" s="38">
        <v>0</v>
      </c>
      <c r="K183" s="38">
        <v>1.3699300000000001E-3</v>
      </c>
      <c r="L183" s="38">
        <v>0</v>
      </c>
      <c r="M183" s="38">
        <v>1.40361E-3</v>
      </c>
      <c r="N183" s="38">
        <v>5.0960470000000001E-2</v>
      </c>
      <c r="O183" s="38">
        <v>1.40361E-3</v>
      </c>
      <c r="P183" s="38">
        <v>0</v>
      </c>
      <c r="Q183" s="38">
        <v>0</v>
      </c>
      <c r="R183" s="38">
        <v>0</v>
      </c>
      <c r="S183" s="40">
        <f t="shared" si="28"/>
        <v>5.6551395499999997E-2</v>
      </c>
      <c r="T183" s="26" t="str">
        <f t="shared" si="30"/>
        <v>-</v>
      </c>
      <c r="U183" s="38"/>
      <c r="V183" s="38"/>
      <c r="W183" s="41" t="s">
        <v>858</v>
      </c>
      <c r="X183" s="42" t="s">
        <v>240</v>
      </c>
    </row>
    <row r="184" spans="1:24" s="29" customFormat="1" ht="63" x14ac:dyDescent="0.25">
      <c r="A184" s="36">
        <f t="shared" si="29"/>
        <v>151</v>
      </c>
      <c r="B184" s="37" t="s">
        <v>618</v>
      </c>
      <c r="C184" s="38">
        <v>0</v>
      </c>
      <c r="D184" s="39">
        <f t="shared" si="27"/>
        <v>0</v>
      </c>
      <c r="E184" s="39">
        <f t="shared" si="27"/>
        <v>0.97271293000000003</v>
      </c>
      <c r="F184" s="38">
        <v>0</v>
      </c>
      <c r="G184" s="38">
        <v>0</v>
      </c>
      <c r="H184" s="38">
        <v>0</v>
      </c>
      <c r="I184" s="38">
        <v>0.97271293000000003</v>
      </c>
      <c r="J184" s="38">
        <v>0</v>
      </c>
      <c r="K184" s="38">
        <v>0</v>
      </c>
      <c r="L184" s="38">
        <v>0</v>
      </c>
      <c r="M184" s="38">
        <v>0</v>
      </c>
      <c r="N184" s="38">
        <v>0.82558682000000005</v>
      </c>
      <c r="O184" s="38">
        <v>0</v>
      </c>
      <c r="P184" s="38">
        <v>0.82558682000000005</v>
      </c>
      <c r="Q184" s="38">
        <v>0</v>
      </c>
      <c r="R184" s="38">
        <v>0</v>
      </c>
      <c r="S184" s="40">
        <f t="shared" si="28"/>
        <v>0.97271293000000003</v>
      </c>
      <c r="T184" s="26" t="str">
        <f t="shared" si="30"/>
        <v>-</v>
      </c>
      <c r="U184" s="38"/>
      <c r="V184" s="38"/>
      <c r="W184" s="41" t="s">
        <v>862</v>
      </c>
      <c r="X184" s="42" t="s">
        <v>237</v>
      </c>
    </row>
    <row r="185" spans="1:24" s="29" customFormat="1" ht="47.25" x14ac:dyDescent="0.25">
      <c r="A185" s="36">
        <f t="shared" si="29"/>
        <v>152</v>
      </c>
      <c r="B185" s="37" t="s">
        <v>619</v>
      </c>
      <c r="C185" s="38">
        <v>0</v>
      </c>
      <c r="D185" s="39">
        <f t="shared" si="27"/>
        <v>0</v>
      </c>
      <c r="E185" s="39">
        <f t="shared" si="27"/>
        <v>1.0655923700000001</v>
      </c>
      <c r="F185" s="38">
        <v>0</v>
      </c>
      <c r="G185" s="38">
        <v>0</v>
      </c>
      <c r="H185" s="38">
        <v>0</v>
      </c>
      <c r="I185" s="38">
        <v>0</v>
      </c>
      <c r="J185" s="38">
        <v>0</v>
      </c>
      <c r="K185" s="38">
        <v>1.04816497</v>
      </c>
      <c r="L185" s="38">
        <v>0</v>
      </c>
      <c r="M185" s="38">
        <v>1.7427399999999999E-2</v>
      </c>
      <c r="N185" s="38">
        <v>0.90698897000000001</v>
      </c>
      <c r="O185" s="38">
        <v>1.7427399999999999E-2</v>
      </c>
      <c r="P185" s="38">
        <v>0.90698897000000001</v>
      </c>
      <c r="Q185" s="38">
        <v>0.90698897000000001</v>
      </c>
      <c r="R185" s="38">
        <v>0</v>
      </c>
      <c r="S185" s="40">
        <f t="shared" si="28"/>
        <v>1.0655923700000001</v>
      </c>
      <c r="T185" s="26" t="str">
        <f t="shared" si="30"/>
        <v>-</v>
      </c>
      <c r="U185" s="38"/>
      <c r="V185" s="38"/>
      <c r="W185" s="41" t="s">
        <v>863</v>
      </c>
      <c r="X185" s="42" t="s">
        <v>237</v>
      </c>
    </row>
    <row r="186" spans="1:24" s="29" customFormat="1" ht="31.5" x14ac:dyDescent="0.25">
      <c r="A186" s="36">
        <f t="shared" si="29"/>
        <v>153</v>
      </c>
      <c r="B186" s="37" t="s">
        <v>318</v>
      </c>
      <c r="C186" s="38">
        <v>5.8783620649999868E-2</v>
      </c>
      <c r="D186" s="39">
        <f t="shared" si="27"/>
        <v>5.8784000000000003E-2</v>
      </c>
      <c r="E186" s="39">
        <f t="shared" si="27"/>
        <v>5.8784493650000103E-2</v>
      </c>
      <c r="F186" s="38">
        <v>0</v>
      </c>
      <c r="G186" s="38">
        <v>0</v>
      </c>
      <c r="H186" s="38">
        <v>0</v>
      </c>
      <c r="I186" s="38">
        <v>0</v>
      </c>
      <c r="J186" s="38">
        <v>0</v>
      </c>
      <c r="K186" s="38">
        <v>0</v>
      </c>
      <c r="L186" s="38">
        <v>5.8784000000000003E-2</v>
      </c>
      <c r="M186" s="38">
        <v>5.8784493650000103E-2</v>
      </c>
      <c r="N186" s="38">
        <v>0</v>
      </c>
      <c r="O186" s="38">
        <v>0</v>
      </c>
      <c r="P186" s="38">
        <v>0</v>
      </c>
      <c r="Q186" s="38">
        <v>0</v>
      </c>
      <c r="R186" s="38">
        <v>-8.7300000023438074E-7</v>
      </c>
      <c r="S186" s="40">
        <f t="shared" si="28"/>
        <v>4.9365000009959914E-7</v>
      </c>
      <c r="T186" s="26">
        <f t="shared" si="30"/>
        <v>1.0000083976932514</v>
      </c>
      <c r="U186" s="38"/>
      <c r="V186" s="38"/>
      <c r="W186" s="41"/>
      <c r="X186" s="42" t="s">
        <v>238</v>
      </c>
    </row>
    <row r="187" spans="1:24" s="29" customFormat="1" ht="47.25" x14ac:dyDescent="0.25">
      <c r="A187" s="36">
        <f t="shared" si="29"/>
        <v>154</v>
      </c>
      <c r="B187" s="37" t="s">
        <v>620</v>
      </c>
      <c r="C187" s="38">
        <v>0</v>
      </c>
      <c r="D187" s="39">
        <f t="shared" si="27"/>
        <v>0</v>
      </c>
      <c r="E187" s="39">
        <f t="shared" si="27"/>
        <v>2.0101199999999998E-3</v>
      </c>
      <c r="F187" s="38">
        <v>0</v>
      </c>
      <c r="G187" s="38">
        <v>0</v>
      </c>
      <c r="H187" s="38">
        <v>0</v>
      </c>
      <c r="I187" s="38">
        <v>0</v>
      </c>
      <c r="J187" s="38">
        <v>0</v>
      </c>
      <c r="K187" s="38">
        <v>0</v>
      </c>
      <c r="L187" s="38">
        <v>0</v>
      </c>
      <c r="M187" s="38">
        <v>2.0101199999999998E-3</v>
      </c>
      <c r="N187" s="38">
        <v>5.4984119999999997E-2</v>
      </c>
      <c r="O187" s="38">
        <v>5.4984119999999997E-2</v>
      </c>
      <c r="P187" s="38">
        <v>5.4984119999999997E-2</v>
      </c>
      <c r="Q187" s="38">
        <v>5.4984119999999997E-2</v>
      </c>
      <c r="R187" s="38">
        <v>0</v>
      </c>
      <c r="S187" s="40">
        <f t="shared" si="28"/>
        <v>2.0101199999999998E-3</v>
      </c>
      <c r="T187" s="26" t="str">
        <f t="shared" si="30"/>
        <v>-</v>
      </c>
      <c r="U187" s="38"/>
      <c r="V187" s="38"/>
      <c r="W187" s="41" t="s">
        <v>853</v>
      </c>
      <c r="X187" s="42" t="s">
        <v>239</v>
      </c>
    </row>
    <row r="188" spans="1:24" s="29" customFormat="1" ht="47.25" x14ac:dyDescent="0.25">
      <c r="A188" s="36">
        <f t="shared" si="29"/>
        <v>155</v>
      </c>
      <c r="B188" s="37" t="s">
        <v>621</v>
      </c>
      <c r="C188" s="38">
        <v>0</v>
      </c>
      <c r="D188" s="39">
        <f t="shared" si="27"/>
        <v>0</v>
      </c>
      <c r="E188" s="39">
        <f t="shared" si="27"/>
        <v>0.17069163999999998</v>
      </c>
      <c r="F188" s="38">
        <v>0</v>
      </c>
      <c r="G188" s="38">
        <v>1.8584000000000001E-3</v>
      </c>
      <c r="H188" s="38">
        <v>0</v>
      </c>
      <c r="I188" s="38">
        <v>8.4416620000000008E-3</v>
      </c>
      <c r="J188" s="38">
        <v>0</v>
      </c>
      <c r="K188" s="38">
        <v>0.16039157799999998</v>
      </c>
      <c r="L188" s="38">
        <v>0</v>
      </c>
      <c r="M188" s="38">
        <v>0</v>
      </c>
      <c r="N188" s="38">
        <v>0.18504374000000001</v>
      </c>
      <c r="O188" s="38">
        <v>0</v>
      </c>
      <c r="P188" s="38">
        <v>0.18504374000000001</v>
      </c>
      <c r="Q188" s="38">
        <v>0</v>
      </c>
      <c r="R188" s="38">
        <v>0</v>
      </c>
      <c r="S188" s="40">
        <f t="shared" si="28"/>
        <v>0.17069163999999998</v>
      </c>
      <c r="T188" s="26" t="str">
        <f t="shared" si="30"/>
        <v>-</v>
      </c>
      <c r="U188" s="38"/>
      <c r="V188" s="38"/>
      <c r="W188" s="41" t="s">
        <v>864</v>
      </c>
      <c r="X188" s="42" t="s">
        <v>237</v>
      </c>
    </row>
    <row r="189" spans="1:24" s="29" customFormat="1" ht="94.5" x14ac:dyDescent="0.25">
      <c r="A189" s="36">
        <f t="shared" si="29"/>
        <v>156</v>
      </c>
      <c r="B189" s="37" t="s">
        <v>622</v>
      </c>
      <c r="C189" s="38">
        <v>0</v>
      </c>
      <c r="D189" s="39">
        <f t="shared" si="27"/>
        <v>0</v>
      </c>
      <c r="E189" s="39">
        <f t="shared" si="27"/>
        <v>0.59830958000000001</v>
      </c>
      <c r="F189" s="38">
        <v>0</v>
      </c>
      <c r="G189" s="38">
        <v>0</v>
      </c>
      <c r="H189" s="38">
        <v>0</v>
      </c>
      <c r="I189" s="38">
        <v>0</v>
      </c>
      <c r="J189" s="38">
        <v>0</v>
      </c>
      <c r="K189" s="38">
        <v>0.59830958000000001</v>
      </c>
      <c r="L189" s="38">
        <v>0</v>
      </c>
      <c r="M189" s="38">
        <v>0</v>
      </c>
      <c r="N189" s="38">
        <v>0.51253886000000004</v>
      </c>
      <c r="O189" s="38">
        <v>0</v>
      </c>
      <c r="P189" s="38">
        <v>0.51253886000000004</v>
      </c>
      <c r="Q189" s="38">
        <v>0</v>
      </c>
      <c r="R189" s="38">
        <v>0</v>
      </c>
      <c r="S189" s="40">
        <f t="shared" si="28"/>
        <v>0.59830958000000001</v>
      </c>
      <c r="T189" s="26" t="str">
        <f t="shared" si="30"/>
        <v>-</v>
      </c>
      <c r="U189" s="38"/>
      <c r="V189" s="38"/>
      <c r="W189" s="41" t="s">
        <v>864</v>
      </c>
      <c r="X189" s="42" t="s">
        <v>237</v>
      </c>
    </row>
    <row r="190" spans="1:24" s="29" customFormat="1" ht="110.25" x14ac:dyDescent="0.25">
      <c r="A190" s="36">
        <f t="shared" si="29"/>
        <v>157</v>
      </c>
      <c r="B190" s="37" t="s">
        <v>623</v>
      </c>
      <c r="C190" s="38">
        <v>2.4281966209209989</v>
      </c>
      <c r="D190" s="39">
        <f t="shared" si="27"/>
        <v>2.4281966209209989</v>
      </c>
      <c r="E190" s="39">
        <f t="shared" si="27"/>
        <v>1.9772781904999999</v>
      </c>
      <c r="F190" s="38">
        <v>0</v>
      </c>
      <c r="G190" s="38">
        <v>0</v>
      </c>
      <c r="H190" s="38">
        <v>0</v>
      </c>
      <c r="I190" s="38">
        <v>0</v>
      </c>
      <c r="J190" s="38">
        <v>2.3067867898749488</v>
      </c>
      <c r="K190" s="38">
        <v>0</v>
      </c>
      <c r="L190" s="38">
        <v>0.12140983104605008</v>
      </c>
      <c r="M190" s="38">
        <v>1.9772781904999999</v>
      </c>
      <c r="N190" s="38">
        <v>1.7900825899999999</v>
      </c>
      <c r="O190" s="38">
        <v>1.7900825899999999</v>
      </c>
      <c r="P190" s="38">
        <v>1.7900825899999999</v>
      </c>
      <c r="Q190" s="38">
        <v>1.7900825899999999</v>
      </c>
      <c r="R190" s="38">
        <v>0.45091843042099899</v>
      </c>
      <c r="S190" s="40">
        <f t="shared" si="28"/>
        <v>-0.45091843042099899</v>
      </c>
      <c r="T190" s="26">
        <f t="shared" si="30"/>
        <v>0.81429904541668929</v>
      </c>
      <c r="U190" s="38"/>
      <c r="V190" s="38"/>
      <c r="W190" s="41" t="s">
        <v>87</v>
      </c>
      <c r="X190" s="42" t="s">
        <v>237</v>
      </c>
    </row>
    <row r="191" spans="1:24" s="29" customFormat="1" ht="31.5" x14ac:dyDescent="0.25">
      <c r="A191" s="36">
        <f t="shared" si="29"/>
        <v>158</v>
      </c>
      <c r="B191" s="37" t="s">
        <v>501</v>
      </c>
      <c r="C191" s="38">
        <v>3.92683822E-2</v>
      </c>
      <c r="D191" s="39">
        <f t="shared" si="27"/>
        <v>3.9268379999999999E-2</v>
      </c>
      <c r="E191" s="39">
        <f t="shared" si="27"/>
        <v>3.9268380000000006E-2</v>
      </c>
      <c r="F191" s="38">
        <v>3.9268379999999999E-2</v>
      </c>
      <c r="G191" s="38">
        <v>3.9268380000000006E-2</v>
      </c>
      <c r="H191" s="38">
        <v>0</v>
      </c>
      <c r="I191" s="38">
        <v>0</v>
      </c>
      <c r="J191" s="38">
        <v>0</v>
      </c>
      <c r="K191" s="38">
        <v>0</v>
      </c>
      <c r="L191" s="38">
        <v>0</v>
      </c>
      <c r="M191" s="38">
        <v>0</v>
      </c>
      <c r="N191" s="38">
        <v>0</v>
      </c>
      <c r="O191" s="38">
        <v>0</v>
      </c>
      <c r="P191" s="38">
        <v>0</v>
      </c>
      <c r="Q191" s="38">
        <v>0</v>
      </c>
      <c r="R191" s="38">
        <v>2.1999999946786808E-9</v>
      </c>
      <c r="S191" s="40">
        <f t="shared" si="28"/>
        <v>0</v>
      </c>
      <c r="T191" s="26">
        <f t="shared" si="30"/>
        <v>1.0000000000000002</v>
      </c>
      <c r="U191" s="38"/>
      <c r="V191" s="38"/>
      <c r="W191" s="41"/>
      <c r="X191" s="42" t="s">
        <v>241</v>
      </c>
    </row>
    <row r="192" spans="1:24" s="29" customFormat="1" ht="31.5" x14ac:dyDescent="0.25">
      <c r="A192" s="36">
        <f t="shared" si="29"/>
        <v>159</v>
      </c>
      <c r="B192" s="37" t="s">
        <v>502</v>
      </c>
      <c r="C192" s="38">
        <v>2.8389985678</v>
      </c>
      <c r="D192" s="39">
        <f t="shared" si="27"/>
        <v>2.8389990599999999</v>
      </c>
      <c r="E192" s="39">
        <f t="shared" si="27"/>
        <v>2.8380215399999997</v>
      </c>
      <c r="F192" s="38">
        <v>2.8389990599999999</v>
      </c>
      <c r="G192" s="38">
        <v>2.8380215399999997</v>
      </c>
      <c r="H192" s="38">
        <v>0</v>
      </c>
      <c r="I192" s="38">
        <v>0</v>
      </c>
      <c r="J192" s="38">
        <v>0</v>
      </c>
      <c r="K192" s="38">
        <v>0</v>
      </c>
      <c r="L192" s="38">
        <v>0</v>
      </c>
      <c r="M192" s="38">
        <v>0</v>
      </c>
      <c r="N192" s="38">
        <v>0</v>
      </c>
      <c r="O192" s="38">
        <v>0</v>
      </c>
      <c r="P192" s="38">
        <v>0</v>
      </c>
      <c r="Q192" s="38">
        <v>0</v>
      </c>
      <c r="R192" s="38">
        <v>9.7702780000030742E-4</v>
      </c>
      <c r="S192" s="40">
        <f t="shared" si="28"/>
        <v>-9.7752000000017603E-4</v>
      </c>
      <c r="T192" s="26">
        <f t="shared" si="30"/>
        <v>0.99965568146401562</v>
      </c>
      <c r="U192" s="38"/>
      <c r="V192" s="38"/>
      <c r="W192" s="41"/>
      <c r="X192" s="42" t="s">
        <v>241</v>
      </c>
    </row>
    <row r="193" spans="1:24" s="29" customFormat="1" ht="63" x14ac:dyDescent="0.25">
      <c r="A193" s="36">
        <f t="shared" si="29"/>
        <v>160</v>
      </c>
      <c r="B193" s="37" t="s">
        <v>624</v>
      </c>
      <c r="C193" s="38">
        <v>0</v>
      </c>
      <c r="D193" s="39">
        <f t="shared" si="27"/>
        <v>0</v>
      </c>
      <c r="E193" s="39">
        <f t="shared" si="27"/>
        <v>0.18241501300000001</v>
      </c>
      <c r="F193" s="38">
        <v>0</v>
      </c>
      <c r="G193" s="38">
        <v>0</v>
      </c>
      <c r="H193" s="38">
        <v>0</v>
      </c>
      <c r="I193" s="38">
        <v>0</v>
      </c>
      <c r="J193" s="38">
        <v>0</v>
      </c>
      <c r="K193" s="38">
        <v>8.4135003E-2</v>
      </c>
      <c r="L193" s="38">
        <v>0</v>
      </c>
      <c r="M193" s="38">
        <v>9.8280010000000001E-2</v>
      </c>
      <c r="N193" s="38">
        <v>0</v>
      </c>
      <c r="O193" s="38">
        <v>0</v>
      </c>
      <c r="P193" s="38">
        <v>0</v>
      </c>
      <c r="Q193" s="38">
        <v>0</v>
      </c>
      <c r="R193" s="38">
        <v>0</v>
      </c>
      <c r="S193" s="40">
        <f t="shared" si="28"/>
        <v>0.18241501300000001</v>
      </c>
      <c r="T193" s="26" t="str">
        <f t="shared" si="30"/>
        <v>-</v>
      </c>
      <c r="U193" s="38"/>
      <c r="V193" s="38"/>
      <c r="W193" s="41" t="s">
        <v>86</v>
      </c>
      <c r="X193" s="42" t="s">
        <v>240</v>
      </c>
    </row>
    <row r="194" spans="1:24" s="29" customFormat="1" ht="31.5" x14ac:dyDescent="0.25">
      <c r="A194" s="36">
        <f t="shared" si="29"/>
        <v>161</v>
      </c>
      <c r="B194" s="37" t="s">
        <v>625</v>
      </c>
      <c r="C194" s="38">
        <v>0</v>
      </c>
      <c r="D194" s="39">
        <f t="shared" ref="D194:E257" si="31">F194+H194+J194+L194</f>
        <v>0</v>
      </c>
      <c r="E194" s="39">
        <f t="shared" si="31"/>
        <v>5.6551395499999997E-2</v>
      </c>
      <c r="F194" s="38">
        <v>0</v>
      </c>
      <c r="G194" s="38">
        <v>1.5299999999999999E-3</v>
      </c>
      <c r="H194" s="38">
        <v>0</v>
      </c>
      <c r="I194" s="38">
        <v>5.2247855500000003E-2</v>
      </c>
      <c r="J194" s="38">
        <v>0</v>
      </c>
      <c r="K194" s="38">
        <v>1.3699300000000001E-3</v>
      </c>
      <c r="L194" s="38">
        <v>0</v>
      </c>
      <c r="M194" s="38">
        <v>1.40361E-3</v>
      </c>
      <c r="N194" s="38">
        <v>5.0960470000000001E-2</v>
      </c>
      <c r="O194" s="38">
        <v>1.40361E-3</v>
      </c>
      <c r="P194" s="38">
        <v>0</v>
      </c>
      <c r="Q194" s="38">
        <v>0</v>
      </c>
      <c r="R194" s="38">
        <v>0</v>
      </c>
      <c r="S194" s="40">
        <f t="shared" si="28"/>
        <v>5.6551395499999997E-2</v>
      </c>
      <c r="T194" s="26" t="str">
        <f t="shared" si="30"/>
        <v>-</v>
      </c>
      <c r="U194" s="38"/>
      <c r="V194" s="38"/>
      <c r="W194" s="41" t="s">
        <v>858</v>
      </c>
      <c r="X194" s="42" t="s">
        <v>240</v>
      </c>
    </row>
    <row r="195" spans="1:24" s="29" customFormat="1" ht="31.5" x14ac:dyDescent="0.25">
      <c r="A195" s="36">
        <f t="shared" si="29"/>
        <v>162</v>
      </c>
      <c r="B195" s="37" t="s">
        <v>626</v>
      </c>
      <c r="C195" s="38">
        <v>0</v>
      </c>
      <c r="D195" s="39">
        <f t="shared" si="31"/>
        <v>0</v>
      </c>
      <c r="E195" s="39">
        <f t="shared" si="31"/>
        <v>5.6551395499999997E-2</v>
      </c>
      <c r="F195" s="38">
        <v>0</v>
      </c>
      <c r="G195" s="38">
        <v>1.5299999999999999E-3</v>
      </c>
      <c r="H195" s="38">
        <v>0</v>
      </c>
      <c r="I195" s="38">
        <v>5.2247855500000003E-2</v>
      </c>
      <c r="J195" s="38">
        <v>0</v>
      </c>
      <c r="K195" s="38">
        <v>1.3699300000000001E-3</v>
      </c>
      <c r="L195" s="38">
        <v>0</v>
      </c>
      <c r="M195" s="38">
        <v>1.40361E-3</v>
      </c>
      <c r="N195" s="38">
        <v>5.0960470000000001E-2</v>
      </c>
      <c r="O195" s="38">
        <v>1.40361E-3</v>
      </c>
      <c r="P195" s="38">
        <v>0</v>
      </c>
      <c r="Q195" s="38">
        <v>0</v>
      </c>
      <c r="R195" s="38">
        <v>0</v>
      </c>
      <c r="S195" s="40">
        <f t="shared" si="28"/>
        <v>5.6551395499999997E-2</v>
      </c>
      <c r="T195" s="26" t="str">
        <f t="shared" si="30"/>
        <v>-</v>
      </c>
      <c r="U195" s="38"/>
      <c r="V195" s="38"/>
      <c r="W195" s="41" t="s">
        <v>858</v>
      </c>
      <c r="X195" s="42" t="s">
        <v>240</v>
      </c>
    </row>
    <row r="196" spans="1:24" s="29" customFormat="1" ht="63" x14ac:dyDescent="0.25">
      <c r="A196" s="36">
        <f t="shared" si="29"/>
        <v>163</v>
      </c>
      <c r="B196" s="37" t="s">
        <v>627</v>
      </c>
      <c r="C196" s="38">
        <v>8.6139999999999994E-2</v>
      </c>
      <c r="D196" s="39">
        <f t="shared" si="31"/>
        <v>8.6139999999999994E-2</v>
      </c>
      <c r="E196" s="39">
        <f t="shared" si="31"/>
        <v>0</v>
      </c>
      <c r="F196" s="38">
        <v>0</v>
      </c>
      <c r="G196" s="38">
        <v>0</v>
      </c>
      <c r="H196" s="38">
        <v>0</v>
      </c>
      <c r="I196" s="38">
        <v>0</v>
      </c>
      <c r="J196" s="38">
        <v>8.6139999999999994E-2</v>
      </c>
      <c r="K196" s="38">
        <v>0</v>
      </c>
      <c r="L196" s="38">
        <v>0</v>
      </c>
      <c r="M196" s="38">
        <v>0</v>
      </c>
      <c r="N196" s="38">
        <v>0</v>
      </c>
      <c r="O196" s="38">
        <v>0</v>
      </c>
      <c r="P196" s="38">
        <v>0</v>
      </c>
      <c r="Q196" s="38">
        <v>0</v>
      </c>
      <c r="R196" s="38">
        <v>8.6139999999999994E-2</v>
      </c>
      <c r="S196" s="40">
        <f t="shared" si="28"/>
        <v>-8.6139999999999994E-2</v>
      </c>
      <c r="T196" s="26">
        <f t="shared" si="30"/>
        <v>0</v>
      </c>
      <c r="U196" s="38"/>
      <c r="V196" s="38"/>
      <c r="W196" s="41" t="s">
        <v>854</v>
      </c>
      <c r="X196" s="42" t="s">
        <v>240</v>
      </c>
    </row>
    <row r="197" spans="1:24" s="29" customFormat="1" ht="47.25" x14ac:dyDescent="0.25">
      <c r="A197" s="36">
        <f t="shared" si="29"/>
        <v>164</v>
      </c>
      <c r="B197" s="37" t="s">
        <v>628</v>
      </c>
      <c r="C197" s="38">
        <v>0</v>
      </c>
      <c r="D197" s="39">
        <f t="shared" si="31"/>
        <v>0</v>
      </c>
      <c r="E197" s="39">
        <f t="shared" si="31"/>
        <v>1.9033799999999999E-3</v>
      </c>
      <c r="F197" s="38">
        <v>0</v>
      </c>
      <c r="G197" s="38">
        <v>0</v>
      </c>
      <c r="H197" s="38">
        <v>0</v>
      </c>
      <c r="I197" s="38">
        <v>0</v>
      </c>
      <c r="J197" s="38">
        <v>0</v>
      </c>
      <c r="K197" s="38">
        <v>0</v>
      </c>
      <c r="L197" s="38">
        <v>0</v>
      </c>
      <c r="M197" s="38">
        <v>1.9033799999999999E-3</v>
      </c>
      <c r="N197" s="38">
        <v>7.8689899999999993E-3</v>
      </c>
      <c r="O197" s="38">
        <v>7.8689899999999993E-3</v>
      </c>
      <c r="P197" s="38">
        <v>0</v>
      </c>
      <c r="Q197" s="38">
        <v>0</v>
      </c>
      <c r="R197" s="38">
        <v>0</v>
      </c>
      <c r="S197" s="40">
        <f t="shared" si="28"/>
        <v>1.9033799999999999E-3</v>
      </c>
      <c r="T197" s="26" t="str">
        <f t="shared" si="30"/>
        <v>-</v>
      </c>
      <c r="U197" s="38"/>
      <c r="V197" s="38"/>
      <c r="W197" s="41" t="s">
        <v>858</v>
      </c>
      <c r="X197" s="42" t="s">
        <v>240</v>
      </c>
    </row>
    <row r="198" spans="1:24" s="29" customFormat="1" ht="94.5" x14ac:dyDescent="0.25">
      <c r="A198" s="36">
        <f t="shared" si="29"/>
        <v>165</v>
      </c>
      <c r="B198" s="37" t="s">
        <v>629</v>
      </c>
      <c r="C198" s="38">
        <v>2.5063075426568213</v>
      </c>
      <c r="D198" s="39">
        <f t="shared" si="31"/>
        <v>2.5063075426568235</v>
      </c>
      <c r="E198" s="39">
        <f t="shared" si="31"/>
        <v>1.9391542799999999</v>
      </c>
      <c r="F198" s="38">
        <v>1.477003E-2</v>
      </c>
      <c r="G198" s="38">
        <v>1.477003E-2</v>
      </c>
      <c r="H198" s="38">
        <v>0.78049517189999995</v>
      </c>
      <c r="I198" s="38">
        <v>1.8286452199999998</v>
      </c>
      <c r="J198" s="38">
        <v>0</v>
      </c>
      <c r="K198" s="38">
        <v>4.7288179999999999E-2</v>
      </c>
      <c r="L198" s="38">
        <v>1.7110423407568236</v>
      </c>
      <c r="M198" s="38">
        <v>4.8450849999999997E-2</v>
      </c>
      <c r="N198" s="38">
        <v>1.7474522300000002</v>
      </c>
      <c r="O198" s="38">
        <v>4.8450849999999997E-2</v>
      </c>
      <c r="P198" s="38">
        <v>0</v>
      </c>
      <c r="Q198" s="38">
        <v>0</v>
      </c>
      <c r="R198" s="38">
        <v>0.56715326265682142</v>
      </c>
      <c r="S198" s="40">
        <f t="shared" si="28"/>
        <v>-0.56715326265682364</v>
      </c>
      <c r="T198" s="26">
        <f t="shared" si="30"/>
        <v>0.77370962940341703</v>
      </c>
      <c r="U198" s="38"/>
      <c r="V198" s="38"/>
      <c r="W198" s="41" t="s">
        <v>88</v>
      </c>
      <c r="X198" s="42" t="s">
        <v>237</v>
      </c>
    </row>
    <row r="199" spans="1:24" s="29" customFormat="1" ht="78.75" x14ac:dyDescent="0.25">
      <c r="A199" s="36">
        <f t="shared" si="29"/>
        <v>166</v>
      </c>
      <c r="B199" s="37" t="s">
        <v>630</v>
      </c>
      <c r="C199" s="38">
        <v>0.47064188567442944</v>
      </c>
      <c r="D199" s="39">
        <f t="shared" si="31"/>
        <v>0.47064188567442944</v>
      </c>
      <c r="E199" s="39">
        <f t="shared" si="31"/>
        <v>0.65453044799999993</v>
      </c>
      <c r="F199" s="38">
        <v>0</v>
      </c>
      <c r="G199" s="38">
        <v>0</v>
      </c>
      <c r="H199" s="38">
        <v>0</v>
      </c>
      <c r="I199" s="38">
        <v>0</v>
      </c>
      <c r="J199" s="38">
        <v>0</v>
      </c>
      <c r="K199" s="38">
        <v>2.2499999999999999E-2</v>
      </c>
      <c r="L199" s="38">
        <v>0.47064188567442944</v>
      </c>
      <c r="M199" s="38">
        <v>0.63203044799999997</v>
      </c>
      <c r="N199" s="38">
        <v>0.49334568000000001</v>
      </c>
      <c r="O199" s="38">
        <v>0.49334568000000001</v>
      </c>
      <c r="P199" s="38">
        <v>0.49334568000000001</v>
      </c>
      <c r="Q199" s="38">
        <v>0.49334568000000001</v>
      </c>
      <c r="R199" s="38">
        <v>0</v>
      </c>
      <c r="S199" s="40">
        <f t="shared" si="28"/>
        <v>0.18388856232557049</v>
      </c>
      <c r="T199" s="26">
        <f t="shared" si="30"/>
        <v>1.390718650257952</v>
      </c>
      <c r="U199" s="38"/>
      <c r="V199" s="38"/>
      <c r="W199" s="41" t="s">
        <v>89</v>
      </c>
      <c r="X199" s="42" t="s">
        <v>237</v>
      </c>
    </row>
    <row r="200" spans="1:24" s="29" customFormat="1" ht="78.75" x14ac:dyDescent="0.25">
      <c r="A200" s="36">
        <f t="shared" si="29"/>
        <v>167</v>
      </c>
      <c r="B200" s="37" t="s">
        <v>631</v>
      </c>
      <c r="C200" s="38">
        <v>1.5365121828957156</v>
      </c>
      <c r="D200" s="39">
        <f t="shared" si="31"/>
        <v>1.5365121828957156</v>
      </c>
      <c r="E200" s="39">
        <f t="shared" si="31"/>
        <v>0.92459380599999996</v>
      </c>
      <c r="F200" s="38">
        <v>0</v>
      </c>
      <c r="G200" s="38">
        <v>0</v>
      </c>
      <c r="H200" s="38">
        <v>0</v>
      </c>
      <c r="I200" s="38">
        <v>0</v>
      </c>
      <c r="J200" s="38">
        <v>1.4596865737509297</v>
      </c>
      <c r="K200" s="38">
        <v>0.71178797959999995</v>
      </c>
      <c r="L200" s="38">
        <v>7.6825609144785784E-2</v>
      </c>
      <c r="M200" s="38">
        <v>0.21280582640000001</v>
      </c>
      <c r="N200" s="38">
        <v>0.56072791</v>
      </c>
      <c r="O200" s="38">
        <v>3.3025970000000002E-2</v>
      </c>
      <c r="P200" s="38">
        <v>0.56072791</v>
      </c>
      <c r="Q200" s="38">
        <v>0.56072791</v>
      </c>
      <c r="R200" s="38">
        <v>0.6119183768957156</v>
      </c>
      <c r="S200" s="40">
        <f t="shared" si="28"/>
        <v>-0.6119183768957156</v>
      </c>
      <c r="T200" s="26">
        <f t="shared" si="30"/>
        <v>0.60174843798342537</v>
      </c>
      <c r="U200" s="38"/>
      <c r="V200" s="38"/>
      <c r="W200" s="41" t="s">
        <v>90</v>
      </c>
      <c r="X200" s="42" t="s">
        <v>237</v>
      </c>
    </row>
    <row r="201" spans="1:24" s="29" customFormat="1" ht="110.25" x14ac:dyDescent="0.25">
      <c r="A201" s="36">
        <f t="shared" si="29"/>
        <v>168</v>
      </c>
      <c r="B201" s="37" t="s">
        <v>632</v>
      </c>
      <c r="C201" s="38">
        <v>2.7897878908521441</v>
      </c>
      <c r="D201" s="39">
        <f t="shared" si="31"/>
        <v>2.7897878908521441</v>
      </c>
      <c r="E201" s="39">
        <f t="shared" si="31"/>
        <v>0.12587232000000001</v>
      </c>
      <c r="F201" s="38">
        <v>0</v>
      </c>
      <c r="G201" s="38">
        <v>0</v>
      </c>
      <c r="H201" s="38">
        <v>0</v>
      </c>
      <c r="I201" s="38">
        <v>0</v>
      </c>
      <c r="J201" s="38">
        <v>2.6502984963095368</v>
      </c>
      <c r="K201" s="38">
        <v>2.0430600000000002E-3</v>
      </c>
      <c r="L201" s="38">
        <v>0.1394893945426072</v>
      </c>
      <c r="M201" s="38">
        <v>0.12382926</v>
      </c>
      <c r="N201" s="38">
        <v>2.0532131099999997</v>
      </c>
      <c r="O201" s="38">
        <v>1.9472167499999999</v>
      </c>
      <c r="P201" s="38">
        <v>2.0532131100000002</v>
      </c>
      <c r="Q201" s="38">
        <v>2.0532131100000002</v>
      </c>
      <c r="R201" s="38">
        <v>2.663915570852144</v>
      </c>
      <c r="S201" s="40">
        <f t="shared" si="28"/>
        <v>-2.663915570852144</v>
      </c>
      <c r="T201" s="26">
        <f t="shared" si="30"/>
        <v>4.5118957040691778E-2</v>
      </c>
      <c r="U201" s="38"/>
      <c r="V201" s="38"/>
      <c r="W201" s="41" t="s">
        <v>91</v>
      </c>
      <c r="X201" s="42" t="s">
        <v>237</v>
      </c>
    </row>
    <row r="202" spans="1:24" s="29" customFormat="1" ht="78.75" x14ac:dyDescent="0.25">
      <c r="A202" s="36">
        <f t="shared" si="29"/>
        <v>169</v>
      </c>
      <c r="B202" s="37" t="s">
        <v>633</v>
      </c>
      <c r="C202" s="38">
        <v>0.36888679320473494</v>
      </c>
      <c r="D202" s="39">
        <f t="shared" si="31"/>
        <v>0.36888679320473489</v>
      </c>
      <c r="E202" s="39">
        <f t="shared" si="31"/>
        <v>9.6592499999999998E-2</v>
      </c>
      <c r="F202" s="38">
        <v>0</v>
      </c>
      <c r="G202" s="38">
        <v>0</v>
      </c>
      <c r="H202" s="38">
        <v>0</v>
      </c>
      <c r="I202" s="38">
        <v>0</v>
      </c>
      <c r="J202" s="38">
        <v>0.35044245354449816</v>
      </c>
      <c r="K202" s="38">
        <v>0</v>
      </c>
      <c r="L202" s="38">
        <v>1.8444339660236748E-2</v>
      </c>
      <c r="M202" s="38">
        <v>9.6592499999999998E-2</v>
      </c>
      <c r="N202" s="38">
        <v>0</v>
      </c>
      <c r="O202" s="38">
        <v>0</v>
      </c>
      <c r="P202" s="38">
        <v>0</v>
      </c>
      <c r="Q202" s="38">
        <v>0</v>
      </c>
      <c r="R202" s="38">
        <v>0.27229429320473497</v>
      </c>
      <c r="S202" s="40">
        <f t="shared" ref="S202:S265" si="32">E202-D202</f>
        <v>-0.27229429320473486</v>
      </c>
      <c r="T202" s="26">
        <f t="shared" si="30"/>
        <v>0.26184862613498461</v>
      </c>
      <c r="U202" s="38"/>
      <c r="V202" s="38"/>
      <c r="W202" s="41" t="s">
        <v>80</v>
      </c>
      <c r="X202" s="42" t="s">
        <v>237</v>
      </c>
    </row>
    <row r="203" spans="1:24" s="29" customFormat="1" ht="63" x14ac:dyDescent="0.25">
      <c r="A203" s="36">
        <f t="shared" si="29"/>
        <v>170</v>
      </c>
      <c r="B203" s="37" t="s">
        <v>634</v>
      </c>
      <c r="C203" s="38">
        <v>35.971671539999996</v>
      </c>
      <c r="D203" s="39">
        <f t="shared" si="31"/>
        <v>0.7</v>
      </c>
      <c r="E203" s="39">
        <f t="shared" si="31"/>
        <v>1.39677685</v>
      </c>
      <c r="F203" s="38">
        <v>0.35101002000000003</v>
      </c>
      <c r="G203" s="38">
        <v>0.35101002000000003</v>
      </c>
      <c r="H203" s="38">
        <v>0</v>
      </c>
      <c r="I203" s="38">
        <v>0.12669836000000001</v>
      </c>
      <c r="J203" s="38">
        <v>0.34898997999999992</v>
      </c>
      <c r="K203" s="38">
        <v>0.41456950999999997</v>
      </c>
      <c r="L203" s="38">
        <v>0</v>
      </c>
      <c r="M203" s="38">
        <v>0.50449895999999994</v>
      </c>
      <c r="N203" s="38">
        <v>1.45132314</v>
      </c>
      <c r="O203" s="38">
        <v>0.57586895999999999</v>
      </c>
      <c r="P203" s="38">
        <v>2.9962688800000001</v>
      </c>
      <c r="Q203" s="38">
        <v>2.5078315</v>
      </c>
      <c r="R203" s="38">
        <v>34.574894689999994</v>
      </c>
      <c r="S203" s="40">
        <f t="shared" si="32"/>
        <v>0.69677685</v>
      </c>
      <c r="T203" s="26">
        <f t="shared" si="30"/>
        <v>1.9953955000000001</v>
      </c>
      <c r="U203" s="38"/>
      <c r="V203" s="38"/>
      <c r="W203" s="41" t="s">
        <v>865</v>
      </c>
      <c r="X203" s="42" t="s">
        <v>240</v>
      </c>
    </row>
    <row r="204" spans="1:24" s="29" customFormat="1" ht="94.5" x14ac:dyDescent="0.25">
      <c r="A204" s="36">
        <f t="shared" ref="A204:A267" si="33">A203+1</f>
        <v>171</v>
      </c>
      <c r="B204" s="37" t="s">
        <v>635</v>
      </c>
      <c r="C204" s="38">
        <v>3.7255299999999998E-2</v>
      </c>
      <c r="D204" s="39">
        <f t="shared" si="31"/>
        <v>3.7255300000000005E-2</v>
      </c>
      <c r="E204" s="39">
        <f t="shared" si="31"/>
        <v>3.7255300000000005E-2</v>
      </c>
      <c r="F204" s="38">
        <v>3.7255300000000005E-2</v>
      </c>
      <c r="G204" s="38">
        <v>3.7255300000000005E-2</v>
      </c>
      <c r="H204" s="38">
        <v>0</v>
      </c>
      <c r="I204" s="38">
        <v>0</v>
      </c>
      <c r="J204" s="38">
        <v>0</v>
      </c>
      <c r="K204" s="38">
        <v>0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0</v>
      </c>
      <c r="R204" s="38">
        <v>0</v>
      </c>
      <c r="S204" s="40">
        <f t="shared" si="32"/>
        <v>0</v>
      </c>
      <c r="T204" s="26">
        <f t="shared" si="30"/>
        <v>1</v>
      </c>
      <c r="U204" s="38"/>
      <c r="V204" s="38"/>
      <c r="W204" s="41"/>
      <c r="X204" s="42" t="s">
        <v>237</v>
      </c>
    </row>
    <row r="205" spans="1:24" s="29" customFormat="1" ht="47.25" x14ac:dyDescent="0.25">
      <c r="A205" s="36">
        <f t="shared" si="33"/>
        <v>172</v>
      </c>
      <c r="B205" s="37" t="s">
        <v>636</v>
      </c>
      <c r="C205" s="38">
        <v>0</v>
      </c>
      <c r="D205" s="39">
        <f t="shared" si="31"/>
        <v>0</v>
      </c>
      <c r="E205" s="39">
        <f t="shared" si="31"/>
        <v>8.5957030000000004E-2</v>
      </c>
      <c r="F205" s="38">
        <v>0</v>
      </c>
      <c r="G205" s="38">
        <v>8.524909E-2</v>
      </c>
      <c r="H205" s="38">
        <v>0</v>
      </c>
      <c r="I205" s="38">
        <v>7.0794E-4</v>
      </c>
      <c r="J205" s="38">
        <v>0</v>
      </c>
      <c r="K205" s="38">
        <v>0</v>
      </c>
      <c r="L205" s="38">
        <v>0</v>
      </c>
      <c r="M205" s="38">
        <v>0</v>
      </c>
      <c r="N205" s="38">
        <v>7.3072450000000011E-2</v>
      </c>
      <c r="O205" s="38">
        <v>0</v>
      </c>
      <c r="P205" s="38">
        <v>7.3072449999999997E-2</v>
      </c>
      <c r="Q205" s="38">
        <v>0</v>
      </c>
      <c r="R205" s="38">
        <v>0</v>
      </c>
      <c r="S205" s="40">
        <f t="shared" si="32"/>
        <v>8.5957030000000004E-2</v>
      </c>
      <c r="T205" s="26" t="str">
        <f t="shared" si="30"/>
        <v>-</v>
      </c>
      <c r="U205" s="38"/>
      <c r="V205" s="38"/>
      <c r="W205" s="41" t="s">
        <v>866</v>
      </c>
      <c r="X205" s="42" t="s">
        <v>237</v>
      </c>
    </row>
    <row r="206" spans="1:24" s="29" customFormat="1" ht="78.75" x14ac:dyDescent="0.25">
      <c r="A206" s="36">
        <f t="shared" si="33"/>
        <v>173</v>
      </c>
      <c r="B206" s="37" t="s">
        <v>637</v>
      </c>
      <c r="C206" s="38">
        <v>0.39131374838186805</v>
      </c>
      <c r="D206" s="39">
        <f t="shared" si="31"/>
        <v>0.39131374838186805</v>
      </c>
      <c r="E206" s="39">
        <f t="shared" si="31"/>
        <v>0.34940098000000003</v>
      </c>
      <c r="F206" s="38">
        <v>0</v>
      </c>
      <c r="G206" s="38">
        <v>0</v>
      </c>
      <c r="H206" s="38">
        <v>0</v>
      </c>
      <c r="I206" s="38">
        <v>1.7432999999999999E-4</v>
      </c>
      <c r="J206" s="38">
        <v>0</v>
      </c>
      <c r="K206" s="38">
        <v>0.33280330050000001</v>
      </c>
      <c r="L206" s="38">
        <v>0.39131374838186805</v>
      </c>
      <c r="M206" s="38">
        <v>1.642334950000001E-2</v>
      </c>
      <c r="N206" s="38">
        <v>0.29655564000000001</v>
      </c>
      <c r="O206" s="38">
        <v>0</v>
      </c>
      <c r="P206" s="38">
        <v>0.29655564000000001</v>
      </c>
      <c r="Q206" s="38">
        <v>0</v>
      </c>
      <c r="R206" s="38">
        <v>4.1912768381868026E-2</v>
      </c>
      <c r="S206" s="40">
        <f t="shared" si="32"/>
        <v>-4.1912768381868026E-2</v>
      </c>
      <c r="T206" s="26">
        <f t="shared" si="30"/>
        <v>0.89289216503334567</v>
      </c>
      <c r="U206" s="38"/>
      <c r="V206" s="38"/>
      <c r="W206" s="41" t="s">
        <v>866</v>
      </c>
      <c r="X206" s="42" t="s">
        <v>237</v>
      </c>
    </row>
    <row r="207" spans="1:24" s="29" customFormat="1" ht="78.75" x14ac:dyDescent="0.25">
      <c r="A207" s="36">
        <f t="shared" si="33"/>
        <v>174</v>
      </c>
      <c r="B207" s="37" t="s">
        <v>638</v>
      </c>
      <c r="C207" s="38">
        <v>0.51582750079526529</v>
      </c>
      <c r="D207" s="39">
        <f t="shared" si="31"/>
        <v>0.51582750079526529</v>
      </c>
      <c r="E207" s="39">
        <f t="shared" si="31"/>
        <v>0.47852541999999998</v>
      </c>
      <c r="F207" s="38">
        <v>0</v>
      </c>
      <c r="G207" s="38">
        <v>0</v>
      </c>
      <c r="H207" s="38">
        <v>0</v>
      </c>
      <c r="I207" s="38">
        <v>3.978719E-2</v>
      </c>
      <c r="J207" s="38">
        <v>0</v>
      </c>
      <c r="K207" s="38">
        <v>0.43873823000000001</v>
      </c>
      <c r="L207" s="38">
        <v>0.51582750079526529</v>
      </c>
      <c r="M207" s="38">
        <v>0</v>
      </c>
      <c r="N207" s="38">
        <v>0.41159925000000003</v>
      </c>
      <c r="O207" s="38">
        <v>0</v>
      </c>
      <c r="P207" s="38">
        <v>0.41159925000000003</v>
      </c>
      <c r="Q207" s="38">
        <v>0</v>
      </c>
      <c r="R207" s="38">
        <v>3.7302080795265313E-2</v>
      </c>
      <c r="S207" s="40">
        <f t="shared" si="32"/>
        <v>-3.7302080795265313E-2</v>
      </c>
      <c r="T207" s="26">
        <f t="shared" si="30"/>
        <v>0.92768497077461809</v>
      </c>
      <c r="U207" s="38"/>
      <c r="V207" s="38"/>
      <c r="W207" s="41" t="s">
        <v>866</v>
      </c>
      <c r="X207" s="42" t="s">
        <v>237</v>
      </c>
    </row>
    <row r="208" spans="1:24" s="29" customFormat="1" ht="47.25" x14ac:dyDescent="0.25">
      <c r="A208" s="36">
        <f t="shared" si="33"/>
        <v>175</v>
      </c>
      <c r="B208" s="37" t="s">
        <v>639</v>
      </c>
      <c r="C208" s="38">
        <v>0</v>
      </c>
      <c r="D208" s="39">
        <f t="shared" si="31"/>
        <v>0</v>
      </c>
      <c r="E208" s="39">
        <f t="shared" si="31"/>
        <v>0.1447415</v>
      </c>
      <c r="F208" s="38">
        <v>0</v>
      </c>
      <c r="G208" s="38">
        <v>0</v>
      </c>
      <c r="H208" s="38">
        <v>0</v>
      </c>
      <c r="I208" s="38">
        <v>0.1447415</v>
      </c>
      <c r="J208" s="38">
        <v>0</v>
      </c>
      <c r="K208" s="38">
        <v>0</v>
      </c>
      <c r="L208" s="38">
        <v>0</v>
      </c>
      <c r="M208" s="38">
        <v>0</v>
      </c>
      <c r="N208" s="38">
        <v>0.12283935</v>
      </c>
      <c r="O208" s="38">
        <v>0</v>
      </c>
      <c r="P208" s="38">
        <v>0.12283935</v>
      </c>
      <c r="Q208" s="38">
        <v>0</v>
      </c>
      <c r="R208" s="38">
        <v>0</v>
      </c>
      <c r="S208" s="40">
        <f t="shared" si="32"/>
        <v>0.1447415</v>
      </c>
      <c r="T208" s="26" t="str">
        <f t="shared" si="30"/>
        <v>-</v>
      </c>
      <c r="U208" s="38"/>
      <c r="V208" s="38"/>
      <c r="W208" s="41" t="s">
        <v>866</v>
      </c>
      <c r="X208" s="42" t="s">
        <v>237</v>
      </c>
    </row>
    <row r="209" spans="1:24" s="29" customFormat="1" ht="78.75" x14ac:dyDescent="0.25">
      <c r="A209" s="36">
        <f t="shared" si="33"/>
        <v>176</v>
      </c>
      <c r="B209" s="37" t="s">
        <v>640</v>
      </c>
      <c r="C209" s="38">
        <v>0.43044441118526905</v>
      </c>
      <c r="D209" s="39">
        <f t="shared" si="31"/>
        <v>0.43044441118526905</v>
      </c>
      <c r="E209" s="39">
        <f t="shared" si="31"/>
        <v>0.50269010449999996</v>
      </c>
      <c r="F209" s="38">
        <v>0</v>
      </c>
      <c r="G209" s="38">
        <v>0</v>
      </c>
      <c r="H209" s="38">
        <v>0</v>
      </c>
      <c r="I209" s="38">
        <v>2.0442E-4</v>
      </c>
      <c r="J209" s="38">
        <v>0.43044441118526905</v>
      </c>
      <c r="K209" s="38">
        <v>0.40463442999999999</v>
      </c>
      <c r="L209" s="38">
        <v>0</v>
      </c>
      <c r="M209" s="38">
        <v>9.7851254499999998E-2</v>
      </c>
      <c r="N209" s="38">
        <v>0.32040532999999999</v>
      </c>
      <c r="O209" s="38">
        <v>0</v>
      </c>
      <c r="P209" s="38">
        <v>0.32040532999999999</v>
      </c>
      <c r="Q209" s="38">
        <v>0</v>
      </c>
      <c r="R209" s="38">
        <v>0</v>
      </c>
      <c r="S209" s="40">
        <f t="shared" si="32"/>
        <v>7.2245693314730908E-2</v>
      </c>
      <c r="T209" s="26">
        <f t="shared" si="30"/>
        <v>1.1678397754446286</v>
      </c>
      <c r="U209" s="38"/>
      <c r="V209" s="38"/>
      <c r="W209" s="41" t="s">
        <v>866</v>
      </c>
      <c r="X209" s="42" t="s">
        <v>237</v>
      </c>
    </row>
    <row r="210" spans="1:24" s="29" customFormat="1" ht="94.5" x14ac:dyDescent="0.25">
      <c r="A210" s="36">
        <f t="shared" si="33"/>
        <v>177</v>
      </c>
      <c r="B210" s="37" t="s">
        <v>641</v>
      </c>
      <c r="C210" s="38">
        <v>2.057466899998535</v>
      </c>
      <c r="D210" s="39">
        <f t="shared" si="31"/>
        <v>2.057466899998535</v>
      </c>
      <c r="E210" s="39">
        <f t="shared" si="31"/>
        <v>8.846032999999999E-2</v>
      </c>
      <c r="F210" s="38">
        <v>0</v>
      </c>
      <c r="G210" s="38">
        <v>0</v>
      </c>
      <c r="H210" s="38">
        <v>0</v>
      </c>
      <c r="I210" s="38">
        <v>0</v>
      </c>
      <c r="J210" s="38">
        <v>1.9538150401148999</v>
      </c>
      <c r="K210" s="38">
        <v>1.4367799999999999E-3</v>
      </c>
      <c r="L210" s="38">
        <v>0.10365185988363512</v>
      </c>
      <c r="M210" s="38">
        <v>8.7023549999999991E-2</v>
      </c>
      <c r="N210" s="38">
        <v>1.5977861500000001</v>
      </c>
      <c r="O210" s="38">
        <v>1.52324393</v>
      </c>
      <c r="P210" s="38">
        <v>1.5977861499999999</v>
      </c>
      <c r="Q210" s="38">
        <v>1.5977861499999999</v>
      </c>
      <c r="R210" s="38">
        <v>1.9690065699985351</v>
      </c>
      <c r="S210" s="40">
        <f t="shared" si="32"/>
        <v>-1.9690065699985351</v>
      </c>
      <c r="T210" s="26">
        <f t="shared" si="30"/>
        <v>4.2994776732526281E-2</v>
      </c>
      <c r="U210" s="38"/>
      <c r="V210" s="38"/>
      <c r="W210" s="41" t="s">
        <v>91</v>
      </c>
      <c r="X210" s="42" t="s">
        <v>237</v>
      </c>
    </row>
    <row r="211" spans="1:24" s="29" customFormat="1" ht="63" x14ac:dyDescent="0.25">
      <c r="A211" s="36">
        <f t="shared" si="33"/>
        <v>178</v>
      </c>
      <c r="B211" s="37" t="s">
        <v>642</v>
      </c>
      <c r="C211" s="38">
        <v>0</v>
      </c>
      <c r="D211" s="39">
        <f t="shared" si="31"/>
        <v>0</v>
      </c>
      <c r="E211" s="39">
        <f t="shared" si="31"/>
        <v>2.9366524599999999E-2</v>
      </c>
      <c r="F211" s="38">
        <v>0</v>
      </c>
      <c r="G211" s="38">
        <v>0</v>
      </c>
      <c r="H211" s="38">
        <v>0</v>
      </c>
      <c r="I211" s="38">
        <v>0</v>
      </c>
      <c r="J211" s="38">
        <v>0</v>
      </c>
      <c r="K211" s="38">
        <v>2.5934765999999998E-2</v>
      </c>
      <c r="L211" s="38">
        <v>0</v>
      </c>
      <c r="M211" s="38">
        <v>3.4317585999999998E-3</v>
      </c>
      <c r="N211" s="38">
        <v>2.4920609999999999E-2</v>
      </c>
      <c r="O211" s="38">
        <v>2.9082700000000001E-3</v>
      </c>
      <c r="P211" s="38">
        <v>2.4920609999999999E-2</v>
      </c>
      <c r="Q211" s="38">
        <v>2.4920609999999999E-2</v>
      </c>
      <c r="R211" s="38">
        <v>0</v>
      </c>
      <c r="S211" s="40">
        <f t="shared" si="32"/>
        <v>2.9366524599999999E-2</v>
      </c>
      <c r="T211" s="26" t="str">
        <f t="shared" si="30"/>
        <v>-</v>
      </c>
      <c r="U211" s="38"/>
      <c r="V211" s="38"/>
      <c r="W211" s="41" t="s">
        <v>867</v>
      </c>
      <c r="X211" s="42" t="s">
        <v>237</v>
      </c>
    </row>
    <row r="212" spans="1:24" s="29" customFormat="1" ht="63" x14ac:dyDescent="0.25">
      <c r="A212" s="36">
        <f t="shared" si="33"/>
        <v>179</v>
      </c>
      <c r="B212" s="37" t="s">
        <v>643</v>
      </c>
      <c r="C212" s="38">
        <v>0</v>
      </c>
      <c r="D212" s="39">
        <f t="shared" si="31"/>
        <v>0</v>
      </c>
      <c r="E212" s="39">
        <f t="shared" si="31"/>
        <v>7.2815180000000007E-2</v>
      </c>
      <c r="F212" s="38">
        <v>0</v>
      </c>
      <c r="G212" s="38">
        <v>7.2214700000000007E-2</v>
      </c>
      <c r="H212" s="38">
        <v>0</v>
      </c>
      <c r="I212" s="38">
        <v>6.0048000000000002E-4</v>
      </c>
      <c r="J212" s="38">
        <v>0</v>
      </c>
      <c r="K212" s="38">
        <v>0</v>
      </c>
      <c r="L212" s="38">
        <v>0</v>
      </c>
      <c r="M212" s="38">
        <v>0</v>
      </c>
      <c r="N212" s="38">
        <v>6.1980569999999999E-2</v>
      </c>
      <c r="O212" s="38">
        <v>0</v>
      </c>
      <c r="P212" s="38">
        <v>6.1980569999999999E-2</v>
      </c>
      <c r="Q212" s="38">
        <v>0</v>
      </c>
      <c r="R212" s="38">
        <v>0</v>
      </c>
      <c r="S212" s="40">
        <f t="shared" si="32"/>
        <v>7.2815180000000007E-2</v>
      </c>
      <c r="T212" s="26" t="str">
        <f t="shared" si="30"/>
        <v>-</v>
      </c>
      <c r="U212" s="38"/>
      <c r="V212" s="38"/>
      <c r="W212" s="41" t="s">
        <v>866</v>
      </c>
      <c r="X212" s="42" t="s">
        <v>237</v>
      </c>
    </row>
    <row r="213" spans="1:24" s="29" customFormat="1" ht="63" x14ac:dyDescent="0.25">
      <c r="A213" s="36">
        <f t="shared" si="33"/>
        <v>180</v>
      </c>
      <c r="B213" s="37" t="s">
        <v>644</v>
      </c>
      <c r="C213" s="38">
        <v>0</v>
      </c>
      <c r="D213" s="39">
        <f t="shared" si="31"/>
        <v>0</v>
      </c>
      <c r="E213" s="39">
        <f t="shared" si="31"/>
        <v>4.1053399999999999E-3</v>
      </c>
      <c r="F213" s="38">
        <v>0</v>
      </c>
      <c r="G213" s="38">
        <v>4.1053399999999999E-3</v>
      </c>
      <c r="H213" s="38">
        <v>0</v>
      </c>
      <c r="I213" s="38">
        <v>0</v>
      </c>
      <c r="J213" s="38">
        <v>0</v>
      </c>
      <c r="K213" s="38">
        <v>0</v>
      </c>
      <c r="L213" s="38">
        <v>0</v>
      </c>
      <c r="M213" s="38">
        <v>0</v>
      </c>
      <c r="N213" s="38">
        <v>3.5418200000000002E-3</v>
      </c>
      <c r="O213" s="38">
        <v>0</v>
      </c>
      <c r="P213" s="38">
        <v>1.8839620000000001E-2</v>
      </c>
      <c r="Q213" s="38">
        <v>0</v>
      </c>
      <c r="R213" s="38">
        <v>0</v>
      </c>
      <c r="S213" s="40">
        <f t="shared" si="32"/>
        <v>4.1053399999999999E-3</v>
      </c>
      <c r="T213" s="26" t="str">
        <f t="shared" ref="T213:T276" si="34">IF((F213+H213+J213+L213)&gt;0,E213/(F213+H213+J213+L213),"-")</f>
        <v>-</v>
      </c>
      <c r="U213" s="38"/>
      <c r="V213" s="38"/>
      <c r="W213" s="41" t="s">
        <v>866</v>
      </c>
      <c r="X213" s="42" t="s">
        <v>237</v>
      </c>
    </row>
    <row r="214" spans="1:24" s="29" customFormat="1" ht="94.5" x14ac:dyDescent="0.25">
      <c r="A214" s="36">
        <f t="shared" si="33"/>
        <v>181</v>
      </c>
      <c r="B214" s="37" t="s">
        <v>645</v>
      </c>
      <c r="C214" s="38">
        <v>0</v>
      </c>
      <c r="D214" s="39">
        <f t="shared" si="31"/>
        <v>0</v>
      </c>
      <c r="E214" s="39">
        <f t="shared" si="31"/>
        <v>5.8450000000000002E-2</v>
      </c>
      <c r="F214" s="38">
        <v>0</v>
      </c>
      <c r="G214" s="38">
        <v>0</v>
      </c>
      <c r="H214" s="38">
        <v>0</v>
      </c>
      <c r="I214" s="38">
        <v>0</v>
      </c>
      <c r="J214" s="38">
        <v>0</v>
      </c>
      <c r="K214" s="38">
        <v>2.1999999999999999E-2</v>
      </c>
      <c r="L214" s="38">
        <v>0</v>
      </c>
      <c r="M214" s="38">
        <v>3.6450000000000003E-2</v>
      </c>
      <c r="N214" s="38">
        <v>0</v>
      </c>
      <c r="O214" s="38">
        <v>0</v>
      </c>
      <c r="P214" s="38">
        <v>0</v>
      </c>
      <c r="Q214" s="38">
        <v>0</v>
      </c>
      <c r="R214" s="38">
        <v>0</v>
      </c>
      <c r="S214" s="40">
        <f t="shared" si="32"/>
        <v>5.8450000000000002E-2</v>
      </c>
      <c r="T214" s="26" t="str">
        <f t="shared" si="34"/>
        <v>-</v>
      </c>
      <c r="U214" s="38"/>
      <c r="V214" s="38"/>
      <c r="W214" s="41" t="s">
        <v>868</v>
      </c>
      <c r="X214" s="42" t="s">
        <v>237</v>
      </c>
    </row>
    <row r="215" spans="1:24" s="29" customFormat="1" ht="126" x14ac:dyDescent="0.25">
      <c r="A215" s="36">
        <f t="shared" si="33"/>
        <v>182</v>
      </c>
      <c r="B215" s="37" t="s">
        <v>646</v>
      </c>
      <c r="C215" s="38">
        <v>4.8447846527518168</v>
      </c>
      <c r="D215" s="39">
        <f t="shared" si="31"/>
        <v>0</v>
      </c>
      <c r="E215" s="39">
        <f t="shared" si="31"/>
        <v>5.0044798239999997</v>
      </c>
      <c r="F215" s="38">
        <v>0</v>
      </c>
      <c r="G215" s="38">
        <v>0</v>
      </c>
      <c r="H215" s="38">
        <v>0</v>
      </c>
      <c r="I215" s="38">
        <v>0</v>
      </c>
      <c r="J215" s="38">
        <v>0</v>
      </c>
      <c r="K215" s="38">
        <v>5.6148999999999999E-4</v>
      </c>
      <c r="L215" s="38">
        <v>0</v>
      </c>
      <c r="M215" s="38">
        <v>5.0039183339999997</v>
      </c>
      <c r="N215" s="38">
        <v>4.2441071000000008</v>
      </c>
      <c r="O215" s="38">
        <v>4.1848680500000004</v>
      </c>
      <c r="P215" s="38">
        <v>4.2441070999999999</v>
      </c>
      <c r="Q215" s="38">
        <v>4.2441070999999999</v>
      </c>
      <c r="R215" s="38">
        <v>0</v>
      </c>
      <c r="S215" s="40">
        <f t="shared" si="32"/>
        <v>5.0044798239999997</v>
      </c>
      <c r="T215" s="26" t="str">
        <f t="shared" si="34"/>
        <v>-</v>
      </c>
      <c r="U215" s="38"/>
      <c r="V215" s="38"/>
      <c r="W215" s="41" t="s">
        <v>869</v>
      </c>
      <c r="X215" s="42" t="s">
        <v>237</v>
      </c>
    </row>
    <row r="216" spans="1:24" s="29" customFormat="1" ht="63" x14ac:dyDescent="0.25">
      <c r="A216" s="36">
        <f t="shared" si="33"/>
        <v>183</v>
      </c>
      <c r="B216" s="37" t="s">
        <v>647</v>
      </c>
      <c r="C216" s="38">
        <v>0</v>
      </c>
      <c r="D216" s="39">
        <f t="shared" si="31"/>
        <v>0</v>
      </c>
      <c r="E216" s="39">
        <f t="shared" si="31"/>
        <v>8.9854360000000008E-2</v>
      </c>
      <c r="F216" s="38">
        <v>0</v>
      </c>
      <c r="G216" s="38">
        <v>8.9113330000000004E-2</v>
      </c>
      <c r="H216" s="38">
        <v>0</v>
      </c>
      <c r="I216" s="38">
        <v>7.4103000000000005E-4</v>
      </c>
      <c r="J216" s="38">
        <v>0</v>
      </c>
      <c r="K216" s="38">
        <v>0</v>
      </c>
      <c r="L216" s="38">
        <v>0</v>
      </c>
      <c r="M216" s="38">
        <v>0</v>
      </c>
      <c r="N216" s="38">
        <v>7.6487860000000005E-2</v>
      </c>
      <c r="O216" s="38">
        <v>0</v>
      </c>
      <c r="P216" s="38">
        <v>7.6487860000000005E-2</v>
      </c>
      <c r="Q216" s="38">
        <v>0</v>
      </c>
      <c r="R216" s="38">
        <v>0</v>
      </c>
      <c r="S216" s="40">
        <f t="shared" si="32"/>
        <v>8.9854360000000008E-2</v>
      </c>
      <c r="T216" s="26" t="str">
        <f t="shared" si="34"/>
        <v>-</v>
      </c>
      <c r="U216" s="38"/>
      <c r="V216" s="38"/>
      <c r="W216" s="41" t="s">
        <v>866</v>
      </c>
      <c r="X216" s="42" t="s">
        <v>237</v>
      </c>
    </row>
    <row r="217" spans="1:24" s="29" customFormat="1" ht="63" x14ac:dyDescent="0.25">
      <c r="A217" s="36">
        <f t="shared" si="33"/>
        <v>184</v>
      </c>
      <c r="B217" s="37" t="s">
        <v>648</v>
      </c>
      <c r="C217" s="38">
        <v>40.051096725199983</v>
      </c>
      <c r="D217" s="39">
        <f t="shared" si="31"/>
        <v>3.3865132419999298</v>
      </c>
      <c r="E217" s="39">
        <f t="shared" si="31"/>
        <v>5.7446240033000002</v>
      </c>
      <c r="F217" s="38">
        <v>0.36361579249999998</v>
      </c>
      <c r="G217" s="38">
        <v>0.36361579249999998</v>
      </c>
      <c r="H217" s="38">
        <v>0</v>
      </c>
      <c r="I217" s="38">
        <v>0.27713190999999998</v>
      </c>
      <c r="J217" s="38">
        <v>3.0228974494999297</v>
      </c>
      <c r="K217" s="38">
        <v>3.6788045908</v>
      </c>
      <c r="L217" s="38">
        <v>0</v>
      </c>
      <c r="M217" s="38">
        <v>1.4250717099999999</v>
      </c>
      <c r="N217" s="38">
        <v>4.8908741500000001</v>
      </c>
      <c r="O217" s="38">
        <v>1.12319386</v>
      </c>
      <c r="P217" s="38">
        <v>4.1072275200000004</v>
      </c>
      <c r="Q217" s="38">
        <v>2.50798495</v>
      </c>
      <c r="R217" s="38">
        <v>34.306472721899979</v>
      </c>
      <c r="S217" s="40">
        <f t="shared" si="32"/>
        <v>2.3581107613000705</v>
      </c>
      <c r="T217" s="26">
        <f t="shared" si="34"/>
        <v>1.6963240928913277</v>
      </c>
      <c r="U217" s="38"/>
      <c r="V217" s="38"/>
      <c r="W217" s="41" t="s">
        <v>865</v>
      </c>
      <c r="X217" s="42" t="s">
        <v>240</v>
      </c>
    </row>
    <row r="218" spans="1:24" s="29" customFormat="1" ht="47.25" x14ac:dyDescent="0.25">
      <c r="A218" s="36">
        <f t="shared" si="33"/>
        <v>185</v>
      </c>
      <c r="B218" s="37" t="s">
        <v>649</v>
      </c>
      <c r="C218" s="38">
        <v>5.8999999999999995</v>
      </c>
      <c r="D218" s="39">
        <f t="shared" si="31"/>
        <v>1.18</v>
      </c>
      <c r="E218" s="39">
        <f t="shared" si="31"/>
        <v>1.1231864</v>
      </c>
      <c r="F218" s="38">
        <v>0</v>
      </c>
      <c r="G218" s="38">
        <v>0</v>
      </c>
      <c r="H218" s="38">
        <v>0</v>
      </c>
      <c r="I218" s="38">
        <v>0</v>
      </c>
      <c r="J218" s="38">
        <v>0.59</v>
      </c>
      <c r="K218" s="38">
        <v>0.24255399999999999</v>
      </c>
      <c r="L218" s="38">
        <v>0.59</v>
      </c>
      <c r="M218" s="38">
        <v>0.88063240000000009</v>
      </c>
      <c r="N218" s="38">
        <v>0.21027038000000001</v>
      </c>
      <c r="O218" s="38">
        <v>0.21027038000000001</v>
      </c>
      <c r="P218" s="38">
        <v>0.21027038000000001</v>
      </c>
      <c r="Q218" s="38">
        <v>0.21027038000000001</v>
      </c>
      <c r="R218" s="38">
        <v>4.7768135999999997</v>
      </c>
      <c r="S218" s="40">
        <f t="shared" si="32"/>
        <v>-5.6813599999999909E-2</v>
      </c>
      <c r="T218" s="26">
        <f t="shared" si="34"/>
        <v>0.95185288135593227</v>
      </c>
      <c r="U218" s="38"/>
      <c r="V218" s="38"/>
      <c r="W218" s="41"/>
      <c r="X218" s="42" t="s">
        <v>241</v>
      </c>
    </row>
    <row r="219" spans="1:24" s="29" customFormat="1" ht="47.25" x14ac:dyDescent="0.25">
      <c r="A219" s="36">
        <f t="shared" si="33"/>
        <v>186</v>
      </c>
      <c r="B219" s="37" t="s">
        <v>450</v>
      </c>
      <c r="C219" s="38">
        <v>0.22067639019999996</v>
      </c>
      <c r="D219" s="39">
        <f t="shared" si="31"/>
        <v>0.22067639999999999</v>
      </c>
      <c r="E219" s="39">
        <f t="shared" si="31"/>
        <v>0.22067639999999999</v>
      </c>
      <c r="F219" s="38">
        <v>0.22067639999999999</v>
      </c>
      <c r="G219" s="38">
        <v>0.22067639999999999</v>
      </c>
      <c r="H219" s="38">
        <v>0</v>
      </c>
      <c r="I219" s="38">
        <v>0</v>
      </c>
      <c r="J219" s="38">
        <v>0</v>
      </c>
      <c r="K219" s="38">
        <v>0</v>
      </c>
      <c r="L219" s="38">
        <v>0</v>
      </c>
      <c r="M219" s="38">
        <v>0</v>
      </c>
      <c r="N219" s="38">
        <v>0</v>
      </c>
      <c r="O219" s="38">
        <v>0</v>
      </c>
      <c r="P219" s="38">
        <v>0</v>
      </c>
      <c r="Q219" s="38">
        <v>0</v>
      </c>
      <c r="R219" s="38">
        <v>-9.8000000336995186E-9</v>
      </c>
      <c r="S219" s="40">
        <f t="shared" si="32"/>
        <v>0</v>
      </c>
      <c r="T219" s="26">
        <f t="shared" si="34"/>
        <v>1</v>
      </c>
      <c r="U219" s="38"/>
      <c r="V219" s="38"/>
      <c r="W219" s="41"/>
      <c r="X219" s="42" t="s">
        <v>239</v>
      </c>
    </row>
    <row r="220" spans="1:24" s="29" customFormat="1" ht="47.25" x14ac:dyDescent="0.25">
      <c r="A220" s="36">
        <f t="shared" si="33"/>
        <v>187</v>
      </c>
      <c r="B220" s="37" t="s">
        <v>451</v>
      </c>
      <c r="C220" s="38">
        <v>0.22067639019999996</v>
      </c>
      <c r="D220" s="39">
        <f t="shared" si="31"/>
        <v>0.22067639999999999</v>
      </c>
      <c r="E220" s="39">
        <f t="shared" si="31"/>
        <v>0.22067639999999999</v>
      </c>
      <c r="F220" s="38">
        <v>0.22067639999999999</v>
      </c>
      <c r="G220" s="38">
        <v>0.22067639999999999</v>
      </c>
      <c r="H220" s="38">
        <v>0</v>
      </c>
      <c r="I220" s="38">
        <v>0</v>
      </c>
      <c r="J220" s="38">
        <v>0</v>
      </c>
      <c r="K220" s="38">
        <v>0</v>
      </c>
      <c r="L220" s="38">
        <v>0</v>
      </c>
      <c r="M220" s="38">
        <v>0</v>
      </c>
      <c r="N220" s="38">
        <v>0</v>
      </c>
      <c r="O220" s="38">
        <v>0</v>
      </c>
      <c r="P220" s="38">
        <v>0</v>
      </c>
      <c r="Q220" s="38">
        <v>0</v>
      </c>
      <c r="R220" s="38">
        <v>-9.8000000336995186E-9</v>
      </c>
      <c r="S220" s="40">
        <f t="shared" si="32"/>
        <v>0</v>
      </c>
      <c r="T220" s="26">
        <f t="shared" si="34"/>
        <v>1</v>
      </c>
      <c r="U220" s="38"/>
      <c r="V220" s="38"/>
      <c r="W220" s="41"/>
      <c r="X220" s="42" t="s">
        <v>239</v>
      </c>
    </row>
    <row r="221" spans="1:24" s="29" customFormat="1" ht="47.25" x14ac:dyDescent="0.25">
      <c r="A221" s="36">
        <f t="shared" si="33"/>
        <v>188</v>
      </c>
      <c r="B221" s="37" t="s">
        <v>452</v>
      </c>
      <c r="C221" s="38">
        <v>0.22067639019999996</v>
      </c>
      <c r="D221" s="39">
        <f t="shared" si="31"/>
        <v>0.22067639999999999</v>
      </c>
      <c r="E221" s="39">
        <f t="shared" si="31"/>
        <v>0.22067639999999999</v>
      </c>
      <c r="F221" s="38">
        <v>0.22067639999999999</v>
      </c>
      <c r="G221" s="38">
        <v>0.22067639999999999</v>
      </c>
      <c r="H221" s="38">
        <v>0</v>
      </c>
      <c r="I221" s="38">
        <v>0</v>
      </c>
      <c r="J221" s="38">
        <v>0</v>
      </c>
      <c r="K221" s="38">
        <v>0</v>
      </c>
      <c r="L221" s="38">
        <v>0</v>
      </c>
      <c r="M221" s="38">
        <v>0</v>
      </c>
      <c r="N221" s="38">
        <v>0</v>
      </c>
      <c r="O221" s="38">
        <v>0</v>
      </c>
      <c r="P221" s="38">
        <v>0</v>
      </c>
      <c r="Q221" s="38">
        <v>0</v>
      </c>
      <c r="R221" s="38">
        <v>-9.8000000336995186E-9</v>
      </c>
      <c r="S221" s="40">
        <f t="shared" si="32"/>
        <v>0</v>
      </c>
      <c r="T221" s="26">
        <f t="shared" si="34"/>
        <v>1</v>
      </c>
      <c r="U221" s="38"/>
      <c r="V221" s="38"/>
      <c r="W221" s="41"/>
      <c r="X221" s="42" t="s">
        <v>239</v>
      </c>
    </row>
    <row r="222" spans="1:24" s="29" customFormat="1" ht="47.25" x14ac:dyDescent="0.25">
      <c r="A222" s="36">
        <f t="shared" si="33"/>
        <v>189</v>
      </c>
      <c r="B222" s="37" t="s">
        <v>453</v>
      </c>
      <c r="C222" s="38">
        <v>0.22067639019999996</v>
      </c>
      <c r="D222" s="39">
        <f t="shared" si="31"/>
        <v>0.22067639999999999</v>
      </c>
      <c r="E222" s="39">
        <f t="shared" si="31"/>
        <v>0.22067639999999999</v>
      </c>
      <c r="F222" s="38">
        <v>0.22067639999999999</v>
      </c>
      <c r="G222" s="38">
        <v>0.22067639999999999</v>
      </c>
      <c r="H222" s="38">
        <v>0</v>
      </c>
      <c r="I222" s="38">
        <v>0</v>
      </c>
      <c r="J222" s="38">
        <v>0</v>
      </c>
      <c r="K222" s="38">
        <v>0</v>
      </c>
      <c r="L222" s="38">
        <v>0</v>
      </c>
      <c r="M222" s="38">
        <v>0</v>
      </c>
      <c r="N222" s="38">
        <v>0</v>
      </c>
      <c r="O222" s="38">
        <v>0</v>
      </c>
      <c r="P222" s="38">
        <v>0</v>
      </c>
      <c r="Q222" s="38">
        <v>0</v>
      </c>
      <c r="R222" s="38">
        <v>-9.8000000336995186E-9</v>
      </c>
      <c r="S222" s="40">
        <f t="shared" si="32"/>
        <v>0</v>
      </c>
      <c r="T222" s="26">
        <f t="shared" si="34"/>
        <v>1</v>
      </c>
      <c r="U222" s="38"/>
      <c r="V222" s="38"/>
      <c r="W222" s="41"/>
      <c r="X222" s="42" t="s">
        <v>239</v>
      </c>
    </row>
    <row r="223" spans="1:24" s="29" customFormat="1" ht="47.25" x14ac:dyDescent="0.25">
      <c r="A223" s="36">
        <f t="shared" si="33"/>
        <v>190</v>
      </c>
      <c r="B223" s="37" t="s">
        <v>454</v>
      </c>
      <c r="C223" s="38">
        <v>0.16202778239999999</v>
      </c>
      <c r="D223" s="39">
        <f t="shared" si="31"/>
        <v>0.16202778000000001</v>
      </c>
      <c r="E223" s="39">
        <f t="shared" si="31"/>
        <v>0.16202778000000001</v>
      </c>
      <c r="F223" s="38">
        <v>0.16202778000000001</v>
      </c>
      <c r="G223" s="38">
        <v>0.16202778000000001</v>
      </c>
      <c r="H223" s="38">
        <v>0</v>
      </c>
      <c r="I223" s="38">
        <v>0</v>
      </c>
      <c r="J223" s="38">
        <v>0</v>
      </c>
      <c r="K223" s="38">
        <v>0</v>
      </c>
      <c r="L223" s="38">
        <v>0</v>
      </c>
      <c r="M223" s="38">
        <v>0</v>
      </c>
      <c r="N223" s="38">
        <v>0</v>
      </c>
      <c r="O223" s="38">
        <v>0</v>
      </c>
      <c r="P223" s="38">
        <v>0</v>
      </c>
      <c r="Q223" s="38">
        <v>0</v>
      </c>
      <c r="R223" s="38">
        <v>2.3999999765322855E-9</v>
      </c>
      <c r="S223" s="40">
        <f t="shared" si="32"/>
        <v>0</v>
      </c>
      <c r="T223" s="26">
        <f t="shared" si="34"/>
        <v>1</v>
      </c>
      <c r="U223" s="38"/>
      <c r="V223" s="38"/>
      <c r="W223" s="41"/>
      <c r="X223" s="42" t="s">
        <v>239</v>
      </c>
    </row>
    <row r="224" spans="1:24" s="29" customFormat="1" ht="47.25" x14ac:dyDescent="0.25">
      <c r="A224" s="36">
        <f t="shared" si="33"/>
        <v>191</v>
      </c>
      <c r="B224" s="37" t="s">
        <v>455</v>
      </c>
      <c r="C224" s="38">
        <v>0.22067639019999996</v>
      </c>
      <c r="D224" s="39">
        <f t="shared" si="31"/>
        <v>0.22067639999999999</v>
      </c>
      <c r="E224" s="39">
        <f t="shared" si="31"/>
        <v>0.22067639999999999</v>
      </c>
      <c r="F224" s="38">
        <v>0.22067639999999999</v>
      </c>
      <c r="G224" s="38">
        <v>0.22067639999999999</v>
      </c>
      <c r="H224" s="38">
        <v>0</v>
      </c>
      <c r="I224" s="38">
        <v>0</v>
      </c>
      <c r="J224" s="38">
        <v>0</v>
      </c>
      <c r="K224" s="38">
        <v>0</v>
      </c>
      <c r="L224" s="38">
        <v>0</v>
      </c>
      <c r="M224" s="38">
        <v>0</v>
      </c>
      <c r="N224" s="38">
        <v>0</v>
      </c>
      <c r="O224" s="38">
        <v>0</v>
      </c>
      <c r="P224" s="38">
        <v>0</v>
      </c>
      <c r="Q224" s="38">
        <v>0</v>
      </c>
      <c r="R224" s="38">
        <v>-9.8000000336995186E-9</v>
      </c>
      <c r="S224" s="40">
        <f t="shared" si="32"/>
        <v>0</v>
      </c>
      <c r="T224" s="26">
        <f t="shared" si="34"/>
        <v>1</v>
      </c>
      <c r="U224" s="38"/>
      <c r="V224" s="38"/>
      <c r="W224" s="41"/>
      <c r="X224" s="42" t="s">
        <v>239</v>
      </c>
    </row>
    <row r="225" spans="1:24" s="29" customFormat="1" ht="47.25" x14ac:dyDescent="0.25">
      <c r="A225" s="36">
        <f t="shared" si="33"/>
        <v>192</v>
      </c>
      <c r="B225" s="37" t="s">
        <v>456</v>
      </c>
      <c r="C225" s="38">
        <v>0.22067639019999996</v>
      </c>
      <c r="D225" s="39">
        <f t="shared" si="31"/>
        <v>0.22067639999999999</v>
      </c>
      <c r="E225" s="39">
        <f t="shared" si="31"/>
        <v>0.22067639999999999</v>
      </c>
      <c r="F225" s="38">
        <v>0.22067639999999999</v>
      </c>
      <c r="G225" s="38">
        <v>0.22067639999999999</v>
      </c>
      <c r="H225" s="38">
        <v>0</v>
      </c>
      <c r="I225" s="38">
        <v>0</v>
      </c>
      <c r="J225" s="38">
        <v>0</v>
      </c>
      <c r="K225" s="38">
        <v>0</v>
      </c>
      <c r="L225" s="38">
        <v>0</v>
      </c>
      <c r="M225" s="38">
        <v>0</v>
      </c>
      <c r="N225" s="38">
        <v>0</v>
      </c>
      <c r="O225" s="38">
        <v>0</v>
      </c>
      <c r="P225" s="38">
        <v>0</v>
      </c>
      <c r="Q225" s="38">
        <v>0</v>
      </c>
      <c r="R225" s="38">
        <v>-9.8000000336995186E-9</v>
      </c>
      <c r="S225" s="40">
        <f t="shared" si="32"/>
        <v>0</v>
      </c>
      <c r="T225" s="26">
        <f t="shared" si="34"/>
        <v>1</v>
      </c>
      <c r="U225" s="38"/>
      <c r="V225" s="38"/>
      <c r="W225" s="41"/>
      <c r="X225" s="42" t="s">
        <v>239</v>
      </c>
    </row>
    <row r="226" spans="1:24" s="29" customFormat="1" ht="47.25" x14ac:dyDescent="0.25">
      <c r="A226" s="36">
        <f t="shared" si="33"/>
        <v>193</v>
      </c>
      <c r="B226" s="37" t="s">
        <v>457</v>
      </c>
      <c r="C226" s="38">
        <v>4.5884016799999996E-2</v>
      </c>
      <c r="D226" s="39">
        <f t="shared" si="31"/>
        <v>4.5884010000000003E-2</v>
      </c>
      <c r="E226" s="39">
        <f t="shared" si="31"/>
        <v>4.5884010000000003E-2</v>
      </c>
      <c r="F226" s="38">
        <v>4.5884010000000003E-2</v>
      </c>
      <c r="G226" s="38">
        <v>4.5884010000000003E-2</v>
      </c>
      <c r="H226" s="38">
        <v>0</v>
      </c>
      <c r="I226" s="38">
        <v>0</v>
      </c>
      <c r="J226" s="38">
        <v>0</v>
      </c>
      <c r="K226" s="38">
        <v>0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0</v>
      </c>
      <c r="R226" s="38">
        <v>6.7999999936452227E-9</v>
      </c>
      <c r="S226" s="40">
        <f t="shared" si="32"/>
        <v>0</v>
      </c>
      <c r="T226" s="26">
        <f t="shared" si="34"/>
        <v>1</v>
      </c>
      <c r="U226" s="38"/>
      <c r="V226" s="38"/>
      <c r="W226" s="41"/>
      <c r="X226" s="42" t="s">
        <v>239</v>
      </c>
    </row>
    <row r="227" spans="1:24" s="29" customFormat="1" ht="47.25" x14ac:dyDescent="0.25">
      <c r="A227" s="36">
        <f t="shared" si="33"/>
        <v>194</v>
      </c>
      <c r="B227" s="37" t="s">
        <v>458</v>
      </c>
      <c r="C227" s="38">
        <v>0.27769037939999996</v>
      </c>
      <c r="D227" s="39">
        <f t="shared" si="31"/>
        <v>0.27769038000000001</v>
      </c>
      <c r="E227" s="39">
        <f t="shared" si="31"/>
        <v>0.27769038000000001</v>
      </c>
      <c r="F227" s="38">
        <v>0.27769038000000001</v>
      </c>
      <c r="G227" s="38">
        <v>0.27769038000000001</v>
      </c>
      <c r="H227" s="38">
        <v>0</v>
      </c>
      <c r="I227" s="38">
        <v>0</v>
      </c>
      <c r="J227" s="38">
        <v>0</v>
      </c>
      <c r="K227" s="38">
        <v>0</v>
      </c>
      <c r="L227" s="38">
        <v>0</v>
      </c>
      <c r="M227" s="38">
        <v>0</v>
      </c>
      <c r="N227" s="38">
        <v>0</v>
      </c>
      <c r="O227" s="38">
        <v>0</v>
      </c>
      <c r="P227" s="38">
        <v>0</v>
      </c>
      <c r="Q227" s="38">
        <v>0</v>
      </c>
      <c r="R227" s="38">
        <v>-6.000000496442226E-10</v>
      </c>
      <c r="S227" s="40">
        <f t="shared" si="32"/>
        <v>0</v>
      </c>
      <c r="T227" s="26">
        <f t="shared" si="34"/>
        <v>1</v>
      </c>
      <c r="U227" s="38"/>
      <c r="V227" s="38"/>
      <c r="W227" s="41"/>
      <c r="X227" s="42" t="s">
        <v>239</v>
      </c>
    </row>
    <row r="228" spans="1:24" s="29" customFormat="1" ht="31.5" x14ac:dyDescent="0.25">
      <c r="A228" s="36">
        <f t="shared" si="33"/>
        <v>195</v>
      </c>
      <c r="B228" s="37" t="s">
        <v>323</v>
      </c>
      <c r="C228" s="38">
        <v>12.187330279999999</v>
      </c>
      <c r="D228" s="39">
        <f t="shared" si="31"/>
        <v>12.18733095</v>
      </c>
      <c r="E228" s="39">
        <f t="shared" si="31"/>
        <v>12.066383869999999</v>
      </c>
      <c r="F228" s="38">
        <v>8.730599999999999</v>
      </c>
      <c r="G228" s="38">
        <v>8.730599999999999</v>
      </c>
      <c r="H228" s="38">
        <v>0</v>
      </c>
      <c r="I228" s="38">
        <v>0</v>
      </c>
      <c r="J228" s="38">
        <v>3.4567309500000007</v>
      </c>
      <c r="K228" s="38">
        <v>0</v>
      </c>
      <c r="L228" s="38">
        <v>0</v>
      </c>
      <c r="M228" s="38">
        <v>3.3357838700000002</v>
      </c>
      <c r="N228" s="38">
        <v>7.4369620000000003</v>
      </c>
      <c r="O228" s="38">
        <v>0</v>
      </c>
      <c r="P228" s="38">
        <v>7.4369620000000003</v>
      </c>
      <c r="Q228" s="38">
        <v>0</v>
      </c>
      <c r="R228" s="38">
        <v>0.12094641000000017</v>
      </c>
      <c r="S228" s="40">
        <f t="shared" si="32"/>
        <v>-0.12094708000000054</v>
      </c>
      <c r="T228" s="26">
        <f t="shared" si="34"/>
        <v>0.99007599937211843</v>
      </c>
      <c r="U228" s="38"/>
      <c r="V228" s="38"/>
      <c r="W228" s="41"/>
      <c r="X228" s="42" t="s">
        <v>238</v>
      </c>
    </row>
    <row r="229" spans="1:24" s="29" customFormat="1" ht="31.5" x14ac:dyDescent="0.25">
      <c r="A229" s="36">
        <f t="shared" si="33"/>
        <v>196</v>
      </c>
      <c r="B229" s="37" t="s">
        <v>324</v>
      </c>
      <c r="C229" s="38">
        <v>10.726581219999998</v>
      </c>
      <c r="D229" s="39">
        <f t="shared" si="31"/>
        <v>10.726428629999999</v>
      </c>
      <c r="E229" s="39">
        <f t="shared" si="31"/>
        <v>11.088272709999998</v>
      </c>
      <c r="F229" s="38">
        <v>8.5259719999999994</v>
      </c>
      <c r="G229" s="38">
        <v>8.5259719999999994</v>
      </c>
      <c r="H229" s="38">
        <v>0</v>
      </c>
      <c r="I229" s="38">
        <v>0</v>
      </c>
      <c r="J229" s="38">
        <v>2.2004566299999997</v>
      </c>
      <c r="K229" s="38">
        <v>-1.0125E-2</v>
      </c>
      <c r="L229" s="38">
        <v>0</v>
      </c>
      <c r="M229" s="38">
        <v>2.5724257100000001</v>
      </c>
      <c r="N229" s="38">
        <v>7.2744167199999996</v>
      </c>
      <c r="O229" s="38">
        <v>0</v>
      </c>
      <c r="P229" s="38">
        <v>7.2744460000000002</v>
      </c>
      <c r="Q229" s="38">
        <v>0</v>
      </c>
      <c r="R229" s="38">
        <v>0</v>
      </c>
      <c r="S229" s="40">
        <f t="shared" si="32"/>
        <v>0.36184407999999912</v>
      </c>
      <c r="T229" s="26">
        <f t="shared" si="34"/>
        <v>1.0337338822157436</v>
      </c>
      <c r="U229" s="38"/>
      <c r="V229" s="38"/>
      <c r="W229" s="41"/>
      <c r="X229" s="42" t="s">
        <v>238</v>
      </c>
    </row>
    <row r="230" spans="1:24" s="29" customFormat="1" ht="47.25" x14ac:dyDescent="0.25">
      <c r="A230" s="36">
        <f t="shared" si="33"/>
        <v>197</v>
      </c>
      <c r="B230" s="37" t="s">
        <v>504</v>
      </c>
      <c r="C230" s="38">
        <v>2.5789492134000001</v>
      </c>
      <c r="D230" s="39">
        <f t="shared" si="31"/>
        <v>3.2509000000000003E-2</v>
      </c>
      <c r="E230" s="39">
        <f t="shared" si="31"/>
        <v>2.46361769</v>
      </c>
      <c r="F230" s="38">
        <v>4.5924399999999997E-3</v>
      </c>
      <c r="G230" s="38">
        <v>4.5924399999999997E-3</v>
      </c>
      <c r="H230" s="38">
        <v>0</v>
      </c>
      <c r="I230" s="38">
        <v>3.53178E-3</v>
      </c>
      <c r="J230" s="38">
        <v>2.7916560000000003E-2</v>
      </c>
      <c r="K230" s="38">
        <v>2.3803014899999999</v>
      </c>
      <c r="L230" s="38">
        <v>0</v>
      </c>
      <c r="M230" s="38">
        <v>7.5191980000000005E-2</v>
      </c>
      <c r="N230" s="38">
        <v>2.7307755199999999</v>
      </c>
      <c r="O230" s="38">
        <v>0.67665598000000005</v>
      </c>
      <c r="P230" s="38">
        <v>2.86942115</v>
      </c>
      <c r="Q230" s="38">
        <v>2.86942115</v>
      </c>
      <c r="R230" s="38">
        <v>0.11533152340000008</v>
      </c>
      <c r="S230" s="40">
        <f t="shared" si="32"/>
        <v>2.4311086899999999</v>
      </c>
      <c r="T230" s="26">
        <f t="shared" si="34"/>
        <v>75.782635270232845</v>
      </c>
      <c r="U230" s="38"/>
      <c r="V230" s="38"/>
      <c r="W230" s="41" t="s">
        <v>92</v>
      </c>
      <c r="X230" s="42" t="s">
        <v>241</v>
      </c>
    </row>
    <row r="231" spans="1:24" s="29" customFormat="1" ht="78.75" x14ac:dyDescent="0.25">
      <c r="A231" s="36">
        <f t="shared" si="33"/>
        <v>198</v>
      </c>
      <c r="B231" s="37" t="s">
        <v>505</v>
      </c>
      <c r="C231" s="38">
        <v>1.8746305427999996</v>
      </c>
      <c r="D231" s="39">
        <f t="shared" si="31"/>
        <v>8.8110599999999997E-2</v>
      </c>
      <c r="E231" s="39">
        <f t="shared" si="31"/>
        <v>5.1387796899999998</v>
      </c>
      <c r="F231" s="38">
        <v>8.8110599999999997E-2</v>
      </c>
      <c r="G231" s="38">
        <v>0.13528276</v>
      </c>
      <c r="H231" s="38">
        <v>0</v>
      </c>
      <c r="I231" s="38">
        <v>1.332231E-2</v>
      </c>
      <c r="J231" s="38">
        <v>0</v>
      </c>
      <c r="K231" s="38">
        <v>2.88880889</v>
      </c>
      <c r="L231" s="38">
        <v>0</v>
      </c>
      <c r="M231" s="38">
        <v>2.1013657299999999</v>
      </c>
      <c r="N231" s="38">
        <v>5.3414520100000003</v>
      </c>
      <c r="O231" s="38">
        <v>1.1830691</v>
      </c>
      <c r="P231" s="38">
        <v>5.7172294700000004</v>
      </c>
      <c r="Q231" s="38">
        <v>5.7172294700000004</v>
      </c>
      <c r="R231" s="38">
        <v>0</v>
      </c>
      <c r="S231" s="40">
        <f t="shared" si="32"/>
        <v>5.0506690899999995</v>
      </c>
      <c r="T231" s="26">
        <f t="shared" si="34"/>
        <v>58.321923695900381</v>
      </c>
      <c r="U231" s="38"/>
      <c r="V231" s="38"/>
      <c r="W231" s="41" t="s">
        <v>92</v>
      </c>
      <c r="X231" s="42" t="s">
        <v>241</v>
      </c>
    </row>
    <row r="232" spans="1:24" s="29" customFormat="1" ht="94.5" x14ac:dyDescent="0.25">
      <c r="A232" s="36">
        <f t="shared" si="33"/>
        <v>199</v>
      </c>
      <c r="B232" s="37" t="s">
        <v>506</v>
      </c>
      <c r="C232" s="38">
        <v>4.9544711197999991</v>
      </c>
      <c r="D232" s="39">
        <f t="shared" si="31"/>
        <v>9.4050719999999977E-2</v>
      </c>
      <c r="E232" s="39">
        <f t="shared" si="31"/>
        <v>2.3529377599999997</v>
      </c>
      <c r="F232" s="38">
        <v>1.328622E-2</v>
      </c>
      <c r="G232" s="38">
        <v>1.328622E-2</v>
      </c>
      <c r="H232" s="38">
        <v>0</v>
      </c>
      <c r="I232" s="38">
        <v>1.021766E-2</v>
      </c>
      <c r="J232" s="38">
        <v>0</v>
      </c>
      <c r="K232" s="38">
        <v>2.1909476699999999</v>
      </c>
      <c r="L232" s="38">
        <v>8.0764499999999975E-2</v>
      </c>
      <c r="M232" s="38">
        <v>0.13848621</v>
      </c>
      <c r="N232" s="38">
        <v>3.6659398000000003</v>
      </c>
      <c r="O232" s="38">
        <v>1.75821249</v>
      </c>
      <c r="P232" s="38">
        <v>4.0670509099999999</v>
      </c>
      <c r="Q232" s="38">
        <v>4.0670509099999999</v>
      </c>
      <c r="R232" s="38">
        <v>2.6015333597999994</v>
      </c>
      <c r="S232" s="40">
        <f t="shared" si="32"/>
        <v>2.2588870399999998</v>
      </c>
      <c r="T232" s="26">
        <f t="shared" si="34"/>
        <v>25.01775382474478</v>
      </c>
      <c r="U232" s="38"/>
      <c r="V232" s="38"/>
      <c r="W232" s="41" t="s">
        <v>93</v>
      </c>
      <c r="X232" s="42" t="s">
        <v>241</v>
      </c>
    </row>
    <row r="233" spans="1:24" s="29" customFormat="1" ht="47.25" x14ac:dyDescent="0.25">
      <c r="A233" s="36">
        <f t="shared" si="33"/>
        <v>200</v>
      </c>
      <c r="B233" s="37" t="s">
        <v>507</v>
      </c>
      <c r="C233" s="38">
        <v>3.2680335999999999</v>
      </c>
      <c r="D233" s="39">
        <f t="shared" si="31"/>
        <v>0.47025359999999999</v>
      </c>
      <c r="E233" s="39">
        <f t="shared" si="31"/>
        <v>2.7670287</v>
      </c>
      <c r="F233" s="38">
        <v>1.32009E-2</v>
      </c>
      <c r="G233" s="38">
        <v>1.32009E-2</v>
      </c>
      <c r="H233" s="38">
        <v>0</v>
      </c>
      <c r="I233" s="38">
        <v>4.0298999999999999E-4</v>
      </c>
      <c r="J233" s="38">
        <v>0.45705269999999998</v>
      </c>
      <c r="K233" s="38">
        <v>2.6143979900000001</v>
      </c>
      <c r="L233" s="38">
        <v>0</v>
      </c>
      <c r="M233" s="38">
        <v>0.13902682</v>
      </c>
      <c r="N233" s="38">
        <v>2.58474848</v>
      </c>
      <c r="O233" s="38">
        <v>0.64683014999999999</v>
      </c>
      <c r="P233" s="38">
        <v>2.98326848</v>
      </c>
      <c r="Q233" s="38">
        <v>2.98326848</v>
      </c>
      <c r="R233" s="38">
        <v>0.50100489999999986</v>
      </c>
      <c r="S233" s="40">
        <f t="shared" si="32"/>
        <v>2.2967751000000001</v>
      </c>
      <c r="T233" s="26">
        <f t="shared" si="34"/>
        <v>5.8841201853638125</v>
      </c>
      <c r="U233" s="38"/>
      <c r="V233" s="38"/>
      <c r="W233" s="41" t="s">
        <v>93</v>
      </c>
      <c r="X233" s="42" t="s">
        <v>241</v>
      </c>
    </row>
    <row r="234" spans="1:24" s="29" customFormat="1" ht="47.25" x14ac:dyDescent="0.25">
      <c r="A234" s="36">
        <f t="shared" si="33"/>
        <v>201</v>
      </c>
      <c r="B234" s="37" t="s">
        <v>508</v>
      </c>
      <c r="C234" s="38">
        <v>3.1441336</v>
      </c>
      <c r="D234" s="39">
        <f t="shared" si="31"/>
        <v>1.3048716</v>
      </c>
      <c r="E234" s="39">
        <f t="shared" si="31"/>
        <v>2.68362021</v>
      </c>
      <c r="F234" s="38">
        <v>1.3200389999999999E-2</v>
      </c>
      <c r="G234" s="38">
        <v>1.3200389999999999E-2</v>
      </c>
      <c r="H234" s="38">
        <v>0</v>
      </c>
      <c r="I234" s="38">
        <v>4.0298999999999999E-4</v>
      </c>
      <c r="J234" s="38">
        <v>0</v>
      </c>
      <c r="K234" s="38">
        <v>2.1593200299999999</v>
      </c>
      <c r="L234" s="38">
        <v>1.2916712100000001</v>
      </c>
      <c r="M234" s="38">
        <v>0.51069679999999995</v>
      </c>
      <c r="N234" s="38">
        <v>2.4810234900000001</v>
      </c>
      <c r="O234" s="38">
        <v>0.61176719999999996</v>
      </c>
      <c r="P234" s="38">
        <v>2.8795434900000001</v>
      </c>
      <c r="Q234" s="38">
        <v>2.8795434900000001</v>
      </c>
      <c r="R234" s="38">
        <v>0.46051339000000002</v>
      </c>
      <c r="S234" s="40">
        <f t="shared" si="32"/>
        <v>1.3787486099999999</v>
      </c>
      <c r="T234" s="26">
        <f t="shared" si="34"/>
        <v>2.0566163061561</v>
      </c>
      <c r="U234" s="38"/>
      <c r="V234" s="38"/>
      <c r="W234" s="41" t="s">
        <v>870</v>
      </c>
      <c r="X234" s="42" t="s">
        <v>241</v>
      </c>
    </row>
    <row r="235" spans="1:24" s="29" customFormat="1" ht="78.75" x14ac:dyDescent="0.25">
      <c r="A235" s="36">
        <f t="shared" si="33"/>
        <v>202</v>
      </c>
      <c r="B235" s="37" t="s">
        <v>650</v>
      </c>
      <c r="C235" s="38">
        <v>0</v>
      </c>
      <c r="D235" s="39">
        <f t="shared" si="31"/>
        <v>0</v>
      </c>
      <c r="E235" s="39">
        <f t="shared" si="31"/>
        <v>0.94838576819999987</v>
      </c>
      <c r="F235" s="38">
        <v>0</v>
      </c>
      <c r="G235" s="38">
        <v>1.3806000000000001E-2</v>
      </c>
      <c r="H235" s="38">
        <v>0</v>
      </c>
      <c r="I235" s="38">
        <v>8.821184E-2</v>
      </c>
      <c r="J235" s="38">
        <v>0</v>
      </c>
      <c r="K235" s="38">
        <v>7.8686309999999995E-2</v>
      </c>
      <c r="L235" s="38">
        <v>0</v>
      </c>
      <c r="M235" s="38">
        <v>0.76768161819999992</v>
      </c>
      <c r="N235" s="38">
        <v>0.71215580000000001</v>
      </c>
      <c r="O235" s="38">
        <v>0.69988983999999999</v>
      </c>
      <c r="P235" s="38">
        <v>0.78108580000000005</v>
      </c>
      <c r="Q235" s="38">
        <v>0.78108580000000005</v>
      </c>
      <c r="R235" s="38">
        <v>0</v>
      </c>
      <c r="S235" s="40">
        <f t="shared" si="32"/>
        <v>0.94838576819999987</v>
      </c>
      <c r="T235" s="26" t="str">
        <f t="shared" si="34"/>
        <v>-</v>
      </c>
      <c r="U235" s="38"/>
      <c r="V235" s="38"/>
      <c r="W235" s="41" t="s">
        <v>871</v>
      </c>
      <c r="X235" s="42" t="s">
        <v>237</v>
      </c>
    </row>
    <row r="236" spans="1:24" s="29" customFormat="1" ht="78.75" x14ac:dyDescent="0.25">
      <c r="A236" s="36">
        <f t="shared" si="33"/>
        <v>203</v>
      </c>
      <c r="B236" s="37" t="s">
        <v>651</v>
      </c>
      <c r="C236" s="38">
        <v>0</v>
      </c>
      <c r="D236" s="39">
        <f t="shared" si="31"/>
        <v>0</v>
      </c>
      <c r="E236" s="39">
        <f t="shared" si="31"/>
        <v>0.43466795000000003</v>
      </c>
      <c r="F236" s="38">
        <v>0</v>
      </c>
      <c r="G236" s="38">
        <v>0</v>
      </c>
      <c r="H236" s="38">
        <v>0</v>
      </c>
      <c r="I236" s="38">
        <v>9.2177929999999991E-2</v>
      </c>
      <c r="J236" s="38">
        <v>0</v>
      </c>
      <c r="K236" s="38">
        <v>0.16080232</v>
      </c>
      <c r="L236" s="38">
        <v>0</v>
      </c>
      <c r="M236" s="38">
        <v>0.18168770000000001</v>
      </c>
      <c r="N236" s="38">
        <v>0.35237476000000001</v>
      </c>
      <c r="O236" s="38">
        <v>0.18168770000000001</v>
      </c>
      <c r="P236" s="38">
        <v>0</v>
      </c>
      <c r="Q236" s="38">
        <v>0</v>
      </c>
      <c r="R236" s="38">
        <v>0</v>
      </c>
      <c r="S236" s="40">
        <f t="shared" si="32"/>
        <v>0.43466795000000003</v>
      </c>
      <c r="T236" s="26" t="str">
        <f t="shared" si="34"/>
        <v>-</v>
      </c>
      <c r="U236" s="38"/>
      <c r="V236" s="38"/>
      <c r="W236" s="41" t="s">
        <v>872</v>
      </c>
      <c r="X236" s="42" t="s">
        <v>237</v>
      </c>
    </row>
    <row r="237" spans="1:24" s="29" customFormat="1" ht="78.75" x14ac:dyDescent="0.25">
      <c r="A237" s="36">
        <f t="shared" si="33"/>
        <v>204</v>
      </c>
      <c r="B237" s="37" t="s">
        <v>652</v>
      </c>
      <c r="C237" s="38">
        <v>0</v>
      </c>
      <c r="D237" s="39">
        <f t="shared" si="31"/>
        <v>0</v>
      </c>
      <c r="E237" s="39">
        <f t="shared" si="31"/>
        <v>0.53810290519999993</v>
      </c>
      <c r="F237" s="38">
        <v>0</v>
      </c>
      <c r="G237" s="38">
        <v>4.388069E-2</v>
      </c>
      <c r="H237" s="38">
        <v>0</v>
      </c>
      <c r="I237" s="38">
        <v>0.15288054000000001</v>
      </c>
      <c r="J237" s="38">
        <v>0</v>
      </c>
      <c r="K237" s="38">
        <v>5.7308699999999999E-3</v>
      </c>
      <c r="L237" s="38">
        <v>0</v>
      </c>
      <c r="M237" s="38">
        <v>0.33561080519999997</v>
      </c>
      <c r="N237" s="38">
        <v>0.10720109999999999</v>
      </c>
      <c r="O237" s="38">
        <v>0</v>
      </c>
      <c r="P237" s="38">
        <v>0</v>
      </c>
      <c r="Q237" s="38">
        <v>0</v>
      </c>
      <c r="R237" s="38">
        <v>0</v>
      </c>
      <c r="S237" s="40">
        <f t="shared" si="32"/>
        <v>0.53810290519999993</v>
      </c>
      <c r="T237" s="26" t="str">
        <f t="shared" si="34"/>
        <v>-</v>
      </c>
      <c r="U237" s="38"/>
      <c r="V237" s="38"/>
      <c r="W237" s="41" t="s">
        <v>873</v>
      </c>
      <c r="X237" s="42" t="s">
        <v>237</v>
      </c>
    </row>
    <row r="238" spans="1:24" s="29" customFormat="1" ht="31.5" x14ac:dyDescent="0.25">
      <c r="A238" s="36">
        <f t="shared" si="33"/>
        <v>205</v>
      </c>
      <c r="B238" s="37" t="s">
        <v>653</v>
      </c>
      <c r="C238" s="38">
        <v>0</v>
      </c>
      <c r="D238" s="39">
        <f t="shared" si="31"/>
        <v>0</v>
      </c>
      <c r="E238" s="39">
        <f t="shared" si="31"/>
        <v>0.2145</v>
      </c>
      <c r="F238" s="38">
        <v>0</v>
      </c>
      <c r="G238" s="38">
        <v>0</v>
      </c>
      <c r="H238" s="38">
        <v>0</v>
      </c>
      <c r="I238" s="38">
        <v>9.1440999999999995E-2</v>
      </c>
      <c r="J238" s="38">
        <v>0</v>
      </c>
      <c r="K238" s="38">
        <v>0.123059</v>
      </c>
      <c r="L238" s="38">
        <v>0</v>
      </c>
      <c r="M238" s="38">
        <v>0</v>
      </c>
      <c r="N238" s="38">
        <v>0</v>
      </c>
      <c r="O238" s="38">
        <v>0</v>
      </c>
      <c r="P238" s="38">
        <v>0</v>
      </c>
      <c r="Q238" s="38">
        <v>0</v>
      </c>
      <c r="R238" s="38">
        <v>0</v>
      </c>
      <c r="S238" s="40">
        <f t="shared" si="32"/>
        <v>0.2145</v>
      </c>
      <c r="T238" s="26" t="str">
        <f t="shared" si="34"/>
        <v>-</v>
      </c>
      <c r="U238" s="38"/>
      <c r="V238" s="38"/>
      <c r="W238" s="41" t="s">
        <v>874</v>
      </c>
      <c r="X238" s="42" t="s">
        <v>237</v>
      </c>
    </row>
    <row r="239" spans="1:24" s="29" customFormat="1" ht="78.75" x14ac:dyDescent="0.25">
      <c r="A239" s="36">
        <f t="shared" si="33"/>
        <v>206</v>
      </c>
      <c r="B239" s="37" t="s">
        <v>654</v>
      </c>
      <c r="C239" s="38">
        <v>0</v>
      </c>
      <c r="D239" s="39">
        <f t="shared" si="31"/>
        <v>0</v>
      </c>
      <c r="E239" s="39">
        <f t="shared" si="31"/>
        <v>0.30867500000000003</v>
      </c>
      <c r="F239" s="38">
        <v>0</v>
      </c>
      <c r="G239" s="38">
        <v>4.1418000000000003E-2</v>
      </c>
      <c r="H239" s="38">
        <v>0</v>
      </c>
      <c r="I239" s="38">
        <v>0.10552900000000001</v>
      </c>
      <c r="J239" s="38">
        <v>0</v>
      </c>
      <c r="K239" s="38">
        <v>0.16172800000000001</v>
      </c>
      <c r="L239" s="38">
        <v>0</v>
      </c>
      <c r="M239" s="38">
        <v>0</v>
      </c>
      <c r="N239" s="38">
        <v>0</v>
      </c>
      <c r="O239" s="38">
        <v>0</v>
      </c>
      <c r="P239" s="38">
        <v>0</v>
      </c>
      <c r="Q239" s="38">
        <v>0</v>
      </c>
      <c r="R239" s="38">
        <v>0</v>
      </c>
      <c r="S239" s="40">
        <f t="shared" si="32"/>
        <v>0.30867500000000003</v>
      </c>
      <c r="T239" s="26" t="str">
        <f t="shared" si="34"/>
        <v>-</v>
      </c>
      <c r="U239" s="38"/>
      <c r="V239" s="38"/>
      <c r="W239" s="41" t="s">
        <v>874</v>
      </c>
      <c r="X239" s="42" t="s">
        <v>237</v>
      </c>
    </row>
    <row r="240" spans="1:24" s="29" customFormat="1" ht="110.25" x14ac:dyDescent="0.25">
      <c r="A240" s="36">
        <f t="shared" si="33"/>
        <v>207</v>
      </c>
      <c r="B240" s="37" t="s">
        <v>655</v>
      </c>
      <c r="C240" s="38">
        <v>0</v>
      </c>
      <c r="D240" s="39">
        <f t="shared" si="31"/>
        <v>0</v>
      </c>
      <c r="E240" s="39">
        <f t="shared" si="31"/>
        <v>0.54996256999999993</v>
      </c>
      <c r="F240" s="38">
        <v>0</v>
      </c>
      <c r="G240" s="38">
        <v>0.10844714999999999</v>
      </c>
      <c r="H240" s="38">
        <v>0</v>
      </c>
      <c r="I240" s="38">
        <v>0.44151541999999999</v>
      </c>
      <c r="J240" s="38">
        <v>0</v>
      </c>
      <c r="K240" s="38">
        <v>0</v>
      </c>
      <c r="L240" s="38">
        <v>0</v>
      </c>
      <c r="M240" s="38">
        <v>0</v>
      </c>
      <c r="N240" s="38">
        <v>0.56556441999999996</v>
      </c>
      <c r="O240" s="38">
        <v>0</v>
      </c>
      <c r="P240" s="38">
        <v>0.67089540999999997</v>
      </c>
      <c r="Q240" s="38">
        <v>0</v>
      </c>
      <c r="R240" s="38">
        <v>0</v>
      </c>
      <c r="S240" s="40">
        <f t="shared" si="32"/>
        <v>0.54996256999999993</v>
      </c>
      <c r="T240" s="26" t="str">
        <f t="shared" si="34"/>
        <v>-</v>
      </c>
      <c r="U240" s="38"/>
      <c r="V240" s="38"/>
      <c r="W240" s="41" t="s">
        <v>875</v>
      </c>
      <c r="X240" s="42" t="s">
        <v>237</v>
      </c>
    </row>
    <row r="241" spans="1:24" s="29" customFormat="1" ht="78.75" x14ac:dyDescent="0.25">
      <c r="A241" s="36">
        <f t="shared" si="33"/>
        <v>208</v>
      </c>
      <c r="B241" s="37" t="s">
        <v>656</v>
      </c>
      <c r="C241" s="38">
        <v>0.61890512139999987</v>
      </c>
      <c r="D241" s="39">
        <f t="shared" si="31"/>
        <v>0.61890972999999994</v>
      </c>
      <c r="E241" s="39">
        <f t="shared" si="31"/>
        <v>0.37987424920000001</v>
      </c>
      <c r="F241" s="38">
        <v>0</v>
      </c>
      <c r="G241" s="38">
        <v>0.13508469000000001</v>
      </c>
      <c r="H241" s="38">
        <v>0</v>
      </c>
      <c r="I241" s="38">
        <v>1.3545620000000001E-2</v>
      </c>
      <c r="J241" s="38">
        <v>0</v>
      </c>
      <c r="K241" s="38">
        <v>0.2312439392</v>
      </c>
      <c r="L241" s="38">
        <v>0.61890972999999994</v>
      </c>
      <c r="M241" s="38">
        <v>0</v>
      </c>
      <c r="N241" s="38">
        <v>0.43963631999999997</v>
      </c>
      <c r="O241" s="38">
        <v>0</v>
      </c>
      <c r="P241" s="38">
        <v>1.1409965500000001</v>
      </c>
      <c r="Q241" s="38">
        <v>0</v>
      </c>
      <c r="R241" s="38">
        <v>0.23903087219999986</v>
      </c>
      <c r="S241" s="40">
        <f t="shared" si="32"/>
        <v>-0.23903548079999992</v>
      </c>
      <c r="T241" s="26">
        <f t="shared" si="34"/>
        <v>0.61377973359701432</v>
      </c>
      <c r="U241" s="38"/>
      <c r="V241" s="38"/>
      <c r="W241" s="41" t="s">
        <v>94</v>
      </c>
      <c r="X241" s="42" t="s">
        <v>237</v>
      </c>
    </row>
    <row r="242" spans="1:24" s="29" customFormat="1" ht="78.75" x14ac:dyDescent="0.25">
      <c r="A242" s="36">
        <f t="shared" si="33"/>
        <v>209</v>
      </c>
      <c r="B242" s="37" t="s">
        <v>657</v>
      </c>
      <c r="C242" s="38">
        <v>0.20143094099999992</v>
      </c>
      <c r="D242" s="39">
        <f t="shared" si="31"/>
        <v>0.20142726</v>
      </c>
      <c r="E242" s="39">
        <f t="shared" si="31"/>
        <v>0.33466423299999998</v>
      </c>
      <c r="F242" s="38">
        <v>0</v>
      </c>
      <c r="G242" s="38">
        <v>5.6482480000000002E-2</v>
      </c>
      <c r="H242" s="38">
        <v>0</v>
      </c>
      <c r="I242" s="38">
        <v>1.23356E-2</v>
      </c>
      <c r="J242" s="38">
        <v>0</v>
      </c>
      <c r="K242" s="38">
        <v>0.26584615299999997</v>
      </c>
      <c r="L242" s="38">
        <v>0.20142726</v>
      </c>
      <c r="M242" s="38">
        <v>0</v>
      </c>
      <c r="N242" s="38">
        <v>0.28387342999999998</v>
      </c>
      <c r="O242" s="38">
        <v>0</v>
      </c>
      <c r="P242" s="38">
        <v>0.60396939000000005</v>
      </c>
      <c r="Q242" s="38">
        <v>0</v>
      </c>
      <c r="R242" s="38">
        <v>0</v>
      </c>
      <c r="S242" s="40">
        <f t="shared" si="32"/>
        <v>0.13323697299999998</v>
      </c>
      <c r="T242" s="26">
        <f t="shared" si="34"/>
        <v>1.6614644562012113</v>
      </c>
      <c r="U242" s="38"/>
      <c r="V242" s="38"/>
      <c r="W242" s="41" t="s">
        <v>876</v>
      </c>
      <c r="X242" s="42" t="s">
        <v>237</v>
      </c>
    </row>
    <row r="243" spans="1:24" s="29" customFormat="1" ht="63" x14ac:dyDescent="0.25">
      <c r="A243" s="36">
        <f t="shared" si="33"/>
        <v>210</v>
      </c>
      <c r="B243" s="37" t="s">
        <v>658</v>
      </c>
      <c r="C243" s="38">
        <v>0.16573885860000004</v>
      </c>
      <c r="D243" s="39">
        <f t="shared" si="31"/>
        <v>0.16573955000000001</v>
      </c>
      <c r="E243" s="39">
        <f t="shared" si="31"/>
        <v>0.43574876899999998</v>
      </c>
      <c r="F243" s="38">
        <v>0</v>
      </c>
      <c r="G243" s="38">
        <v>6.8016859999999998E-2</v>
      </c>
      <c r="H243" s="38">
        <v>0</v>
      </c>
      <c r="I243" s="38">
        <v>7.1820889999999998E-2</v>
      </c>
      <c r="J243" s="38">
        <v>0</v>
      </c>
      <c r="K243" s="38">
        <v>0.295911019</v>
      </c>
      <c r="L243" s="38">
        <v>0.16573955000000001</v>
      </c>
      <c r="M243" s="38">
        <v>0</v>
      </c>
      <c r="N243" s="38">
        <v>0.3067048</v>
      </c>
      <c r="O243" s="38">
        <v>0</v>
      </c>
      <c r="P243" s="38">
        <v>0.55082207000000005</v>
      </c>
      <c r="Q243" s="38">
        <v>0</v>
      </c>
      <c r="R243" s="38">
        <v>0</v>
      </c>
      <c r="S243" s="40">
        <f t="shared" si="32"/>
        <v>0.27000921899999997</v>
      </c>
      <c r="T243" s="26">
        <f t="shared" si="34"/>
        <v>2.6291176065097313</v>
      </c>
      <c r="U243" s="38"/>
      <c r="V243" s="38"/>
      <c r="W243" s="41" t="s">
        <v>877</v>
      </c>
      <c r="X243" s="42" t="s">
        <v>237</v>
      </c>
    </row>
    <row r="244" spans="1:24" s="29" customFormat="1" ht="31.5" x14ac:dyDescent="0.25">
      <c r="A244" s="36">
        <f t="shared" si="33"/>
        <v>211</v>
      </c>
      <c r="B244" s="37" t="s">
        <v>659</v>
      </c>
      <c r="C244" s="38">
        <v>0.30080690380000008</v>
      </c>
      <c r="D244" s="39">
        <f t="shared" si="31"/>
        <v>0.30080584999999999</v>
      </c>
      <c r="E244" s="39">
        <f t="shared" si="31"/>
        <v>0</v>
      </c>
      <c r="F244" s="38">
        <v>0</v>
      </c>
      <c r="G244" s="38">
        <v>0</v>
      </c>
      <c r="H244" s="38">
        <v>0</v>
      </c>
      <c r="I244" s="38">
        <v>0</v>
      </c>
      <c r="J244" s="38">
        <v>0</v>
      </c>
      <c r="K244" s="38">
        <v>0</v>
      </c>
      <c r="L244" s="38">
        <v>0.30080584999999999</v>
      </c>
      <c r="M244" s="38">
        <v>0</v>
      </c>
      <c r="N244" s="38">
        <v>0</v>
      </c>
      <c r="O244" s="38">
        <v>0</v>
      </c>
      <c r="P244" s="38">
        <v>0</v>
      </c>
      <c r="Q244" s="38">
        <v>0</v>
      </c>
      <c r="R244" s="38">
        <v>0.30080690380000008</v>
      </c>
      <c r="S244" s="40">
        <f t="shared" si="32"/>
        <v>-0.30080584999999999</v>
      </c>
      <c r="T244" s="26">
        <f t="shared" si="34"/>
        <v>0</v>
      </c>
      <c r="U244" s="38"/>
      <c r="V244" s="38"/>
      <c r="W244" s="41" t="s">
        <v>61</v>
      </c>
      <c r="X244" s="42" t="s">
        <v>237</v>
      </c>
    </row>
    <row r="245" spans="1:24" s="29" customFormat="1" ht="31.5" x14ac:dyDescent="0.25">
      <c r="A245" s="36">
        <f t="shared" si="33"/>
        <v>212</v>
      </c>
      <c r="B245" s="37" t="s">
        <v>660</v>
      </c>
      <c r="C245" s="38">
        <v>0</v>
      </c>
      <c r="D245" s="39">
        <f t="shared" si="31"/>
        <v>0</v>
      </c>
      <c r="E245" s="39">
        <f t="shared" si="31"/>
        <v>8.6859999999999993E-3</v>
      </c>
      <c r="F245" s="38">
        <v>0</v>
      </c>
      <c r="G245" s="38">
        <v>0</v>
      </c>
      <c r="H245" s="38">
        <v>0</v>
      </c>
      <c r="I245" s="38">
        <v>8.6859999999999993E-3</v>
      </c>
      <c r="J245" s="38">
        <v>0</v>
      </c>
      <c r="K245" s="38">
        <v>0</v>
      </c>
      <c r="L245" s="38">
        <v>0</v>
      </c>
      <c r="M245" s="38">
        <v>0</v>
      </c>
      <c r="N245" s="38">
        <v>0</v>
      </c>
      <c r="O245" s="38">
        <v>0</v>
      </c>
      <c r="P245" s="38">
        <v>0</v>
      </c>
      <c r="Q245" s="38">
        <v>0</v>
      </c>
      <c r="R245" s="38">
        <v>0</v>
      </c>
      <c r="S245" s="40">
        <f t="shared" si="32"/>
        <v>8.6859999999999993E-3</v>
      </c>
      <c r="T245" s="26" t="str">
        <f t="shared" si="34"/>
        <v>-</v>
      </c>
      <c r="U245" s="38"/>
      <c r="V245" s="38"/>
      <c r="W245" s="41" t="s">
        <v>874</v>
      </c>
      <c r="X245" s="42" t="s">
        <v>237</v>
      </c>
    </row>
    <row r="246" spans="1:24" s="29" customFormat="1" ht="31.5" x14ac:dyDescent="0.25">
      <c r="A246" s="36">
        <f t="shared" si="33"/>
        <v>213</v>
      </c>
      <c r="B246" s="37" t="s">
        <v>661</v>
      </c>
      <c r="C246" s="38">
        <v>2.6310160199999988E-2</v>
      </c>
      <c r="D246" s="39">
        <f t="shared" si="31"/>
        <v>2.6308000000000002E-2</v>
      </c>
      <c r="E246" s="39">
        <f t="shared" si="31"/>
        <v>0</v>
      </c>
      <c r="F246" s="38">
        <v>0</v>
      </c>
      <c r="G246" s="38">
        <v>0</v>
      </c>
      <c r="H246" s="38">
        <v>0</v>
      </c>
      <c r="I246" s="38">
        <v>0</v>
      </c>
      <c r="J246" s="38">
        <v>0</v>
      </c>
      <c r="K246" s="38">
        <v>0</v>
      </c>
      <c r="L246" s="38">
        <v>2.6308000000000002E-2</v>
      </c>
      <c r="M246" s="38">
        <v>0</v>
      </c>
      <c r="N246" s="38">
        <v>0</v>
      </c>
      <c r="O246" s="38">
        <v>0</v>
      </c>
      <c r="P246" s="38">
        <v>0</v>
      </c>
      <c r="Q246" s="38">
        <v>0</v>
      </c>
      <c r="R246" s="38">
        <v>2.6310160199999988E-2</v>
      </c>
      <c r="S246" s="40">
        <f t="shared" si="32"/>
        <v>-2.6308000000000002E-2</v>
      </c>
      <c r="T246" s="26">
        <f t="shared" si="34"/>
        <v>0</v>
      </c>
      <c r="U246" s="38"/>
      <c r="V246" s="38"/>
      <c r="W246" s="41" t="s">
        <v>61</v>
      </c>
      <c r="X246" s="42" t="s">
        <v>237</v>
      </c>
    </row>
    <row r="247" spans="1:24" s="29" customFormat="1" ht="47.25" x14ac:dyDescent="0.25">
      <c r="A247" s="36">
        <f t="shared" si="33"/>
        <v>214</v>
      </c>
      <c r="B247" s="37" t="s">
        <v>662</v>
      </c>
      <c r="C247" s="38">
        <v>2.5833206999999998</v>
      </c>
      <c r="D247" s="39">
        <f t="shared" si="31"/>
        <v>2.5833206999999998</v>
      </c>
      <c r="E247" s="39">
        <f t="shared" si="31"/>
        <v>2.4686509649999997</v>
      </c>
      <c r="F247" s="38">
        <v>0.28992600000000002</v>
      </c>
      <c r="G247" s="38">
        <v>0.28992600000000002</v>
      </c>
      <c r="H247" s="38">
        <v>0</v>
      </c>
      <c r="I247" s="38">
        <v>0</v>
      </c>
      <c r="J247" s="38">
        <v>0</v>
      </c>
      <c r="K247" s="38">
        <v>2.1787249649999998</v>
      </c>
      <c r="L247" s="38">
        <v>2.2933946999999999</v>
      </c>
      <c r="M247" s="38">
        <v>0</v>
      </c>
      <c r="N247" s="38">
        <v>0</v>
      </c>
      <c r="O247" s="38">
        <v>0</v>
      </c>
      <c r="P247" s="38">
        <v>0</v>
      </c>
      <c r="Q247" s="38">
        <v>0</v>
      </c>
      <c r="R247" s="38">
        <v>0.11466973500000011</v>
      </c>
      <c r="S247" s="40">
        <f t="shared" si="32"/>
        <v>-0.11466973500000011</v>
      </c>
      <c r="T247" s="26">
        <f t="shared" si="34"/>
        <v>0.95561149840977933</v>
      </c>
      <c r="U247" s="38"/>
      <c r="V247" s="38"/>
      <c r="W247" s="41"/>
      <c r="X247" s="42" t="s">
        <v>237</v>
      </c>
    </row>
    <row r="248" spans="1:24" s="29" customFormat="1" ht="110.25" x14ac:dyDescent="0.25">
      <c r="A248" s="36">
        <f t="shared" si="33"/>
        <v>215</v>
      </c>
      <c r="B248" s="37" t="s">
        <v>663</v>
      </c>
      <c r="C248" s="38">
        <v>7.4650181400000001E-2</v>
      </c>
      <c r="D248" s="39">
        <f t="shared" si="31"/>
        <v>7.4649999999999994E-2</v>
      </c>
      <c r="E248" s="39">
        <f t="shared" si="31"/>
        <v>0.47571107000000001</v>
      </c>
      <c r="F248" s="38">
        <v>0</v>
      </c>
      <c r="G248" s="38">
        <v>5.3256299999999996E-3</v>
      </c>
      <c r="H248" s="38">
        <v>0</v>
      </c>
      <c r="I248" s="38">
        <v>9.2346289999999998E-2</v>
      </c>
      <c r="J248" s="38">
        <v>0</v>
      </c>
      <c r="K248" s="38">
        <v>2.7903300000000002E-3</v>
      </c>
      <c r="L248" s="38">
        <v>7.4649999999999994E-2</v>
      </c>
      <c r="M248" s="38">
        <v>0.37524882000000004</v>
      </c>
      <c r="N248" s="38">
        <v>0.35864718000000001</v>
      </c>
      <c r="O248" s="38">
        <v>0.33931992999999999</v>
      </c>
      <c r="P248" s="38">
        <v>0.50912190999999996</v>
      </c>
      <c r="Q248" s="38">
        <v>0.50912190999999996</v>
      </c>
      <c r="R248" s="38">
        <v>0</v>
      </c>
      <c r="S248" s="40">
        <f t="shared" si="32"/>
        <v>0.40106107000000002</v>
      </c>
      <c r="T248" s="26">
        <f t="shared" si="34"/>
        <v>6.3725528466175492</v>
      </c>
      <c r="U248" s="38"/>
      <c r="V248" s="38"/>
      <c r="W248" s="41" t="s">
        <v>878</v>
      </c>
      <c r="X248" s="42" t="s">
        <v>237</v>
      </c>
    </row>
    <row r="249" spans="1:24" s="29" customFormat="1" ht="78.75" x14ac:dyDescent="0.25">
      <c r="A249" s="36">
        <f t="shared" si="33"/>
        <v>216</v>
      </c>
      <c r="B249" s="37" t="s">
        <v>664</v>
      </c>
      <c r="C249" s="38">
        <v>1.45247349</v>
      </c>
      <c r="D249" s="39">
        <f t="shared" si="31"/>
        <v>1.45247349</v>
      </c>
      <c r="E249" s="39">
        <f t="shared" si="31"/>
        <v>2.5972840000000001E-2</v>
      </c>
      <c r="F249" s="38">
        <v>0</v>
      </c>
      <c r="G249" s="38">
        <v>5.4968400000000002E-3</v>
      </c>
      <c r="H249" s="38">
        <v>0</v>
      </c>
      <c r="I249" s="38">
        <v>2.0476000000000001E-2</v>
      </c>
      <c r="J249" s="38">
        <v>1.45247349</v>
      </c>
      <c r="K249" s="38">
        <v>0</v>
      </c>
      <c r="L249" s="38">
        <v>0</v>
      </c>
      <c r="M249" s="38">
        <v>0</v>
      </c>
      <c r="N249" s="38">
        <v>0</v>
      </c>
      <c r="O249" s="38">
        <v>0</v>
      </c>
      <c r="P249" s="38">
        <v>1.42826228</v>
      </c>
      <c r="Q249" s="38">
        <v>1.42826228</v>
      </c>
      <c r="R249" s="38">
        <v>1.4265006499999999</v>
      </c>
      <c r="S249" s="40">
        <f t="shared" si="32"/>
        <v>-1.4265006499999999</v>
      </c>
      <c r="T249" s="26">
        <f t="shared" si="34"/>
        <v>1.7881799687786384E-2</v>
      </c>
      <c r="U249" s="38"/>
      <c r="V249" s="38"/>
      <c r="W249" s="41" t="s">
        <v>95</v>
      </c>
      <c r="X249" s="42" t="s">
        <v>237</v>
      </c>
    </row>
    <row r="250" spans="1:24" s="29" customFormat="1" ht="47.25" x14ac:dyDescent="0.25">
      <c r="A250" s="36">
        <f t="shared" si="33"/>
        <v>217</v>
      </c>
      <c r="B250" s="37" t="s">
        <v>665</v>
      </c>
      <c r="C250" s="38">
        <v>0.10851116710000037</v>
      </c>
      <c r="D250" s="39">
        <f t="shared" si="31"/>
        <v>0.10851356</v>
      </c>
      <c r="E250" s="39">
        <f t="shared" si="31"/>
        <v>0</v>
      </c>
      <c r="F250" s="38">
        <v>0</v>
      </c>
      <c r="G250" s="38">
        <v>0</v>
      </c>
      <c r="H250" s="38">
        <v>0</v>
      </c>
      <c r="I250" s="38">
        <v>0</v>
      </c>
      <c r="J250" s="38">
        <v>0.10851356</v>
      </c>
      <c r="K250" s="38">
        <v>0</v>
      </c>
      <c r="L250" s="38">
        <v>0</v>
      </c>
      <c r="M250" s="38">
        <v>0</v>
      </c>
      <c r="N250" s="38">
        <v>0</v>
      </c>
      <c r="O250" s="38">
        <v>0</v>
      </c>
      <c r="P250" s="38">
        <v>0</v>
      </c>
      <c r="Q250" s="38">
        <v>0</v>
      </c>
      <c r="R250" s="38">
        <v>0.10851116710000037</v>
      </c>
      <c r="S250" s="40">
        <f t="shared" si="32"/>
        <v>-0.10851356</v>
      </c>
      <c r="T250" s="26">
        <f t="shared" si="34"/>
        <v>0</v>
      </c>
      <c r="U250" s="38"/>
      <c r="V250" s="38"/>
      <c r="W250" s="41" t="s">
        <v>61</v>
      </c>
      <c r="X250" s="42" t="s">
        <v>237</v>
      </c>
    </row>
    <row r="251" spans="1:24" s="29" customFormat="1" ht="236.25" x14ac:dyDescent="0.25">
      <c r="A251" s="36">
        <f t="shared" si="33"/>
        <v>218</v>
      </c>
      <c r="B251" s="37" t="s">
        <v>666</v>
      </c>
      <c r="C251" s="38">
        <v>0</v>
      </c>
      <c r="D251" s="39">
        <f t="shared" si="31"/>
        <v>0</v>
      </c>
      <c r="E251" s="39">
        <f t="shared" si="31"/>
        <v>0.26623128260000001</v>
      </c>
      <c r="F251" s="38">
        <v>0</v>
      </c>
      <c r="G251" s="38">
        <v>2.7612000000000001E-2</v>
      </c>
      <c r="H251" s="38">
        <v>0</v>
      </c>
      <c r="I251" s="38">
        <v>8.6859999999999993E-3</v>
      </c>
      <c r="J251" s="38">
        <v>0</v>
      </c>
      <c r="K251" s="38">
        <v>0.22993328260000001</v>
      </c>
      <c r="L251" s="38">
        <v>0</v>
      </c>
      <c r="M251" s="38">
        <v>0</v>
      </c>
      <c r="N251" s="38">
        <v>0.19526706999999999</v>
      </c>
      <c r="O251" s="38">
        <v>0</v>
      </c>
      <c r="P251" s="38">
        <v>0.27526707</v>
      </c>
      <c r="Q251" s="38">
        <v>0</v>
      </c>
      <c r="R251" s="38">
        <v>0</v>
      </c>
      <c r="S251" s="40">
        <f t="shared" si="32"/>
        <v>0.26623128260000001</v>
      </c>
      <c r="T251" s="26" t="str">
        <f t="shared" si="34"/>
        <v>-</v>
      </c>
      <c r="U251" s="38"/>
      <c r="V251" s="38"/>
      <c r="W251" s="41" t="s">
        <v>879</v>
      </c>
      <c r="X251" s="42" t="s">
        <v>237</v>
      </c>
    </row>
    <row r="252" spans="1:24" s="29" customFormat="1" ht="47.25" x14ac:dyDescent="0.25">
      <c r="A252" s="36">
        <f t="shared" si="33"/>
        <v>219</v>
      </c>
      <c r="B252" s="37" t="s">
        <v>667</v>
      </c>
      <c r="C252" s="38">
        <v>0</v>
      </c>
      <c r="D252" s="39">
        <f t="shared" si="31"/>
        <v>0</v>
      </c>
      <c r="E252" s="39">
        <f t="shared" si="31"/>
        <v>3.6297999999999997E-2</v>
      </c>
      <c r="F252" s="38">
        <v>0</v>
      </c>
      <c r="G252" s="38">
        <v>2.7612000000000001E-2</v>
      </c>
      <c r="H252" s="38">
        <v>0</v>
      </c>
      <c r="I252" s="38">
        <v>8.6859999999999993E-3</v>
      </c>
      <c r="J252" s="38">
        <v>0</v>
      </c>
      <c r="K252" s="38">
        <v>0</v>
      </c>
      <c r="L252" s="38">
        <v>0</v>
      </c>
      <c r="M252" s="38">
        <v>0</v>
      </c>
      <c r="N252" s="38">
        <v>0</v>
      </c>
      <c r="O252" s="38">
        <v>0</v>
      </c>
      <c r="P252" s="38">
        <v>0</v>
      </c>
      <c r="Q252" s="38">
        <v>0</v>
      </c>
      <c r="R252" s="38">
        <v>0</v>
      </c>
      <c r="S252" s="40">
        <f t="shared" si="32"/>
        <v>3.6297999999999997E-2</v>
      </c>
      <c r="T252" s="26" t="str">
        <f t="shared" si="34"/>
        <v>-</v>
      </c>
      <c r="U252" s="38"/>
      <c r="V252" s="38"/>
      <c r="W252" s="41" t="s">
        <v>874</v>
      </c>
      <c r="X252" s="42" t="s">
        <v>237</v>
      </c>
    </row>
    <row r="253" spans="1:24" s="29" customFormat="1" ht="31.5" x14ac:dyDescent="0.25">
      <c r="A253" s="36">
        <f t="shared" si="33"/>
        <v>220</v>
      </c>
      <c r="B253" s="37" t="s">
        <v>668</v>
      </c>
      <c r="C253" s="38">
        <v>2.9508757237999999</v>
      </c>
      <c r="D253" s="39">
        <f t="shared" si="31"/>
        <v>2.9508740000000002</v>
      </c>
      <c r="E253" s="39">
        <f t="shared" si="31"/>
        <v>2.9064753160000008</v>
      </c>
      <c r="F253" s="38">
        <v>0</v>
      </c>
      <c r="G253" s="38">
        <v>0</v>
      </c>
      <c r="H253" s="38">
        <v>0</v>
      </c>
      <c r="I253" s="38">
        <v>3.0714000000000002E-2</v>
      </c>
      <c r="J253" s="38">
        <v>2.9508740000000002</v>
      </c>
      <c r="K253" s="38">
        <v>2.8024035160000005</v>
      </c>
      <c r="L253" s="38">
        <v>0</v>
      </c>
      <c r="M253" s="38">
        <v>7.3357800000000001E-2</v>
      </c>
      <c r="N253" s="38">
        <v>0</v>
      </c>
      <c r="O253" s="38">
        <v>0</v>
      </c>
      <c r="P253" s="38">
        <v>0</v>
      </c>
      <c r="Q253" s="38">
        <v>0</v>
      </c>
      <c r="R253" s="38">
        <v>4.4400407799999098E-2</v>
      </c>
      <c r="S253" s="40">
        <f t="shared" si="32"/>
        <v>-4.4398683999999466E-2</v>
      </c>
      <c r="T253" s="26">
        <f t="shared" si="34"/>
        <v>0.98495405632365207</v>
      </c>
      <c r="U253" s="38"/>
      <c r="V253" s="38"/>
      <c r="W253" s="41"/>
      <c r="X253" s="42" t="s">
        <v>237</v>
      </c>
    </row>
    <row r="254" spans="1:24" s="29" customFormat="1" ht="31.5" x14ac:dyDescent="0.25">
      <c r="A254" s="36">
        <f t="shared" si="33"/>
        <v>221</v>
      </c>
      <c r="B254" s="37" t="s">
        <v>669</v>
      </c>
      <c r="C254" s="38">
        <v>2.6546111900000002</v>
      </c>
      <c r="D254" s="39">
        <f t="shared" si="31"/>
        <v>2.6546111900000002</v>
      </c>
      <c r="E254" s="39">
        <f t="shared" si="31"/>
        <v>2.6955631865000003</v>
      </c>
      <c r="F254" s="38">
        <v>0.52002599999999999</v>
      </c>
      <c r="G254" s="38">
        <v>0.52002599999999999</v>
      </c>
      <c r="H254" s="38">
        <v>4.0952000000000002E-2</v>
      </c>
      <c r="I254" s="38">
        <v>4.0952000000000002E-2</v>
      </c>
      <c r="J254" s="38">
        <v>0</v>
      </c>
      <c r="K254" s="38">
        <v>0.10672925950000001</v>
      </c>
      <c r="L254" s="38">
        <v>2.0936331900000003</v>
      </c>
      <c r="M254" s="38">
        <v>2.0278559270000001</v>
      </c>
      <c r="N254" s="38">
        <v>0</v>
      </c>
      <c r="O254" s="38">
        <v>0</v>
      </c>
      <c r="P254" s="38">
        <v>0</v>
      </c>
      <c r="Q254" s="38">
        <v>0</v>
      </c>
      <c r="R254" s="38">
        <v>0</v>
      </c>
      <c r="S254" s="40">
        <f t="shared" si="32"/>
        <v>4.0951996500000032E-2</v>
      </c>
      <c r="T254" s="26">
        <f t="shared" si="34"/>
        <v>1.0154267399513222</v>
      </c>
      <c r="U254" s="38"/>
      <c r="V254" s="38"/>
      <c r="W254" s="41"/>
      <c r="X254" s="42" t="s">
        <v>237</v>
      </c>
    </row>
    <row r="255" spans="1:24" s="29" customFormat="1" ht="31.5" x14ac:dyDescent="0.25">
      <c r="A255" s="36">
        <f t="shared" si="33"/>
        <v>222</v>
      </c>
      <c r="B255" s="37" t="s">
        <v>670</v>
      </c>
      <c r="C255" s="38">
        <v>2.0902631917999996</v>
      </c>
      <c r="D255" s="39">
        <f t="shared" si="31"/>
        <v>2.09026274</v>
      </c>
      <c r="E255" s="39">
        <f t="shared" si="31"/>
        <v>1.9857495984999998</v>
      </c>
      <c r="F255" s="38">
        <v>1.9857495984999998</v>
      </c>
      <c r="G255" s="38">
        <v>1.9857495984999998</v>
      </c>
      <c r="H255" s="38">
        <v>0</v>
      </c>
      <c r="I255" s="38">
        <v>0</v>
      </c>
      <c r="J255" s="38">
        <v>0</v>
      </c>
      <c r="K255" s="38">
        <v>0</v>
      </c>
      <c r="L255" s="38">
        <v>0.10451314150000024</v>
      </c>
      <c r="M255" s="38">
        <v>0</v>
      </c>
      <c r="N255" s="38">
        <v>0</v>
      </c>
      <c r="O255" s="38">
        <v>0</v>
      </c>
      <c r="P255" s="38">
        <v>0</v>
      </c>
      <c r="Q255" s="38">
        <v>0</v>
      </c>
      <c r="R255" s="38">
        <v>0.10451359329999987</v>
      </c>
      <c r="S255" s="40">
        <f t="shared" si="32"/>
        <v>-0.10451314150000024</v>
      </c>
      <c r="T255" s="26">
        <f t="shared" si="34"/>
        <v>0.94999999784716049</v>
      </c>
      <c r="U255" s="38"/>
      <c r="V255" s="38"/>
      <c r="W255" s="41"/>
      <c r="X255" s="42" t="s">
        <v>237</v>
      </c>
    </row>
    <row r="256" spans="1:24" s="29" customFormat="1" ht="31.5" x14ac:dyDescent="0.25">
      <c r="A256" s="36">
        <f t="shared" si="33"/>
        <v>223</v>
      </c>
      <c r="B256" s="37" t="s">
        <v>671</v>
      </c>
      <c r="C256" s="38">
        <v>1.5284406996</v>
      </c>
      <c r="D256" s="39">
        <f t="shared" si="31"/>
        <v>1.5284365600000001</v>
      </c>
      <c r="E256" s="39">
        <f t="shared" si="31"/>
        <v>0</v>
      </c>
      <c r="F256" s="38">
        <v>0</v>
      </c>
      <c r="G256" s="38">
        <v>0</v>
      </c>
      <c r="H256" s="38">
        <v>0</v>
      </c>
      <c r="I256" s="38">
        <v>0</v>
      </c>
      <c r="J256" s="38">
        <v>1.5284365600000001</v>
      </c>
      <c r="K256" s="38">
        <v>0</v>
      </c>
      <c r="L256" s="38">
        <v>0</v>
      </c>
      <c r="M256" s="38">
        <v>0</v>
      </c>
      <c r="N256" s="38">
        <v>0</v>
      </c>
      <c r="O256" s="38">
        <v>0</v>
      </c>
      <c r="P256" s="38">
        <v>1.5713082199999999</v>
      </c>
      <c r="Q256" s="38">
        <v>0</v>
      </c>
      <c r="R256" s="38">
        <v>1.5284406996</v>
      </c>
      <c r="S256" s="40">
        <f t="shared" si="32"/>
        <v>-1.5284365600000001</v>
      </c>
      <c r="T256" s="26">
        <f t="shared" si="34"/>
        <v>0</v>
      </c>
      <c r="U256" s="38"/>
      <c r="V256" s="38"/>
      <c r="W256" s="41" t="s">
        <v>61</v>
      </c>
      <c r="X256" s="42" t="s">
        <v>237</v>
      </c>
    </row>
    <row r="257" spans="1:24" s="29" customFormat="1" ht="31.5" x14ac:dyDescent="0.25">
      <c r="A257" s="36">
        <f t="shared" si="33"/>
        <v>224</v>
      </c>
      <c r="B257" s="37" t="s">
        <v>672</v>
      </c>
      <c r="C257" s="38">
        <v>6.0915683000000165E-2</v>
      </c>
      <c r="D257" s="39">
        <f t="shared" si="31"/>
        <v>6.0913040000000002E-2</v>
      </c>
      <c r="E257" s="39">
        <f t="shared" si="31"/>
        <v>0</v>
      </c>
      <c r="F257" s="38">
        <v>0</v>
      </c>
      <c r="G257" s="38">
        <v>0</v>
      </c>
      <c r="H257" s="38">
        <v>0</v>
      </c>
      <c r="I257" s="38">
        <v>0</v>
      </c>
      <c r="J257" s="38">
        <v>6.0913040000000002E-2</v>
      </c>
      <c r="K257" s="38">
        <v>0</v>
      </c>
      <c r="L257" s="38">
        <v>0</v>
      </c>
      <c r="M257" s="38">
        <v>0</v>
      </c>
      <c r="N257" s="38">
        <v>0</v>
      </c>
      <c r="O257" s="38">
        <v>0</v>
      </c>
      <c r="P257" s="38">
        <v>0</v>
      </c>
      <c r="Q257" s="38">
        <v>0</v>
      </c>
      <c r="R257" s="38">
        <v>6.0915683000000165E-2</v>
      </c>
      <c r="S257" s="40">
        <f t="shared" si="32"/>
        <v>-6.0913040000000002E-2</v>
      </c>
      <c r="T257" s="26">
        <f t="shared" si="34"/>
        <v>0</v>
      </c>
      <c r="U257" s="38"/>
      <c r="V257" s="38"/>
      <c r="W257" s="41" t="s">
        <v>61</v>
      </c>
      <c r="X257" s="42" t="s">
        <v>237</v>
      </c>
    </row>
    <row r="258" spans="1:24" s="29" customFormat="1" ht="47.25" x14ac:dyDescent="0.25">
      <c r="A258" s="36">
        <f t="shared" si="33"/>
        <v>225</v>
      </c>
      <c r="B258" s="37" t="s">
        <v>673</v>
      </c>
      <c r="C258" s="38">
        <v>1.2503625800000001E-2</v>
      </c>
      <c r="D258" s="39">
        <f t="shared" ref="D258:E321" si="35">F258+H258+J258+L258</f>
        <v>1.2508E-2</v>
      </c>
      <c r="E258" s="39">
        <f t="shared" si="35"/>
        <v>1.2508E-2</v>
      </c>
      <c r="F258" s="38">
        <v>0</v>
      </c>
      <c r="G258" s="38">
        <v>0</v>
      </c>
      <c r="H258" s="38">
        <v>0</v>
      </c>
      <c r="I258" s="38">
        <v>0</v>
      </c>
      <c r="J258" s="38">
        <v>1.2508E-2</v>
      </c>
      <c r="K258" s="38">
        <v>0</v>
      </c>
      <c r="L258" s="38">
        <v>0</v>
      </c>
      <c r="M258" s="38">
        <v>1.2508E-2</v>
      </c>
      <c r="N258" s="38">
        <v>0</v>
      </c>
      <c r="O258" s="38">
        <v>0</v>
      </c>
      <c r="P258" s="38">
        <v>0</v>
      </c>
      <c r="Q258" s="38">
        <v>0</v>
      </c>
      <c r="R258" s="38">
        <v>-4.3741999999988984E-6</v>
      </c>
      <c r="S258" s="40">
        <f t="shared" si="32"/>
        <v>0</v>
      </c>
      <c r="T258" s="26">
        <f t="shared" si="34"/>
        <v>1</v>
      </c>
      <c r="U258" s="38"/>
      <c r="V258" s="38"/>
      <c r="W258" s="41"/>
      <c r="X258" s="42" t="s">
        <v>237</v>
      </c>
    </row>
    <row r="259" spans="1:24" s="29" customFormat="1" ht="47.25" x14ac:dyDescent="0.25">
      <c r="A259" s="36">
        <f t="shared" si="33"/>
        <v>226</v>
      </c>
      <c r="B259" s="37" t="s">
        <v>674</v>
      </c>
      <c r="C259" s="38">
        <v>1.4398693599999998E-2</v>
      </c>
      <c r="D259" s="39">
        <f t="shared" si="35"/>
        <v>1.4396000000000001E-2</v>
      </c>
      <c r="E259" s="39">
        <f t="shared" si="35"/>
        <v>1.4396000000000001E-2</v>
      </c>
      <c r="F259" s="38">
        <v>0</v>
      </c>
      <c r="G259" s="38">
        <v>0</v>
      </c>
      <c r="H259" s="38">
        <v>0</v>
      </c>
      <c r="I259" s="38">
        <v>0</v>
      </c>
      <c r="J259" s="38">
        <v>1.4396000000000001E-2</v>
      </c>
      <c r="K259" s="38">
        <v>0</v>
      </c>
      <c r="L259" s="38">
        <v>0</v>
      </c>
      <c r="M259" s="38">
        <v>1.4396000000000001E-2</v>
      </c>
      <c r="N259" s="38">
        <v>0</v>
      </c>
      <c r="O259" s="38">
        <v>0</v>
      </c>
      <c r="P259" s="38">
        <v>0</v>
      </c>
      <c r="Q259" s="38">
        <v>0</v>
      </c>
      <c r="R259" s="38">
        <v>2.6935999999973953E-6</v>
      </c>
      <c r="S259" s="40">
        <f t="shared" si="32"/>
        <v>0</v>
      </c>
      <c r="T259" s="26">
        <f t="shared" si="34"/>
        <v>1</v>
      </c>
      <c r="U259" s="38"/>
      <c r="V259" s="38"/>
      <c r="W259" s="41"/>
      <c r="X259" s="42" t="s">
        <v>237</v>
      </c>
    </row>
    <row r="260" spans="1:24" s="29" customFormat="1" ht="47.25" x14ac:dyDescent="0.25">
      <c r="A260" s="36">
        <f t="shared" si="33"/>
        <v>227</v>
      </c>
      <c r="B260" s="37" t="s">
        <v>675</v>
      </c>
      <c r="C260" s="38">
        <v>2.0602579799999993E-2</v>
      </c>
      <c r="D260" s="39">
        <f t="shared" si="35"/>
        <v>2.0602800000000001E-2</v>
      </c>
      <c r="E260" s="39">
        <f t="shared" si="35"/>
        <v>2.0602800000000004E-2</v>
      </c>
      <c r="F260" s="38">
        <v>0</v>
      </c>
      <c r="G260" s="38">
        <v>0</v>
      </c>
      <c r="H260" s="38">
        <v>0</v>
      </c>
      <c r="I260" s="38">
        <v>0</v>
      </c>
      <c r="J260" s="38">
        <v>2.0602800000000001E-2</v>
      </c>
      <c r="K260" s="38">
        <v>0</v>
      </c>
      <c r="L260" s="38">
        <v>0</v>
      </c>
      <c r="M260" s="38">
        <v>2.0602800000000004E-2</v>
      </c>
      <c r="N260" s="38">
        <v>0</v>
      </c>
      <c r="O260" s="38">
        <v>0</v>
      </c>
      <c r="P260" s="38">
        <v>0</v>
      </c>
      <c r="Q260" s="38">
        <v>0</v>
      </c>
      <c r="R260" s="38">
        <v>-2.2020000001177209E-7</v>
      </c>
      <c r="S260" s="40">
        <f t="shared" si="32"/>
        <v>0</v>
      </c>
      <c r="T260" s="26">
        <f t="shared" si="34"/>
        <v>1.0000000000000002</v>
      </c>
      <c r="U260" s="38"/>
      <c r="V260" s="38"/>
      <c r="W260" s="41"/>
      <c r="X260" s="42" t="s">
        <v>237</v>
      </c>
    </row>
    <row r="261" spans="1:24" s="29" customFormat="1" ht="47.25" x14ac:dyDescent="0.25">
      <c r="A261" s="36">
        <f t="shared" si="33"/>
        <v>228</v>
      </c>
      <c r="B261" s="37" t="s">
        <v>676</v>
      </c>
      <c r="C261" s="38">
        <v>1.42457946E-2</v>
      </c>
      <c r="D261" s="39">
        <f t="shared" si="35"/>
        <v>1.4242599999999999E-2</v>
      </c>
      <c r="E261" s="39">
        <f t="shared" si="35"/>
        <v>1.4242599999999999E-2</v>
      </c>
      <c r="F261" s="38">
        <v>0</v>
      </c>
      <c r="G261" s="38">
        <v>0</v>
      </c>
      <c r="H261" s="38">
        <v>0</v>
      </c>
      <c r="I261" s="38">
        <v>0</v>
      </c>
      <c r="J261" s="38">
        <v>1.4242599999999999E-2</v>
      </c>
      <c r="K261" s="38">
        <v>0</v>
      </c>
      <c r="L261" s="38">
        <v>0</v>
      </c>
      <c r="M261" s="38">
        <v>1.4242599999999999E-2</v>
      </c>
      <c r="N261" s="38">
        <v>0</v>
      </c>
      <c r="O261" s="38">
        <v>0</v>
      </c>
      <c r="P261" s="38">
        <v>0</v>
      </c>
      <c r="Q261" s="38">
        <v>0</v>
      </c>
      <c r="R261" s="38">
        <v>3.1946000000008384E-6</v>
      </c>
      <c r="S261" s="40">
        <f t="shared" si="32"/>
        <v>0</v>
      </c>
      <c r="T261" s="26">
        <f t="shared" si="34"/>
        <v>1</v>
      </c>
      <c r="U261" s="38"/>
      <c r="V261" s="38"/>
      <c r="W261" s="41"/>
      <c r="X261" s="42" t="s">
        <v>237</v>
      </c>
    </row>
    <row r="262" spans="1:24" s="29" customFormat="1" ht="78.75" x14ac:dyDescent="0.25">
      <c r="A262" s="36">
        <f t="shared" si="33"/>
        <v>229</v>
      </c>
      <c r="B262" s="37" t="s">
        <v>677</v>
      </c>
      <c r="C262" s="38">
        <v>2.0600386000000012E-2</v>
      </c>
      <c r="D262" s="39">
        <f t="shared" si="35"/>
        <v>2.0602800000000001E-2</v>
      </c>
      <c r="E262" s="39">
        <f t="shared" si="35"/>
        <v>2.0602800000000004E-2</v>
      </c>
      <c r="F262" s="38">
        <v>0</v>
      </c>
      <c r="G262" s="38">
        <v>0</v>
      </c>
      <c r="H262" s="38">
        <v>0</v>
      </c>
      <c r="I262" s="38">
        <v>0</v>
      </c>
      <c r="J262" s="38">
        <v>0</v>
      </c>
      <c r="K262" s="38">
        <v>0</v>
      </c>
      <c r="L262" s="38">
        <v>2.0602800000000001E-2</v>
      </c>
      <c r="M262" s="38">
        <v>2.0602800000000004E-2</v>
      </c>
      <c r="N262" s="38">
        <v>0</v>
      </c>
      <c r="O262" s="38">
        <v>0</v>
      </c>
      <c r="P262" s="38">
        <v>0</v>
      </c>
      <c r="Q262" s="38">
        <v>0</v>
      </c>
      <c r="R262" s="38">
        <v>-2.4139999999922557E-6</v>
      </c>
      <c r="S262" s="40">
        <f t="shared" si="32"/>
        <v>0</v>
      </c>
      <c r="T262" s="26">
        <f t="shared" si="34"/>
        <v>1.0000000000000002</v>
      </c>
      <c r="U262" s="38"/>
      <c r="V262" s="38"/>
      <c r="W262" s="41"/>
      <c r="X262" s="42" t="s">
        <v>237</v>
      </c>
    </row>
    <row r="263" spans="1:24" s="29" customFormat="1" ht="63" x14ac:dyDescent="0.25">
      <c r="A263" s="36">
        <f t="shared" si="33"/>
        <v>230</v>
      </c>
      <c r="B263" s="37" t="s">
        <v>678</v>
      </c>
      <c r="C263" s="38">
        <v>0.99004009459999998</v>
      </c>
      <c r="D263" s="39">
        <f t="shared" si="35"/>
        <v>0.99003850000000004</v>
      </c>
      <c r="E263" s="39">
        <f t="shared" si="35"/>
        <v>1.0002765</v>
      </c>
      <c r="F263" s="38">
        <v>0</v>
      </c>
      <c r="G263" s="38">
        <v>0</v>
      </c>
      <c r="H263" s="38">
        <v>0.99003850000000004</v>
      </c>
      <c r="I263" s="38">
        <v>1.0002765</v>
      </c>
      <c r="J263" s="38">
        <v>0</v>
      </c>
      <c r="K263" s="38">
        <v>0</v>
      </c>
      <c r="L263" s="38">
        <v>0</v>
      </c>
      <c r="M263" s="38">
        <v>0</v>
      </c>
      <c r="N263" s="38">
        <v>0</v>
      </c>
      <c r="O263" s="38">
        <v>0</v>
      </c>
      <c r="P263" s="38">
        <v>0.94770346999999999</v>
      </c>
      <c r="Q263" s="38">
        <v>0</v>
      </c>
      <c r="R263" s="38">
        <v>0</v>
      </c>
      <c r="S263" s="40">
        <f t="shared" si="32"/>
        <v>1.0237999999999969E-2</v>
      </c>
      <c r="T263" s="26">
        <f t="shared" si="34"/>
        <v>1.0103410119909477</v>
      </c>
      <c r="U263" s="38"/>
      <c r="V263" s="38"/>
      <c r="W263" s="41"/>
      <c r="X263" s="42" t="s">
        <v>237</v>
      </c>
    </row>
    <row r="264" spans="1:24" s="29" customFormat="1" ht="110.25" x14ac:dyDescent="0.25">
      <c r="A264" s="36">
        <f t="shared" si="33"/>
        <v>231</v>
      </c>
      <c r="B264" s="37" t="s">
        <v>679</v>
      </c>
      <c r="C264" s="38">
        <v>4.7365260899999859E-2</v>
      </c>
      <c r="D264" s="39">
        <f t="shared" si="35"/>
        <v>4.736514E-2</v>
      </c>
      <c r="E264" s="39">
        <f t="shared" si="35"/>
        <v>0.222926554</v>
      </c>
      <c r="F264" s="38">
        <v>4.736514E-2</v>
      </c>
      <c r="G264" s="38">
        <v>0.10842468</v>
      </c>
      <c r="H264" s="38">
        <v>0</v>
      </c>
      <c r="I264" s="38">
        <v>0.114501874</v>
      </c>
      <c r="J264" s="38">
        <v>0</v>
      </c>
      <c r="K264" s="38">
        <v>0</v>
      </c>
      <c r="L264" s="38">
        <v>0</v>
      </c>
      <c r="M264" s="38">
        <v>0</v>
      </c>
      <c r="N264" s="38">
        <v>0.21136203000000001</v>
      </c>
      <c r="O264" s="38">
        <v>0</v>
      </c>
      <c r="P264" s="38">
        <v>1.19664411</v>
      </c>
      <c r="Q264" s="38">
        <v>0</v>
      </c>
      <c r="R264" s="38">
        <v>0</v>
      </c>
      <c r="S264" s="40">
        <f t="shared" si="32"/>
        <v>0.175561414</v>
      </c>
      <c r="T264" s="26">
        <f t="shared" si="34"/>
        <v>4.7065532583668075</v>
      </c>
      <c r="U264" s="38"/>
      <c r="V264" s="38"/>
      <c r="W264" s="41" t="s">
        <v>880</v>
      </c>
      <c r="X264" s="42" t="s">
        <v>237</v>
      </c>
    </row>
    <row r="265" spans="1:24" s="29" customFormat="1" ht="110.25" x14ac:dyDescent="0.25">
      <c r="A265" s="36">
        <f t="shared" si="33"/>
        <v>232</v>
      </c>
      <c r="B265" s="37" t="s">
        <v>680</v>
      </c>
      <c r="C265" s="38">
        <v>0</v>
      </c>
      <c r="D265" s="39">
        <f t="shared" si="35"/>
        <v>0</v>
      </c>
      <c r="E265" s="39">
        <f t="shared" si="35"/>
        <v>2.6841438100000001</v>
      </c>
      <c r="F265" s="38">
        <v>0</v>
      </c>
      <c r="G265" s="38">
        <v>0.20313011000000003</v>
      </c>
      <c r="H265" s="38">
        <v>0</v>
      </c>
      <c r="I265" s="38">
        <v>2.0777154499999999</v>
      </c>
      <c r="J265" s="38">
        <v>0</v>
      </c>
      <c r="K265" s="38">
        <v>0.40329825000000002</v>
      </c>
      <c r="L265" s="38">
        <v>0</v>
      </c>
      <c r="M265" s="38">
        <v>0</v>
      </c>
      <c r="N265" s="38">
        <v>2.5769652100000005</v>
      </c>
      <c r="O265" s="38">
        <v>0</v>
      </c>
      <c r="P265" s="38">
        <v>2.94884521</v>
      </c>
      <c r="Q265" s="38">
        <v>2.94884521</v>
      </c>
      <c r="R265" s="38">
        <v>0</v>
      </c>
      <c r="S265" s="40">
        <f t="shared" si="32"/>
        <v>2.6841438100000001</v>
      </c>
      <c r="T265" s="26" t="str">
        <f t="shared" si="34"/>
        <v>-</v>
      </c>
      <c r="U265" s="38"/>
      <c r="V265" s="38"/>
      <c r="W265" s="41" t="s">
        <v>880</v>
      </c>
      <c r="X265" s="42" t="s">
        <v>237</v>
      </c>
    </row>
    <row r="266" spans="1:24" s="29" customFormat="1" ht="126" x14ac:dyDescent="0.25">
      <c r="A266" s="36">
        <f t="shared" si="33"/>
        <v>233</v>
      </c>
      <c r="B266" s="37" t="s">
        <v>681</v>
      </c>
      <c r="C266" s="38">
        <v>4.6895678722759184</v>
      </c>
      <c r="D266" s="39">
        <f t="shared" si="35"/>
        <v>0</v>
      </c>
      <c r="E266" s="39">
        <f t="shared" si="35"/>
        <v>1.92946145</v>
      </c>
      <c r="F266" s="38">
        <v>0</v>
      </c>
      <c r="G266" s="38">
        <v>6.1555799999999999E-3</v>
      </c>
      <c r="H266" s="38">
        <v>0</v>
      </c>
      <c r="I266" s="38">
        <v>0.39234533999999999</v>
      </c>
      <c r="J266" s="38">
        <v>0</v>
      </c>
      <c r="K266" s="38">
        <v>0.14583225</v>
      </c>
      <c r="L266" s="38">
        <v>0</v>
      </c>
      <c r="M266" s="38">
        <v>1.38512828</v>
      </c>
      <c r="N266" s="38">
        <v>3.9947159399999999</v>
      </c>
      <c r="O266" s="38">
        <v>0</v>
      </c>
      <c r="P266" s="38">
        <v>4.1805529100000003</v>
      </c>
      <c r="Q266" s="38">
        <v>0</v>
      </c>
      <c r="R266" s="38">
        <v>2.7601064222759186</v>
      </c>
      <c r="S266" s="40">
        <f t="shared" ref="S266:S329" si="36">E266-D266</f>
        <v>1.92946145</v>
      </c>
      <c r="T266" s="26" t="str">
        <f t="shared" si="34"/>
        <v>-</v>
      </c>
      <c r="U266" s="38"/>
      <c r="V266" s="38"/>
      <c r="W266" s="41" t="s">
        <v>881</v>
      </c>
      <c r="X266" s="42" t="s">
        <v>237</v>
      </c>
    </row>
    <row r="267" spans="1:24" s="29" customFormat="1" ht="94.5" x14ac:dyDescent="0.25">
      <c r="A267" s="36">
        <f t="shared" si="33"/>
        <v>234</v>
      </c>
      <c r="B267" s="37" t="s">
        <v>682</v>
      </c>
      <c r="C267" s="38">
        <v>0</v>
      </c>
      <c r="D267" s="39">
        <f t="shared" si="35"/>
        <v>0</v>
      </c>
      <c r="E267" s="39">
        <f t="shared" si="35"/>
        <v>0.28829348700000001</v>
      </c>
      <c r="F267" s="38">
        <v>0</v>
      </c>
      <c r="G267" s="38">
        <v>0.25735371000000001</v>
      </c>
      <c r="H267" s="38">
        <v>0</v>
      </c>
      <c r="I267" s="38">
        <v>3.0939777000000002E-2</v>
      </c>
      <c r="J267" s="38">
        <v>0</v>
      </c>
      <c r="K267" s="38">
        <v>0</v>
      </c>
      <c r="L267" s="38">
        <v>0</v>
      </c>
      <c r="M267" s="38">
        <v>0</v>
      </c>
      <c r="N267" s="38">
        <v>0.24541244000000001</v>
      </c>
      <c r="O267" s="38">
        <v>0</v>
      </c>
      <c r="P267" s="38">
        <v>0.24541244000000001</v>
      </c>
      <c r="Q267" s="38">
        <v>0</v>
      </c>
      <c r="R267" s="38">
        <v>0</v>
      </c>
      <c r="S267" s="40">
        <f t="shared" si="36"/>
        <v>0.28829348700000001</v>
      </c>
      <c r="T267" s="26" t="str">
        <f t="shared" si="34"/>
        <v>-</v>
      </c>
      <c r="U267" s="38"/>
      <c r="V267" s="38"/>
      <c r="W267" s="41" t="s">
        <v>882</v>
      </c>
      <c r="X267" s="42" t="s">
        <v>237</v>
      </c>
    </row>
    <row r="268" spans="1:24" s="29" customFormat="1" ht="78.75" x14ac:dyDescent="0.25">
      <c r="A268" s="36">
        <f t="shared" ref="A268:A331" si="37">A267+1</f>
        <v>235</v>
      </c>
      <c r="B268" s="37" t="s">
        <v>683</v>
      </c>
      <c r="C268" s="38">
        <v>0</v>
      </c>
      <c r="D268" s="39">
        <f t="shared" si="35"/>
        <v>0</v>
      </c>
      <c r="E268" s="39">
        <f t="shared" si="35"/>
        <v>0.35226101459999998</v>
      </c>
      <c r="F268" s="38">
        <v>0</v>
      </c>
      <c r="G268" s="38">
        <v>0</v>
      </c>
      <c r="H268" s="38">
        <v>0</v>
      </c>
      <c r="I268" s="38">
        <v>0.3350201646</v>
      </c>
      <c r="J268" s="38">
        <v>0</v>
      </c>
      <c r="K268" s="38">
        <v>8.5157400000000008E-3</v>
      </c>
      <c r="L268" s="38">
        <v>0</v>
      </c>
      <c r="M268" s="38">
        <v>8.7251100000000012E-3</v>
      </c>
      <c r="N268" s="38">
        <v>0.30241667999999999</v>
      </c>
      <c r="O268" s="38">
        <v>8.7251099999999995E-3</v>
      </c>
      <c r="P268" s="38">
        <v>0</v>
      </c>
      <c r="Q268" s="38">
        <v>0</v>
      </c>
      <c r="R268" s="38">
        <v>0</v>
      </c>
      <c r="S268" s="40">
        <f t="shared" si="36"/>
        <v>0.35226101459999998</v>
      </c>
      <c r="T268" s="26" t="str">
        <f t="shared" si="34"/>
        <v>-</v>
      </c>
      <c r="U268" s="38"/>
      <c r="V268" s="38"/>
      <c r="W268" s="41" t="s">
        <v>883</v>
      </c>
      <c r="X268" s="42" t="s">
        <v>237</v>
      </c>
    </row>
    <row r="269" spans="1:24" s="29" customFormat="1" ht="110.25" x14ac:dyDescent="0.25">
      <c r="A269" s="36">
        <f t="shared" si="37"/>
        <v>236</v>
      </c>
      <c r="B269" s="37" t="s">
        <v>684</v>
      </c>
      <c r="C269" s="38">
        <v>0</v>
      </c>
      <c r="D269" s="39">
        <f t="shared" si="35"/>
        <v>0</v>
      </c>
      <c r="E269" s="39">
        <f t="shared" si="35"/>
        <v>0.44491456140000002</v>
      </c>
      <c r="F269" s="38">
        <v>0</v>
      </c>
      <c r="G269" s="38">
        <v>0</v>
      </c>
      <c r="H269" s="38">
        <v>0</v>
      </c>
      <c r="I269" s="38">
        <v>0.42678740139999999</v>
      </c>
      <c r="J269" s="38">
        <v>0</v>
      </c>
      <c r="K269" s="38">
        <v>1.081794E-2</v>
      </c>
      <c r="L269" s="38">
        <v>0</v>
      </c>
      <c r="M269" s="38">
        <v>7.30922E-3</v>
      </c>
      <c r="N269" s="38">
        <v>0.38039955000000003</v>
      </c>
      <c r="O269" s="38">
        <v>7.30922E-3</v>
      </c>
      <c r="P269" s="38">
        <v>0.38039954999999998</v>
      </c>
      <c r="Q269" s="38">
        <v>0.38039954999999998</v>
      </c>
      <c r="R269" s="38">
        <v>0</v>
      </c>
      <c r="S269" s="40">
        <f t="shared" si="36"/>
        <v>0.44491456140000002</v>
      </c>
      <c r="T269" s="26" t="str">
        <f t="shared" si="34"/>
        <v>-</v>
      </c>
      <c r="U269" s="38"/>
      <c r="V269" s="38"/>
      <c r="W269" s="41" t="s">
        <v>884</v>
      </c>
      <c r="X269" s="42" t="s">
        <v>237</v>
      </c>
    </row>
    <row r="270" spans="1:24" s="29" customFormat="1" ht="141.75" x14ac:dyDescent="0.25">
      <c r="A270" s="36">
        <f t="shared" si="37"/>
        <v>237</v>
      </c>
      <c r="B270" s="37" t="s">
        <v>685</v>
      </c>
      <c r="C270" s="38">
        <v>0</v>
      </c>
      <c r="D270" s="39">
        <f t="shared" si="35"/>
        <v>0</v>
      </c>
      <c r="E270" s="39">
        <f t="shared" si="35"/>
        <v>0</v>
      </c>
      <c r="F270" s="38">
        <v>0</v>
      </c>
      <c r="G270" s="38">
        <v>0</v>
      </c>
      <c r="H270" s="38">
        <v>0</v>
      </c>
      <c r="I270" s="38">
        <v>0</v>
      </c>
      <c r="J270" s="38">
        <v>0</v>
      </c>
      <c r="K270" s="38">
        <v>0</v>
      </c>
      <c r="L270" s="38">
        <v>0</v>
      </c>
      <c r="M270" s="38">
        <v>0</v>
      </c>
      <c r="N270" s="38">
        <v>0</v>
      </c>
      <c r="O270" s="38">
        <v>0</v>
      </c>
      <c r="P270" s="38">
        <v>0.27641457000000003</v>
      </c>
      <c r="Q270" s="38">
        <v>0</v>
      </c>
      <c r="R270" s="38">
        <v>0</v>
      </c>
      <c r="S270" s="40">
        <f t="shared" si="36"/>
        <v>0</v>
      </c>
      <c r="T270" s="26" t="str">
        <f t="shared" si="34"/>
        <v>-</v>
      </c>
      <c r="U270" s="38"/>
      <c r="V270" s="38"/>
      <c r="W270" s="41" t="s">
        <v>885</v>
      </c>
      <c r="X270" s="42" t="s">
        <v>237</v>
      </c>
    </row>
    <row r="271" spans="1:24" s="29" customFormat="1" ht="110.25" x14ac:dyDescent="0.25">
      <c r="A271" s="36">
        <f t="shared" si="37"/>
        <v>238</v>
      </c>
      <c r="B271" s="37" t="s">
        <v>686</v>
      </c>
      <c r="C271" s="38">
        <v>0</v>
      </c>
      <c r="D271" s="39">
        <f t="shared" si="35"/>
        <v>0</v>
      </c>
      <c r="E271" s="39">
        <f t="shared" si="35"/>
        <v>0.2399308168</v>
      </c>
      <c r="F271" s="38">
        <v>0</v>
      </c>
      <c r="G271" s="38">
        <v>0</v>
      </c>
      <c r="H271" s="38">
        <v>0</v>
      </c>
      <c r="I271" s="38">
        <v>0</v>
      </c>
      <c r="J271" s="38">
        <v>0</v>
      </c>
      <c r="K271" s="38">
        <v>0.23402206680000001</v>
      </c>
      <c r="L271" s="38">
        <v>0</v>
      </c>
      <c r="M271" s="38">
        <v>5.9087499999999991E-3</v>
      </c>
      <c r="N271" s="38">
        <v>0.20480044</v>
      </c>
      <c r="O271" s="38">
        <v>5.9087499999999999E-3</v>
      </c>
      <c r="P271" s="38">
        <v>0</v>
      </c>
      <c r="Q271" s="38">
        <v>0</v>
      </c>
      <c r="R271" s="38">
        <v>0</v>
      </c>
      <c r="S271" s="40">
        <f t="shared" si="36"/>
        <v>0.2399308168</v>
      </c>
      <c r="T271" s="26" t="str">
        <f t="shared" si="34"/>
        <v>-</v>
      </c>
      <c r="U271" s="38"/>
      <c r="V271" s="38"/>
      <c r="W271" s="41" t="s">
        <v>886</v>
      </c>
      <c r="X271" s="42" t="s">
        <v>237</v>
      </c>
    </row>
    <row r="272" spans="1:24" s="29" customFormat="1" ht="78.75" x14ac:dyDescent="0.25">
      <c r="A272" s="36">
        <f t="shared" si="37"/>
        <v>239</v>
      </c>
      <c r="B272" s="37" t="s">
        <v>687</v>
      </c>
      <c r="C272" s="38">
        <v>0</v>
      </c>
      <c r="D272" s="39">
        <f t="shared" si="35"/>
        <v>0</v>
      </c>
      <c r="E272" s="39">
        <f t="shared" si="35"/>
        <v>1.5434614999999998</v>
      </c>
      <c r="F272" s="38">
        <v>0</v>
      </c>
      <c r="G272" s="38">
        <v>0</v>
      </c>
      <c r="H272" s="38">
        <v>0</v>
      </c>
      <c r="I272" s="38">
        <v>0</v>
      </c>
      <c r="J272" s="38">
        <v>0</v>
      </c>
      <c r="K272" s="38">
        <v>2.4984860000000001E-2</v>
      </c>
      <c r="L272" s="38">
        <v>0</v>
      </c>
      <c r="M272" s="38">
        <v>1.5184766399999998</v>
      </c>
      <c r="N272" s="38">
        <v>1.3146343399999998</v>
      </c>
      <c r="O272" s="38">
        <v>1.8387480000000001E-2</v>
      </c>
      <c r="P272" s="38">
        <v>0</v>
      </c>
      <c r="Q272" s="38">
        <v>0</v>
      </c>
      <c r="R272" s="38">
        <v>0</v>
      </c>
      <c r="S272" s="40">
        <f t="shared" si="36"/>
        <v>1.5434614999999998</v>
      </c>
      <c r="T272" s="26" t="str">
        <f t="shared" si="34"/>
        <v>-</v>
      </c>
      <c r="U272" s="38"/>
      <c r="V272" s="38"/>
      <c r="W272" s="41" t="s">
        <v>887</v>
      </c>
      <c r="X272" s="42" t="s">
        <v>237</v>
      </c>
    </row>
    <row r="273" spans="1:24" s="29" customFormat="1" ht="110.25" x14ac:dyDescent="0.25">
      <c r="A273" s="36">
        <f t="shared" si="37"/>
        <v>240</v>
      </c>
      <c r="B273" s="37" t="s">
        <v>688</v>
      </c>
      <c r="C273" s="38">
        <v>0</v>
      </c>
      <c r="D273" s="39">
        <f t="shared" si="35"/>
        <v>0</v>
      </c>
      <c r="E273" s="39">
        <f t="shared" si="35"/>
        <v>0.39139546660000002</v>
      </c>
      <c r="F273" s="38">
        <v>0</v>
      </c>
      <c r="G273" s="38">
        <v>0</v>
      </c>
      <c r="H273" s="38">
        <v>0</v>
      </c>
      <c r="I273" s="38">
        <v>0</v>
      </c>
      <c r="J273" s="38">
        <v>0</v>
      </c>
      <c r="K273" s="38">
        <v>0.38497583660000001</v>
      </c>
      <c r="L273" s="38">
        <v>0</v>
      </c>
      <c r="M273" s="38">
        <v>6.41963E-3</v>
      </c>
      <c r="N273" s="38">
        <v>0.33410193999999999</v>
      </c>
      <c r="O273" s="38">
        <v>6.41963E-3</v>
      </c>
      <c r="P273" s="38">
        <v>0.33410193999999999</v>
      </c>
      <c r="Q273" s="38">
        <v>0.33410193999999999</v>
      </c>
      <c r="R273" s="38">
        <v>0</v>
      </c>
      <c r="S273" s="40">
        <f t="shared" si="36"/>
        <v>0.39139546660000002</v>
      </c>
      <c r="T273" s="26" t="str">
        <f t="shared" si="34"/>
        <v>-</v>
      </c>
      <c r="U273" s="38"/>
      <c r="V273" s="38"/>
      <c r="W273" s="41" t="s">
        <v>888</v>
      </c>
      <c r="X273" s="42" t="s">
        <v>237</v>
      </c>
    </row>
    <row r="274" spans="1:24" s="29" customFormat="1" ht="94.5" x14ac:dyDescent="0.25">
      <c r="A274" s="36">
        <f t="shared" si="37"/>
        <v>241</v>
      </c>
      <c r="B274" s="37" t="s">
        <v>689</v>
      </c>
      <c r="C274" s="38">
        <v>0</v>
      </c>
      <c r="D274" s="39">
        <f t="shared" si="35"/>
        <v>0</v>
      </c>
      <c r="E274" s="39">
        <f t="shared" si="35"/>
        <v>0.27501613540000003</v>
      </c>
      <c r="F274" s="38">
        <v>0</v>
      </c>
      <c r="G274" s="38">
        <v>0</v>
      </c>
      <c r="H274" s="38">
        <v>0</v>
      </c>
      <c r="I274" s="38">
        <v>0</v>
      </c>
      <c r="J274" s="38">
        <v>0</v>
      </c>
      <c r="K274" s="38">
        <v>0.26823347540000003</v>
      </c>
      <c r="L274" s="38">
        <v>0</v>
      </c>
      <c r="M274" s="38">
        <v>6.7826600000000003E-3</v>
      </c>
      <c r="N274" s="38">
        <v>0.23509031999999999</v>
      </c>
      <c r="O274" s="38">
        <v>6.7826600000000003E-3</v>
      </c>
      <c r="P274" s="38">
        <v>0</v>
      </c>
      <c r="Q274" s="38">
        <v>0</v>
      </c>
      <c r="R274" s="38">
        <v>0</v>
      </c>
      <c r="S274" s="40">
        <f t="shared" si="36"/>
        <v>0.27501613540000003</v>
      </c>
      <c r="T274" s="26" t="str">
        <f t="shared" si="34"/>
        <v>-</v>
      </c>
      <c r="U274" s="38"/>
      <c r="V274" s="38"/>
      <c r="W274" s="41" t="s">
        <v>889</v>
      </c>
      <c r="X274" s="42" t="s">
        <v>237</v>
      </c>
    </row>
    <row r="275" spans="1:24" s="29" customFormat="1" ht="126" x14ac:dyDescent="0.25">
      <c r="A275" s="36">
        <f t="shared" si="37"/>
        <v>242</v>
      </c>
      <c r="B275" s="37" t="s">
        <v>690</v>
      </c>
      <c r="C275" s="38">
        <v>0</v>
      </c>
      <c r="D275" s="39">
        <f t="shared" si="35"/>
        <v>0</v>
      </c>
      <c r="E275" s="39">
        <f t="shared" si="35"/>
        <v>0.28822746259999998</v>
      </c>
      <c r="F275" s="38">
        <v>0</v>
      </c>
      <c r="G275" s="38">
        <v>0</v>
      </c>
      <c r="H275" s="38">
        <v>0</v>
      </c>
      <c r="I275" s="38">
        <v>0</v>
      </c>
      <c r="J275" s="38">
        <v>0</v>
      </c>
      <c r="K275" s="38">
        <v>0</v>
      </c>
      <c r="L275" s="38">
        <v>0</v>
      </c>
      <c r="M275" s="38">
        <v>0.28822746259999998</v>
      </c>
      <c r="N275" s="38">
        <v>0.24441977000000001</v>
      </c>
      <c r="O275" s="38">
        <v>0.24441977000000001</v>
      </c>
      <c r="P275" s="38">
        <v>0.24441977000000001</v>
      </c>
      <c r="Q275" s="38">
        <v>0.24441977000000001</v>
      </c>
      <c r="R275" s="38">
        <v>0</v>
      </c>
      <c r="S275" s="40">
        <f t="shared" si="36"/>
        <v>0.28822746259999998</v>
      </c>
      <c r="T275" s="26" t="str">
        <f t="shared" si="34"/>
        <v>-</v>
      </c>
      <c r="U275" s="38"/>
      <c r="V275" s="38"/>
      <c r="W275" s="41" t="s">
        <v>96</v>
      </c>
      <c r="X275" s="42" t="s">
        <v>237</v>
      </c>
    </row>
    <row r="276" spans="1:24" s="29" customFormat="1" ht="126" x14ac:dyDescent="0.25">
      <c r="A276" s="36">
        <f t="shared" si="37"/>
        <v>243</v>
      </c>
      <c r="B276" s="37" t="s">
        <v>691</v>
      </c>
      <c r="C276" s="38">
        <v>0</v>
      </c>
      <c r="D276" s="39">
        <f t="shared" si="35"/>
        <v>0</v>
      </c>
      <c r="E276" s="39">
        <f t="shared" si="35"/>
        <v>0.28821472659999997</v>
      </c>
      <c r="F276" s="38">
        <v>0</v>
      </c>
      <c r="G276" s="38">
        <v>0</v>
      </c>
      <c r="H276" s="38">
        <v>0</v>
      </c>
      <c r="I276" s="38">
        <v>0</v>
      </c>
      <c r="J276" s="38">
        <v>0</v>
      </c>
      <c r="K276" s="38">
        <v>0</v>
      </c>
      <c r="L276" s="38">
        <v>0</v>
      </c>
      <c r="M276" s="38">
        <v>0.28821472659999997</v>
      </c>
      <c r="N276" s="38">
        <v>0.24440896000000001</v>
      </c>
      <c r="O276" s="38">
        <v>0.24440896000000001</v>
      </c>
      <c r="P276" s="38">
        <v>0.24440896000000001</v>
      </c>
      <c r="Q276" s="38">
        <v>0.24440896000000001</v>
      </c>
      <c r="R276" s="38">
        <v>0</v>
      </c>
      <c r="S276" s="40">
        <f t="shared" si="36"/>
        <v>0.28821472659999997</v>
      </c>
      <c r="T276" s="26" t="str">
        <f t="shared" si="34"/>
        <v>-</v>
      </c>
      <c r="U276" s="38"/>
      <c r="V276" s="38"/>
      <c r="W276" s="41" t="s">
        <v>97</v>
      </c>
      <c r="X276" s="42" t="s">
        <v>237</v>
      </c>
    </row>
    <row r="277" spans="1:24" s="29" customFormat="1" ht="126" x14ac:dyDescent="0.25">
      <c r="A277" s="36">
        <f t="shared" si="37"/>
        <v>244</v>
      </c>
      <c r="B277" s="37" t="s">
        <v>692</v>
      </c>
      <c r="C277" s="38">
        <v>0</v>
      </c>
      <c r="D277" s="39">
        <f t="shared" si="35"/>
        <v>0</v>
      </c>
      <c r="E277" s="39">
        <f t="shared" si="35"/>
        <v>0.3456311332</v>
      </c>
      <c r="F277" s="38">
        <v>0</v>
      </c>
      <c r="G277" s="38">
        <v>0</v>
      </c>
      <c r="H277" s="38">
        <v>0</v>
      </c>
      <c r="I277" s="38">
        <v>0</v>
      </c>
      <c r="J277" s="38">
        <v>0</v>
      </c>
      <c r="K277" s="38">
        <v>0</v>
      </c>
      <c r="L277" s="38">
        <v>0</v>
      </c>
      <c r="M277" s="38">
        <v>0.3456311332</v>
      </c>
      <c r="N277" s="38">
        <v>0.29309584</v>
      </c>
      <c r="O277" s="38">
        <v>0.29309584</v>
      </c>
      <c r="P277" s="38">
        <v>0.29309584</v>
      </c>
      <c r="Q277" s="38">
        <v>0.29309584</v>
      </c>
      <c r="R277" s="38">
        <v>0</v>
      </c>
      <c r="S277" s="40">
        <f t="shared" si="36"/>
        <v>0.3456311332</v>
      </c>
      <c r="T277" s="26" t="str">
        <f t="shared" ref="T277:T340" si="38">IF((F277+H277+J277+L277)&gt;0,E277/(F277+H277+J277+L277),"-")</f>
        <v>-</v>
      </c>
      <c r="U277" s="38"/>
      <c r="V277" s="38"/>
      <c r="W277" s="41" t="s">
        <v>98</v>
      </c>
      <c r="X277" s="42" t="s">
        <v>237</v>
      </c>
    </row>
    <row r="278" spans="1:24" s="29" customFormat="1" ht="126" x14ac:dyDescent="0.25">
      <c r="A278" s="36">
        <f t="shared" si="37"/>
        <v>245</v>
      </c>
      <c r="B278" s="37" t="s">
        <v>693</v>
      </c>
      <c r="C278" s="38">
        <v>0</v>
      </c>
      <c r="D278" s="39">
        <f t="shared" si="35"/>
        <v>0</v>
      </c>
      <c r="E278" s="39">
        <f t="shared" si="35"/>
        <v>0.54575643759999992</v>
      </c>
      <c r="F278" s="38">
        <v>0</v>
      </c>
      <c r="G278" s="38">
        <v>0</v>
      </c>
      <c r="H278" s="38">
        <v>0</v>
      </c>
      <c r="I278" s="38">
        <v>0</v>
      </c>
      <c r="J278" s="38">
        <v>0</v>
      </c>
      <c r="K278" s="38">
        <v>0</v>
      </c>
      <c r="L278" s="38">
        <v>0</v>
      </c>
      <c r="M278" s="38">
        <v>0.54575643759999992</v>
      </c>
      <c r="N278" s="38">
        <v>0.46386636999999997</v>
      </c>
      <c r="O278" s="38">
        <v>0.46386636999999997</v>
      </c>
      <c r="P278" s="38">
        <v>0</v>
      </c>
      <c r="Q278" s="38">
        <v>0</v>
      </c>
      <c r="R278" s="38">
        <v>0</v>
      </c>
      <c r="S278" s="40">
        <f t="shared" si="36"/>
        <v>0.54575643759999992</v>
      </c>
      <c r="T278" s="26" t="str">
        <f t="shared" si="38"/>
        <v>-</v>
      </c>
      <c r="U278" s="38"/>
      <c r="V278" s="38"/>
      <c r="W278" s="41" t="s">
        <v>99</v>
      </c>
      <c r="X278" s="42" t="s">
        <v>237</v>
      </c>
    </row>
    <row r="279" spans="1:24" s="29" customFormat="1" ht="63" x14ac:dyDescent="0.25">
      <c r="A279" s="36">
        <f t="shared" si="37"/>
        <v>246</v>
      </c>
      <c r="B279" s="37" t="s">
        <v>694</v>
      </c>
      <c r="C279" s="38">
        <v>3.6259655554483321</v>
      </c>
      <c r="D279" s="39">
        <f t="shared" si="35"/>
        <v>1.5460147081034687</v>
      </c>
      <c r="E279" s="39">
        <f t="shared" si="35"/>
        <v>0</v>
      </c>
      <c r="F279" s="38">
        <v>0</v>
      </c>
      <c r="G279" s="38">
        <v>0</v>
      </c>
      <c r="H279" s="38">
        <v>0</v>
      </c>
      <c r="I279" s="38">
        <v>0</v>
      </c>
      <c r="J279" s="38">
        <v>0</v>
      </c>
      <c r="K279" s="38">
        <v>0</v>
      </c>
      <c r="L279" s="38">
        <v>1.5460147081034687</v>
      </c>
      <c r="M279" s="38">
        <v>0</v>
      </c>
      <c r="N279" s="38">
        <v>0</v>
      </c>
      <c r="O279" s="38">
        <v>0</v>
      </c>
      <c r="P279" s="38">
        <v>0</v>
      </c>
      <c r="Q279" s="38">
        <v>0</v>
      </c>
      <c r="R279" s="38">
        <v>3.6259655554483321</v>
      </c>
      <c r="S279" s="40">
        <f t="shared" si="36"/>
        <v>-1.5460147081034687</v>
      </c>
      <c r="T279" s="26">
        <f t="shared" si="38"/>
        <v>0</v>
      </c>
      <c r="U279" s="38"/>
      <c r="V279" s="38"/>
      <c r="W279" s="41" t="s">
        <v>100</v>
      </c>
      <c r="X279" s="42" t="s">
        <v>237</v>
      </c>
    </row>
    <row r="280" spans="1:24" s="29" customFormat="1" ht="78.75" x14ac:dyDescent="0.25">
      <c r="A280" s="36">
        <f t="shared" si="37"/>
        <v>247</v>
      </c>
      <c r="B280" s="37" t="s">
        <v>695</v>
      </c>
      <c r="C280" s="38">
        <v>0.34568059417741348</v>
      </c>
      <c r="D280" s="39">
        <f t="shared" si="35"/>
        <v>0.34568059417741354</v>
      </c>
      <c r="E280" s="39">
        <f t="shared" si="35"/>
        <v>0.41579314000000001</v>
      </c>
      <c r="F280" s="38">
        <v>0</v>
      </c>
      <c r="G280" s="38">
        <v>0</v>
      </c>
      <c r="H280" s="38">
        <v>0</v>
      </c>
      <c r="I280" s="38">
        <v>0</v>
      </c>
      <c r="J280" s="38">
        <v>0.32839656446854282</v>
      </c>
      <c r="K280" s="38">
        <v>0.18250661999999998</v>
      </c>
      <c r="L280" s="38">
        <v>1.7284029708870718E-2</v>
      </c>
      <c r="M280" s="38">
        <v>0.23328652</v>
      </c>
      <c r="N280" s="38">
        <v>0.43288231999999999</v>
      </c>
      <c r="O280" s="38">
        <v>0.25037569999999998</v>
      </c>
      <c r="P280" s="38">
        <v>0.45468231999999997</v>
      </c>
      <c r="Q280" s="38">
        <v>0.45468231999999997</v>
      </c>
      <c r="R280" s="38">
        <v>0</v>
      </c>
      <c r="S280" s="40">
        <f t="shared" si="36"/>
        <v>7.011254582258647E-2</v>
      </c>
      <c r="T280" s="26">
        <f t="shared" si="38"/>
        <v>1.2028246508584819</v>
      </c>
      <c r="U280" s="38"/>
      <c r="V280" s="38"/>
      <c r="W280" s="41" t="s">
        <v>890</v>
      </c>
      <c r="X280" s="42" t="s">
        <v>237</v>
      </c>
    </row>
    <row r="281" spans="1:24" s="29" customFormat="1" ht="31.5" x14ac:dyDescent="0.25">
      <c r="A281" s="36">
        <f t="shared" si="37"/>
        <v>248</v>
      </c>
      <c r="B281" s="37" t="s">
        <v>328</v>
      </c>
      <c r="C281" s="38">
        <v>1.4417846637999998</v>
      </c>
      <c r="D281" s="39">
        <f t="shared" si="35"/>
        <v>0</v>
      </c>
      <c r="E281" s="39">
        <f t="shared" si="35"/>
        <v>1.3696954269999999</v>
      </c>
      <c r="F281" s="38">
        <v>0</v>
      </c>
      <c r="G281" s="38">
        <v>0</v>
      </c>
      <c r="H281" s="38">
        <v>0</v>
      </c>
      <c r="I281" s="38">
        <v>0</v>
      </c>
      <c r="J281" s="38">
        <v>0</v>
      </c>
      <c r="K281" s="38">
        <v>0</v>
      </c>
      <c r="L281" s="38">
        <v>0</v>
      </c>
      <c r="M281" s="38">
        <v>1.3696954269999999</v>
      </c>
      <c r="N281" s="38">
        <v>0</v>
      </c>
      <c r="O281" s="38">
        <v>0</v>
      </c>
      <c r="P281" s="38">
        <v>1.221851</v>
      </c>
      <c r="Q281" s="38">
        <v>1.221851</v>
      </c>
      <c r="R281" s="38">
        <v>7.2089236799999901E-2</v>
      </c>
      <c r="S281" s="40">
        <f t="shared" si="36"/>
        <v>1.3696954269999999</v>
      </c>
      <c r="T281" s="26" t="str">
        <f t="shared" si="38"/>
        <v>-</v>
      </c>
      <c r="U281" s="38"/>
      <c r="V281" s="38"/>
      <c r="W281" s="41" t="s">
        <v>891</v>
      </c>
      <c r="X281" s="42" t="s">
        <v>238</v>
      </c>
    </row>
    <row r="282" spans="1:24" s="29" customFormat="1" ht="47.25" x14ac:dyDescent="0.25">
      <c r="A282" s="36">
        <f t="shared" si="37"/>
        <v>249</v>
      </c>
      <c r="B282" s="37" t="s">
        <v>329</v>
      </c>
      <c r="C282" s="38">
        <v>0.72880835599999994</v>
      </c>
      <c r="D282" s="39">
        <f t="shared" si="35"/>
        <v>0</v>
      </c>
      <c r="E282" s="39">
        <f t="shared" si="35"/>
        <v>0.69236794200000007</v>
      </c>
      <c r="F282" s="38">
        <v>0</v>
      </c>
      <c r="G282" s="38">
        <v>0</v>
      </c>
      <c r="H282" s="38">
        <v>0</v>
      </c>
      <c r="I282" s="38">
        <v>0</v>
      </c>
      <c r="J282" s="38">
        <v>0</v>
      </c>
      <c r="K282" s="38">
        <v>0</v>
      </c>
      <c r="L282" s="38">
        <v>0</v>
      </c>
      <c r="M282" s="38">
        <v>0.69236794200000007</v>
      </c>
      <c r="N282" s="38">
        <v>0</v>
      </c>
      <c r="O282" s="38">
        <v>0</v>
      </c>
      <c r="P282" s="38">
        <v>0.61763400000000002</v>
      </c>
      <c r="Q282" s="38">
        <v>0.61763400000000002</v>
      </c>
      <c r="R282" s="38">
        <v>3.6440413999999866E-2</v>
      </c>
      <c r="S282" s="40">
        <f t="shared" si="36"/>
        <v>0.69236794200000007</v>
      </c>
      <c r="T282" s="26" t="str">
        <f t="shared" si="38"/>
        <v>-</v>
      </c>
      <c r="U282" s="38"/>
      <c r="V282" s="38"/>
      <c r="W282" s="41" t="s">
        <v>892</v>
      </c>
      <c r="X282" s="42" t="s">
        <v>238</v>
      </c>
    </row>
    <row r="283" spans="1:24" s="29" customFormat="1" ht="47.25" x14ac:dyDescent="0.25">
      <c r="A283" s="36">
        <f t="shared" si="37"/>
        <v>250</v>
      </c>
      <c r="B283" s="37" t="s">
        <v>330</v>
      </c>
      <c r="C283" s="38">
        <v>0.6481093242</v>
      </c>
      <c r="D283" s="39">
        <f t="shared" si="35"/>
        <v>0</v>
      </c>
      <c r="E283" s="39">
        <f t="shared" si="35"/>
        <v>0.61570386349999995</v>
      </c>
      <c r="F283" s="38">
        <v>0</v>
      </c>
      <c r="G283" s="38">
        <v>0</v>
      </c>
      <c r="H283" s="38">
        <v>0</v>
      </c>
      <c r="I283" s="38">
        <v>0</v>
      </c>
      <c r="J283" s="38">
        <v>0</v>
      </c>
      <c r="K283" s="38">
        <v>0</v>
      </c>
      <c r="L283" s="38">
        <v>0</v>
      </c>
      <c r="M283" s="38">
        <v>0.61570386349999995</v>
      </c>
      <c r="N283" s="38">
        <v>0</v>
      </c>
      <c r="O283" s="38">
        <v>0</v>
      </c>
      <c r="P283" s="38">
        <v>0.54924519000000005</v>
      </c>
      <c r="Q283" s="38">
        <v>0</v>
      </c>
      <c r="R283" s="38">
        <v>3.2405460700000055E-2</v>
      </c>
      <c r="S283" s="40">
        <f t="shared" si="36"/>
        <v>0.61570386349999995</v>
      </c>
      <c r="T283" s="26" t="str">
        <f t="shared" si="38"/>
        <v>-</v>
      </c>
      <c r="U283" s="38"/>
      <c r="V283" s="38"/>
      <c r="W283" s="41" t="s">
        <v>892</v>
      </c>
      <c r="X283" s="42" t="s">
        <v>238</v>
      </c>
    </row>
    <row r="284" spans="1:24" s="29" customFormat="1" ht="47.25" x14ac:dyDescent="0.25">
      <c r="A284" s="36">
        <f t="shared" si="37"/>
        <v>251</v>
      </c>
      <c r="B284" s="37" t="s">
        <v>331</v>
      </c>
      <c r="C284" s="38">
        <v>1.6629781299999999</v>
      </c>
      <c r="D284" s="39">
        <f t="shared" si="35"/>
        <v>0</v>
      </c>
      <c r="E284" s="39">
        <f t="shared" si="35"/>
        <v>1.276653035</v>
      </c>
      <c r="F284" s="38">
        <v>0</v>
      </c>
      <c r="G284" s="38">
        <v>0</v>
      </c>
      <c r="H284" s="38">
        <v>0</v>
      </c>
      <c r="I284" s="38">
        <v>0</v>
      </c>
      <c r="J284" s="38">
        <v>0</v>
      </c>
      <c r="K284" s="38">
        <v>0</v>
      </c>
      <c r="L284" s="38">
        <v>0</v>
      </c>
      <c r="M284" s="38">
        <v>1.276653035</v>
      </c>
      <c r="N284" s="38">
        <v>0</v>
      </c>
      <c r="O284" s="38">
        <v>0</v>
      </c>
      <c r="P284" s="38">
        <v>1.4093035</v>
      </c>
      <c r="Q284" s="38">
        <v>0</v>
      </c>
      <c r="R284" s="38">
        <v>0.3863250949999999</v>
      </c>
      <c r="S284" s="40">
        <f t="shared" si="36"/>
        <v>1.276653035</v>
      </c>
      <c r="T284" s="26" t="str">
        <f t="shared" si="38"/>
        <v>-</v>
      </c>
      <c r="U284" s="38"/>
      <c r="V284" s="38"/>
      <c r="W284" s="41" t="s">
        <v>892</v>
      </c>
      <c r="X284" s="42" t="s">
        <v>238</v>
      </c>
    </row>
    <row r="285" spans="1:24" s="29" customFormat="1" ht="47.25" x14ac:dyDescent="0.25">
      <c r="A285" s="36">
        <f t="shared" si="37"/>
        <v>252</v>
      </c>
      <c r="B285" s="37" t="s">
        <v>332</v>
      </c>
      <c r="C285" s="38">
        <v>1.4638490117999998</v>
      </c>
      <c r="D285" s="39">
        <f t="shared" si="35"/>
        <v>0</v>
      </c>
      <c r="E285" s="39">
        <f t="shared" si="35"/>
        <v>1.3906565595</v>
      </c>
      <c r="F285" s="38">
        <v>0</v>
      </c>
      <c r="G285" s="38">
        <v>0</v>
      </c>
      <c r="H285" s="38">
        <v>0</v>
      </c>
      <c r="I285" s="38">
        <v>0</v>
      </c>
      <c r="J285" s="38">
        <v>0</v>
      </c>
      <c r="K285" s="38">
        <v>0</v>
      </c>
      <c r="L285" s="38">
        <v>0</v>
      </c>
      <c r="M285" s="38">
        <v>1.3906565595</v>
      </c>
      <c r="N285" s="38">
        <v>0</v>
      </c>
      <c r="O285" s="38">
        <v>0</v>
      </c>
      <c r="P285" s="38">
        <v>1.24055001</v>
      </c>
      <c r="Q285" s="38">
        <v>0</v>
      </c>
      <c r="R285" s="38">
        <v>7.3192452299999822E-2</v>
      </c>
      <c r="S285" s="40">
        <f t="shared" si="36"/>
        <v>1.3906565595</v>
      </c>
      <c r="T285" s="26" t="str">
        <f t="shared" si="38"/>
        <v>-</v>
      </c>
      <c r="U285" s="38"/>
      <c r="V285" s="38"/>
      <c r="W285" s="41" t="s">
        <v>892</v>
      </c>
      <c r="X285" s="42" t="s">
        <v>238</v>
      </c>
    </row>
    <row r="286" spans="1:24" s="29" customFormat="1" ht="47.25" x14ac:dyDescent="0.25">
      <c r="A286" s="36">
        <f t="shared" si="37"/>
        <v>253</v>
      </c>
      <c r="B286" s="37" t="s">
        <v>333</v>
      </c>
      <c r="C286" s="38">
        <v>1.313612462</v>
      </c>
      <c r="D286" s="39">
        <f t="shared" si="35"/>
        <v>0</v>
      </c>
      <c r="E286" s="39">
        <f t="shared" si="35"/>
        <v>1.2479318370000001</v>
      </c>
      <c r="F286" s="38">
        <v>0</v>
      </c>
      <c r="G286" s="38">
        <v>0</v>
      </c>
      <c r="H286" s="38">
        <v>0</v>
      </c>
      <c r="I286" s="38">
        <v>0</v>
      </c>
      <c r="J286" s="38">
        <v>0</v>
      </c>
      <c r="K286" s="38">
        <v>0</v>
      </c>
      <c r="L286" s="38">
        <v>0</v>
      </c>
      <c r="M286" s="38">
        <v>1.2479318370000001</v>
      </c>
      <c r="N286" s="38">
        <v>0</v>
      </c>
      <c r="O286" s="38">
        <v>0</v>
      </c>
      <c r="P286" s="38">
        <v>1.1132299999999999</v>
      </c>
      <c r="Q286" s="38">
        <v>1.1132299999999999</v>
      </c>
      <c r="R286" s="38">
        <v>6.5680624999999937E-2</v>
      </c>
      <c r="S286" s="40">
        <f t="shared" si="36"/>
        <v>1.2479318370000001</v>
      </c>
      <c r="T286" s="26" t="str">
        <f t="shared" si="38"/>
        <v>-</v>
      </c>
      <c r="U286" s="38"/>
      <c r="V286" s="38"/>
      <c r="W286" s="41" t="s">
        <v>892</v>
      </c>
      <c r="X286" s="42" t="s">
        <v>238</v>
      </c>
    </row>
    <row r="287" spans="1:24" s="29" customFormat="1" ht="47.25" x14ac:dyDescent="0.25">
      <c r="A287" s="36">
        <f t="shared" si="37"/>
        <v>254</v>
      </c>
      <c r="B287" s="37" t="s">
        <v>334</v>
      </c>
      <c r="C287" s="38">
        <v>1.1535499577999999</v>
      </c>
      <c r="D287" s="39">
        <f t="shared" si="35"/>
        <v>0</v>
      </c>
      <c r="E287" s="39">
        <f t="shared" si="35"/>
        <v>1.5798292234999998</v>
      </c>
      <c r="F287" s="38">
        <v>0</v>
      </c>
      <c r="G287" s="38">
        <v>0</v>
      </c>
      <c r="H287" s="38">
        <v>0</v>
      </c>
      <c r="I287" s="38">
        <v>0</v>
      </c>
      <c r="J287" s="38">
        <v>0</v>
      </c>
      <c r="K287" s="38">
        <v>0</v>
      </c>
      <c r="L287" s="38">
        <v>0</v>
      </c>
      <c r="M287" s="38">
        <v>1.5798292234999998</v>
      </c>
      <c r="N287" s="38">
        <v>0</v>
      </c>
      <c r="O287" s="38">
        <v>0</v>
      </c>
      <c r="P287" s="38">
        <v>0.97758471000000002</v>
      </c>
      <c r="Q287" s="38">
        <v>0</v>
      </c>
      <c r="R287" s="38">
        <v>0</v>
      </c>
      <c r="S287" s="40">
        <f t="shared" si="36"/>
        <v>1.5798292234999998</v>
      </c>
      <c r="T287" s="26" t="str">
        <f t="shared" si="38"/>
        <v>-</v>
      </c>
      <c r="U287" s="38"/>
      <c r="V287" s="38"/>
      <c r="W287" s="41" t="s">
        <v>892</v>
      </c>
      <c r="X287" s="42" t="s">
        <v>238</v>
      </c>
    </row>
    <row r="288" spans="1:24" s="29" customFormat="1" ht="47.25" x14ac:dyDescent="0.25">
      <c r="A288" s="36">
        <f t="shared" si="37"/>
        <v>255</v>
      </c>
      <c r="B288" s="37" t="s">
        <v>335</v>
      </c>
      <c r="C288" s="38">
        <v>5.5755526280000005</v>
      </c>
      <c r="D288" s="39">
        <f t="shared" si="35"/>
        <v>0</v>
      </c>
      <c r="E288" s="39">
        <f t="shared" si="35"/>
        <v>5.2967749985000001</v>
      </c>
      <c r="F288" s="38">
        <v>0</v>
      </c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5.2967749985000001</v>
      </c>
      <c r="N288" s="38">
        <v>0</v>
      </c>
      <c r="O288" s="38">
        <v>0</v>
      </c>
      <c r="P288" s="38">
        <v>4.7250446000000004</v>
      </c>
      <c r="Q288" s="38">
        <v>0</v>
      </c>
      <c r="R288" s="38">
        <v>0.2787776295000004</v>
      </c>
      <c r="S288" s="40">
        <f t="shared" si="36"/>
        <v>5.2967749985000001</v>
      </c>
      <c r="T288" s="26" t="str">
        <f t="shared" si="38"/>
        <v>-</v>
      </c>
      <c r="U288" s="38"/>
      <c r="V288" s="38"/>
      <c r="W288" s="41" t="s">
        <v>892</v>
      </c>
      <c r="X288" s="42" t="s">
        <v>238</v>
      </c>
    </row>
    <row r="289" spans="1:24" s="29" customFormat="1" ht="47.25" x14ac:dyDescent="0.25">
      <c r="A289" s="36">
        <f t="shared" si="37"/>
        <v>256</v>
      </c>
      <c r="B289" s="37" t="s">
        <v>696</v>
      </c>
      <c r="C289" s="38">
        <v>2.3489373938</v>
      </c>
      <c r="D289" s="39">
        <f t="shared" si="35"/>
        <v>0</v>
      </c>
      <c r="E289" s="39">
        <f t="shared" si="35"/>
        <v>2.2314905205</v>
      </c>
      <c r="F289" s="38">
        <v>0</v>
      </c>
      <c r="G289" s="38">
        <v>0</v>
      </c>
      <c r="H289" s="38">
        <v>0</v>
      </c>
      <c r="I289" s="38">
        <v>0</v>
      </c>
      <c r="J289" s="38">
        <v>0</v>
      </c>
      <c r="K289" s="38">
        <v>0</v>
      </c>
      <c r="L289" s="38">
        <v>0</v>
      </c>
      <c r="M289" s="38">
        <v>2.2314905205</v>
      </c>
      <c r="N289" s="38">
        <v>0</v>
      </c>
      <c r="O289" s="38">
        <v>0</v>
      </c>
      <c r="P289" s="38">
        <v>1.99062491</v>
      </c>
      <c r="Q289" s="38">
        <v>0</v>
      </c>
      <c r="R289" s="38">
        <v>0.11744687330000003</v>
      </c>
      <c r="S289" s="40">
        <f t="shared" si="36"/>
        <v>2.2314905205</v>
      </c>
      <c r="T289" s="26" t="str">
        <f t="shared" si="38"/>
        <v>-</v>
      </c>
      <c r="U289" s="38"/>
      <c r="V289" s="38"/>
      <c r="W289" s="41" t="s">
        <v>892</v>
      </c>
      <c r="X289" s="42" t="s">
        <v>238</v>
      </c>
    </row>
    <row r="290" spans="1:24" s="29" customFormat="1" ht="47.25" x14ac:dyDescent="0.25">
      <c r="A290" s="36">
        <f t="shared" si="37"/>
        <v>257</v>
      </c>
      <c r="B290" s="37" t="s">
        <v>337</v>
      </c>
      <c r="C290" s="38">
        <v>0.70008915020000007</v>
      </c>
      <c r="D290" s="39">
        <f t="shared" si="35"/>
        <v>0</v>
      </c>
      <c r="E290" s="39">
        <f t="shared" si="35"/>
        <v>0.66508469250000002</v>
      </c>
      <c r="F290" s="38">
        <v>0</v>
      </c>
      <c r="G290" s="38">
        <v>0</v>
      </c>
      <c r="H290" s="38">
        <v>0</v>
      </c>
      <c r="I290" s="38">
        <v>0</v>
      </c>
      <c r="J290" s="38">
        <v>0</v>
      </c>
      <c r="K290" s="38">
        <v>0</v>
      </c>
      <c r="L290" s="38">
        <v>0</v>
      </c>
      <c r="M290" s="38">
        <v>0.66508469250000002</v>
      </c>
      <c r="N290" s="38">
        <v>0</v>
      </c>
      <c r="O290" s="38">
        <v>0</v>
      </c>
      <c r="P290" s="38">
        <v>0.59329500000000002</v>
      </c>
      <c r="Q290" s="38">
        <v>0.59329500000000002</v>
      </c>
      <c r="R290" s="38">
        <v>3.5004457700000047E-2</v>
      </c>
      <c r="S290" s="40">
        <f t="shared" si="36"/>
        <v>0.66508469250000002</v>
      </c>
      <c r="T290" s="26" t="str">
        <f t="shared" si="38"/>
        <v>-</v>
      </c>
      <c r="U290" s="38"/>
      <c r="V290" s="38"/>
      <c r="W290" s="41" t="s">
        <v>892</v>
      </c>
      <c r="X290" s="42" t="s">
        <v>238</v>
      </c>
    </row>
    <row r="291" spans="1:24" s="29" customFormat="1" ht="47.25" x14ac:dyDescent="0.25">
      <c r="A291" s="36">
        <f t="shared" si="37"/>
        <v>258</v>
      </c>
      <c r="B291" s="37" t="s">
        <v>338</v>
      </c>
      <c r="C291" s="38">
        <v>1.080766425</v>
      </c>
      <c r="D291" s="39">
        <f t="shared" si="35"/>
        <v>0</v>
      </c>
      <c r="E291" s="39">
        <f t="shared" si="35"/>
        <v>1.0267280989999998</v>
      </c>
      <c r="F291" s="38">
        <v>0</v>
      </c>
      <c r="G291" s="38">
        <v>0</v>
      </c>
      <c r="H291" s="38">
        <v>0</v>
      </c>
      <c r="I291" s="38">
        <v>0</v>
      </c>
      <c r="J291" s="38">
        <v>0</v>
      </c>
      <c r="K291" s="38">
        <v>0</v>
      </c>
      <c r="L291" s="38">
        <v>0</v>
      </c>
      <c r="M291" s="38">
        <v>1.0267280989999998</v>
      </c>
      <c r="N291" s="38">
        <v>0</v>
      </c>
      <c r="O291" s="38">
        <v>0</v>
      </c>
      <c r="P291" s="38">
        <v>0.91590300000000002</v>
      </c>
      <c r="Q291" s="38">
        <v>0.91590300000000002</v>
      </c>
      <c r="R291" s="38">
        <v>5.4038326000000136E-2</v>
      </c>
      <c r="S291" s="40">
        <f t="shared" si="36"/>
        <v>1.0267280989999998</v>
      </c>
      <c r="T291" s="26" t="str">
        <f t="shared" si="38"/>
        <v>-</v>
      </c>
      <c r="U291" s="38"/>
      <c r="V291" s="38"/>
      <c r="W291" s="41" t="s">
        <v>892</v>
      </c>
      <c r="X291" s="42" t="s">
        <v>238</v>
      </c>
    </row>
    <row r="292" spans="1:24" s="29" customFormat="1" ht="47.25" x14ac:dyDescent="0.25">
      <c r="A292" s="36">
        <f t="shared" si="37"/>
        <v>259</v>
      </c>
      <c r="B292" s="37" t="s">
        <v>697</v>
      </c>
      <c r="C292" s="38">
        <v>0.87121850859999994</v>
      </c>
      <c r="D292" s="39">
        <f t="shared" si="35"/>
        <v>0</v>
      </c>
      <c r="E292" s="39">
        <f t="shared" si="35"/>
        <v>0.82765758450000004</v>
      </c>
      <c r="F292" s="38">
        <v>0</v>
      </c>
      <c r="G292" s="38">
        <v>0</v>
      </c>
      <c r="H292" s="38">
        <v>0</v>
      </c>
      <c r="I292" s="38">
        <v>0</v>
      </c>
      <c r="J292" s="38">
        <v>0</v>
      </c>
      <c r="K292" s="38">
        <v>0</v>
      </c>
      <c r="L292" s="38">
        <v>0</v>
      </c>
      <c r="M292" s="38">
        <v>0.82765758450000004</v>
      </c>
      <c r="N292" s="38">
        <v>0</v>
      </c>
      <c r="O292" s="38">
        <v>0</v>
      </c>
      <c r="P292" s="38">
        <v>0.73832076999999996</v>
      </c>
      <c r="Q292" s="38">
        <v>0</v>
      </c>
      <c r="R292" s="38">
        <v>4.3560924099999898E-2</v>
      </c>
      <c r="S292" s="40">
        <f t="shared" si="36"/>
        <v>0.82765758450000004</v>
      </c>
      <c r="T292" s="26" t="str">
        <f t="shared" si="38"/>
        <v>-</v>
      </c>
      <c r="U292" s="38"/>
      <c r="V292" s="38"/>
      <c r="W292" s="41" t="s">
        <v>892</v>
      </c>
      <c r="X292" s="42" t="s">
        <v>238</v>
      </c>
    </row>
    <row r="293" spans="1:24" s="29" customFormat="1" ht="47.25" x14ac:dyDescent="0.25">
      <c r="A293" s="36">
        <f t="shared" si="37"/>
        <v>260</v>
      </c>
      <c r="B293" s="37" t="s">
        <v>340</v>
      </c>
      <c r="C293" s="38">
        <v>0.7629331654</v>
      </c>
      <c r="D293" s="39">
        <f t="shared" si="35"/>
        <v>0</v>
      </c>
      <c r="E293" s="39">
        <f t="shared" si="35"/>
        <v>0.72478651150000006</v>
      </c>
      <c r="F293" s="38">
        <v>0</v>
      </c>
      <c r="G293" s="38">
        <v>0</v>
      </c>
      <c r="H293" s="38">
        <v>0</v>
      </c>
      <c r="I293" s="38">
        <v>0</v>
      </c>
      <c r="J293" s="38">
        <v>0</v>
      </c>
      <c r="K293" s="38">
        <v>0</v>
      </c>
      <c r="L293" s="38">
        <v>0</v>
      </c>
      <c r="M293" s="38">
        <v>0.72478651150000006</v>
      </c>
      <c r="N293" s="38">
        <v>0</v>
      </c>
      <c r="O293" s="38">
        <v>0</v>
      </c>
      <c r="P293" s="38">
        <v>0.64655353000000004</v>
      </c>
      <c r="Q293" s="38">
        <v>0</v>
      </c>
      <c r="R293" s="38">
        <v>3.8146653899999938E-2</v>
      </c>
      <c r="S293" s="40">
        <f t="shared" si="36"/>
        <v>0.72478651150000006</v>
      </c>
      <c r="T293" s="26" t="str">
        <f t="shared" si="38"/>
        <v>-</v>
      </c>
      <c r="U293" s="38"/>
      <c r="V293" s="38"/>
      <c r="W293" s="41" t="s">
        <v>892</v>
      </c>
      <c r="X293" s="42" t="s">
        <v>238</v>
      </c>
    </row>
    <row r="294" spans="1:24" s="29" customFormat="1" ht="47.25" x14ac:dyDescent="0.25">
      <c r="A294" s="36">
        <f t="shared" si="37"/>
        <v>261</v>
      </c>
      <c r="B294" s="37" t="s">
        <v>341</v>
      </c>
      <c r="C294" s="38">
        <v>2.7837550981999999</v>
      </c>
      <c r="D294" s="39">
        <f t="shared" si="35"/>
        <v>0</v>
      </c>
      <c r="E294" s="39">
        <f t="shared" si="35"/>
        <v>2.644567345</v>
      </c>
      <c r="F294" s="38">
        <v>0</v>
      </c>
      <c r="G294" s="38">
        <v>0</v>
      </c>
      <c r="H294" s="38">
        <v>0</v>
      </c>
      <c r="I294" s="38">
        <v>0</v>
      </c>
      <c r="J294" s="38">
        <v>0</v>
      </c>
      <c r="K294" s="38">
        <v>0</v>
      </c>
      <c r="L294" s="38">
        <v>0</v>
      </c>
      <c r="M294" s="38">
        <v>2.644567345</v>
      </c>
      <c r="N294" s="38">
        <v>0</v>
      </c>
      <c r="O294" s="38">
        <v>0</v>
      </c>
      <c r="P294" s="38">
        <v>2.3591144900000001</v>
      </c>
      <c r="Q294" s="38">
        <v>0</v>
      </c>
      <c r="R294" s="38">
        <v>0.13918775319999988</v>
      </c>
      <c r="S294" s="40">
        <f t="shared" si="36"/>
        <v>2.644567345</v>
      </c>
      <c r="T294" s="26" t="str">
        <f t="shared" si="38"/>
        <v>-</v>
      </c>
      <c r="U294" s="38"/>
      <c r="V294" s="38"/>
      <c r="W294" s="41" t="s">
        <v>892</v>
      </c>
      <c r="X294" s="42" t="s">
        <v>238</v>
      </c>
    </row>
    <row r="295" spans="1:24" s="29" customFormat="1" ht="47.25" x14ac:dyDescent="0.25">
      <c r="A295" s="36">
        <f t="shared" si="37"/>
        <v>262</v>
      </c>
      <c r="B295" s="37" t="s">
        <v>342</v>
      </c>
      <c r="C295" s="38">
        <v>1.1532642797999999</v>
      </c>
      <c r="D295" s="39">
        <f t="shared" si="35"/>
        <v>0</v>
      </c>
      <c r="E295" s="39">
        <f t="shared" si="35"/>
        <v>1.0956010660000002</v>
      </c>
      <c r="F295" s="38">
        <v>0</v>
      </c>
      <c r="G295" s="38">
        <v>0</v>
      </c>
      <c r="H295" s="38">
        <v>0</v>
      </c>
      <c r="I295" s="38">
        <v>0</v>
      </c>
      <c r="J295" s="38">
        <v>0</v>
      </c>
      <c r="K295" s="38">
        <v>0</v>
      </c>
      <c r="L295" s="38">
        <v>0</v>
      </c>
      <c r="M295" s="38">
        <v>1.0956010660000002</v>
      </c>
      <c r="N295" s="38">
        <v>0</v>
      </c>
      <c r="O295" s="38">
        <v>0</v>
      </c>
      <c r="P295" s="38">
        <v>0.97734261</v>
      </c>
      <c r="Q295" s="38">
        <v>0</v>
      </c>
      <c r="R295" s="38">
        <v>5.7663213799999724E-2</v>
      </c>
      <c r="S295" s="40">
        <f t="shared" si="36"/>
        <v>1.0956010660000002</v>
      </c>
      <c r="T295" s="26" t="str">
        <f t="shared" si="38"/>
        <v>-</v>
      </c>
      <c r="U295" s="38"/>
      <c r="V295" s="38"/>
      <c r="W295" s="41" t="s">
        <v>892</v>
      </c>
      <c r="X295" s="42" t="s">
        <v>238</v>
      </c>
    </row>
    <row r="296" spans="1:24" s="29" customFormat="1" ht="47.25" x14ac:dyDescent="0.25">
      <c r="A296" s="36">
        <f t="shared" si="37"/>
        <v>263</v>
      </c>
      <c r="B296" s="37" t="s">
        <v>343</v>
      </c>
      <c r="C296" s="38">
        <v>1.343845301</v>
      </c>
      <c r="D296" s="39">
        <f t="shared" si="35"/>
        <v>0</v>
      </c>
      <c r="E296" s="39">
        <f t="shared" si="35"/>
        <v>1.095872462</v>
      </c>
      <c r="F296" s="38">
        <v>0</v>
      </c>
      <c r="G296" s="38">
        <v>0</v>
      </c>
      <c r="H296" s="38">
        <v>0</v>
      </c>
      <c r="I296" s="38">
        <v>0</v>
      </c>
      <c r="J296" s="38">
        <v>0</v>
      </c>
      <c r="K296" s="38">
        <v>0</v>
      </c>
      <c r="L296" s="38">
        <v>0</v>
      </c>
      <c r="M296" s="38">
        <v>1.095872462</v>
      </c>
      <c r="N296" s="38">
        <v>0</v>
      </c>
      <c r="O296" s="38">
        <v>0</v>
      </c>
      <c r="P296" s="38">
        <v>1.1388519500000001</v>
      </c>
      <c r="Q296" s="38">
        <v>0</v>
      </c>
      <c r="R296" s="38">
        <v>0.247972839</v>
      </c>
      <c r="S296" s="40">
        <f t="shared" si="36"/>
        <v>1.095872462</v>
      </c>
      <c r="T296" s="26" t="str">
        <f t="shared" si="38"/>
        <v>-</v>
      </c>
      <c r="U296" s="38"/>
      <c r="V296" s="38"/>
      <c r="W296" s="41" t="s">
        <v>892</v>
      </c>
      <c r="X296" s="42" t="s">
        <v>238</v>
      </c>
    </row>
    <row r="297" spans="1:24" s="29" customFormat="1" ht="94.5" x14ac:dyDescent="0.25">
      <c r="A297" s="36">
        <f t="shared" si="37"/>
        <v>264</v>
      </c>
      <c r="B297" s="37" t="s">
        <v>698</v>
      </c>
      <c r="C297" s="38">
        <v>7.7165500491183101</v>
      </c>
      <c r="D297" s="39">
        <f t="shared" si="35"/>
        <v>0</v>
      </c>
      <c r="E297" s="39">
        <f t="shared" si="35"/>
        <v>0.42370827999999994</v>
      </c>
      <c r="F297" s="38">
        <v>0</v>
      </c>
      <c r="G297" s="38">
        <v>0</v>
      </c>
      <c r="H297" s="38">
        <v>0</v>
      </c>
      <c r="I297" s="38">
        <v>0</v>
      </c>
      <c r="J297" s="38">
        <v>0</v>
      </c>
      <c r="K297" s="38">
        <v>1.224315E-2</v>
      </c>
      <c r="L297" s="38">
        <v>0</v>
      </c>
      <c r="M297" s="38">
        <v>0.41146512999999996</v>
      </c>
      <c r="N297" s="38">
        <v>4.6474244200000001</v>
      </c>
      <c r="O297" s="38">
        <v>4.2251812700000002</v>
      </c>
      <c r="P297" s="38">
        <v>4.6474244200000001</v>
      </c>
      <c r="Q297" s="38">
        <v>4.6474244200000001</v>
      </c>
      <c r="R297" s="38">
        <v>7.2928417691183105</v>
      </c>
      <c r="S297" s="40">
        <f t="shared" si="36"/>
        <v>0.42370827999999994</v>
      </c>
      <c r="T297" s="26" t="str">
        <f t="shared" si="38"/>
        <v>-</v>
      </c>
      <c r="U297" s="38"/>
      <c r="V297" s="38"/>
      <c r="W297" s="41" t="s">
        <v>893</v>
      </c>
      <c r="X297" s="42" t="s">
        <v>239</v>
      </c>
    </row>
    <row r="298" spans="1:24" s="29" customFormat="1" ht="110.25" x14ac:dyDescent="0.25">
      <c r="A298" s="36">
        <f t="shared" si="37"/>
        <v>265</v>
      </c>
      <c r="B298" s="37" t="s">
        <v>699</v>
      </c>
      <c r="C298" s="38">
        <v>4.9073604</v>
      </c>
      <c r="D298" s="39">
        <f t="shared" si="35"/>
        <v>1.6448019999999999</v>
      </c>
      <c r="E298" s="39">
        <f t="shared" si="35"/>
        <v>0.16699999999999998</v>
      </c>
      <c r="F298" s="38">
        <v>0</v>
      </c>
      <c r="G298" s="38">
        <v>0</v>
      </c>
      <c r="H298" s="38">
        <v>0.11799999999999999</v>
      </c>
      <c r="I298" s="38">
        <v>0</v>
      </c>
      <c r="J298" s="38">
        <v>0</v>
      </c>
      <c r="K298" s="38">
        <v>9.7348000000000001E-3</v>
      </c>
      <c r="L298" s="38">
        <v>1.5268019999999998</v>
      </c>
      <c r="M298" s="38">
        <v>0.15726519999999999</v>
      </c>
      <c r="N298" s="38">
        <v>2.20349014</v>
      </c>
      <c r="O298" s="38">
        <v>1.86775534</v>
      </c>
      <c r="P298" s="38">
        <v>2.20349014</v>
      </c>
      <c r="Q298" s="38">
        <v>2.20349014</v>
      </c>
      <c r="R298" s="38">
        <v>4.7403604000000001</v>
      </c>
      <c r="S298" s="40">
        <f t="shared" si="36"/>
        <v>-1.4778019999999998</v>
      </c>
      <c r="T298" s="26">
        <f t="shared" si="38"/>
        <v>0.10153197770917106</v>
      </c>
      <c r="U298" s="38"/>
      <c r="V298" s="38"/>
      <c r="W298" s="41" t="s">
        <v>101</v>
      </c>
      <c r="X298" s="42" t="s">
        <v>239</v>
      </c>
    </row>
    <row r="299" spans="1:24" s="29" customFormat="1" ht="110.25" x14ac:dyDescent="0.25">
      <c r="A299" s="36">
        <f t="shared" si="37"/>
        <v>266</v>
      </c>
      <c r="B299" s="37" t="s">
        <v>427</v>
      </c>
      <c r="C299" s="38">
        <v>4.9073603999999991</v>
      </c>
      <c r="D299" s="39">
        <f t="shared" si="35"/>
        <v>1.49003298786645</v>
      </c>
      <c r="E299" s="39">
        <f t="shared" si="35"/>
        <v>1.015548E-2</v>
      </c>
      <c r="F299" s="38">
        <v>0</v>
      </c>
      <c r="G299" s="38">
        <v>2.8522700000000001E-3</v>
      </c>
      <c r="H299" s="38">
        <v>0.1298</v>
      </c>
      <c r="I299" s="38">
        <v>2.7158799999999999E-3</v>
      </c>
      <c r="J299" s="38">
        <v>0</v>
      </c>
      <c r="K299" s="38">
        <v>2.73763E-3</v>
      </c>
      <c r="L299" s="38">
        <v>1.3602329878664501</v>
      </c>
      <c r="M299" s="38">
        <v>1.8496999999999999E-3</v>
      </c>
      <c r="N299" s="38">
        <v>2.5247998100000002</v>
      </c>
      <c r="O299" s="38">
        <v>2.51649403</v>
      </c>
      <c r="P299" s="38">
        <v>2.6109098099999999</v>
      </c>
      <c r="Q299" s="38">
        <v>2.6109098099999999</v>
      </c>
      <c r="R299" s="38">
        <v>4.8972049199999992</v>
      </c>
      <c r="S299" s="40">
        <f t="shared" si="36"/>
        <v>-1.4798775078664499</v>
      </c>
      <c r="T299" s="26">
        <f t="shared" si="38"/>
        <v>6.8156074950672324E-3</v>
      </c>
      <c r="U299" s="38"/>
      <c r="V299" s="38"/>
      <c r="W299" s="41" t="s">
        <v>101</v>
      </c>
      <c r="X299" s="42" t="s">
        <v>239</v>
      </c>
    </row>
    <row r="300" spans="1:24" s="29" customFormat="1" ht="31.5" x14ac:dyDescent="0.25">
      <c r="A300" s="36">
        <f t="shared" si="37"/>
        <v>267</v>
      </c>
      <c r="B300" s="37" t="s">
        <v>700</v>
      </c>
      <c r="C300" s="38">
        <v>2.1221740797999997</v>
      </c>
      <c r="D300" s="39">
        <f t="shared" si="35"/>
        <v>2.0160653760000002</v>
      </c>
      <c r="E300" s="39">
        <f t="shared" si="35"/>
        <v>0.13813999999999999</v>
      </c>
      <c r="F300" s="38">
        <v>0.13813999999999999</v>
      </c>
      <c r="G300" s="38">
        <v>0.13813999999999999</v>
      </c>
      <c r="H300" s="38">
        <v>0</v>
      </c>
      <c r="I300" s="38">
        <v>0</v>
      </c>
      <c r="J300" s="38">
        <v>1.8779253760000003</v>
      </c>
      <c r="K300" s="38">
        <v>0</v>
      </c>
      <c r="L300" s="38">
        <v>0</v>
      </c>
      <c r="M300" s="38">
        <v>0</v>
      </c>
      <c r="N300" s="38">
        <v>0.13816848000000001</v>
      </c>
      <c r="O300" s="38">
        <v>0</v>
      </c>
      <c r="P300" s="38">
        <v>2.2366210899999999</v>
      </c>
      <c r="Q300" s="38">
        <v>0</v>
      </c>
      <c r="R300" s="38">
        <v>1.9840340797999998</v>
      </c>
      <c r="S300" s="40">
        <f t="shared" si="36"/>
        <v>-1.8779253760000003</v>
      </c>
      <c r="T300" s="26">
        <f t="shared" si="38"/>
        <v>6.8519603403972132E-2</v>
      </c>
      <c r="U300" s="38"/>
      <c r="V300" s="38"/>
      <c r="W300" s="41" t="s">
        <v>61</v>
      </c>
      <c r="X300" s="42" t="s">
        <v>240</v>
      </c>
    </row>
    <row r="301" spans="1:24" s="29" customFormat="1" ht="63" x14ac:dyDescent="0.25">
      <c r="A301" s="36">
        <f t="shared" si="37"/>
        <v>268</v>
      </c>
      <c r="B301" s="37" t="s">
        <v>701</v>
      </c>
      <c r="C301" s="38">
        <v>5.7435277874000006</v>
      </c>
      <c r="D301" s="39">
        <f t="shared" si="35"/>
        <v>5.4563514099999999</v>
      </c>
      <c r="E301" s="39">
        <f t="shared" si="35"/>
        <v>5.9539346999999996</v>
      </c>
      <c r="F301" s="38">
        <v>0</v>
      </c>
      <c r="G301" s="38">
        <v>0</v>
      </c>
      <c r="H301" s="38">
        <v>5.4563514099999999</v>
      </c>
      <c r="I301" s="38">
        <v>5.6667583099999996</v>
      </c>
      <c r="J301" s="38">
        <v>0</v>
      </c>
      <c r="K301" s="38">
        <v>0.28717638999999967</v>
      </c>
      <c r="L301" s="38">
        <v>0</v>
      </c>
      <c r="M301" s="38">
        <v>0</v>
      </c>
      <c r="N301" s="38">
        <v>0.21040690000000001</v>
      </c>
      <c r="O301" s="38">
        <v>0</v>
      </c>
      <c r="P301" s="38">
        <v>5.1898033300000002</v>
      </c>
      <c r="Q301" s="38">
        <v>0</v>
      </c>
      <c r="R301" s="38">
        <v>0</v>
      </c>
      <c r="S301" s="40">
        <f t="shared" si="36"/>
        <v>0.49758328999999968</v>
      </c>
      <c r="T301" s="26">
        <f t="shared" si="38"/>
        <v>1.0911934097734368</v>
      </c>
      <c r="U301" s="38"/>
      <c r="V301" s="38"/>
      <c r="W301" s="41" t="s">
        <v>894</v>
      </c>
      <c r="X301" s="42" t="s">
        <v>240</v>
      </c>
    </row>
    <row r="302" spans="1:24" s="29" customFormat="1" ht="47.25" x14ac:dyDescent="0.25">
      <c r="A302" s="36">
        <f t="shared" si="37"/>
        <v>269</v>
      </c>
      <c r="B302" s="37" t="s">
        <v>702</v>
      </c>
      <c r="C302" s="38">
        <v>5.5527154861999994</v>
      </c>
      <c r="D302" s="39">
        <f t="shared" si="35"/>
        <v>0</v>
      </c>
      <c r="E302" s="39">
        <f t="shared" si="35"/>
        <v>5.5154751700000011</v>
      </c>
      <c r="F302" s="38">
        <v>0</v>
      </c>
      <c r="G302" s="38">
        <v>5.4600700000000009</v>
      </c>
      <c r="H302" s="38">
        <v>0</v>
      </c>
      <c r="I302" s="38">
        <v>5.5405169999999997E-2</v>
      </c>
      <c r="J302" s="38">
        <v>0</v>
      </c>
      <c r="K302" s="38">
        <v>0</v>
      </c>
      <c r="L302" s="38">
        <v>0</v>
      </c>
      <c r="M302" s="38">
        <v>0</v>
      </c>
      <c r="N302" s="38">
        <v>0.24008412000000001</v>
      </c>
      <c r="O302" s="38">
        <v>0</v>
      </c>
      <c r="P302" s="38">
        <v>5.2757752099999999</v>
      </c>
      <c r="Q302" s="38">
        <v>0</v>
      </c>
      <c r="R302" s="38">
        <v>3.7240316199998347E-2</v>
      </c>
      <c r="S302" s="40">
        <f t="shared" si="36"/>
        <v>5.5154751700000011</v>
      </c>
      <c r="T302" s="26" t="str">
        <f t="shared" si="38"/>
        <v>-</v>
      </c>
      <c r="U302" s="38"/>
      <c r="V302" s="38"/>
      <c r="W302" s="41" t="s">
        <v>895</v>
      </c>
      <c r="X302" s="42" t="s">
        <v>240</v>
      </c>
    </row>
    <row r="303" spans="1:24" s="29" customFormat="1" ht="31.5" x14ac:dyDescent="0.25">
      <c r="A303" s="36">
        <f t="shared" si="37"/>
        <v>270</v>
      </c>
      <c r="B303" s="37" t="s">
        <v>703</v>
      </c>
      <c r="C303" s="38">
        <v>1.3277038599999957E-2</v>
      </c>
      <c r="D303" s="39">
        <f t="shared" si="35"/>
        <v>1.1741860130001669E-2</v>
      </c>
      <c r="E303" s="39">
        <f t="shared" si="35"/>
        <v>0</v>
      </c>
      <c r="F303" s="38">
        <v>0</v>
      </c>
      <c r="G303" s="38">
        <v>0</v>
      </c>
      <c r="H303" s="38">
        <v>0</v>
      </c>
      <c r="I303" s="38">
        <v>0</v>
      </c>
      <c r="J303" s="38">
        <v>0</v>
      </c>
      <c r="K303" s="38">
        <v>0</v>
      </c>
      <c r="L303" s="38">
        <v>1.1741860130001669E-2</v>
      </c>
      <c r="M303" s="38">
        <v>0</v>
      </c>
      <c r="N303" s="38">
        <v>0</v>
      </c>
      <c r="O303" s="38">
        <v>0</v>
      </c>
      <c r="P303" s="38">
        <v>0</v>
      </c>
      <c r="Q303" s="38">
        <v>0</v>
      </c>
      <c r="R303" s="38">
        <v>1.3277038599999957E-2</v>
      </c>
      <c r="S303" s="40">
        <f t="shared" si="36"/>
        <v>-1.1741860130001669E-2</v>
      </c>
      <c r="T303" s="26">
        <f t="shared" si="38"/>
        <v>0</v>
      </c>
      <c r="U303" s="38"/>
      <c r="V303" s="38"/>
      <c r="W303" s="41" t="s">
        <v>102</v>
      </c>
      <c r="X303" s="42" t="s">
        <v>240</v>
      </c>
    </row>
    <row r="304" spans="1:24" s="29" customFormat="1" ht="31.5" x14ac:dyDescent="0.25">
      <c r="A304" s="36">
        <f t="shared" si="37"/>
        <v>271</v>
      </c>
      <c r="B304" s="37" t="s">
        <v>704</v>
      </c>
      <c r="C304" s="38">
        <v>4.1304660999999999E-2</v>
      </c>
      <c r="D304" s="39">
        <f t="shared" si="35"/>
        <v>4.1304660999999999E-2</v>
      </c>
      <c r="E304" s="39">
        <f t="shared" si="35"/>
        <v>0</v>
      </c>
      <c r="F304" s="38">
        <v>0</v>
      </c>
      <c r="G304" s="38">
        <v>0</v>
      </c>
      <c r="H304" s="38">
        <v>0</v>
      </c>
      <c r="I304" s="38">
        <v>0</v>
      </c>
      <c r="J304" s="38">
        <v>0</v>
      </c>
      <c r="K304" s="38">
        <v>0</v>
      </c>
      <c r="L304" s="38">
        <v>4.1304660999999999E-2</v>
      </c>
      <c r="M304" s="38">
        <v>0</v>
      </c>
      <c r="N304" s="38">
        <v>0</v>
      </c>
      <c r="O304" s="38">
        <v>0</v>
      </c>
      <c r="P304" s="38">
        <v>0</v>
      </c>
      <c r="Q304" s="38">
        <v>0</v>
      </c>
      <c r="R304" s="38">
        <v>4.1304660999999999E-2</v>
      </c>
      <c r="S304" s="40">
        <f t="shared" si="36"/>
        <v>-4.1304660999999999E-2</v>
      </c>
      <c r="T304" s="26">
        <f t="shared" si="38"/>
        <v>0</v>
      </c>
      <c r="U304" s="38"/>
      <c r="V304" s="38"/>
      <c r="W304" s="41" t="s">
        <v>102</v>
      </c>
      <c r="X304" s="42" t="s">
        <v>240</v>
      </c>
    </row>
    <row r="305" spans="1:24" s="29" customFormat="1" ht="31.5" x14ac:dyDescent="0.25">
      <c r="A305" s="36">
        <f t="shared" si="37"/>
        <v>272</v>
      </c>
      <c r="B305" s="37" t="s">
        <v>705</v>
      </c>
      <c r="C305" s="38">
        <v>1.3018172999999999E-2</v>
      </c>
      <c r="D305" s="39">
        <f t="shared" si="35"/>
        <v>1.3018172999999999E-2</v>
      </c>
      <c r="E305" s="39">
        <f t="shared" si="35"/>
        <v>0</v>
      </c>
      <c r="F305" s="38">
        <v>0</v>
      </c>
      <c r="G305" s="38">
        <v>0</v>
      </c>
      <c r="H305" s="38">
        <v>0</v>
      </c>
      <c r="I305" s="38">
        <v>0</v>
      </c>
      <c r="J305" s="38">
        <v>0</v>
      </c>
      <c r="K305" s="38">
        <v>0</v>
      </c>
      <c r="L305" s="38">
        <v>1.3018172999999999E-2</v>
      </c>
      <c r="M305" s="38">
        <v>0</v>
      </c>
      <c r="N305" s="38">
        <v>0</v>
      </c>
      <c r="O305" s="38">
        <v>0</v>
      </c>
      <c r="P305" s="38">
        <v>0</v>
      </c>
      <c r="Q305" s="38">
        <v>0</v>
      </c>
      <c r="R305" s="38">
        <v>1.3018172999999999E-2</v>
      </c>
      <c r="S305" s="40">
        <f t="shared" si="36"/>
        <v>-1.3018172999999999E-2</v>
      </c>
      <c r="T305" s="26">
        <f t="shared" si="38"/>
        <v>0</v>
      </c>
      <c r="U305" s="38"/>
      <c r="V305" s="38"/>
      <c r="W305" s="41" t="s">
        <v>102</v>
      </c>
      <c r="X305" s="42" t="s">
        <v>240</v>
      </c>
    </row>
    <row r="306" spans="1:24" s="29" customFormat="1" ht="47.25" x14ac:dyDescent="0.25">
      <c r="A306" s="36">
        <f t="shared" si="37"/>
        <v>273</v>
      </c>
      <c r="B306" s="37" t="s">
        <v>706</v>
      </c>
      <c r="C306" s="38">
        <v>0.38763200480000004</v>
      </c>
      <c r="D306" s="39">
        <f t="shared" si="35"/>
        <v>0</v>
      </c>
      <c r="E306" s="39">
        <f t="shared" si="35"/>
        <v>0.36568034999999999</v>
      </c>
      <c r="F306" s="38">
        <v>0</v>
      </c>
      <c r="G306" s="38">
        <v>0</v>
      </c>
      <c r="H306" s="38">
        <v>0</v>
      </c>
      <c r="I306" s="38">
        <v>0</v>
      </c>
      <c r="J306" s="38">
        <v>0</v>
      </c>
      <c r="K306" s="38">
        <v>0.36568034999999999</v>
      </c>
      <c r="L306" s="38">
        <v>0</v>
      </c>
      <c r="M306" s="38">
        <v>0</v>
      </c>
      <c r="N306" s="38">
        <v>0.36568034999999999</v>
      </c>
      <c r="O306" s="38">
        <v>0</v>
      </c>
      <c r="P306" s="38">
        <v>8.4596106899999999</v>
      </c>
      <c r="Q306" s="38">
        <v>0</v>
      </c>
      <c r="R306" s="38">
        <v>2.1951654800000053E-2</v>
      </c>
      <c r="S306" s="40">
        <f t="shared" si="36"/>
        <v>0.36568034999999999</v>
      </c>
      <c r="T306" s="26" t="str">
        <f t="shared" si="38"/>
        <v>-</v>
      </c>
      <c r="U306" s="38"/>
      <c r="V306" s="38"/>
      <c r="W306" s="41" t="s">
        <v>896</v>
      </c>
      <c r="X306" s="42" t="s">
        <v>240</v>
      </c>
    </row>
    <row r="307" spans="1:24" s="29" customFormat="1" x14ac:dyDescent="0.25">
      <c r="A307" s="36">
        <f t="shared" si="37"/>
        <v>274</v>
      </c>
      <c r="B307" s="37" t="s">
        <v>707</v>
      </c>
      <c r="C307" s="38">
        <v>0.12183744437000001</v>
      </c>
      <c r="D307" s="39">
        <f t="shared" si="35"/>
        <v>0.12183744437000001</v>
      </c>
      <c r="E307" s="39">
        <f t="shared" si="35"/>
        <v>0</v>
      </c>
      <c r="F307" s="38">
        <v>0</v>
      </c>
      <c r="G307" s="38">
        <v>0</v>
      </c>
      <c r="H307" s="38">
        <v>0</v>
      </c>
      <c r="I307" s="38">
        <v>0</v>
      </c>
      <c r="J307" s="38">
        <v>0</v>
      </c>
      <c r="K307" s="38">
        <v>0</v>
      </c>
      <c r="L307" s="38">
        <v>0.12183744437000001</v>
      </c>
      <c r="M307" s="38">
        <v>0</v>
      </c>
      <c r="N307" s="38">
        <v>0</v>
      </c>
      <c r="O307" s="38">
        <v>0</v>
      </c>
      <c r="P307" s="38">
        <v>0</v>
      </c>
      <c r="Q307" s="38">
        <v>0</v>
      </c>
      <c r="R307" s="38">
        <v>0.12183744437000001</v>
      </c>
      <c r="S307" s="40">
        <f t="shared" si="36"/>
        <v>-0.12183744437000001</v>
      </c>
      <c r="T307" s="26">
        <f t="shared" si="38"/>
        <v>0</v>
      </c>
      <c r="U307" s="38"/>
      <c r="V307" s="38"/>
      <c r="W307" s="41" t="s">
        <v>102</v>
      </c>
      <c r="X307" s="42" t="s">
        <v>240</v>
      </c>
    </row>
    <row r="308" spans="1:24" s="29" customFormat="1" ht="31.5" x14ac:dyDescent="0.25">
      <c r="A308" s="36">
        <f t="shared" si="37"/>
        <v>275</v>
      </c>
      <c r="B308" s="37" t="s">
        <v>512</v>
      </c>
      <c r="C308" s="38">
        <v>1.7008551079999998</v>
      </c>
      <c r="D308" s="39">
        <f t="shared" si="35"/>
        <v>1.7008555399999998</v>
      </c>
      <c r="E308" s="39">
        <f t="shared" si="35"/>
        <v>1.6158127629999999</v>
      </c>
      <c r="F308" s="38">
        <v>1.6158127629999999</v>
      </c>
      <c r="G308" s="38">
        <v>1.6158127629999999</v>
      </c>
      <c r="H308" s="38">
        <v>0</v>
      </c>
      <c r="I308" s="38">
        <v>0</v>
      </c>
      <c r="J308" s="38">
        <v>0</v>
      </c>
      <c r="K308" s="38">
        <v>0</v>
      </c>
      <c r="L308" s="38">
        <v>8.5042776999999958E-2</v>
      </c>
      <c r="M308" s="38">
        <v>0</v>
      </c>
      <c r="N308" s="38">
        <v>0</v>
      </c>
      <c r="O308" s="38">
        <v>0</v>
      </c>
      <c r="P308" s="38">
        <v>0</v>
      </c>
      <c r="Q308" s="38">
        <v>0</v>
      </c>
      <c r="R308" s="38">
        <v>8.5042344999999964E-2</v>
      </c>
      <c r="S308" s="40">
        <f t="shared" si="36"/>
        <v>-8.5042776999999958E-2</v>
      </c>
      <c r="T308" s="26">
        <f t="shared" si="38"/>
        <v>0.95000000000000007</v>
      </c>
      <c r="U308" s="38"/>
      <c r="V308" s="38"/>
      <c r="W308" s="41"/>
      <c r="X308" s="42" t="s">
        <v>241</v>
      </c>
    </row>
    <row r="309" spans="1:24" s="29" customFormat="1" ht="47.25" x14ac:dyDescent="0.25">
      <c r="A309" s="36">
        <f t="shared" si="37"/>
        <v>276</v>
      </c>
      <c r="B309" s="37" t="s">
        <v>510</v>
      </c>
      <c r="C309" s="38">
        <v>9.2344460600000081E-2</v>
      </c>
      <c r="D309" s="39">
        <f t="shared" si="35"/>
        <v>9.2344321999999923E-2</v>
      </c>
      <c r="E309" s="39">
        <f t="shared" si="35"/>
        <v>0</v>
      </c>
      <c r="F309" s="38">
        <v>0</v>
      </c>
      <c r="G309" s="38">
        <v>0</v>
      </c>
      <c r="H309" s="38">
        <v>0</v>
      </c>
      <c r="I309" s="38">
        <v>0</v>
      </c>
      <c r="J309" s="38">
        <v>0</v>
      </c>
      <c r="K309" s="38">
        <v>0</v>
      </c>
      <c r="L309" s="38">
        <v>9.2344321999999923E-2</v>
      </c>
      <c r="M309" s="38">
        <v>0</v>
      </c>
      <c r="N309" s="38">
        <v>0</v>
      </c>
      <c r="O309" s="38">
        <v>0</v>
      </c>
      <c r="P309" s="38">
        <v>0</v>
      </c>
      <c r="Q309" s="38">
        <v>0</v>
      </c>
      <c r="R309" s="38">
        <v>9.2344460600000081E-2</v>
      </c>
      <c r="S309" s="40">
        <f t="shared" si="36"/>
        <v>-9.2344321999999923E-2</v>
      </c>
      <c r="T309" s="26">
        <f t="shared" si="38"/>
        <v>0</v>
      </c>
      <c r="U309" s="38"/>
      <c r="V309" s="38"/>
      <c r="W309" s="41" t="s">
        <v>103</v>
      </c>
      <c r="X309" s="42" t="s">
        <v>241</v>
      </c>
    </row>
    <row r="310" spans="1:24" s="29" customFormat="1" ht="47.25" x14ac:dyDescent="0.25">
      <c r="A310" s="36">
        <f t="shared" si="37"/>
        <v>277</v>
      </c>
      <c r="B310" s="37" t="s">
        <v>509</v>
      </c>
      <c r="C310" s="38">
        <v>10.568999806399999</v>
      </c>
      <c r="D310" s="39">
        <f t="shared" si="35"/>
        <v>8.0054648027499997</v>
      </c>
      <c r="E310" s="39">
        <f t="shared" si="35"/>
        <v>10.041476326</v>
      </c>
      <c r="F310" s="38">
        <v>8.0054648027499997</v>
      </c>
      <c r="G310" s="38">
        <v>10.041476326</v>
      </c>
      <c r="H310" s="38">
        <v>0</v>
      </c>
      <c r="I310" s="38">
        <v>0</v>
      </c>
      <c r="J310" s="38">
        <v>0</v>
      </c>
      <c r="K310" s="38">
        <v>0</v>
      </c>
      <c r="L310" s="38">
        <v>0</v>
      </c>
      <c r="M310" s="38">
        <v>0</v>
      </c>
      <c r="N310" s="38">
        <v>0</v>
      </c>
      <c r="O310" s="38">
        <v>0</v>
      </c>
      <c r="P310" s="38">
        <v>0</v>
      </c>
      <c r="Q310" s="38">
        <v>0</v>
      </c>
      <c r="R310" s="38">
        <v>0.5275234803999993</v>
      </c>
      <c r="S310" s="40">
        <f t="shared" si="36"/>
        <v>2.03601152325</v>
      </c>
      <c r="T310" s="26">
        <f t="shared" si="38"/>
        <v>1.2543277090607654</v>
      </c>
      <c r="U310" s="38"/>
      <c r="V310" s="38"/>
      <c r="W310" s="41" t="s">
        <v>897</v>
      </c>
      <c r="X310" s="42" t="s">
        <v>241</v>
      </c>
    </row>
    <row r="311" spans="1:24" s="29" customFormat="1" ht="31.5" x14ac:dyDescent="0.25">
      <c r="A311" s="36">
        <f t="shared" si="37"/>
        <v>278</v>
      </c>
      <c r="B311" s="37" t="s">
        <v>511</v>
      </c>
      <c r="C311" s="38">
        <v>1.6970263279999998</v>
      </c>
      <c r="D311" s="39">
        <f t="shared" si="35"/>
        <v>1.6970262630000001</v>
      </c>
      <c r="E311" s="39">
        <f t="shared" si="35"/>
        <v>1.61217494985</v>
      </c>
      <c r="F311" s="38">
        <v>1.61217494985</v>
      </c>
      <c r="G311" s="38">
        <v>1.61217494985</v>
      </c>
      <c r="H311" s="38">
        <v>0</v>
      </c>
      <c r="I311" s="38">
        <v>0</v>
      </c>
      <c r="J311" s="38">
        <v>0</v>
      </c>
      <c r="K311" s="38">
        <v>0</v>
      </c>
      <c r="L311" s="38">
        <v>8.4851313150000163E-2</v>
      </c>
      <c r="M311" s="38">
        <v>0</v>
      </c>
      <c r="N311" s="38">
        <v>0</v>
      </c>
      <c r="O311" s="38">
        <v>0</v>
      </c>
      <c r="P311" s="38">
        <v>0</v>
      </c>
      <c r="Q311" s="38">
        <v>0</v>
      </c>
      <c r="R311" s="38">
        <v>8.4851378149999768E-2</v>
      </c>
      <c r="S311" s="40">
        <f t="shared" si="36"/>
        <v>-8.4851313150000163E-2</v>
      </c>
      <c r="T311" s="26">
        <f t="shared" si="38"/>
        <v>0.95</v>
      </c>
      <c r="U311" s="38"/>
      <c r="V311" s="38"/>
      <c r="W311" s="41"/>
      <c r="X311" s="42" t="s">
        <v>241</v>
      </c>
    </row>
    <row r="312" spans="1:24" s="29" customFormat="1" ht="31.5" x14ac:dyDescent="0.25">
      <c r="A312" s="36">
        <f t="shared" si="37"/>
        <v>279</v>
      </c>
      <c r="B312" s="37" t="s">
        <v>391</v>
      </c>
      <c r="C312" s="38">
        <v>4.2885363436000059</v>
      </c>
      <c r="D312" s="39">
        <f t="shared" si="35"/>
        <v>4.2885377532</v>
      </c>
      <c r="E312" s="39">
        <f t="shared" si="35"/>
        <v>7.4749796500000008</v>
      </c>
      <c r="F312" s="38">
        <v>4.2885377532</v>
      </c>
      <c r="G312" s="38">
        <v>7.4749796500000008</v>
      </c>
      <c r="H312" s="38">
        <v>0</v>
      </c>
      <c r="I312" s="38">
        <v>0</v>
      </c>
      <c r="J312" s="38">
        <v>0</v>
      </c>
      <c r="K312" s="38">
        <v>0</v>
      </c>
      <c r="L312" s="38">
        <v>0</v>
      </c>
      <c r="M312" s="38">
        <v>0</v>
      </c>
      <c r="N312" s="38">
        <v>0</v>
      </c>
      <c r="O312" s="38">
        <v>0</v>
      </c>
      <c r="P312" s="38">
        <v>0</v>
      </c>
      <c r="Q312" s="38">
        <v>0</v>
      </c>
      <c r="R312" s="38">
        <v>0</v>
      </c>
      <c r="S312" s="40">
        <f t="shared" si="36"/>
        <v>3.1864418968000008</v>
      </c>
      <c r="T312" s="26">
        <f t="shared" si="38"/>
        <v>1.7430136051437013</v>
      </c>
      <c r="U312" s="38"/>
      <c r="V312" s="38"/>
      <c r="W312" s="41" t="s">
        <v>66</v>
      </c>
      <c r="X312" s="42" t="s">
        <v>388</v>
      </c>
    </row>
    <row r="313" spans="1:24" s="29" customFormat="1" ht="31.5" x14ac:dyDescent="0.25">
      <c r="A313" s="36">
        <f t="shared" si="37"/>
        <v>280</v>
      </c>
      <c r="B313" s="37" t="s">
        <v>394</v>
      </c>
      <c r="C313" s="38">
        <v>0</v>
      </c>
      <c r="D313" s="39">
        <f t="shared" si="35"/>
        <v>0</v>
      </c>
      <c r="E313" s="39">
        <f t="shared" si="35"/>
        <v>0.47078475850000046</v>
      </c>
      <c r="F313" s="38">
        <v>0</v>
      </c>
      <c r="G313" s="38">
        <v>0.47078475850000046</v>
      </c>
      <c r="H313" s="38">
        <v>0</v>
      </c>
      <c r="I313" s="38">
        <v>0</v>
      </c>
      <c r="J313" s="38">
        <v>0</v>
      </c>
      <c r="K313" s="38">
        <v>0</v>
      </c>
      <c r="L313" s="38">
        <v>0</v>
      </c>
      <c r="M313" s="38">
        <v>0</v>
      </c>
      <c r="N313" s="38">
        <v>0</v>
      </c>
      <c r="O313" s="38">
        <v>0</v>
      </c>
      <c r="P313" s="38">
        <v>8.7425280000000001</v>
      </c>
      <c r="Q313" s="38">
        <v>8.7425280000000001</v>
      </c>
      <c r="R313" s="38">
        <v>0</v>
      </c>
      <c r="S313" s="40">
        <f t="shared" si="36"/>
        <v>0.47078475850000046</v>
      </c>
      <c r="T313" s="26" t="str">
        <f t="shared" si="38"/>
        <v>-</v>
      </c>
      <c r="U313" s="38"/>
      <c r="V313" s="38"/>
      <c r="W313" s="41" t="s">
        <v>104</v>
      </c>
      <c r="X313" s="42" t="s">
        <v>388</v>
      </c>
    </row>
    <row r="314" spans="1:24" s="29" customFormat="1" ht="63" x14ac:dyDescent="0.25">
      <c r="A314" s="36">
        <f t="shared" si="37"/>
        <v>281</v>
      </c>
      <c r="B314" s="37" t="s">
        <v>708</v>
      </c>
      <c r="C314" s="38">
        <v>0.3689329263000003</v>
      </c>
      <c r="D314" s="39">
        <f t="shared" si="35"/>
        <v>0.36892823000000002</v>
      </c>
      <c r="E314" s="39">
        <f t="shared" si="35"/>
        <v>0.10272923</v>
      </c>
      <c r="F314" s="38">
        <v>0</v>
      </c>
      <c r="G314" s="38">
        <v>8.0560720000000002E-2</v>
      </c>
      <c r="H314" s="38">
        <v>0</v>
      </c>
      <c r="I314" s="38">
        <v>2.2168509999999999E-2</v>
      </c>
      <c r="J314" s="38">
        <v>0</v>
      </c>
      <c r="K314" s="38">
        <v>0</v>
      </c>
      <c r="L314" s="38">
        <v>0.36892823000000002</v>
      </c>
      <c r="M314" s="38">
        <v>0</v>
      </c>
      <c r="N314" s="38">
        <v>0.18545843000000001</v>
      </c>
      <c r="O314" s="38">
        <v>0</v>
      </c>
      <c r="P314" s="38">
        <v>2.5348583100000002</v>
      </c>
      <c r="Q314" s="38">
        <v>0</v>
      </c>
      <c r="R314" s="38">
        <v>0.26620369630000029</v>
      </c>
      <c r="S314" s="40">
        <f t="shared" si="36"/>
        <v>-0.26619900000000002</v>
      </c>
      <c r="T314" s="26">
        <f t="shared" si="38"/>
        <v>0.2784531560515171</v>
      </c>
      <c r="U314" s="38"/>
      <c r="V314" s="38"/>
      <c r="W314" s="41" t="s">
        <v>105</v>
      </c>
      <c r="X314" s="42" t="s">
        <v>237</v>
      </c>
    </row>
    <row r="315" spans="1:24" s="29" customFormat="1" ht="47.25" x14ac:dyDescent="0.25">
      <c r="A315" s="36">
        <f t="shared" si="37"/>
        <v>282</v>
      </c>
      <c r="B315" s="37" t="s">
        <v>709</v>
      </c>
      <c r="C315" s="38">
        <v>0</v>
      </c>
      <c r="D315" s="39">
        <f t="shared" si="35"/>
        <v>0</v>
      </c>
      <c r="E315" s="39">
        <f t="shared" si="35"/>
        <v>1.0238000000000001E-2</v>
      </c>
      <c r="F315" s="38">
        <v>0</v>
      </c>
      <c r="G315" s="38">
        <v>0</v>
      </c>
      <c r="H315" s="38">
        <v>0</v>
      </c>
      <c r="I315" s="38">
        <v>1.0238000000000001E-2</v>
      </c>
      <c r="J315" s="38">
        <v>0</v>
      </c>
      <c r="K315" s="38">
        <v>0</v>
      </c>
      <c r="L315" s="38">
        <v>0</v>
      </c>
      <c r="M315" s="38">
        <v>0</v>
      </c>
      <c r="N315" s="38">
        <v>0</v>
      </c>
      <c r="O315" s="38">
        <v>0</v>
      </c>
      <c r="P315" s="38">
        <v>0</v>
      </c>
      <c r="Q315" s="38">
        <v>0</v>
      </c>
      <c r="R315" s="38">
        <v>0</v>
      </c>
      <c r="S315" s="40">
        <f t="shared" si="36"/>
        <v>1.0238000000000001E-2</v>
      </c>
      <c r="T315" s="26" t="str">
        <f t="shared" si="38"/>
        <v>-</v>
      </c>
      <c r="U315" s="38"/>
      <c r="V315" s="38"/>
      <c r="W315" s="41" t="s">
        <v>874</v>
      </c>
      <c r="X315" s="42" t="s">
        <v>237</v>
      </c>
    </row>
    <row r="316" spans="1:24" s="29" customFormat="1" ht="94.5" x14ac:dyDescent="0.25">
      <c r="A316" s="36">
        <f t="shared" si="37"/>
        <v>283</v>
      </c>
      <c r="B316" s="37" t="s">
        <v>710</v>
      </c>
      <c r="C316" s="38">
        <v>0</v>
      </c>
      <c r="D316" s="39">
        <f t="shared" si="35"/>
        <v>0</v>
      </c>
      <c r="E316" s="39">
        <f t="shared" si="35"/>
        <v>0</v>
      </c>
      <c r="F316" s="38">
        <v>0</v>
      </c>
      <c r="G316" s="38">
        <v>0</v>
      </c>
      <c r="H316" s="38">
        <v>0</v>
      </c>
      <c r="I316" s="38">
        <v>0</v>
      </c>
      <c r="J316" s="38">
        <v>0</v>
      </c>
      <c r="K316" s="38">
        <v>0</v>
      </c>
      <c r="L316" s="38">
        <v>0</v>
      </c>
      <c r="M316" s="38">
        <v>0</v>
      </c>
      <c r="N316" s="38">
        <v>0</v>
      </c>
      <c r="O316" s="38">
        <v>0</v>
      </c>
      <c r="P316" s="38">
        <v>7.5854759200000004</v>
      </c>
      <c r="Q316" s="38">
        <v>0</v>
      </c>
      <c r="R316" s="38">
        <v>0</v>
      </c>
      <c r="S316" s="40">
        <f t="shared" si="36"/>
        <v>0</v>
      </c>
      <c r="T316" s="26" t="str">
        <f t="shared" si="38"/>
        <v>-</v>
      </c>
      <c r="U316" s="38"/>
      <c r="V316" s="38"/>
      <c r="W316" s="41" t="s">
        <v>898</v>
      </c>
      <c r="X316" s="42" t="s">
        <v>237</v>
      </c>
    </row>
    <row r="317" spans="1:24" s="29" customFormat="1" ht="78.75" x14ac:dyDescent="0.25">
      <c r="A317" s="36">
        <f t="shared" si="37"/>
        <v>284</v>
      </c>
      <c r="B317" s="37" t="s">
        <v>711</v>
      </c>
      <c r="C317" s="38">
        <v>0</v>
      </c>
      <c r="D317" s="39">
        <f t="shared" si="35"/>
        <v>0</v>
      </c>
      <c r="E317" s="39">
        <f t="shared" si="35"/>
        <v>2.2877677114999999</v>
      </c>
      <c r="F317" s="38">
        <v>0</v>
      </c>
      <c r="G317" s="38">
        <v>0</v>
      </c>
      <c r="H317" s="38">
        <v>0</v>
      </c>
      <c r="I317" s="38">
        <v>0</v>
      </c>
      <c r="J317" s="38">
        <v>0</v>
      </c>
      <c r="K317" s="38">
        <v>1.8054335699999999</v>
      </c>
      <c r="L317" s="38">
        <v>0</v>
      </c>
      <c r="M317" s="38">
        <v>0.48233414150000004</v>
      </c>
      <c r="N317" s="38">
        <v>1.94454813</v>
      </c>
      <c r="O317" s="38">
        <v>0</v>
      </c>
      <c r="P317" s="38">
        <v>4.2196484600000002</v>
      </c>
      <c r="Q317" s="38">
        <v>0</v>
      </c>
      <c r="R317" s="38">
        <v>0</v>
      </c>
      <c r="S317" s="40">
        <f t="shared" si="36"/>
        <v>2.2877677114999999</v>
      </c>
      <c r="T317" s="26" t="str">
        <f t="shared" si="38"/>
        <v>-</v>
      </c>
      <c r="U317" s="38"/>
      <c r="V317" s="38"/>
      <c r="W317" s="41" t="s">
        <v>899</v>
      </c>
      <c r="X317" s="42" t="s">
        <v>237</v>
      </c>
    </row>
    <row r="318" spans="1:24" s="29" customFormat="1" ht="63" x14ac:dyDescent="0.25">
      <c r="A318" s="36">
        <f t="shared" si="37"/>
        <v>285</v>
      </c>
      <c r="B318" s="37" t="s">
        <v>712</v>
      </c>
      <c r="C318" s="38">
        <v>0.82628457319999993</v>
      </c>
      <c r="D318" s="39">
        <f t="shared" si="35"/>
        <v>0.82628517999999995</v>
      </c>
      <c r="E318" s="39">
        <f t="shared" si="35"/>
        <v>0.28833749999999997</v>
      </c>
      <c r="F318" s="38">
        <v>0</v>
      </c>
      <c r="G318" s="38">
        <v>0.28833749999999997</v>
      </c>
      <c r="H318" s="38">
        <v>0</v>
      </c>
      <c r="I318" s="38">
        <v>0</v>
      </c>
      <c r="J318" s="38">
        <v>0</v>
      </c>
      <c r="K318" s="38">
        <v>0</v>
      </c>
      <c r="L318" s="38">
        <v>0.82628517999999995</v>
      </c>
      <c r="M318" s="38">
        <v>0</v>
      </c>
      <c r="N318" s="38">
        <v>0.28833750000000002</v>
      </c>
      <c r="O318" s="38">
        <v>0</v>
      </c>
      <c r="P318" s="38">
        <v>2.4280107399999999</v>
      </c>
      <c r="Q318" s="38">
        <v>0</v>
      </c>
      <c r="R318" s="38">
        <v>0.53794707320000001</v>
      </c>
      <c r="S318" s="40">
        <f t="shared" si="36"/>
        <v>-0.53794768000000004</v>
      </c>
      <c r="T318" s="26">
        <f t="shared" si="38"/>
        <v>0.34895639783833471</v>
      </c>
      <c r="U318" s="38"/>
      <c r="V318" s="38"/>
      <c r="W318" s="41" t="s">
        <v>106</v>
      </c>
      <c r="X318" s="42" t="s">
        <v>237</v>
      </c>
    </row>
    <row r="319" spans="1:24" s="29" customFormat="1" ht="78.75" x14ac:dyDescent="0.25">
      <c r="A319" s="36">
        <f t="shared" si="37"/>
        <v>286</v>
      </c>
      <c r="B319" s="37" t="s">
        <v>713</v>
      </c>
      <c r="C319" s="38">
        <v>0.82284342259999999</v>
      </c>
      <c r="D319" s="39">
        <f t="shared" si="35"/>
        <v>0.82284661999999997</v>
      </c>
      <c r="E319" s="39">
        <f t="shared" si="35"/>
        <v>0.32244519999999999</v>
      </c>
      <c r="F319" s="38">
        <v>0</v>
      </c>
      <c r="G319" s="38">
        <v>0.18789741000000001</v>
      </c>
      <c r="H319" s="38">
        <v>0</v>
      </c>
      <c r="I319" s="38">
        <v>0.13454779</v>
      </c>
      <c r="J319" s="38">
        <v>0</v>
      </c>
      <c r="K319" s="38">
        <v>0</v>
      </c>
      <c r="L319" s="38">
        <v>0.82284661999999997</v>
      </c>
      <c r="M319" s="38">
        <v>0</v>
      </c>
      <c r="N319" s="38">
        <v>0.41831304000000002</v>
      </c>
      <c r="O319" s="38">
        <v>0</v>
      </c>
      <c r="P319" s="38">
        <v>1.2684261100000001</v>
      </c>
      <c r="Q319" s="38">
        <v>0</v>
      </c>
      <c r="R319" s="38">
        <v>0.5003982226</v>
      </c>
      <c r="S319" s="40">
        <f t="shared" si="36"/>
        <v>-0.50040141999999999</v>
      </c>
      <c r="T319" s="26">
        <f t="shared" si="38"/>
        <v>0.39186549736328746</v>
      </c>
      <c r="U319" s="38"/>
      <c r="V319" s="38"/>
      <c r="W319" s="41" t="s">
        <v>107</v>
      </c>
      <c r="X319" s="42" t="s">
        <v>237</v>
      </c>
    </row>
    <row r="320" spans="1:24" s="29" customFormat="1" ht="47.25" x14ac:dyDescent="0.25">
      <c r="A320" s="36">
        <f t="shared" si="37"/>
        <v>287</v>
      </c>
      <c r="B320" s="37" t="s">
        <v>714</v>
      </c>
      <c r="C320" s="38">
        <v>1.7392606479999999</v>
      </c>
      <c r="D320" s="39">
        <f t="shared" si="35"/>
        <v>1.7392569499999997</v>
      </c>
      <c r="E320" s="39">
        <f t="shared" si="35"/>
        <v>0.45538599999999996</v>
      </c>
      <c r="F320" s="38">
        <v>0.45538599999999996</v>
      </c>
      <c r="G320" s="38">
        <v>0.45538599999999996</v>
      </c>
      <c r="H320" s="38">
        <v>0</v>
      </c>
      <c r="I320" s="38">
        <v>0</v>
      </c>
      <c r="J320" s="38">
        <v>0</v>
      </c>
      <c r="K320" s="38">
        <v>0</v>
      </c>
      <c r="L320" s="38">
        <v>1.2838709499999998</v>
      </c>
      <c r="M320" s="38">
        <v>0</v>
      </c>
      <c r="N320" s="38">
        <v>1.0356948399999999</v>
      </c>
      <c r="O320" s="38">
        <v>0</v>
      </c>
      <c r="P320" s="38">
        <v>2.98336449</v>
      </c>
      <c r="Q320" s="38">
        <v>0</v>
      </c>
      <c r="R320" s="38">
        <v>1.2838746479999998</v>
      </c>
      <c r="S320" s="40">
        <f t="shared" si="36"/>
        <v>-1.2838709499999998</v>
      </c>
      <c r="T320" s="26">
        <f t="shared" si="38"/>
        <v>0.26182790300191128</v>
      </c>
      <c r="U320" s="38"/>
      <c r="V320" s="38"/>
      <c r="W320" s="41" t="s">
        <v>900</v>
      </c>
      <c r="X320" s="42" t="s">
        <v>237</v>
      </c>
    </row>
    <row r="321" spans="1:24" s="29" customFormat="1" ht="31.5" x14ac:dyDescent="0.25">
      <c r="A321" s="36">
        <f t="shared" si="37"/>
        <v>288</v>
      </c>
      <c r="B321" s="37" t="s">
        <v>715</v>
      </c>
      <c r="C321" s="38">
        <v>0.70852776700000031</v>
      </c>
      <c r="D321" s="39">
        <f t="shared" si="35"/>
        <v>0.70853087999999997</v>
      </c>
      <c r="E321" s="39">
        <f t="shared" si="35"/>
        <v>0</v>
      </c>
      <c r="F321" s="38">
        <v>0</v>
      </c>
      <c r="G321" s="38">
        <v>0</v>
      </c>
      <c r="H321" s="38">
        <v>0</v>
      </c>
      <c r="I321" s="38">
        <v>0</v>
      </c>
      <c r="J321" s="38">
        <v>0.70853087999999997</v>
      </c>
      <c r="K321" s="38">
        <v>0</v>
      </c>
      <c r="L321" s="38">
        <v>0</v>
      </c>
      <c r="M321" s="38">
        <v>0</v>
      </c>
      <c r="N321" s="38">
        <v>0</v>
      </c>
      <c r="O321" s="38">
        <v>0</v>
      </c>
      <c r="P321" s="38">
        <v>0</v>
      </c>
      <c r="Q321" s="38">
        <v>0</v>
      </c>
      <c r="R321" s="38">
        <v>0.70852776700000031</v>
      </c>
      <c r="S321" s="40">
        <f t="shared" si="36"/>
        <v>-0.70853087999999997</v>
      </c>
      <c r="T321" s="26">
        <f t="shared" si="38"/>
        <v>0</v>
      </c>
      <c r="U321" s="38"/>
      <c r="V321" s="38"/>
      <c r="W321" s="41" t="s">
        <v>61</v>
      </c>
      <c r="X321" s="42" t="s">
        <v>237</v>
      </c>
    </row>
    <row r="322" spans="1:24" s="29" customFormat="1" ht="47.25" x14ac:dyDescent="0.25">
      <c r="A322" s="36">
        <f t="shared" si="37"/>
        <v>289</v>
      </c>
      <c r="B322" s="37" t="s">
        <v>716</v>
      </c>
      <c r="C322" s="38">
        <v>3.7350700475999998</v>
      </c>
      <c r="D322" s="39">
        <f t="shared" ref="D322:E384" si="39">F322+H322+J322+L322</f>
        <v>0</v>
      </c>
      <c r="E322" s="39">
        <f t="shared" si="39"/>
        <v>0.19236954000000001</v>
      </c>
      <c r="F322" s="38">
        <v>0</v>
      </c>
      <c r="G322" s="38">
        <v>0</v>
      </c>
      <c r="H322" s="38">
        <v>0</v>
      </c>
      <c r="I322" s="38">
        <v>0.19236954000000001</v>
      </c>
      <c r="J322" s="38">
        <v>0</v>
      </c>
      <c r="K322" s="38">
        <v>0</v>
      </c>
      <c r="L322" s="38">
        <v>0</v>
      </c>
      <c r="M322" s="38">
        <v>0</v>
      </c>
      <c r="N322" s="38">
        <v>0.19236954000000001</v>
      </c>
      <c r="O322" s="38">
        <v>0</v>
      </c>
      <c r="P322" s="38">
        <v>4.1003852399999996</v>
      </c>
      <c r="Q322" s="38">
        <v>0</v>
      </c>
      <c r="R322" s="38">
        <v>3.5427005075999998</v>
      </c>
      <c r="S322" s="40">
        <f t="shared" si="36"/>
        <v>0.19236954000000001</v>
      </c>
      <c r="T322" s="26" t="str">
        <f t="shared" si="38"/>
        <v>-</v>
      </c>
      <c r="U322" s="38"/>
      <c r="V322" s="38"/>
      <c r="W322" s="41" t="s">
        <v>900</v>
      </c>
      <c r="X322" s="42" t="s">
        <v>237</v>
      </c>
    </row>
    <row r="323" spans="1:24" s="29" customFormat="1" ht="94.5" x14ac:dyDescent="0.25">
      <c r="A323" s="36">
        <f t="shared" si="37"/>
        <v>290</v>
      </c>
      <c r="B323" s="37" t="s">
        <v>717</v>
      </c>
      <c r="C323" s="38">
        <v>1.1360739016000001</v>
      </c>
      <c r="D323" s="39">
        <f t="shared" si="39"/>
        <v>1.1360738800000001</v>
      </c>
      <c r="E323" s="39">
        <f t="shared" si="39"/>
        <v>0.45208845620000004</v>
      </c>
      <c r="F323" s="38">
        <v>0</v>
      </c>
      <c r="G323" s="38">
        <v>3.9316980000000001E-2</v>
      </c>
      <c r="H323" s="38">
        <v>0</v>
      </c>
      <c r="I323" s="38">
        <v>8.0683400000000002E-2</v>
      </c>
      <c r="J323" s="38">
        <v>0</v>
      </c>
      <c r="K323" s="38">
        <v>0.33208807620000003</v>
      </c>
      <c r="L323" s="38">
        <v>1.1360738800000001</v>
      </c>
      <c r="M323" s="38">
        <v>0</v>
      </c>
      <c r="N323" s="38">
        <v>0.23908196999999998</v>
      </c>
      <c r="O323" s="38">
        <v>0</v>
      </c>
      <c r="P323" s="38">
        <v>1.46944509</v>
      </c>
      <c r="Q323" s="38">
        <v>0</v>
      </c>
      <c r="R323" s="38">
        <v>0.68398544540000006</v>
      </c>
      <c r="S323" s="40">
        <f t="shared" si="36"/>
        <v>-0.68398542380000005</v>
      </c>
      <c r="T323" s="26">
        <f t="shared" si="38"/>
        <v>0.39793931024978763</v>
      </c>
      <c r="U323" s="38"/>
      <c r="V323" s="38"/>
      <c r="W323" s="41" t="s">
        <v>108</v>
      </c>
      <c r="X323" s="42" t="s">
        <v>237</v>
      </c>
    </row>
    <row r="324" spans="1:24" s="29" customFormat="1" ht="31.5" x14ac:dyDescent="0.25">
      <c r="A324" s="36">
        <f t="shared" si="37"/>
        <v>291</v>
      </c>
      <c r="B324" s="37" t="s">
        <v>718</v>
      </c>
      <c r="C324" s="38">
        <v>2.1102433123999997</v>
      </c>
      <c r="D324" s="39">
        <f t="shared" si="39"/>
        <v>2.1102466400000002</v>
      </c>
      <c r="E324" s="39">
        <f t="shared" si="39"/>
        <v>0</v>
      </c>
      <c r="F324" s="38">
        <v>0</v>
      </c>
      <c r="G324" s="38">
        <v>0</v>
      </c>
      <c r="H324" s="38">
        <v>0</v>
      </c>
      <c r="I324" s="38">
        <v>0</v>
      </c>
      <c r="J324" s="38">
        <v>0</v>
      </c>
      <c r="K324" s="38">
        <v>0</v>
      </c>
      <c r="L324" s="38">
        <v>2.1102466400000002</v>
      </c>
      <c r="M324" s="38">
        <v>0</v>
      </c>
      <c r="N324" s="38">
        <v>0</v>
      </c>
      <c r="O324" s="38">
        <v>0</v>
      </c>
      <c r="P324" s="38">
        <v>0</v>
      </c>
      <c r="Q324" s="38">
        <v>0</v>
      </c>
      <c r="R324" s="38">
        <v>2.1102433123999997</v>
      </c>
      <c r="S324" s="40">
        <f t="shared" si="36"/>
        <v>-2.1102466400000002</v>
      </c>
      <c r="T324" s="26">
        <f t="shared" si="38"/>
        <v>0</v>
      </c>
      <c r="U324" s="38"/>
      <c r="V324" s="38"/>
      <c r="W324" s="41" t="s">
        <v>61</v>
      </c>
      <c r="X324" s="42" t="s">
        <v>237</v>
      </c>
    </row>
    <row r="325" spans="1:24" s="29" customFormat="1" ht="63" x14ac:dyDescent="0.25">
      <c r="A325" s="36">
        <f t="shared" si="37"/>
        <v>292</v>
      </c>
      <c r="B325" s="37" t="s">
        <v>719</v>
      </c>
      <c r="C325" s="38">
        <v>0.82133324679999964</v>
      </c>
      <c r="D325" s="39">
        <f t="shared" si="39"/>
        <v>0.82133045000000005</v>
      </c>
      <c r="E325" s="39">
        <f t="shared" si="39"/>
        <v>0</v>
      </c>
      <c r="F325" s="38">
        <v>0</v>
      </c>
      <c r="G325" s="38">
        <v>0</v>
      </c>
      <c r="H325" s="38">
        <v>0</v>
      </c>
      <c r="I325" s="38">
        <v>0</v>
      </c>
      <c r="J325" s="38">
        <v>0.82133045000000005</v>
      </c>
      <c r="K325" s="38">
        <v>0</v>
      </c>
      <c r="L325" s="38">
        <v>0</v>
      </c>
      <c r="M325" s="38">
        <v>0</v>
      </c>
      <c r="N325" s="38">
        <v>0</v>
      </c>
      <c r="O325" s="38">
        <v>0</v>
      </c>
      <c r="P325" s="38">
        <v>0</v>
      </c>
      <c r="Q325" s="38">
        <v>0</v>
      </c>
      <c r="R325" s="38">
        <v>0.82133324679999964</v>
      </c>
      <c r="S325" s="40">
        <f t="shared" si="36"/>
        <v>-0.82133045000000005</v>
      </c>
      <c r="T325" s="26">
        <f t="shared" si="38"/>
        <v>0</v>
      </c>
      <c r="U325" s="38"/>
      <c r="V325" s="38"/>
      <c r="W325" s="41" t="s">
        <v>61</v>
      </c>
      <c r="X325" s="42" t="s">
        <v>237</v>
      </c>
    </row>
    <row r="326" spans="1:24" s="29" customFormat="1" ht="94.5" x14ac:dyDescent="0.25">
      <c r="A326" s="36">
        <f t="shared" si="37"/>
        <v>293</v>
      </c>
      <c r="B326" s="37" t="s">
        <v>720</v>
      </c>
      <c r="C326" s="38">
        <v>1.9038313970999998</v>
      </c>
      <c r="D326" s="39">
        <f t="shared" si="39"/>
        <v>1.9038280000000001</v>
      </c>
      <c r="E326" s="39">
        <f t="shared" si="39"/>
        <v>1.1948603719999999</v>
      </c>
      <c r="F326" s="38">
        <v>1.1948603719999999</v>
      </c>
      <c r="G326" s="38">
        <v>1.1948603719999999</v>
      </c>
      <c r="H326" s="38">
        <v>0</v>
      </c>
      <c r="I326" s="38">
        <v>0</v>
      </c>
      <c r="J326" s="38">
        <v>0</v>
      </c>
      <c r="K326" s="38">
        <v>0</v>
      </c>
      <c r="L326" s="38">
        <v>0.70896762800000013</v>
      </c>
      <c r="M326" s="38">
        <v>0</v>
      </c>
      <c r="N326" s="38">
        <v>0</v>
      </c>
      <c r="O326" s="38">
        <v>0</v>
      </c>
      <c r="P326" s="38">
        <v>0</v>
      </c>
      <c r="Q326" s="38">
        <v>0</v>
      </c>
      <c r="R326" s="38">
        <v>0.70897102509999987</v>
      </c>
      <c r="S326" s="40">
        <f t="shared" si="36"/>
        <v>-0.70896762800000013</v>
      </c>
      <c r="T326" s="26">
        <f t="shared" si="38"/>
        <v>0.62760941219479904</v>
      </c>
      <c r="U326" s="38"/>
      <c r="V326" s="38"/>
      <c r="W326" s="41" t="s">
        <v>50</v>
      </c>
      <c r="X326" s="42" t="s">
        <v>237</v>
      </c>
    </row>
    <row r="327" spans="1:24" s="29" customFormat="1" ht="78.75" x14ac:dyDescent="0.25">
      <c r="A327" s="36">
        <f t="shared" si="37"/>
        <v>294</v>
      </c>
      <c r="B327" s="37" t="s">
        <v>721</v>
      </c>
      <c r="C327" s="38">
        <v>0.4579957066</v>
      </c>
      <c r="D327" s="39">
        <f t="shared" si="39"/>
        <v>0.45799594999999999</v>
      </c>
      <c r="E327" s="39">
        <f t="shared" si="39"/>
        <v>0.25853404000000002</v>
      </c>
      <c r="F327" s="38">
        <v>0</v>
      </c>
      <c r="G327" s="38">
        <v>5.6274279999999996E-2</v>
      </c>
      <c r="H327" s="38">
        <v>0</v>
      </c>
      <c r="I327" s="38">
        <v>0.11197628</v>
      </c>
      <c r="J327" s="38">
        <v>0</v>
      </c>
      <c r="K327" s="38">
        <v>9.0283479999999999E-2</v>
      </c>
      <c r="L327" s="38">
        <v>0.45799594999999999</v>
      </c>
      <c r="M327" s="38">
        <v>0</v>
      </c>
      <c r="N327" s="38">
        <v>0.35922071</v>
      </c>
      <c r="O327" s="38">
        <v>0</v>
      </c>
      <c r="P327" s="38">
        <v>0</v>
      </c>
      <c r="Q327" s="38">
        <v>0</v>
      </c>
      <c r="R327" s="38">
        <v>0.19946166659999998</v>
      </c>
      <c r="S327" s="40">
        <f t="shared" si="36"/>
        <v>-0.19946190999999996</v>
      </c>
      <c r="T327" s="26">
        <f t="shared" si="38"/>
        <v>0.56448979516085251</v>
      </c>
      <c r="U327" s="38"/>
      <c r="V327" s="38"/>
      <c r="W327" s="41" t="s">
        <v>109</v>
      </c>
      <c r="X327" s="42" t="s">
        <v>237</v>
      </c>
    </row>
    <row r="328" spans="1:24" s="29" customFormat="1" ht="47.25" x14ac:dyDescent="0.25">
      <c r="A328" s="36">
        <f t="shared" si="37"/>
        <v>295</v>
      </c>
      <c r="B328" s="37" t="s">
        <v>722</v>
      </c>
      <c r="C328" s="38">
        <v>1.6250815975999999</v>
      </c>
      <c r="D328" s="39">
        <f t="shared" si="39"/>
        <v>1.6250834000000001</v>
      </c>
      <c r="E328" s="39">
        <f t="shared" si="39"/>
        <v>1.5438292277200001</v>
      </c>
      <c r="F328" s="38">
        <v>1.5438292277200001</v>
      </c>
      <c r="G328" s="38">
        <v>1.5438292277200001</v>
      </c>
      <c r="H328" s="38">
        <v>0</v>
      </c>
      <c r="I328" s="38">
        <v>0</v>
      </c>
      <c r="J328" s="38">
        <v>0</v>
      </c>
      <c r="K328" s="38">
        <v>0</v>
      </c>
      <c r="L328" s="38">
        <v>8.1254172279999981E-2</v>
      </c>
      <c r="M328" s="38">
        <v>0</v>
      </c>
      <c r="N328" s="38">
        <v>0</v>
      </c>
      <c r="O328" s="38">
        <v>0</v>
      </c>
      <c r="P328" s="38">
        <v>0</v>
      </c>
      <c r="Q328" s="38">
        <v>0</v>
      </c>
      <c r="R328" s="38">
        <v>8.1252369879999842E-2</v>
      </c>
      <c r="S328" s="40">
        <f t="shared" si="36"/>
        <v>-8.1254172279999981E-2</v>
      </c>
      <c r="T328" s="26">
        <f t="shared" si="38"/>
        <v>0.94999999859699513</v>
      </c>
      <c r="U328" s="38"/>
      <c r="V328" s="38"/>
      <c r="W328" s="41"/>
      <c r="X328" s="42" t="s">
        <v>237</v>
      </c>
    </row>
    <row r="329" spans="1:24" s="29" customFormat="1" ht="78.75" x14ac:dyDescent="0.25">
      <c r="A329" s="36">
        <f t="shared" si="37"/>
        <v>296</v>
      </c>
      <c r="B329" s="37" t="s">
        <v>723</v>
      </c>
      <c r="C329" s="38">
        <v>1.0643047747999999</v>
      </c>
      <c r="D329" s="39">
        <f t="shared" si="39"/>
        <v>1.064297</v>
      </c>
      <c r="E329" s="39">
        <f t="shared" si="39"/>
        <v>4.8981460000000004E-2</v>
      </c>
      <c r="F329" s="38">
        <v>0</v>
      </c>
      <c r="G329" s="38">
        <v>4.2538110000000004E-2</v>
      </c>
      <c r="H329" s="38">
        <v>0</v>
      </c>
      <c r="I329" s="38">
        <v>3.1688900000000002E-3</v>
      </c>
      <c r="J329" s="38">
        <v>0</v>
      </c>
      <c r="K329" s="38">
        <v>3.2744599999999999E-3</v>
      </c>
      <c r="L329" s="38">
        <v>1.064297</v>
      </c>
      <c r="M329" s="38">
        <v>0</v>
      </c>
      <c r="N329" s="38">
        <v>0.10036244</v>
      </c>
      <c r="O329" s="38">
        <v>0</v>
      </c>
      <c r="P329" s="38">
        <v>0</v>
      </c>
      <c r="Q329" s="38">
        <v>0</v>
      </c>
      <c r="R329" s="38">
        <v>1.0153233147999998</v>
      </c>
      <c r="S329" s="40">
        <f t="shared" si="36"/>
        <v>-1.01531554</v>
      </c>
      <c r="T329" s="26">
        <f t="shared" si="38"/>
        <v>4.6022360299803534E-2</v>
      </c>
      <c r="U329" s="38"/>
      <c r="V329" s="38"/>
      <c r="W329" s="41" t="s">
        <v>109</v>
      </c>
      <c r="X329" s="42" t="s">
        <v>237</v>
      </c>
    </row>
    <row r="330" spans="1:24" s="29" customFormat="1" ht="78.75" x14ac:dyDescent="0.25">
      <c r="A330" s="36">
        <f t="shared" si="37"/>
        <v>297</v>
      </c>
      <c r="B330" s="37" t="s">
        <v>724</v>
      </c>
      <c r="C330" s="38">
        <v>1.0082954481999999</v>
      </c>
      <c r="D330" s="39">
        <f t="shared" si="39"/>
        <v>1.00829944</v>
      </c>
      <c r="E330" s="39">
        <f t="shared" si="39"/>
        <v>6.4212290000000005E-2</v>
      </c>
      <c r="F330" s="38">
        <v>0</v>
      </c>
      <c r="G330" s="38">
        <v>5.4164710000000005E-2</v>
      </c>
      <c r="H330" s="38">
        <v>0</v>
      </c>
      <c r="I330" s="38">
        <v>4.9414699999999999E-3</v>
      </c>
      <c r="J330" s="38">
        <v>0</v>
      </c>
      <c r="K330" s="38">
        <v>5.1061099999999996E-3</v>
      </c>
      <c r="L330" s="38">
        <v>1.00829944</v>
      </c>
      <c r="M330" s="38">
        <v>0</v>
      </c>
      <c r="N330" s="38">
        <v>0.47022567999999998</v>
      </c>
      <c r="O330" s="38">
        <v>0</v>
      </c>
      <c r="P330" s="38">
        <v>0</v>
      </c>
      <c r="Q330" s="38">
        <v>0</v>
      </c>
      <c r="R330" s="38">
        <v>0.94408315819999999</v>
      </c>
      <c r="S330" s="40">
        <f t="shared" ref="S330:S393" si="40">E330-D330</f>
        <v>-0.9440871500000001</v>
      </c>
      <c r="T330" s="26">
        <f t="shared" si="38"/>
        <v>6.3683750533472486E-2</v>
      </c>
      <c r="U330" s="38"/>
      <c r="V330" s="38"/>
      <c r="W330" s="41" t="s">
        <v>110</v>
      </c>
      <c r="X330" s="42" t="s">
        <v>237</v>
      </c>
    </row>
    <row r="331" spans="1:24" s="29" customFormat="1" ht="47.25" x14ac:dyDescent="0.25">
      <c r="A331" s="36">
        <f t="shared" si="37"/>
        <v>298</v>
      </c>
      <c r="B331" s="37" t="s">
        <v>725</v>
      </c>
      <c r="C331" s="38">
        <v>2.3036279713999996</v>
      </c>
      <c r="D331" s="39">
        <f t="shared" si="39"/>
        <v>0</v>
      </c>
      <c r="E331" s="39">
        <f t="shared" si="39"/>
        <v>8.61E-4</v>
      </c>
      <c r="F331" s="38">
        <v>0</v>
      </c>
      <c r="G331" s="38">
        <v>8.61E-4</v>
      </c>
      <c r="H331" s="38">
        <v>0</v>
      </c>
      <c r="I331" s="38">
        <v>0</v>
      </c>
      <c r="J331" s="38">
        <v>0</v>
      </c>
      <c r="K331" s="38">
        <v>0</v>
      </c>
      <c r="L331" s="38">
        <v>0</v>
      </c>
      <c r="M331" s="38">
        <v>0</v>
      </c>
      <c r="N331" s="38">
        <v>0.16291626000000001</v>
      </c>
      <c r="O331" s="38">
        <v>0</v>
      </c>
      <c r="P331" s="38">
        <v>2.4984314900000002</v>
      </c>
      <c r="Q331" s="38">
        <v>0</v>
      </c>
      <c r="R331" s="38">
        <v>2.3027669713999996</v>
      </c>
      <c r="S331" s="40">
        <f t="shared" si="40"/>
        <v>8.61E-4</v>
      </c>
      <c r="T331" s="26" t="str">
        <f t="shared" si="38"/>
        <v>-</v>
      </c>
      <c r="U331" s="38"/>
      <c r="V331" s="38"/>
      <c r="W331" s="41" t="s">
        <v>901</v>
      </c>
      <c r="X331" s="42" t="s">
        <v>237</v>
      </c>
    </row>
    <row r="332" spans="1:24" s="29" customFormat="1" ht="63" x14ac:dyDescent="0.25">
      <c r="A332" s="36">
        <f t="shared" ref="A332:A395" si="41">A331+1</f>
        <v>299</v>
      </c>
      <c r="B332" s="37" t="s">
        <v>726</v>
      </c>
      <c r="C332" s="38">
        <v>2.2622586077999998</v>
      </c>
      <c r="D332" s="39">
        <f t="shared" si="39"/>
        <v>0</v>
      </c>
      <c r="E332" s="39">
        <f t="shared" si="39"/>
        <v>0.44139980000000001</v>
      </c>
      <c r="F332" s="38">
        <v>0</v>
      </c>
      <c r="G332" s="38">
        <v>0.24262049999999999</v>
      </c>
      <c r="H332" s="38">
        <v>0</v>
      </c>
      <c r="I332" s="38">
        <v>1.9282210000000001E-2</v>
      </c>
      <c r="J332" s="38">
        <v>0</v>
      </c>
      <c r="K332" s="38">
        <v>0.15093535</v>
      </c>
      <c r="L332" s="38">
        <v>0</v>
      </c>
      <c r="M332" s="38">
        <v>2.8561739999999999E-2</v>
      </c>
      <c r="N332" s="38">
        <v>0.32499879999999998</v>
      </c>
      <c r="O332" s="38">
        <v>2.8561739999999999E-2</v>
      </c>
      <c r="P332" s="38">
        <v>0</v>
      </c>
      <c r="Q332" s="38">
        <v>0</v>
      </c>
      <c r="R332" s="38">
        <v>1.8208588077999996</v>
      </c>
      <c r="S332" s="40">
        <f t="shared" si="40"/>
        <v>0.44139980000000001</v>
      </c>
      <c r="T332" s="26" t="str">
        <f t="shared" si="38"/>
        <v>-</v>
      </c>
      <c r="U332" s="38"/>
      <c r="V332" s="38"/>
      <c r="W332" s="41" t="s">
        <v>902</v>
      </c>
      <c r="X332" s="42" t="s">
        <v>237</v>
      </c>
    </row>
    <row r="333" spans="1:24" s="29" customFormat="1" ht="63" x14ac:dyDescent="0.25">
      <c r="A333" s="36">
        <f t="shared" si="41"/>
        <v>300</v>
      </c>
      <c r="B333" s="37" t="s">
        <v>727</v>
      </c>
      <c r="C333" s="38">
        <v>0</v>
      </c>
      <c r="D333" s="39">
        <f t="shared" si="39"/>
        <v>0</v>
      </c>
      <c r="E333" s="39">
        <f t="shared" si="39"/>
        <v>1.1369550000000001E-2</v>
      </c>
      <c r="F333" s="38">
        <v>0</v>
      </c>
      <c r="G333" s="38">
        <v>5.3258200000000002E-3</v>
      </c>
      <c r="H333" s="38">
        <v>0</v>
      </c>
      <c r="I333" s="38">
        <v>8.3474000000000005E-4</v>
      </c>
      <c r="J333" s="38">
        <v>0</v>
      </c>
      <c r="K333" s="38">
        <v>2.5728600000000002E-3</v>
      </c>
      <c r="L333" s="38">
        <v>0</v>
      </c>
      <c r="M333" s="38">
        <v>2.63613E-3</v>
      </c>
      <c r="N333" s="38">
        <v>0.13821600000000001</v>
      </c>
      <c r="O333" s="38">
        <v>2.63613E-3</v>
      </c>
      <c r="P333" s="38">
        <v>0</v>
      </c>
      <c r="Q333" s="38">
        <v>0</v>
      </c>
      <c r="R333" s="38">
        <v>0</v>
      </c>
      <c r="S333" s="40">
        <f t="shared" si="40"/>
        <v>1.1369550000000001E-2</v>
      </c>
      <c r="T333" s="26" t="str">
        <f t="shared" si="38"/>
        <v>-</v>
      </c>
      <c r="U333" s="38"/>
      <c r="V333" s="38"/>
      <c r="W333" s="41" t="s">
        <v>902</v>
      </c>
      <c r="X333" s="42" t="s">
        <v>237</v>
      </c>
    </row>
    <row r="334" spans="1:24" s="29" customFormat="1" ht="47.25" x14ac:dyDescent="0.25">
      <c r="A334" s="36">
        <f t="shared" si="41"/>
        <v>301</v>
      </c>
      <c r="B334" s="37" t="s">
        <v>728</v>
      </c>
      <c r="C334" s="38">
        <v>2.1963912977</v>
      </c>
      <c r="D334" s="39">
        <f t="shared" si="39"/>
        <v>2.1963905399999999</v>
      </c>
      <c r="E334" s="39">
        <f t="shared" si="39"/>
        <v>1.1102808746899997</v>
      </c>
      <c r="F334" s="38">
        <v>1.1102808746899997</v>
      </c>
      <c r="G334" s="38">
        <v>1.1102808746899997</v>
      </c>
      <c r="H334" s="38">
        <v>0</v>
      </c>
      <c r="I334" s="38">
        <v>0</v>
      </c>
      <c r="J334" s="38">
        <v>0</v>
      </c>
      <c r="K334" s="38">
        <v>0</v>
      </c>
      <c r="L334" s="38">
        <v>1.0861096653100002</v>
      </c>
      <c r="M334" s="38">
        <v>0</v>
      </c>
      <c r="N334" s="38">
        <v>0</v>
      </c>
      <c r="O334" s="38">
        <v>0</v>
      </c>
      <c r="P334" s="38">
        <v>0</v>
      </c>
      <c r="Q334" s="38">
        <v>0</v>
      </c>
      <c r="R334" s="38">
        <v>1.0861104230100003</v>
      </c>
      <c r="S334" s="40">
        <f t="shared" si="40"/>
        <v>-1.0861096653100002</v>
      </c>
      <c r="T334" s="26">
        <f t="shared" si="38"/>
        <v>0.50550248440334289</v>
      </c>
      <c r="U334" s="38"/>
      <c r="V334" s="38"/>
      <c r="W334" s="41" t="s">
        <v>111</v>
      </c>
      <c r="X334" s="42" t="s">
        <v>237</v>
      </c>
    </row>
    <row r="335" spans="1:24" s="29" customFormat="1" ht="31.5" x14ac:dyDescent="0.25">
      <c r="A335" s="36">
        <f t="shared" si="41"/>
        <v>302</v>
      </c>
      <c r="B335" s="37" t="s">
        <v>729</v>
      </c>
      <c r="C335" s="38">
        <v>3.7750041219999995</v>
      </c>
      <c r="D335" s="39">
        <f t="shared" si="39"/>
        <v>3.7750009499999999</v>
      </c>
      <c r="E335" s="39">
        <f t="shared" si="39"/>
        <v>0</v>
      </c>
      <c r="F335" s="38">
        <v>0</v>
      </c>
      <c r="G335" s="38">
        <v>0</v>
      </c>
      <c r="H335" s="38">
        <v>0</v>
      </c>
      <c r="I335" s="38">
        <v>0</v>
      </c>
      <c r="J335" s="38">
        <v>0</v>
      </c>
      <c r="K335" s="38">
        <v>0</v>
      </c>
      <c r="L335" s="38">
        <v>3.7750009499999999</v>
      </c>
      <c r="M335" s="38">
        <v>0</v>
      </c>
      <c r="N335" s="38">
        <v>0</v>
      </c>
      <c r="O335" s="38">
        <v>0</v>
      </c>
      <c r="P335" s="38">
        <v>0</v>
      </c>
      <c r="Q335" s="38">
        <v>0</v>
      </c>
      <c r="R335" s="38">
        <v>3.7750041219999995</v>
      </c>
      <c r="S335" s="40">
        <f t="shared" si="40"/>
        <v>-3.7750009499999999</v>
      </c>
      <c r="T335" s="26">
        <f t="shared" si="38"/>
        <v>0</v>
      </c>
      <c r="U335" s="38"/>
      <c r="V335" s="38"/>
      <c r="W335" s="41" t="s">
        <v>61</v>
      </c>
      <c r="X335" s="42" t="s">
        <v>237</v>
      </c>
    </row>
    <row r="336" spans="1:24" s="29" customFormat="1" ht="31.5" x14ac:dyDescent="0.25">
      <c r="A336" s="36">
        <f t="shared" si="41"/>
        <v>303</v>
      </c>
      <c r="B336" s="37" t="s">
        <v>730</v>
      </c>
      <c r="C336" s="38">
        <v>0.12149394019999993</v>
      </c>
      <c r="D336" s="39">
        <f t="shared" si="39"/>
        <v>0.12149869000000001</v>
      </c>
      <c r="E336" s="39">
        <f t="shared" si="39"/>
        <v>0</v>
      </c>
      <c r="F336" s="38">
        <v>0</v>
      </c>
      <c r="G336" s="38">
        <v>0</v>
      </c>
      <c r="H336" s="38">
        <v>0</v>
      </c>
      <c r="I336" s="38">
        <v>0</v>
      </c>
      <c r="J336" s="38">
        <v>0</v>
      </c>
      <c r="K336" s="38">
        <v>0</v>
      </c>
      <c r="L336" s="38">
        <v>0.12149869000000001</v>
      </c>
      <c r="M336" s="38">
        <v>0</v>
      </c>
      <c r="N336" s="38">
        <v>0</v>
      </c>
      <c r="O336" s="38">
        <v>0</v>
      </c>
      <c r="P336" s="38">
        <v>1.44852819</v>
      </c>
      <c r="Q336" s="38">
        <v>0</v>
      </c>
      <c r="R336" s="38">
        <v>0.12149394019999993</v>
      </c>
      <c r="S336" s="40">
        <f t="shared" si="40"/>
        <v>-0.12149869000000001</v>
      </c>
      <c r="T336" s="26">
        <f t="shared" si="38"/>
        <v>0</v>
      </c>
      <c r="U336" s="38"/>
      <c r="V336" s="38"/>
      <c r="W336" s="41" t="s">
        <v>61</v>
      </c>
      <c r="X336" s="42" t="s">
        <v>237</v>
      </c>
    </row>
    <row r="337" spans="1:24" s="29" customFormat="1" ht="47.25" x14ac:dyDescent="0.25">
      <c r="A337" s="36">
        <f t="shared" si="41"/>
        <v>304</v>
      </c>
      <c r="B337" s="37" t="s">
        <v>731</v>
      </c>
      <c r="C337" s="38">
        <v>1.414643987</v>
      </c>
      <c r="D337" s="39">
        <f t="shared" si="39"/>
        <v>1.4146473100000001</v>
      </c>
      <c r="E337" s="39">
        <f t="shared" si="39"/>
        <v>0</v>
      </c>
      <c r="F337" s="38">
        <v>0</v>
      </c>
      <c r="G337" s="38">
        <v>0</v>
      </c>
      <c r="H337" s="38">
        <v>0</v>
      </c>
      <c r="I337" s="38">
        <v>0</v>
      </c>
      <c r="J337" s="38">
        <v>0</v>
      </c>
      <c r="K337" s="38">
        <v>0</v>
      </c>
      <c r="L337" s="38">
        <v>1.4146473100000001</v>
      </c>
      <c r="M337" s="38">
        <v>0</v>
      </c>
      <c r="N337" s="38">
        <v>0</v>
      </c>
      <c r="O337" s="38">
        <v>0</v>
      </c>
      <c r="P337" s="38">
        <v>0</v>
      </c>
      <c r="Q337" s="38">
        <v>0</v>
      </c>
      <c r="R337" s="38">
        <v>1.414643987</v>
      </c>
      <c r="S337" s="40">
        <f t="shared" si="40"/>
        <v>-1.4146473100000001</v>
      </c>
      <c r="T337" s="26">
        <f t="shared" si="38"/>
        <v>0</v>
      </c>
      <c r="U337" s="38"/>
      <c r="V337" s="38"/>
      <c r="W337" s="41" t="s">
        <v>61</v>
      </c>
      <c r="X337" s="42" t="s">
        <v>237</v>
      </c>
    </row>
    <row r="338" spans="1:24" s="29" customFormat="1" ht="63" x14ac:dyDescent="0.25">
      <c r="A338" s="36">
        <f t="shared" si="41"/>
        <v>305</v>
      </c>
      <c r="B338" s="37" t="s">
        <v>732</v>
      </c>
      <c r="C338" s="38">
        <v>0.40402747699999997</v>
      </c>
      <c r="D338" s="39">
        <f t="shared" si="39"/>
        <v>0.40402687999999998</v>
      </c>
      <c r="E338" s="39">
        <f t="shared" si="39"/>
        <v>0.30210090719999999</v>
      </c>
      <c r="F338" s="38">
        <v>0</v>
      </c>
      <c r="G338" s="38">
        <v>0</v>
      </c>
      <c r="H338" s="38">
        <v>0</v>
      </c>
      <c r="I338" s="38">
        <v>0</v>
      </c>
      <c r="J338" s="38">
        <v>0</v>
      </c>
      <c r="K338" s="38">
        <v>0</v>
      </c>
      <c r="L338" s="38">
        <v>0.40402687999999998</v>
      </c>
      <c r="M338" s="38">
        <v>0.30210090719999999</v>
      </c>
      <c r="N338" s="38">
        <v>0.25722051000000001</v>
      </c>
      <c r="O338" s="38">
        <v>0.25722051000000001</v>
      </c>
      <c r="P338" s="38">
        <v>0.77878616000000001</v>
      </c>
      <c r="Q338" s="38">
        <v>0.77878616000000001</v>
      </c>
      <c r="R338" s="38">
        <v>0.10192656979999998</v>
      </c>
      <c r="S338" s="40">
        <f t="shared" si="40"/>
        <v>-0.10192597279999999</v>
      </c>
      <c r="T338" s="26">
        <f t="shared" si="38"/>
        <v>0.7477247731636073</v>
      </c>
      <c r="U338" s="38"/>
      <c r="V338" s="38"/>
      <c r="W338" s="41" t="s">
        <v>61</v>
      </c>
      <c r="X338" s="42" t="s">
        <v>237</v>
      </c>
    </row>
    <row r="339" spans="1:24" s="29" customFormat="1" ht="47.25" x14ac:dyDescent="0.25">
      <c r="A339" s="36">
        <f t="shared" si="41"/>
        <v>306</v>
      </c>
      <c r="B339" s="37" t="s">
        <v>733</v>
      </c>
      <c r="C339" s="38">
        <v>2.3734638822000003</v>
      </c>
      <c r="D339" s="39">
        <f t="shared" si="39"/>
        <v>0</v>
      </c>
      <c r="E339" s="39">
        <f t="shared" si="39"/>
        <v>0</v>
      </c>
      <c r="F339" s="38">
        <v>0</v>
      </c>
      <c r="G339" s="38">
        <v>0</v>
      </c>
      <c r="H339" s="38">
        <v>0</v>
      </c>
      <c r="I339" s="38">
        <v>0</v>
      </c>
      <c r="J339" s="38">
        <v>0</v>
      </c>
      <c r="K339" s="38">
        <v>0</v>
      </c>
      <c r="L339" s="38">
        <v>0</v>
      </c>
      <c r="M339" s="38">
        <v>0</v>
      </c>
      <c r="N339" s="38">
        <v>0.34841026000000003</v>
      </c>
      <c r="O339" s="38">
        <v>0</v>
      </c>
      <c r="P339" s="38">
        <v>2.6311169400000001</v>
      </c>
      <c r="Q339" s="38">
        <v>0</v>
      </c>
      <c r="R339" s="38">
        <v>2.3734638822000003</v>
      </c>
      <c r="S339" s="40">
        <f t="shared" si="40"/>
        <v>0</v>
      </c>
      <c r="T339" s="26" t="str">
        <f t="shared" si="38"/>
        <v>-</v>
      </c>
      <c r="U339" s="38"/>
      <c r="V339" s="38"/>
      <c r="W339" s="41" t="s">
        <v>903</v>
      </c>
      <c r="X339" s="42" t="s">
        <v>237</v>
      </c>
    </row>
    <row r="340" spans="1:24" s="29" customFormat="1" ht="47.25" x14ac:dyDescent="0.25">
      <c r="A340" s="36">
        <f t="shared" si="41"/>
        <v>307</v>
      </c>
      <c r="B340" s="37" t="s">
        <v>734</v>
      </c>
      <c r="C340" s="38">
        <v>0.32555615839999985</v>
      </c>
      <c r="D340" s="39">
        <f t="shared" si="39"/>
        <v>0</v>
      </c>
      <c r="E340" s="39">
        <f t="shared" si="39"/>
        <v>0.10066364</v>
      </c>
      <c r="F340" s="38">
        <v>0</v>
      </c>
      <c r="G340" s="38">
        <v>9.3070810000000004E-2</v>
      </c>
      <c r="H340" s="38">
        <v>0</v>
      </c>
      <c r="I340" s="38">
        <v>3.73421E-3</v>
      </c>
      <c r="J340" s="38">
        <v>0</v>
      </c>
      <c r="K340" s="38">
        <v>3.8586200000000001E-3</v>
      </c>
      <c r="L340" s="38">
        <v>0</v>
      </c>
      <c r="M340" s="38">
        <v>0</v>
      </c>
      <c r="N340" s="38">
        <v>0.54914348999999996</v>
      </c>
      <c r="O340" s="38">
        <v>0</v>
      </c>
      <c r="P340" s="38">
        <v>0</v>
      </c>
      <c r="Q340" s="38">
        <v>0</v>
      </c>
      <c r="R340" s="38">
        <v>0.22489251839999985</v>
      </c>
      <c r="S340" s="40">
        <f t="shared" si="40"/>
        <v>0.10066364</v>
      </c>
      <c r="T340" s="26" t="str">
        <f t="shared" si="38"/>
        <v>-</v>
      </c>
      <c r="U340" s="38"/>
      <c r="V340" s="38"/>
      <c r="W340" s="41" t="s">
        <v>904</v>
      </c>
      <c r="X340" s="42" t="s">
        <v>237</v>
      </c>
    </row>
    <row r="341" spans="1:24" s="29" customFormat="1" ht="63" x14ac:dyDescent="0.25">
      <c r="A341" s="36">
        <f t="shared" si="41"/>
        <v>308</v>
      </c>
      <c r="B341" s="37" t="s">
        <v>735</v>
      </c>
      <c r="C341" s="38">
        <v>0.88181216459999978</v>
      </c>
      <c r="D341" s="39">
        <f t="shared" si="39"/>
        <v>0</v>
      </c>
      <c r="E341" s="39">
        <f t="shared" si="39"/>
        <v>3.5447470000000002E-2</v>
      </c>
      <c r="F341" s="38">
        <v>0</v>
      </c>
      <c r="G341" s="38">
        <v>3.5447470000000002E-2</v>
      </c>
      <c r="H341" s="38">
        <v>0</v>
      </c>
      <c r="I341" s="38">
        <v>0</v>
      </c>
      <c r="J341" s="38">
        <v>0</v>
      </c>
      <c r="K341" s="38">
        <v>0</v>
      </c>
      <c r="L341" s="38">
        <v>0</v>
      </c>
      <c r="M341" s="38">
        <v>0</v>
      </c>
      <c r="N341" s="38">
        <v>0.15646059000000001</v>
      </c>
      <c r="O341" s="38">
        <v>0</v>
      </c>
      <c r="P341" s="38">
        <v>1.10560656</v>
      </c>
      <c r="Q341" s="38">
        <v>0</v>
      </c>
      <c r="R341" s="38">
        <v>0.84636469459999975</v>
      </c>
      <c r="S341" s="40">
        <f t="shared" si="40"/>
        <v>3.5447470000000002E-2</v>
      </c>
      <c r="T341" s="26" t="str">
        <f t="shared" ref="T341:T404" si="42">IF((F341+H341+J341+L341)&gt;0,E341/(F341+H341+J341+L341),"-")</f>
        <v>-</v>
      </c>
      <c r="U341" s="38"/>
      <c r="V341" s="38"/>
      <c r="W341" s="41" t="s">
        <v>905</v>
      </c>
      <c r="X341" s="42" t="s">
        <v>237</v>
      </c>
    </row>
    <row r="342" spans="1:24" s="29" customFormat="1" ht="47.25" x14ac:dyDescent="0.25">
      <c r="A342" s="36">
        <f t="shared" si="41"/>
        <v>309</v>
      </c>
      <c r="B342" s="37" t="s">
        <v>736</v>
      </c>
      <c r="C342" s="38">
        <v>2.1176264660000004</v>
      </c>
      <c r="D342" s="39">
        <f t="shared" si="39"/>
        <v>0</v>
      </c>
      <c r="E342" s="39">
        <f t="shared" si="39"/>
        <v>5.2320789999999999E-2</v>
      </c>
      <c r="F342" s="38">
        <v>0</v>
      </c>
      <c r="G342" s="38">
        <v>5.2320789999999999E-2</v>
      </c>
      <c r="H342" s="38">
        <v>0</v>
      </c>
      <c r="I342" s="38">
        <v>0</v>
      </c>
      <c r="J342" s="38">
        <v>0</v>
      </c>
      <c r="K342" s="38">
        <v>0</v>
      </c>
      <c r="L342" s="38">
        <v>0</v>
      </c>
      <c r="M342" s="38">
        <v>0</v>
      </c>
      <c r="N342" s="38">
        <v>0.40073104999999998</v>
      </c>
      <c r="O342" s="38">
        <v>0</v>
      </c>
      <c r="P342" s="38">
        <v>2.4258382200000002</v>
      </c>
      <c r="Q342" s="38">
        <v>0</v>
      </c>
      <c r="R342" s="38">
        <v>2.0653056760000004</v>
      </c>
      <c r="S342" s="40">
        <f t="shared" si="40"/>
        <v>5.2320789999999999E-2</v>
      </c>
      <c r="T342" s="26" t="str">
        <f t="shared" si="42"/>
        <v>-</v>
      </c>
      <c r="U342" s="38"/>
      <c r="V342" s="38"/>
      <c r="W342" s="41" t="s">
        <v>905</v>
      </c>
      <c r="X342" s="42" t="s">
        <v>237</v>
      </c>
    </row>
    <row r="343" spans="1:24" s="29" customFormat="1" ht="141.75" x14ac:dyDescent="0.25">
      <c r="A343" s="36">
        <f t="shared" si="41"/>
        <v>310</v>
      </c>
      <c r="B343" s="37" t="s">
        <v>737</v>
      </c>
      <c r="C343" s="38">
        <v>0.1018575914</v>
      </c>
      <c r="D343" s="39">
        <f t="shared" si="39"/>
        <v>0.1017632</v>
      </c>
      <c r="E343" s="39">
        <f t="shared" si="39"/>
        <v>0.1017632</v>
      </c>
      <c r="F343" s="38">
        <v>0</v>
      </c>
      <c r="G343" s="38">
        <v>0</v>
      </c>
      <c r="H343" s="38">
        <v>0</v>
      </c>
      <c r="I343" s="38">
        <v>0</v>
      </c>
      <c r="J343" s="38">
        <v>0</v>
      </c>
      <c r="K343" s="38">
        <v>0</v>
      </c>
      <c r="L343" s="38">
        <v>0.1017632</v>
      </c>
      <c r="M343" s="38">
        <v>0.1017632</v>
      </c>
      <c r="N343" s="38">
        <v>0</v>
      </c>
      <c r="O343" s="38">
        <v>0</v>
      </c>
      <c r="P343" s="38">
        <v>0</v>
      </c>
      <c r="Q343" s="38">
        <v>0</v>
      </c>
      <c r="R343" s="38">
        <v>9.4391400000004566E-5</v>
      </c>
      <c r="S343" s="40">
        <f t="shared" si="40"/>
        <v>0</v>
      </c>
      <c r="T343" s="26">
        <f t="shared" si="42"/>
        <v>1</v>
      </c>
      <c r="U343" s="38"/>
      <c r="V343" s="38"/>
      <c r="W343" s="41"/>
      <c r="X343" s="42" t="s">
        <v>237</v>
      </c>
    </row>
    <row r="344" spans="1:24" s="29" customFormat="1" ht="141.75" x14ac:dyDescent="0.25">
      <c r="A344" s="36">
        <f t="shared" si="41"/>
        <v>311</v>
      </c>
      <c r="B344" s="37" t="s">
        <v>738</v>
      </c>
      <c r="C344" s="38">
        <v>3.2076839199999985E-2</v>
      </c>
      <c r="D344" s="39">
        <f t="shared" si="39"/>
        <v>3.2072400000000001E-2</v>
      </c>
      <c r="E344" s="39">
        <f t="shared" si="39"/>
        <v>3.2072399999999994E-2</v>
      </c>
      <c r="F344" s="38">
        <v>0</v>
      </c>
      <c r="G344" s="38">
        <v>0</v>
      </c>
      <c r="H344" s="38">
        <v>0</v>
      </c>
      <c r="I344" s="38">
        <v>0</v>
      </c>
      <c r="J344" s="38">
        <v>3.2072400000000001E-2</v>
      </c>
      <c r="K344" s="38">
        <v>0</v>
      </c>
      <c r="L344" s="38">
        <v>0</v>
      </c>
      <c r="M344" s="38">
        <v>3.2072399999999994E-2</v>
      </c>
      <c r="N344" s="38">
        <v>0</v>
      </c>
      <c r="O344" s="38">
        <v>0</v>
      </c>
      <c r="P344" s="38">
        <v>0</v>
      </c>
      <c r="Q344" s="38">
        <v>0</v>
      </c>
      <c r="R344" s="38">
        <v>4.4391999999907061E-6</v>
      </c>
      <c r="S344" s="40">
        <f t="shared" si="40"/>
        <v>0</v>
      </c>
      <c r="T344" s="26">
        <f t="shared" si="42"/>
        <v>0.99999999999999978</v>
      </c>
      <c r="U344" s="38"/>
      <c r="V344" s="38"/>
      <c r="W344" s="41"/>
      <c r="X344" s="42" t="s">
        <v>237</v>
      </c>
    </row>
    <row r="345" spans="1:24" s="29" customFormat="1" ht="157.5" x14ac:dyDescent="0.25">
      <c r="A345" s="36">
        <f t="shared" si="41"/>
        <v>312</v>
      </c>
      <c r="B345" s="37" t="s">
        <v>739</v>
      </c>
      <c r="C345" s="38">
        <v>6.7083765199999978E-2</v>
      </c>
      <c r="D345" s="39">
        <f t="shared" si="39"/>
        <v>6.7024799999999995E-2</v>
      </c>
      <c r="E345" s="39">
        <f t="shared" si="39"/>
        <v>6.7024E-2</v>
      </c>
      <c r="F345" s="38">
        <v>0</v>
      </c>
      <c r="G345" s="38">
        <v>0</v>
      </c>
      <c r="H345" s="38">
        <v>0</v>
      </c>
      <c r="I345" s="38">
        <v>0</v>
      </c>
      <c r="J345" s="38">
        <v>6.7024799999999995E-2</v>
      </c>
      <c r="K345" s="38">
        <v>0</v>
      </c>
      <c r="L345" s="38">
        <v>0</v>
      </c>
      <c r="M345" s="38">
        <v>6.7024E-2</v>
      </c>
      <c r="N345" s="38">
        <v>0</v>
      </c>
      <c r="O345" s="38">
        <v>0</v>
      </c>
      <c r="P345" s="38">
        <v>0</v>
      </c>
      <c r="Q345" s="38">
        <v>0</v>
      </c>
      <c r="R345" s="38">
        <v>5.9765199999978202E-5</v>
      </c>
      <c r="S345" s="40">
        <f t="shared" si="40"/>
        <v>-7.9999999999524896E-7</v>
      </c>
      <c r="T345" s="26">
        <f t="shared" si="42"/>
        <v>0.99998806411954988</v>
      </c>
      <c r="U345" s="38"/>
      <c r="V345" s="38"/>
      <c r="W345" s="41"/>
      <c r="X345" s="42" t="s">
        <v>237</v>
      </c>
    </row>
    <row r="346" spans="1:24" s="29" customFormat="1" ht="63" x14ac:dyDescent="0.25">
      <c r="A346" s="36">
        <f t="shared" si="41"/>
        <v>313</v>
      </c>
      <c r="B346" s="37" t="s">
        <v>740</v>
      </c>
      <c r="C346" s="38">
        <v>0.54487492975665042</v>
      </c>
      <c r="D346" s="39">
        <f t="shared" si="39"/>
        <v>0.54487492975665053</v>
      </c>
      <c r="E346" s="39">
        <f t="shared" si="39"/>
        <v>0.53660615</v>
      </c>
      <c r="F346" s="38">
        <v>0</v>
      </c>
      <c r="G346" s="38">
        <v>6.4922000000000005E-4</v>
      </c>
      <c r="H346" s="38">
        <v>0</v>
      </c>
      <c r="I346" s="38">
        <v>1.4634100000000001E-2</v>
      </c>
      <c r="J346" s="38">
        <v>0.54487492975665053</v>
      </c>
      <c r="K346" s="38">
        <v>0.52132283000000001</v>
      </c>
      <c r="L346" s="38">
        <v>0</v>
      </c>
      <c r="M346" s="38">
        <v>0</v>
      </c>
      <c r="N346" s="38">
        <v>0.46130000999999998</v>
      </c>
      <c r="O346" s="38">
        <v>0</v>
      </c>
      <c r="P346" s="38">
        <v>0.48090000999999999</v>
      </c>
      <c r="Q346" s="38">
        <v>0</v>
      </c>
      <c r="R346" s="38">
        <v>8.2687797566504129E-3</v>
      </c>
      <c r="S346" s="40">
        <f t="shared" si="40"/>
        <v>-8.2687797566505239E-3</v>
      </c>
      <c r="T346" s="26">
        <f t="shared" si="42"/>
        <v>0.98482444446408368</v>
      </c>
      <c r="U346" s="38"/>
      <c r="V346" s="38"/>
      <c r="W346" s="41"/>
      <c r="X346" s="42" t="s">
        <v>237</v>
      </c>
    </row>
    <row r="347" spans="1:24" s="29" customFormat="1" ht="110.25" x14ac:dyDescent="0.25">
      <c r="A347" s="36">
        <f t="shared" si="41"/>
        <v>314</v>
      </c>
      <c r="B347" s="37" t="s">
        <v>741</v>
      </c>
      <c r="C347" s="38">
        <v>9.9368148170060192E-2</v>
      </c>
      <c r="D347" s="39">
        <f t="shared" si="39"/>
        <v>9.9368148170060192E-2</v>
      </c>
      <c r="E347" s="39">
        <f t="shared" si="39"/>
        <v>8.5019610000000009E-2</v>
      </c>
      <c r="F347" s="38">
        <v>0</v>
      </c>
      <c r="G347" s="38">
        <v>4.6869000000000001E-4</v>
      </c>
      <c r="H347" s="38">
        <v>0</v>
      </c>
      <c r="I347" s="38">
        <v>3.5269300000000002E-3</v>
      </c>
      <c r="J347" s="38">
        <v>0</v>
      </c>
      <c r="K347" s="38">
        <v>8.1023990000000004E-2</v>
      </c>
      <c r="L347" s="38">
        <v>9.9368148170060192E-2</v>
      </c>
      <c r="M347" s="38">
        <v>0</v>
      </c>
      <c r="N347" s="38">
        <v>7.3158319999999999E-2</v>
      </c>
      <c r="O347" s="38">
        <v>0</v>
      </c>
      <c r="P347" s="38">
        <v>8.7308319999999995E-2</v>
      </c>
      <c r="Q347" s="38">
        <v>0</v>
      </c>
      <c r="R347" s="38">
        <v>1.4348538170060182E-2</v>
      </c>
      <c r="S347" s="40">
        <f t="shared" si="40"/>
        <v>-1.4348538170060182E-2</v>
      </c>
      <c r="T347" s="26">
        <f t="shared" si="42"/>
        <v>0.85560223840033856</v>
      </c>
      <c r="U347" s="38"/>
      <c r="V347" s="38"/>
      <c r="W347" s="41" t="s">
        <v>906</v>
      </c>
      <c r="X347" s="42" t="s">
        <v>237</v>
      </c>
    </row>
    <row r="348" spans="1:24" s="29" customFormat="1" ht="110.25" x14ac:dyDescent="0.25">
      <c r="A348" s="36">
        <f t="shared" si="41"/>
        <v>315</v>
      </c>
      <c r="B348" s="37" t="s">
        <v>742</v>
      </c>
      <c r="C348" s="38">
        <v>3.8142184598019222</v>
      </c>
      <c r="D348" s="39">
        <f t="shared" si="39"/>
        <v>0</v>
      </c>
      <c r="E348" s="39">
        <f t="shared" si="39"/>
        <v>3.55085395</v>
      </c>
      <c r="F348" s="38">
        <v>0</v>
      </c>
      <c r="G348" s="38">
        <v>4.5094699999999998E-3</v>
      </c>
      <c r="H348" s="38">
        <v>0</v>
      </c>
      <c r="I348" s="38">
        <v>0.16777876</v>
      </c>
      <c r="J348" s="38">
        <v>0</v>
      </c>
      <c r="K348" s="38">
        <v>1.5785657200000001</v>
      </c>
      <c r="L348" s="38">
        <v>0</v>
      </c>
      <c r="M348" s="38">
        <v>1.8</v>
      </c>
      <c r="N348" s="38">
        <v>3.0753273000000001</v>
      </c>
      <c r="O348" s="38">
        <v>0</v>
      </c>
      <c r="P348" s="38">
        <v>3.2114680199999999</v>
      </c>
      <c r="Q348" s="38">
        <v>0</v>
      </c>
      <c r="R348" s="38">
        <v>0.26336450980192216</v>
      </c>
      <c r="S348" s="40">
        <f t="shared" si="40"/>
        <v>3.55085395</v>
      </c>
      <c r="T348" s="26" t="str">
        <f t="shared" si="42"/>
        <v>-</v>
      </c>
      <c r="U348" s="38"/>
      <c r="V348" s="38"/>
      <c r="W348" s="41" t="s">
        <v>907</v>
      </c>
      <c r="X348" s="42" t="s">
        <v>237</v>
      </c>
    </row>
    <row r="349" spans="1:24" s="29" customFormat="1" ht="31.5" x14ac:dyDescent="0.25">
      <c r="A349" s="36">
        <f t="shared" si="41"/>
        <v>316</v>
      </c>
      <c r="B349" s="37" t="s">
        <v>743</v>
      </c>
      <c r="C349" s="38">
        <v>5.4838461261669211</v>
      </c>
      <c r="D349" s="39">
        <f t="shared" si="39"/>
        <v>0</v>
      </c>
      <c r="E349" s="39">
        <f t="shared" si="39"/>
        <v>8.2348899999999999E-3</v>
      </c>
      <c r="F349" s="38">
        <v>0</v>
      </c>
      <c r="G349" s="38">
        <v>0</v>
      </c>
      <c r="H349" s="38">
        <v>0</v>
      </c>
      <c r="I349" s="38">
        <v>6.1549300000000003E-3</v>
      </c>
      <c r="J349" s="38">
        <v>0</v>
      </c>
      <c r="K349" s="38">
        <v>2.0799600000000001E-3</v>
      </c>
      <c r="L349" s="38">
        <v>0</v>
      </c>
      <c r="M349" s="38">
        <v>0</v>
      </c>
      <c r="N349" s="38">
        <v>8.2348899999999999E-3</v>
      </c>
      <c r="O349" s="38">
        <v>0</v>
      </c>
      <c r="P349" s="38">
        <v>0</v>
      </c>
      <c r="Q349" s="38">
        <v>0</v>
      </c>
      <c r="R349" s="38">
        <v>5.4756112361669214</v>
      </c>
      <c r="S349" s="40">
        <f t="shared" si="40"/>
        <v>8.2348899999999999E-3</v>
      </c>
      <c r="T349" s="26" t="str">
        <f t="shared" si="42"/>
        <v>-</v>
      </c>
      <c r="U349" s="38"/>
      <c r="V349" s="38"/>
      <c r="W349" s="41" t="s">
        <v>908</v>
      </c>
      <c r="X349" s="42" t="s">
        <v>237</v>
      </c>
    </row>
    <row r="350" spans="1:24" s="29" customFormat="1" ht="31.5" x14ac:dyDescent="0.25">
      <c r="A350" s="36">
        <f t="shared" si="41"/>
        <v>317</v>
      </c>
      <c r="B350" s="37" t="s">
        <v>344</v>
      </c>
      <c r="C350" s="38">
        <v>1.2175870710000001</v>
      </c>
      <c r="D350" s="39">
        <f t="shared" si="39"/>
        <v>0</v>
      </c>
      <c r="E350" s="39">
        <f t="shared" si="39"/>
        <v>1.1567077165000001</v>
      </c>
      <c r="F350" s="38">
        <v>0</v>
      </c>
      <c r="G350" s="38">
        <v>0</v>
      </c>
      <c r="H350" s="38">
        <v>0</v>
      </c>
      <c r="I350" s="38">
        <v>0</v>
      </c>
      <c r="J350" s="38">
        <v>0</v>
      </c>
      <c r="K350" s="38">
        <v>0</v>
      </c>
      <c r="L350" s="38">
        <v>0</v>
      </c>
      <c r="M350" s="38">
        <v>1.1567077165000001</v>
      </c>
      <c r="N350" s="38">
        <v>0</v>
      </c>
      <c r="O350" s="38">
        <v>0</v>
      </c>
      <c r="P350" s="38">
        <v>1.0318529999999999</v>
      </c>
      <c r="Q350" s="38">
        <v>1.0318529999999999</v>
      </c>
      <c r="R350" s="38">
        <v>6.0879354499999927E-2</v>
      </c>
      <c r="S350" s="40">
        <f t="shared" si="40"/>
        <v>1.1567077165000001</v>
      </c>
      <c r="T350" s="26" t="str">
        <f t="shared" si="42"/>
        <v>-</v>
      </c>
      <c r="U350" s="38"/>
      <c r="V350" s="38"/>
      <c r="W350" s="41" t="s">
        <v>891</v>
      </c>
      <c r="X350" s="42" t="s">
        <v>238</v>
      </c>
    </row>
    <row r="351" spans="1:24" s="29" customFormat="1" ht="47.25" x14ac:dyDescent="0.25">
      <c r="A351" s="36">
        <f t="shared" si="41"/>
        <v>318</v>
      </c>
      <c r="B351" s="37" t="s">
        <v>345</v>
      </c>
      <c r="C351" s="38">
        <v>0.89719114639999986</v>
      </c>
      <c r="D351" s="39">
        <f t="shared" si="39"/>
        <v>0</v>
      </c>
      <c r="E351" s="39">
        <f t="shared" si="39"/>
        <v>0.85233159250000001</v>
      </c>
      <c r="F351" s="38">
        <v>0</v>
      </c>
      <c r="G351" s="38">
        <v>0</v>
      </c>
      <c r="H351" s="38">
        <v>0</v>
      </c>
      <c r="I351" s="38">
        <v>0</v>
      </c>
      <c r="J351" s="38">
        <v>0</v>
      </c>
      <c r="K351" s="38">
        <v>0</v>
      </c>
      <c r="L351" s="38">
        <v>0</v>
      </c>
      <c r="M351" s="38">
        <v>0.85233159250000001</v>
      </c>
      <c r="N351" s="38">
        <v>0</v>
      </c>
      <c r="O351" s="38">
        <v>0</v>
      </c>
      <c r="P351" s="38">
        <v>0.76033147999999995</v>
      </c>
      <c r="Q351" s="38">
        <v>0</v>
      </c>
      <c r="R351" s="38">
        <v>4.4859553899999849E-2</v>
      </c>
      <c r="S351" s="40">
        <f t="shared" si="40"/>
        <v>0.85233159250000001</v>
      </c>
      <c r="T351" s="26" t="str">
        <f t="shared" si="42"/>
        <v>-</v>
      </c>
      <c r="U351" s="38"/>
      <c r="V351" s="38"/>
      <c r="W351" s="41" t="s">
        <v>892</v>
      </c>
      <c r="X351" s="42" t="s">
        <v>238</v>
      </c>
    </row>
    <row r="352" spans="1:24" s="29" customFormat="1" ht="47.25" x14ac:dyDescent="0.25">
      <c r="A352" s="36">
        <f t="shared" si="41"/>
        <v>319</v>
      </c>
      <c r="B352" s="37" t="s">
        <v>346</v>
      </c>
      <c r="C352" s="38">
        <v>0.65176017340000003</v>
      </c>
      <c r="D352" s="39">
        <f t="shared" si="39"/>
        <v>0</v>
      </c>
      <c r="E352" s="39">
        <f t="shared" si="39"/>
        <v>0.6191721615000001</v>
      </c>
      <c r="F352" s="38">
        <v>0</v>
      </c>
      <c r="G352" s="38">
        <v>0</v>
      </c>
      <c r="H352" s="38">
        <v>0</v>
      </c>
      <c r="I352" s="38">
        <v>0</v>
      </c>
      <c r="J352" s="38">
        <v>0</v>
      </c>
      <c r="K352" s="38">
        <v>0</v>
      </c>
      <c r="L352" s="38">
        <v>0</v>
      </c>
      <c r="M352" s="38">
        <v>0.6191721615000001</v>
      </c>
      <c r="N352" s="38">
        <v>0</v>
      </c>
      <c r="O352" s="38">
        <v>0</v>
      </c>
      <c r="P352" s="38">
        <v>0.55233900000000002</v>
      </c>
      <c r="Q352" s="38">
        <v>0</v>
      </c>
      <c r="R352" s="38">
        <v>3.2588011899999936E-2</v>
      </c>
      <c r="S352" s="40">
        <f t="shared" si="40"/>
        <v>0.6191721615000001</v>
      </c>
      <c r="T352" s="26" t="str">
        <f t="shared" si="42"/>
        <v>-</v>
      </c>
      <c r="U352" s="38"/>
      <c r="V352" s="38"/>
      <c r="W352" s="41" t="s">
        <v>892</v>
      </c>
      <c r="X352" s="42" t="s">
        <v>238</v>
      </c>
    </row>
    <row r="353" spans="1:24" s="29" customFormat="1" ht="47.25" x14ac:dyDescent="0.25">
      <c r="A353" s="36">
        <f t="shared" si="41"/>
        <v>320</v>
      </c>
      <c r="B353" s="37" t="s">
        <v>347</v>
      </c>
      <c r="C353" s="38">
        <v>1.2347921436</v>
      </c>
      <c r="D353" s="39">
        <f t="shared" si="39"/>
        <v>0</v>
      </c>
      <c r="E353" s="39">
        <f t="shared" si="39"/>
        <v>1.1730525329999999</v>
      </c>
      <c r="F353" s="38">
        <v>0</v>
      </c>
      <c r="G353" s="38">
        <v>0</v>
      </c>
      <c r="H353" s="38">
        <v>0</v>
      </c>
      <c r="I353" s="38">
        <v>0</v>
      </c>
      <c r="J353" s="38">
        <v>0</v>
      </c>
      <c r="K353" s="38">
        <v>0</v>
      </c>
      <c r="L353" s="38">
        <v>0</v>
      </c>
      <c r="M353" s="38">
        <v>1.1730525329999999</v>
      </c>
      <c r="N353" s="38">
        <v>0</v>
      </c>
      <c r="O353" s="38">
        <v>0</v>
      </c>
      <c r="P353" s="38">
        <v>1.0464340000000001</v>
      </c>
      <c r="Q353" s="38">
        <v>1.0464340000000001</v>
      </c>
      <c r="R353" s="38">
        <v>6.1739610600000105E-2</v>
      </c>
      <c r="S353" s="40">
        <f t="shared" si="40"/>
        <v>1.1730525329999999</v>
      </c>
      <c r="T353" s="26" t="str">
        <f t="shared" si="42"/>
        <v>-</v>
      </c>
      <c r="U353" s="38"/>
      <c r="V353" s="38"/>
      <c r="W353" s="41" t="s">
        <v>892</v>
      </c>
      <c r="X353" s="42" t="s">
        <v>238</v>
      </c>
    </row>
    <row r="354" spans="1:24" s="29" customFormat="1" ht="47.25" x14ac:dyDescent="0.25">
      <c r="A354" s="36">
        <f t="shared" si="41"/>
        <v>321</v>
      </c>
      <c r="B354" s="37" t="s">
        <v>348</v>
      </c>
      <c r="C354" s="38">
        <v>1.0429953329999999</v>
      </c>
      <c r="D354" s="39">
        <f t="shared" si="39"/>
        <v>0</v>
      </c>
      <c r="E354" s="39">
        <f t="shared" si="39"/>
        <v>0.99084556349999997</v>
      </c>
      <c r="F354" s="38">
        <v>0</v>
      </c>
      <c r="G354" s="38">
        <v>0</v>
      </c>
      <c r="H354" s="38">
        <v>0</v>
      </c>
      <c r="I354" s="38">
        <v>0</v>
      </c>
      <c r="J354" s="38">
        <v>0</v>
      </c>
      <c r="K354" s="38">
        <v>0</v>
      </c>
      <c r="L354" s="38">
        <v>0</v>
      </c>
      <c r="M354" s="38">
        <v>0.99084556349999997</v>
      </c>
      <c r="N354" s="38">
        <v>0</v>
      </c>
      <c r="O354" s="38">
        <v>0</v>
      </c>
      <c r="P354" s="38">
        <v>0.88389399999999996</v>
      </c>
      <c r="Q354" s="38">
        <v>0.88389399999999996</v>
      </c>
      <c r="R354" s="38">
        <v>5.2149769499999943E-2</v>
      </c>
      <c r="S354" s="40">
        <f t="shared" si="40"/>
        <v>0.99084556349999997</v>
      </c>
      <c r="T354" s="26" t="str">
        <f t="shared" si="42"/>
        <v>-</v>
      </c>
      <c r="U354" s="38"/>
      <c r="V354" s="38"/>
      <c r="W354" s="41" t="s">
        <v>892</v>
      </c>
      <c r="X354" s="42" t="s">
        <v>238</v>
      </c>
    </row>
    <row r="355" spans="1:24" s="29" customFormat="1" ht="47.25" x14ac:dyDescent="0.25">
      <c r="A355" s="36">
        <f t="shared" si="41"/>
        <v>322</v>
      </c>
      <c r="B355" s="37" t="s">
        <v>349</v>
      </c>
      <c r="C355" s="38">
        <v>0</v>
      </c>
      <c r="D355" s="39">
        <f t="shared" si="39"/>
        <v>0</v>
      </c>
      <c r="E355" s="39">
        <f t="shared" si="39"/>
        <v>0.169181</v>
      </c>
      <c r="F355" s="38">
        <v>0</v>
      </c>
      <c r="G355" s="38">
        <v>0</v>
      </c>
      <c r="H355" s="38">
        <v>0</v>
      </c>
      <c r="I355" s="38">
        <v>0</v>
      </c>
      <c r="J355" s="38">
        <v>0</v>
      </c>
      <c r="K355" s="38">
        <v>3.7820000000000002E-3</v>
      </c>
      <c r="L355" s="38">
        <v>0</v>
      </c>
      <c r="M355" s="38">
        <v>0.16539899999999999</v>
      </c>
      <c r="N355" s="38">
        <v>16.470372989999998</v>
      </c>
      <c r="O355" s="38">
        <v>16.071340989999999</v>
      </c>
      <c r="P355" s="38">
        <v>16.470372999999999</v>
      </c>
      <c r="Q355" s="38">
        <v>16.470372999999999</v>
      </c>
      <c r="R355" s="38">
        <v>0</v>
      </c>
      <c r="S355" s="40">
        <f t="shared" si="40"/>
        <v>0.169181</v>
      </c>
      <c r="T355" s="26" t="str">
        <f t="shared" si="42"/>
        <v>-</v>
      </c>
      <c r="U355" s="38"/>
      <c r="V355" s="38"/>
      <c r="W355" s="41" t="s">
        <v>909</v>
      </c>
      <c r="X355" s="42" t="s">
        <v>238</v>
      </c>
    </row>
    <row r="356" spans="1:24" s="29" customFormat="1" ht="47.25" x14ac:dyDescent="0.25">
      <c r="A356" s="36">
        <f t="shared" si="41"/>
        <v>323</v>
      </c>
      <c r="B356" s="37" t="s">
        <v>350</v>
      </c>
      <c r="C356" s="38">
        <v>0</v>
      </c>
      <c r="D356" s="39">
        <f t="shared" si="39"/>
        <v>0</v>
      </c>
      <c r="E356" s="39">
        <f t="shared" si="39"/>
        <v>1.2878000000000001E-2</v>
      </c>
      <c r="F356" s="38">
        <v>0</v>
      </c>
      <c r="G356" s="38">
        <v>0</v>
      </c>
      <c r="H356" s="38">
        <v>0</v>
      </c>
      <c r="I356" s="38">
        <v>0</v>
      </c>
      <c r="J356" s="38">
        <v>0</v>
      </c>
      <c r="K356" s="38">
        <v>0</v>
      </c>
      <c r="L356" s="38">
        <v>0</v>
      </c>
      <c r="M356" s="38">
        <v>1.2878000000000001E-2</v>
      </c>
      <c r="N356" s="38">
        <v>1.31319322</v>
      </c>
      <c r="O356" s="38">
        <v>1.31319322</v>
      </c>
      <c r="P356" s="38">
        <v>1.3131930000000001</v>
      </c>
      <c r="Q356" s="38">
        <v>1.3131930000000001</v>
      </c>
      <c r="R356" s="38">
        <v>0</v>
      </c>
      <c r="S356" s="40">
        <f t="shared" si="40"/>
        <v>1.2878000000000001E-2</v>
      </c>
      <c r="T356" s="26" t="str">
        <f t="shared" si="42"/>
        <v>-</v>
      </c>
      <c r="U356" s="38"/>
      <c r="V356" s="38"/>
      <c r="W356" s="41" t="s">
        <v>909</v>
      </c>
      <c r="X356" s="42" t="s">
        <v>238</v>
      </c>
    </row>
    <row r="357" spans="1:24" s="29" customFormat="1" x14ac:dyDescent="0.25">
      <c r="A357" s="36">
        <f t="shared" si="41"/>
        <v>324</v>
      </c>
      <c r="B357" s="37" t="s">
        <v>351</v>
      </c>
      <c r="C357" s="38">
        <v>33.347416818708886</v>
      </c>
      <c r="D357" s="39">
        <f t="shared" si="39"/>
        <v>0</v>
      </c>
      <c r="E357" s="39">
        <f t="shared" si="39"/>
        <v>11.673194594499998</v>
      </c>
      <c r="F357" s="38">
        <v>0</v>
      </c>
      <c r="G357" s="38">
        <v>0.34492099999999998</v>
      </c>
      <c r="H357" s="38">
        <v>0</v>
      </c>
      <c r="I357" s="38">
        <v>1.0506E-2</v>
      </c>
      <c r="J357" s="38">
        <v>0</v>
      </c>
      <c r="K357" s="38">
        <v>-0.35542800000000002</v>
      </c>
      <c r="L357" s="38">
        <v>0</v>
      </c>
      <c r="M357" s="38">
        <v>11.673195594499997</v>
      </c>
      <c r="N357" s="38">
        <v>0.99316225999999985</v>
      </c>
      <c r="O357" s="38">
        <v>0</v>
      </c>
      <c r="P357" s="38">
        <v>10.094511000000001</v>
      </c>
      <c r="Q357" s="38">
        <v>10.094511000000001</v>
      </c>
      <c r="R357" s="38">
        <v>21.67422222420889</v>
      </c>
      <c r="S357" s="40">
        <f t="shared" si="40"/>
        <v>11.673194594499998</v>
      </c>
      <c r="T357" s="26" t="str">
        <f t="shared" si="42"/>
        <v>-</v>
      </c>
      <c r="U357" s="38"/>
      <c r="V357" s="38"/>
      <c r="W357" s="41" t="s">
        <v>910</v>
      </c>
      <c r="X357" s="42" t="s">
        <v>238</v>
      </c>
    </row>
    <row r="358" spans="1:24" s="29" customFormat="1" ht="63" x14ac:dyDescent="0.25">
      <c r="A358" s="36">
        <f t="shared" si="41"/>
        <v>325</v>
      </c>
      <c r="B358" s="37" t="s">
        <v>744</v>
      </c>
      <c r="C358" s="38">
        <v>0</v>
      </c>
      <c r="D358" s="39">
        <f t="shared" si="39"/>
        <v>0</v>
      </c>
      <c r="E358" s="39">
        <f t="shared" si="39"/>
        <v>0</v>
      </c>
      <c r="F358" s="38">
        <v>0</v>
      </c>
      <c r="G358" s="38">
        <v>0</v>
      </c>
      <c r="H358" s="38">
        <v>0</v>
      </c>
      <c r="I358" s="38">
        <v>0</v>
      </c>
      <c r="J358" s="38">
        <v>0</v>
      </c>
      <c r="K358" s="38">
        <v>0</v>
      </c>
      <c r="L358" s="38">
        <v>0</v>
      </c>
      <c r="M358" s="38">
        <v>0</v>
      </c>
      <c r="N358" s="38">
        <v>0.24038423</v>
      </c>
      <c r="O358" s="38">
        <v>0.24038423</v>
      </c>
      <c r="P358" s="38">
        <v>0.24038423</v>
      </c>
      <c r="Q358" s="38">
        <v>0.24038423</v>
      </c>
      <c r="R358" s="38">
        <v>0</v>
      </c>
      <c r="S358" s="40">
        <f t="shared" si="40"/>
        <v>0</v>
      </c>
      <c r="T358" s="26" t="str">
        <f t="shared" si="42"/>
        <v>-</v>
      </c>
      <c r="U358" s="38"/>
      <c r="V358" s="38"/>
      <c r="W358" s="41" t="s">
        <v>911</v>
      </c>
      <c r="X358" s="42" t="s">
        <v>239</v>
      </c>
    </row>
    <row r="359" spans="1:24" s="29" customFormat="1" ht="63" x14ac:dyDescent="0.25">
      <c r="A359" s="36">
        <f t="shared" si="41"/>
        <v>326</v>
      </c>
      <c r="B359" s="37" t="s">
        <v>745</v>
      </c>
      <c r="C359" s="38">
        <v>0</v>
      </c>
      <c r="D359" s="39">
        <f t="shared" si="39"/>
        <v>0</v>
      </c>
      <c r="E359" s="39">
        <f t="shared" si="39"/>
        <v>0</v>
      </c>
      <c r="F359" s="38">
        <v>0</v>
      </c>
      <c r="G359" s="38">
        <v>0</v>
      </c>
      <c r="H359" s="38">
        <v>0</v>
      </c>
      <c r="I359" s="38">
        <v>0</v>
      </c>
      <c r="J359" s="38">
        <v>0</v>
      </c>
      <c r="K359" s="38">
        <v>0</v>
      </c>
      <c r="L359" s="38">
        <v>0</v>
      </c>
      <c r="M359" s="38">
        <v>0</v>
      </c>
      <c r="N359" s="38">
        <v>0.47569415999999998</v>
      </c>
      <c r="O359" s="38">
        <v>0.47569415999999998</v>
      </c>
      <c r="P359" s="38">
        <v>0.47569415999999998</v>
      </c>
      <c r="Q359" s="38">
        <v>0.47569415999999998</v>
      </c>
      <c r="R359" s="38">
        <v>0</v>
      </c>
      <c r="S359" s="40">
        <f t="shared" si="40"/>
        <v>0</v>
      </c>
      <c r="T359" s="26" t="str">
        <f t="shared" si="42"/>
        <v>-</v>
      </c>
      <c r="U359" s="38"/>
      <c r="V359" s="38"/>
      <c r="W359" s="41" t="s">
        <v>911</v>
      </c>
      <c r="X359" s="42" t="s">
        <v>239</v>
      </c>
    </row>
    <row r="360" spans="1:24" s="29" customFormat="1" ht="63" x14ac:dyDescent="0.25">
      <c r="A360" s="36">
        <f t="shared" si="41"/>
        <v>327</v>
      </c>
      <c r="B360" s="37" t="s">
        <v>746</v>
      </c>
      <c r="C360" s="38">
        <v>0</v>
      </c>
      <c r="D360" s="39">
        <f t="shared" si="39"/>
        <v>0</v>
      </c>
      <c r="E360" s="39">
        <f t="shared" si="39"/>
        <v>0</v>
      </c>
      <c r="F360" s="38">
        <v>0</v>
      </c>
      <c r="G360" s="38">
        <v>0</v>
      </c>
      <c r="H360" s="38">
        <v>0</v>
      </c>
      <c r="I360" s="38">
        <v>0</v>
      </c>
      <c r="J360" s="38">
        <v>0</v>
      </c>
      <c r="K360" s="38">
        <v>0</v>
      </c>
      <c r="L360" s="38">
        <v>0</v>
      </c>
      <c r="M360" s="38">
        <v>0</v>
      </c>
      <c r="N360" s="38">
        <v>0.54948054000000002</v>
      </c>
      <c r="O360" s="38">
        <v>0.54948054000000002</v>
      </c>
      <c r="P360" s="38">
        <v>0.54948054000000002</v>
      </c>
      <c r="Q360" s="38">
        <v>0.54948054000000002</v>
      </c>
      <c r="R360" s="38">
        <v>0</v>
      </c>
      <c r="S360" s="40">
        <f t="shared" si="40"/>
        <v>0</v>
      </c>
      <c r="T360" s="26" t="str">
        <f t="shared" si="42"/>
        <v>-</v>
      </c>
      <c r="U360" s="38"/>
      <c r="V360" s="38"/>
      <c r="W360" s="41" t="s">
        <v>911</v>
      </c>
      <c r="X360" s="42" t="s">
        <v>239</v>
      </c>
    </row>
    <row r="361" spans="1:24" s="29" customFormat="1" ht="63" x14ac:dyDescent="0.25">
      <c r="A361" s="36">
        <f t="shared" si="41"/>
        <v>328</v>
      </c>
      <c r="B361" s="37" t="s">
        <v>747</v>
      </c>
      <c r="C361" s="38">
        <v>0</v>
      </c>
      <c r="D361" s="39">
        <f t="shared" si="39"/>
        <v>0</v>
      </c>
      <c r="E361" s="39">
        <f t="shared" si="39"/>
        <v>0</v>
      </c>
      <c r="F361" s="38">
        <v>0</v>
      </c>
      <c r="G361" s="38">
        <v>0</v>
      </c>
      <c r="H361" s="38">
        <v>0</v>
      </c>
      <c r="I361" s="38">
        <v>0</v>
      </c>
      <c r="J361" s="38">
        <v>0</v>
      </c>
      <c r="K361" s="38">
        <v>0</v>
      </c>
      <c r="L361" s="38">
        <v>0</v>
      </c>
      <c r="M361" s="38">
        <v>0</v>
      </c>
      <c r="N361" s="38">
        <v>0.16484761000000001</v>
      </c>
      <c r="O361" s="38">
        <v>0.16484761000000001</v>
      </c>
      <c r="P361" s="38">
        <v>0.16484761000000001</v>
      </c>
      <c r="Q361" s="38">
        <v>0.16484761000000001</v>
      </c>
      <c r="R361" s="38">
        <v>0</v>
      </c>
      <c r="S361" s="40">
        <f t="shared" si="40"/>
        <v>0</v>
      </c>
      <c r="T361" s="26" t="str">
        <f t="shared" si="42"/>
        <v>-</v>
      </c>
      <c r="U361" s="38"/>
      <c r="V361" s="38"/>
      <c r="W361" s="41" t="s">
        <v>911</v>
      </c>
      <c r="X361" s="42" t="s">
        <v>239</v>
      </c>
    </row>
    <row r="362" spans="1:24" s="29" customFormat="1" ht="63" x14ac:dyDescent="0.25">
      <c r="A362" s="36">
        <f t="shared" si="41"/>
        <v>329</v>
      </c>
      <c r="B362" s="37" t="s">
        <v>748</v>
      </c>
      <c r="C362" s="38">
        <v>0</v>
      </c>
      <c r="D362" s="39">
        <f t="shared" si="39"/>
        <v>0</v>
      </c>
      <c r="E362" s="39">
        <f t="shared" si="39"/>
        <v>0</v>
      </c>
      <c r="F362" s="38">
        <v>0</v>
      </c>
      <c r="G362" s="38">
        <v>0</v>
      </c>
      <c r="H362" s="38">
        <v>0</v>
      </c>
      <c r="I362" s="38">
        <v>0</v>
      </c>
      <c r="J362" s="38">
        <v>0</v>
      </c>
      <c r="K362" s="38">
        <v>0</v>
      </c>
      <c r="L362" s="38">
        <v>0</v>
      </c>
      <c r="M362" s="38">
        <v>0</v>
      </c>
      <c r="N362" s="38">
        <v>0.27658762999999997</v>
      </c>
      <c r="O362" s="38">
        <v>0.27658762999999997</v>
      </c>
      <c r="P362" s="38">
        <v>0.27658762999999997</v>
      </c>
      <c r="Q362" s="38">
        <v>0.27658762999999997</v>
      </c>
      <c r="R362" s="38">
        <v>0</v>
      </c>
      <c r="S362" s="40">
        <f t="shared" si="40"/>
        <v>0</v>
      </c>
      <c r="T362" s="26" t="str">
        <f t="shared" si="42"/>
        <v>-</v>
      </c>
      <c r="U362" s="38"/>
      <c r="V362" s="38"/>
      <c r="W362" s="41" t="s">
        <v>911</v>
      </c>
      <c r="X362" s="42" t="s">
        <v>239</v>
      </c>
    </row>
    <row r="363" spans="1:24" s="29" customFormat="1" ht="63" x14ac:dyDescent="0.25">
      <c r="A363" s="36">
        <f t="shared" si="41"/>
        <v>330</v>
      </c>
      <c r="B363" s="37" t="s">
        <v>749</v>
      </c>
      <c r="C363" s="38">
        <v>0</v>
      </c>
      <c r="D363" s="39">
        <f t="shared" si="39"/>
        <v>0</v>
      </c>
      <c r="E363" s="39">
        <f t="shared" si="39"/>
        <v>8.4949999999999998E-2</v>
      </c>
      <c r="F363" s="38">
        <v>0</v>
      </c>
      <c r="G363" s="38">
        <v>0</v>
      </c>
      <c r="H363" s="38">
        <v>0</v>
      </c>
      <c r="I363" s="38">
        <v>0</v>
      </c>
      <c r="J363" s="38">
        <v>0</v>
      </c>
      <c r="K363" s="38">
        <v>0</v>
      </c>
      <c r="L363" s="38">
        <v>0</v>
      </c>
      <c r="M363" s="38">
        <v>8.4949999999999998E-2</v>
      </c>
      <c r="N363" s="38">
        <v>0.27056820999999998</v>
      </c>
      <c r="O363" s="38">
        <v>0.27056820999999998</v>
      </c>
      <c r="P363" s="38">
        <v>0.27056820999999998</v>
      </c>
      <c r="Q363" s="38">
        <v>0.27056820999999998</v>
      </c>
      <c r="R363" s="38">
        <v>0</v>
      </c>
      <c r="S363" s="40">
        <f t="shared" si="40"/>
        <v>8.4949999999999998E-2</v>
      </c>
      <c r="T363" s="26" t="str">
        <f t="shared" si="42"/>
        <v>-</v>
      </c>
      <c r="U363" s="38"/>
      <c r="V363" s="38"/>
      <c r="W363" s="41" t="s">
        <v>912</v>
      </c>
      <c r="X363" s="42" t="s">
        <v>239</v>
      </c>
    </row>
    <row r="364" spans="1:24" s="29" customFormat="1" ht="63" x14ac:dyDescent="0.25">
      <c r="A364" s="36">
        <f t="shared" si="41"/>
        <v>331</v>
      </c>
      <c r="B364" s="37" t="s">
        <v>750</v>
      </c>
      <c r="C364" s="38">
        <v>0</v>
      </c>
      <c r="D364" s="39">
        <f t="shared" si="39"/>
        <v>0</v>
      </c>
      <c r="E364" s="39">
        <f t="shared" si="39"/>
        <v>8.4949750000000004E-2</v>
      </c>
      <c r="F364" s="38">
        <v>0</v>
      </c>
      <c r="G364" s="38">
        <v>0</v>
      </c>
      <c r="H364" s="38">
        <v>0</v>
      </c>
      <c r="I364" s="38">
        <v>0</v>
      </c>
      <c r="J364" s="38">
        <v>0</v>
      </c>
      <c r="K364" s="38">
        <v>0</v>
      </c>
      <c r="L364" s="38">
        <v>0</v>
      </c>
      <c r="M364" s="38">
        <v>8.4949750000000004E-2</v>
      </c>
      <c r="N364" s="38">
        <v>0.23563761999999999</v>
      </c>
      <c r="O364" s="38">
        <v>0.23563761999999999</v>
      </c>
      <c r="P364" s="38">
        <v>0.23563761999999999</v>
      </c>
      <c r="Q364" s="38">
        <v>0.23563761999999999</v>
      </c>
      <c r="R364" s="38">
        <v>0</v>
      </c>
      <c r="S364" s="40">
        <f t="shared" si="40"/>
        <v>8.4949750000000004E-2</v>
      </c>
      <c r="T364" s="26" t="str">
        <f t="shared" si="42"/>
        <v>-</v>
      </c>
      <c r="U364" s="38"/>
      <c r="V364" s="38"/>
      <c r="W364" s="41" t="s">
        <v>912</v>
      </c>
      <c r="X364" s="42" t="s">
        <v>239</v>
      </c>
    </row>
    <row r="365" spans="1:24" s="29" customFormat="1" ht="31.5" x14ac:dyDescent="0.25">
      <c r="A365" s="36">
        <f t="shared" si="41"/>
        <v>332</v>
      </c>
      <c r="B365" s="37" t="s">
        <v>751</v>
      </c>
      <c r="C365" s="38">
        <v>1.8005082155999996</v>
      </c>
      <c r="D365" s="39">
        <f t="shared" si="39"/>
        <v>1.80050822</v>
      </c>
      <c r="E365" s="39">
        <f t="shared" si="39"/>
        <v>1.786555409</v>
      </c>
      <c r="F365" s="38">
        <v>1.7104828089999999</v>
      </c>
      <c r="G365" s="38">
        <v>1.7104828089999999</v>
      </c>
      <c r="H365" s="38">
        <v>0</v>
      </c>
      <c r="I365" s="38">
        <v>7.6072600000000004E-2</v>
      </c>
      <c r="J365" s="38">
        <v>0</v>
      </c>
      <c r="K365" s="38">
        <v>0</v>
      </c>
      <c r="L365" s="38">
        <v>9.0025411000000055E-2</v>
      </c>
      <c r="M365" s="38">
        <v>0</v>
      </c>
      <c r="N365" s="38">
        <v>7.6072600000000004E-2</v>
      </c>
      <c r="O365" s="38">
        <v>0</v>
      </c>
      <c r="P365" s="38">
        <v>1.8651270200000001</v>
      </c>
      <c r="Q365" s="38">
        <v>0</v>
      </c>
      <c r="R365" s="38">
        <v>1.3952806599999645E-2</v>
      </c>
      <c r="S365" s="40">
        <f t="shared" si="40"/>
        <v>-1.3952811000000009E-2</v>
      </c>
      <c r="T365" s="26">
        <f t="shared" si="42"/>
        <v>0.99225062632593808</v>
      </c>
      <c r="U365" s="38"/>
      <c r="V365" s="38"/>
      <c r="W365" s="41"/>
      <c r="X365" s="42" t="s">
        <v>240</v>
      </c>
    </row>
    <row r="366" spans="1:24" s="29" customFormat="1" ht="31.5" x14ac:dyDescent="0.25">
      <c r="A366" s="36">
        <f t="shared" si="41"/>
        <v>333</v>
      </c>
      <c r="B366" s="37" t="s">
        <v>752</v>
      </c>
      <c r="C366" s="38">
        <v>2.9000799999999995</v>
      </c>
      <c r="D366" s="39">
        <f t="shared" si="39"/>
        <v>2.7554180000000001</v>
      </c>
      <c r="E366" s="39">
        <f t="shared" si="39"/>
        <v>2.6778025699999999</v>
      </c>
      <c r="F366" s="38">
        <v>6.7200000000000003E-3</v>
      </c>
      <c r="G366" s="38">
        <v>6.7200000000000003E-3</v>
      </c>
      <c r="H366" s="38">
        <v>0</v>
      </c>
      <c r="I366" s="38">
        <v>6.4057200000000002E-3</v>
      </c>
      <c r="J366" s="38">
        <v>0</v>
      </c>
      <c r="K366" s="38">
        <v>4.34629E-3</v>
      </c>
      <c r="L366" s="38">
        <v>2.7486980000000001</v>
      </c>
      <c r="M366" s="38">
        <v>2.6603305599999998</v>
      </c>
      <c r="N366" s="38">
        <v>2.42244511</v>
      </c>
      <c r="O366" s="38">
        <v>0.15293865000000001</v>
      </c>
      <c r="P366" s="38">
        <v>2.62554562</v>
      </c>
      <c r="Q366" s="38">
        <v>0.15293865000000001</v>
      </c>
      <c r="R366" s="38">
        <v>0.22227742999999967</v>
      </c>
      <c r="S366" s="40">
        <f t="shared" si="40"/>
        <v>-7.7615430000000263E-2</v>
      </c>
      <c r="T366" s="26">
        <f t="shared" si="42"/>
        <v>0.97183170393747875</v>
      </c>
      <c r="U366" s="38"/>
      <c r="V366" s="38"/>
      <c r="W366" s="41"/>
      <c r="X366" s="42" t="s">
        <v>240</v>
      </c>
    </row>
    <row r="367" spans="1:24" s="29" customFormat="1" ht="47.25" x14ac:dyDescent="0.25">
      <c r="A367" s="36">
        <f t="shared" si="41"/>
        <v>334</v>
      </c>
      <c r="B367" s="37" t="s">
        <v>753</v>
      </c>
      <c r="C367" s="38">
        <v>5.462989359999999</v>
      </c>
      <c r="D367" s="39">
        <f t="shared" si="39"/>
        <v>0</v>
      </c>
      <c r="E367" s="39">
        <f t="shared" si="39"/>
        <v>5.75420847</v>
      </c>
      <c r="F367" s="38">
        <v>0</v>
      </c>
      <c r="G367" s="38">
        <v>5.4810590000000001</v>
      </c>
      <c r="H367" s="38">
        <v>0</v>
      </c>
      <c r="I367" s="38">
        <v>0</v>
      </c>
      <c r="J367" s="38">
        <v>0</v>
      </c>
      <c r="K367" s="38">
        <v>0.27314946999999973</v>
      </c>
      <c r="L367" s="38">
        <v>0</v>
      </c>
      <c r="M367" s="38">
        <v>0</v>
      </c>
      <c r="N367" s="38">
        <v>0.29075364999999997</v>
      </c>
      <c r="O367" s="38">
        <v>0</v>
      </c>
      <c r="P367" s="38">
        <v>5.2403822</v>
      </c>
      <c r="Q367" s="38">
        <v>0</v>
      </c>
      <c r="R367" s="38">
        <v>0</v>
      </c>
      <c r="S367" s="40">
        <f t="shared" si="40"/>
        <v>5.75420847</v>
      </c>
      <c r="T367" s="26" t="str">
        <f t="shared" si="42"/>
        <v>-</v>
      </c>
      <c r="U367" s="38"/>
      <c r="V367" s="38"/>
      <c r="W367" s="41" t="s">
        <v>913</v>
      </c>
      <c r="X367" s="42" t="s">
        <v>240</v>
      </c>
    </row>
    <row r="368" spans="1:24" s="29" customFormat="1" ht="31.5" x14ac:dyDescent="0.25">
      <c r="A368" s="36">
        <f t="shared" si="41"/>
        <v>335</v>
      </c>
      <c r="B368" s="37" t="s">
        <v>754</v>
      </c>
      <c r="C368" s="38">
        <v>8.1982033999999995E-2</v>
      </c>
      <c r="D368" s="39">
        <f t="shared" si="39"/>
        <v>8.1982033999999995E-2</v>
      </c>
      <c r="E368" s="39">
        <f t="shared" si="39"/>
        <v>0</v>
      </c>
      <c r="F368" s="38">
        <v>0</v>
      </c>
      <c r="G368" s="38">
        <v>0</v>
      </c>
      <c r="H368" s="38">
        <v>0</v>
      </c>
      <c r="I368" s="38">
        <v>0</v>
      </c>
      <c r="J368" s="38">
        <v>8.1982033999999995E-2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38">
        <v>0</v>
      </c>
      <c r="R368" s="38">
        <v>8.1982033999999995E-2</v>
      </c>
      <c r="S368" s="40">
        <f t="shared" si="40"/>
        <v>-8.1982033999999995E-2</v>
      </c>
      <c r="T368" s="26">
        <f t="shared" si="42"/>
        <v>0</v>
      </c>
      <c r="U368" s="38"/>
      <c r="V368" s="38"/>
      <c r="W368" s="41" t="s">
        <v>102</v>
      </c>
      <c r="X368" s="42" t="s">
        <v>240</v>
      </c>
    </row>
    <row r="369" spans="1:24" s="29" customFormat="1" ht="31.5" x14ac:dyDescent="0.25">
      <c r="A369" s="36">
        <f t="shared" si="41"/>
        <v>336</v>
      </c>
      <c r="B369" s="37" t="s">
        <v>755</v>
      </c>
      <c r="C369" s="38">
        <v>0.134532862</v>
      </c>
      <c r="D369" s="39">
        <f t="shared" si="39"/>
        <v>0.134532862</v>
      </c>
      <c r="E369" s="39">
        <f t="shared" si="39"/>
        <v>0</v>
      </c>
      <c r="F369" s="38">
        <v>0</v>
      </c>
      <c r="G369" s="38">
        <v>0</v>
      </c>
      <c r="H369" s="38">
        <v>0</v>
      </c>
      <c r="I369" s="38">
        <v>0</v>
      </c>
      <c r="J369" s="38">
        <v>0.134532862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38">
        <v>0</v>
      </c>
      <c r="R369" s="38">
        <v>0.134532862</v>
      </c>
      <c r="S369" s="40">
        <f t="shared" si="40"/>
        <v>-0.134532862</v>
      </c>
      <c r="T369" s="26">
        <f t="shared" si="42"/>
        <v>0</v>
      </c>
      <c r="U369" s="38"/>
      <c r="V369" s="38"/>
      <c r="W369" s="41" t="s">
        <v>102</v>
      </c>
      <c r="X369" s="42" t="s">
        <v>240</v>
      </c>
    </row>
    <row r="370" spans="1:24" s="29" customFormat="1" ht="31.5" x14ac:dyDescent="0.25">
      <c r="A370" s="36">
        <f t="shared" si="41"/>
        <v>337</v>
      </c>
      <c r="B370" s="37" t="s">
        <v>756</v>
      </c>
      <c r="C370" s="38">
        <v>0.12415313130000007</v>
      </c>
      <c r="D370" s="39">
        <f t="shared" si="39"/>
        <v>0.1236888095</v>
      </c>
      <c r="E370" s="39">
        <f t="shared" si="39"/>
        <v>0</v>
      </c>
      <c r="F370" s="38">
        <v>0</v>
      </c>
      <c r="G370" s="38">
        <v>0</v>
      </c>
      <c r="H370" s="38">
        <v>0</v>
      </c>
      <c r="I370" s="38">
        <v>0</v>
      </c>
      <c r="J370" s="38">
        <v>0.1236888095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0</v>
      </c>
      <c r="R370" s="38">
        <v>0.12415313130000007</v>
      </c>
      <c r="S370" s="40">
        <f t="shared" si="40"/>
        <v>-0.1236888095</v>
      </c>
      <c r="T370" s="26">
        <f t="shared" si="42"/>
        <v>0</v>
      </c>
      <c r="U370" s="38"/>
      <c r="V370" s="38"/>
      <c r="W370" s="41" t="s">
        <v>102</v>
      </c>
      <c r="X370" s="42" t="s">
        <v>240</v>
      </c>
    </row>
    <row r="371" spans="1:24" s="29" customFormat="1" ht="31.5" x14ac:dyDescent="0.25">
      <c r="A371" s="36">
        <f t="shared" si="41"/>
        <v>338</v>
      </c>
      <c r="B371" s="37" t="s">
        <v>757</v>
      </c>
      <c r="C371" s="38">
        <v>8.0991492839999971E-2</v>
      </c>
      <c r="D371" s="39">
        <f t="shared" si="39"/>
        <v>8.1464908440000094E-2</v>
      </c>
      <c r="E371" s="39">
        <f t="shared" si="39"/>
        <v>0</v>
      </c>
      <c r="F371" s="38">
        <v>0</v>
      </c>
      <c r="G371" s="38">
        <v>0</v>
      </c>
      <c r="H371" s="38">
        <v>0</v>
      </c>
      <c r="I371" s="38">
        <v>0</v>
      </c>
      <c r="J371" s="38">
        <v>8.1464908440000094E-2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0</v>
      </c>
      <c r="R371" s="38">
        <v>8.0991492839999971E-2</v>
      </c>
      <c r="S371" s="40">
        <f t="shared" si="40"/>
        <v>-8.1464908440000094E-2</v>
      </c>
      <c r="T371" s="26">
        <f t="shared" si="42"/>
        <v>0</v>
      </c>
      <c r="U371" s="38"/>
      <c r="V371" s="38"/>
      <c r="W371" s="41" t="s">
        <v>102</v>
      </c>
      <c r="X371" s="42" t="s">
        <v>240</v>
      </c>
    </row>
    <row r="372" spans="1:24" s="29" customFormat="1" ht="31.5" x14ac:dyDescent="0.25">
      <c r="A372" s="36">
        <f t="shared" si="41"/>
        <v>339</v>
      </c>
      <c r="B372" s="37" t="s">
        <v>758</v>
      </c>
      <c r="C372" s="38">
        <v>6.8256669219999594E-2</v>
      </c>
      <c r="D372" s="39">
        <f t="shared" si="39"/>
        <v>6.8162144219999901E-2</v>
      </c>
      <c r="E372" s="39">
        <f t="shared" si="39"/>
        <v>0</v>
      </c>
      <c r="F372" s="38">
        <v>0</v>
      </c>
      <c r="G372" s="38">
        <v>0</v>
      </c>
      <c r="H372" s="38">
        <v>0</v>
      </c>
      <c r="I372" s="38">
        <v>0</v>
      </c>
      <c r="J372" s="38">
        <v>6.8162144219999901E-2</v>
      </c>
      <c r="K372" s="38">
        <v>0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  <c r="Q372" s="38">
        <v>0</v>
      </c>
      <c r="R372" s="38">
        <v>6.8256669219999594E-2</v>
      </c>
      <c r="S372" s="40">
        <f t="shared" si="40"/>
        <v>-6.8162144219999901E-2</v>
      </c>
      <c r="T372" s="26">
        <f t="shared" si="42"/>
        <v>0</v>
      </c>
      <c r="U372" s="38"/>
      <c r="V372" s="38"/>
      <c r="W372" s="41" t="s">
        <v>61</v>
      </c>
      <c r="X372" s="42" t="s">
        <v>240</v>
      </c>
    </row>
    <row r="373" spans="1:24" s="29" customFormat="1" ht="31.5" x14ac:dyDescent="0.25">
      <c r="A373" s="36">
        <f t="shared" si="41"/>
        <v>340</v>
      </c>
      <c r="B373" s="37" t="s">
        <v>759</v>
      </c>
      <c r="C373" s="38">
        <v>0.30741879972999897</v>
      </c>
      <c r="D373" s="39">
        <f t="shared" si="39"/>
        <v>0.30729442413000002</v>
      </c>
      <c r="E373" s="39">
        <f t="shared" si="39"/>
        <v>0</v>
      </c>
      <c r="F373" s="38">
        <v>0</v>
      </c>
      <c r="G373" s="38">
        <v>0</v>
      </c>
      <c r="H373" s="38">
        <v>0</v>
      </c>
      <c r="I373" s="38">
        <v>0</v>
      </c>
      <c r="J373" s="38">
        <v>0.30729442413000002</v>
      </c>
      <c r="K373" s="38">
        <v>0</v>
      </c>
      <c r="L373" s="38">
        <v>0</v>
      </c>
      <c r="M373" s="38">
        <v>0</v>
      </c>
      <c r="N373" s="38">
        <v>0</v>
      </c>
      <c r="O373" s="38">
        <v>0</v>
      </c>
      <c r="P373" s="38">
        <v>0</v>
      </c>
      <c r="Q373" s="38">
        <v>0</v>
      </c>
      <c r="R373" s="38">
        <v>0.30741879972999897</v>
      </c>
      <c r="S373" s="40">
        <f t="shared" si="40"/>
        <v>-0.30729442413000002</v>
      </c>
      <c r="T373" s="26">
        <f t="shared" si="42"/>
        <v>0</v>
      </c>
      <c r="U373" s="38"/>
      <c r="V373" s="38"/>
      <c r="W373" s="41" t="s">
        <v>61</v>
      </c>
      <c r="X373" s="42" t="s">
        <v>240</v>
      </c>
    </row>
    <row r="374" spans="1:24" s="29" customFormat="1" ht="31.5" x14ac:dyDescent="0.25">
      <c r="A374" s="36">
        <f t="shared" si="41"/>
        <v>341</v>
      </c>
      <c r="B374" s="37" t="s">
        <v>760</v>
      </c>
      <c r="C374" s="38">
        <v>4.2125999000000039E-2</v>
      </c>
      <c r="D374" s="39">
        <f t="shared" si="39"/>
        <v>4.2159512000000003E-2</v>
      </c>
      <c r="E374" s="39">
        <f t="shared" si="39"/>
        <v>0</v>
      </c>
      <c r="F374" s="38">
        <v>0</v>
      </c>
      <c r="G374" s="38">
        <v>0</v>
      </c>
      <c r="H374" s="38">
        <v>0</v>
      </c>
      <c r="I374" s="38">
        <v>0</v>
      </c>
      <c r="J374" s="38">
        <v>4.2159512000000003E-2</v>
      </c>
      <c r="K374" s="38">
        <v>0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38">
        <v>0</v>
      </c>
      <c r="R374" s="38">
        <v>4.2125999000000039E-2</v>
      </c>
      <c r="S374" s="40">
        <f t="shared" si="40"/>
        <v>-4.2159512000000003E-2</v>
      </c>
      <c r="T374" s="26">
        <f t="shared" si="42"/>
        <v>0</v>
      </c>
      <c r="U374" s="38"/>
      <c r="V374" s="38"/>
      <c r="W374" s="41" t="s">
        <v>61</v>
      </c>
      <c r="X374" s="42" t="s">
        <v>240</v>
      </c>
    </row>
    <row r="375" spans="1:24" s="29" customFormat="1" ht="31.5" x14ac:dyDescent="0.25">
      <c r="A375" s="36">
        <f t="shared" si="41"/>
        <v>342</v>
      </c>
      <c r="B375" s="37" t="s">
        <v>761</v>
      </c>
      <c r="C375" s="38">
        <v>0.15118619180000004</v>
      </c>
      <c r="D375" s="39">
        <f t="shared" si="39"/>
        <v>0.15110401500000001</v>
      </c>
      <c r="E375" s="39">
        <f t="shared" si="39"/>
        <v>0</v>
      </c>
      <c r="F375" s="38">
        <v>0</v>
      </c>
      <c r="G375" s="38">
        <v>0</v>
      </c>
      <c r="H375" s="38">
        <v>0</v>
      </c>
      <c r="I375" s="38">
        <v>0</v>
      </c>
      <c r="J375" s="38">
        <v>0.15110401500000001</v>
      </c>
      <c r="K375" s="38">
        <v>0</v>
      </c>
      <c r="L375" s="38">
        <v>0</v>
      </c>
      <c r="M375" s="38">
        <v>0</v>
      </c>
      <c r="N375" s="38">
        <v>0</v>
      </c>
      <c r="O375" s="38">
        <v>0</v>
      </c>
      <c r="P375" s="38">
        <v>0</v>
      </c>
      <c r="Q375" s="38">
        <v>0</v>
      </c>
      <c r="R375" s="38">
        <v>0.15118619180000004</v>
      </c>
      <c r="S375" s="40">
        <f t="shared" si="40"/>
        <v>-0.15110401500000001</v>
      </c>
      <c r="T375" s="26">
        <f t="shared" si="42"/>
        <v>0</v>
      </c>
      <c r="U375" s="38"/>
      <c r="V375" s="38"/>
      <c r="W375" s="41" t="s">
        <v>61</v>
      </c>
      <c r="X375" s="42" t="s">
        <v>240</v>
      </c>
    </row>
    <row r="376" spans="1:24" s="29" customFormat="1" ht="31.5" x14ac:dyDescent="0.25">
      <c r="A376" s="36">
        <f t="shared" si="41"/>
        <v>343</v>
      </c>
      <c r="B376" s="37" t="s">
        <v>762</v>
      </c>
      <c r="C376" s="38">
        <v>0.11287076856999985</v>
      </c>
      <c r="D376" s="39">
        <f t="shared" si="39"/>
        <v>0.11282784937</v>
      </c>
      <c r="E376" s="39">
        <f t="shared" si="39"/>
        <v>0</v>
      </c>
      <c r="F376" s="38">
        <v>0</v>
      </c>
      <c r="G376" s="38">
        <v>0</v>
      </c>
      <c r="H376" s="38">
        <v>0</v>
      </c>
      <c r="I376" s="38">
        <v>0</v>
      </c>
      <c r="J376" s="38">
        <v>0.11282784937</v>
      </c>
      <c r="K376" s="38">
        <v>0</v>
      </c>
      <c r="L376" s="38">
        <v>0</v>
      </c>
      <c r="M376" s="38">
        <v>0</v>
      </c>
      <c r="N376" s="38">
        <v>0</v>
      </c>
      <c r="O376" s="38">
        <v>0</v>
      </c>
      <c r="P376" s="38">
        <v>0</v>
      </c>
      <c r="Q376" s="38">
        <v>0</v>
      </c>
      <c r="R376" s="38">
        <v>0.11287076856999985</v>
      </c>
      <c r="S376" s="40">
        <f t="shared" si="40"/>
        <v>-0.11282784937</v>
      </c>
      <c r="T376" s="26">
        <f t="shared" si="42"/>
        <v>0</v>
      </c>
      <c r="U376" s="38"/>
      <c r="V376" s="38"/>
      <c r="W376" s="41" t="s">
        <v>61</v>
      </c>
      <c r="X376" s="42" t="s">
        <v>240</v>
      </c>
    </row>
    <row r="377" spans="1:24" s="29" customFormat="1" ht="31.5" x14ac:dyDescent="0.25">
      <c r="A377" s="36">
        <f t="shared" si="41"/>
        <v>344</v>
      </c>
      <c r="B377" s="37" t="s">
        <v>513</v>
      </c>
      <c r="C377" s="38">
        <v>1.5127906800000002</v>
      </c>
      <c r="D377" s="39">
        <f t="shared" si="39"/>
        <v>1.5127906799999997</v>
      </c>
      <c r="E377" s="39">
        <f t="shared" si="39"/>
        <v>0</v>
      </c>
      <c r="F377" s="38">
        <v>0</v>
      </c>
      <c r="G377" s="38">
        <v>0</v>
      </c>
      <c r="H377" s="38">
        <v>0</v>
      </c>
      <c r="I377" s="38">
        <v>0</v>
      </c>
      <c r="J377" s="38">
        <v>0</v>
      </c>
      <c r="K377" s="38">
        <v>0</v>
      </c>
      <c r="L377" s="38">
        <v>1.5127906799999997</v>
      </c>
      <c r="M377" s="38">
        <v>0</v>
      </c>
      <c r="N377" s="38">
        <v>0</v>
      </c>
      <c r="O377" s="38">
        <v>0</v>
      </c>
      <c r="P377" s="38">
        <v>0</v>
      </c>
      <c r="Q377" s="38">
        <v>0</v>
      </c>
      <c r="R377" s="38">
        <v>1.5127906800000002</v>
      </c>
      <c r="S377" s="40">
        <f t="shared" si="40"/>
        <v>-1.5127906799999997</v>
      </c>
      <c r="T377" s="26">
        <f t="shared" si="42"/>
        <v>0</v>
      </c>
      <c r="U377" s="38"/>
      <c r="V377" s="38"/>
      <c r="W377" s="41" t="s">
        <v>103</v>
      </c>
      <c r="X377" s="42" t="s">
        <v>241</v>
      </c>
    </row>
    <row r="378" spans="1:24" s="29" customFormat="1" ht="31.5" x14ac:dyDescent="0.25">
      <c r="A378" s="36">
        <f t="shared" si="41"/>
        <v>345</v>
      </c>
      <c r="B378" s="37" t="s">
        <v>514</v>
      </c>
      <c r="C378" s="38">
        <v>2.05282594</v>
      </c>
      <c r="D378" s="39">
        <f t="shared" si="39"/>
        <v>1.9501846429999998</v>
      </c>
      <c r="E378" s="39">
        <f t="shared" si="39"/>
        <v>2.1611047330000002</v>
      </c>
      <c r="F378" s="38">
        <v>1.9501846429999998</v>
      </c>
      <c r="G378" s="38">
        <v>2.1431846430000001</v>
      </c>
      <c r="H378" s="38">
        <v>0</v>
      </c>
      <c r="I378" s="38">
        <v>8.81323E-3</v>
      </c>
      <c r="J378" s="38">
        <v>0</v>
      </c>
      <c r="K378" s="38">
        <v>9.1068599999999996E-3</v>
      </c>
      <c r="L378" s="38">
        <v>0</v>
      </c>
      <c r="M378" s="38">
        <v>0</v>
      </c>
      <c r="N378" s="38">
        <v>0.21163109999999999</v>
      </c>
      <c r="O378" s="38">
        <v>0</v>
      </c>
      <c r="P378" s="38">
        <v>2.6584750700000002</v>
      </c>
      <c r="Q378" s="38">
        <v>0</v>
      </c>
      <c r="R378" s="38">
        <v>0</v>
      </c>
      <c r="S378" s="40">
        <f t="shared" si="40"/>
        <v>0.21092009000000034</v>
      </c>
      <c r="T378" s="26">
        <f t="shared" si="42"/>
        <v>1.1081539077630818</v>
      </c>
      <c r="U378" s="38"/>
      <c r="V378" s="38"/>
      <c r="W378" s="41" t="s">
        <v>914</v>
      </c>
      <c r="X378" s="42" t="s">
        <v>241</v>
      </c>
    </row>
    <row r="379" spans="1:24" s="29" customFormat="1" ht="31.5" x14ac:dyDescent="0.25">
      <c r="A379" s="36">
        <f t="shared" si="41"/>
        <v>346</v>
      </c>
      <c r="B379" s="37" t="s">
        <v>515</v>
      </c>
      <c r="C379" s="38">
        <v>1.0198067399999999</v>
      </c>
      <c r="D379" s="39">
        <f t="shared" si="39"/>
        <v>1.0198067399999999</v>
      </c>
      <c r="E379" s="39">
        <f t="shared" si="39"/>
        <v>0.96881641000000007</v>
      </c>
      <c r="F379" s="38">
        <v>0.96881641000000007</v>
      </c>
      <c r="G379" s="38">
        <v>0.96881641000000007</v>
      </c>
      <c r="H379" s="38">
        <v>0</v>
      </c>
      <c r="I379" s="38">
        <v>0</v>
      </c>
      <c r="J379" s="38">
        <v>0</v>
      </c>
      <c r="K379" s="38">
        <v>0</v>
      </c>
      <c r="L379" s="38">
        <v>5.0990329999999862E-2</v>
      </c>
      <c r="M379" s="38">
        <v>0</v>
      </c>
      <c r="N379" s="38">
        <v>0</v>
      </c>
      <c r="O379" s="38">
        <v>0</v>
      </c>
      <c r="P379" s="38">
        <v>0</v>
      </c>
      <c r="Q379" s="38">
        <v>0</v>
      </c>
      <c r="R379" s="38">
        <v>5.0990329999999862E-2</v>
      </c>
      <c r="S379" s="40">
        <f t="shared" si="40"/>
        <v>-5.0990329999999862E-2</v>
      </c>
      <c r="T379" s="26">
        <f t="shared" si="42"/>
        <v>0.95000000686404573</v>
      </c>
      <c r="U379" s="38"/>
      <c r="V379" s="38"/>
      <c r="W379" s="41"/>
      <c r="X379" s="42" t="s">
        <v>241</v>
      </c>
    </row>
    <row r="380" spans="1:24" s="29" customFormat="1" ht="31.5" x14ac:dyDescent="0.25">
      <c r="A380" s="36">
        <f t="shared" si="41"/>
        <v>347</v>
      </c>
      <c r="B380" s="37" t="s">
        <v>516</v>
      </c>
      <c r="C380" s="38">
        <v>1.0249385600000001</v>
      </c>
      <c r="D380" s="39">
        <f t="shared" si="39"/>
        <v>1.0249385599999998</v>
      </c>
      <c r="E380" s="39">
        <f t="shared" si="39"/>
        <v>0.28883528999999997</v>
      </c>
      <c r="F380" s="38">
        <v>0.28883528999999997</v>
      </c>
      <c r="G380" s="38">
        <v>0.28883528999999997</v>
      </c>
      <c r="H380" s="38">
        <v>0</v>
      </c>
      <c r="I380" s="38">
        <v>0</v>
      </c>
      <c r="J380" s="38">
        <v>0</v>
      </c>
      <c r="K380" s="38">
        <v>0</v>
      </c>
      <c r="L380" s="38">
        <v>0.73610326999999987</v>
      </c>
      <c r="M380" s="38">
        <v>0</v>
      </c>
      <c r="N380" s="38">
        <v>0</v>
      </c>
      <c r="O380" s="38">
        <v>0</v>
      </c>
      <c r="P380" s="38">
        <v>0</v>
      </c>
      <c r="Q380" s="38">
        <v>0</v>
      </c>
      <c r="R380" s="38">
        <v>0.73610327000000009</v>
      </c>
      <c r="S380" s="40">
        <f t="shared" si="40"/>
        <v>-0.73610326999999987</v>
      </c>
      <c r="T380" s="26">
        <f t="shared" si="42"/>
        <v>0.28180741877835097</v>
      </c>
      <c r="U380" s="38"/>
      <c r="V380" s="38"/>
      <c r="W380" s="41" t="s">
        <v>61</v>
      </c>
      <c r="X380" s="42" t="s">
        <v>241</v>
      </c>
    </row>
    <row r="381" spans="1:24" s="29" customFormat="1" ht="31.5" x14ac:dyDescent="0.25">
      <c r="A381" s="36">
        <f t="shared" si="41"/>
        <v>348</v>
      </c>
      <c r="B381" s="37" t="s">
        <v>517</v>
      </c>
      <c r="C381" s="38">
        <v>1.9302015199999998</v>
      </c>
      <c r="D381" s="39">
        <f t="shared" si="39"/>
        <v>1.93020152</v>
      </c>
      <c r="E381" s="39">
        <f t="shared" si="39"/>
        <v>2.00915819</v>
      </c>
      <c r="F381" s="38">
        <v>1.93020152</v>
      </c>
      <c r="G381" s="38">
        <v>1.9987114400000001</v>
      </c>
      <c r="H381" s="38">
        <v>0</v>
      </c>
      <c r="I381" s="38">
        <v>5.1377899999999997E-3</v>
      </c>
      <c r="J381" s="38">
        <v>0</v>
      </c>
      <c r="K381" s="38">
        <v>5.3089599999999997E-3</v>
      </c>
      <c r="L381" s="38">
        <v>0</v>
      </c>
      <c r="M381" s="38">
        <v>0</v>
      </c>
      <c r="N381" s="38">
        <v>0.17562195</v>
      </c>
      <c r="O381" s="38">
        <v>0</v>
      </c>
      <c r="P381" s="38">
        <v>2.1713859499999999</v>
      </c>
      <c r="Q381" s="38">
        <v>0</v>
      </c>
      <c r="R381" s="38">
        <v>0</v>
      </c>
      <c r="S381" s="40">
        <f t="shared" si="40"/>
        <v>7.8956669999999951E-2</v>
      </c>
      <c r="T381" s="26">
        <f t="shared" si="42"/>
        <v>1.0409059205382867</v>
      </c>
      <c r="U381" s="38"/>
      <c r="V381" s="38"/>
      <c r="W381" s="41"/>
      <c r="X381" s="42" t="s">
        <v>241</v>
      </c>
    </row>
    <row r="382" spans="1:24" s="29" customFormat="1" ht="31.5" x14ac:dyDescent="0.25">
      <c r="A382" s="36">
        <f t="shared" si="41"/>
        <v>349</v>
      </c>
      <c r="B382" s="37" t="s">
        <v>518</v>
      </c>
      <c r="C382" s="38">
        <v>4.3402652682000005</v>
      </c>
      <c r="D382" s="39">
        <f t="shared" si="39"/>
        <v>4.3402653917999992</v>
      </c>
      <c r="E382" s="39">
        <f t="shared" si="39"/>
        <v>0</v>
      </c>
      <c r="F382" s="38">
        <v>0</v>
      </c>
      <c r="G382" s="38">
        <v>0</v>
      </c>
      <c r="H382" s="38">
        <v>0</v>
      </c>
      <c r="I382" s="38">
        <v>0</v>
      </c>
      <c r="J382" s="38">
        <v>0</v>
      </c>
      <c r="K382" s="38">
        <v>0</v>
      </c>
      <c r="L382" s="38">
        <v>4.3402653917999992</v>
      </c>
      <c r="M382" s="38">
        <v>0</v>
      </c>
      <c r="N382" s="38">
        <v>0</v>
      </c>
      <c r="O382" s="38">
        <v>0</v>
      </c>
      <c r="P382" s="38">
        <v>0</v>
      </c>
      <c r="Q382" s="38">
        <v>0</v>
      </c>
      <c r="R382" s="38">
        <v>4.3402652682000005</v>
      </c>
      <c r="S382" s="40">
        <f t="shared" si="40"/>
        <v>-4.3402653917999992</v>
      </c>
      <c r="T382" s="26">
        <f t="shared" si="42"/>
        <v>0</v>
      </c>
      <c r="U382" s="38"/>
      <c r="V382" s="38"/>
      <c r="W382" s="41" t="s">
        <v>103</v>
      </c>
      <c r="X382" s="42" t="s">
        <v>241</v>
      </c>
    </row>
    <row r="383" spans="1:24" s="29" customFormat="1" ht="31.5" x14ac:dyDescent="0.25">
      <c r="A383" s="36">
        <f t="shared" si="41"/>
        <v>350</v>
      </c>
      <c r="B383" s="37" t="s">
        <v>519</v>
      </c>
      <c r="C383" s="38">
        <v>2.4913056</v>
      </c>
      <c r="D383" s="39">
        <f t="shared" si="39"/>
        <v>2.49130568</v>
      </c>
      <c r="E383" s="39">
        <f t="shared" si="39"/>
        <v>0</v>
      </c>
      <c r="F383" s="38">
        <v>0</v>
      </c>
      <c r="G383" s="38">
        <v>0</v>
      </c>
      <c r="H383" s="38">
        <v>0</v>
      </c>
      <c r="I383" s="38">
        <v>0</v>
      </c>
      <c r="J383" s="38">
        <v>0</v>
      </c>
      <c r="K383" s="38">
        <v>0</v>
      </c>
      <c r="L383" s="38">
        <v>2.49130568</v>
      </c>
      <c r="M383" s="38">
        <v>0</v>
      </c>
      <c r="N383" s="38">
        <v>0</v>
      </c>
      <c r="O383" s="38">
        <v>0</v>
      </c>
      <c r="P383" s="38">
        <v>0</v>
      </c>
      <c r="Q383" s="38">
        <v>0</v>
      </c>
      <c r="R383" s="38">
        <v>2.4913056</v>
      </c>
      <c r="S383" s="40">
        <f t="shared" si="40"/>
        <v>-2.49130568</v>
      </c>
      <c r="T383" s="26">
        <f t="shared" si="42"/>
        <v>0</v>
      </c>
      <c r="U383" s="38"/>
      <c r="V383" s="38"/>
      <c r="W383" s="41" t="s">
        <v>103</v>
      </c>
      <c r="X383" s="42" t="s">
        <v>241</v>
      </c>
    </row>
    <row r="384" spans="1:24" s="29" customFormat="1" ht="31.5" x14ac:dyDescent="0.25">
      <c r="A384" s="36">
        <f t="shared" si="41"/>
        <v>351</v>
      </c>
      <c r="B384" s="37" t="s">
        <v>520</v>
      </c>
      <c r="C384" s="38">
        <v>0.26487074719999887</v>
      </c>
      <c r="D384" s="39">
        <f t="shared" si="39"/>
        <v>0.26487100000000002</v>
      </c>
      <c r="E384" s="39">
        <f t="shared" si="39"/>
        <v>0</v>
      </c>
      <c r="F384" s="38">
        <v>0</v>
      </c>
      <c r="G384" s="38">
        <v>0</v>
      </c>
      <c r="H384" s="38">
        <v>0</v>
      </c>
      <c r="I384" s="38">
        <v>0</v>
      </c>
      <c r="J384" s="38">
        <v>0</v>
      </c>
      <c r="K384" s="38">
        <v>0</v>
      </c>
      <c r="L384" s="38">
        <v>0.26487100000000002</v>
      </c>
      <c r="M384" s="38">
        <v>0</v>
      </c>
      <c r="N384" s="38">
        <v>0</v>
      </c>
      <c r="O384" s="38">
        <v>0</v>
      </c>
      <c r="P384" s="38">
        <v>0</v>
      </c>
      <c r="Q384" s="38">
        <v>0</v>
      </c>
      <c r="R384" s="38">
        <v>0.26487074719999887</v>
      </c>
      <c r="S384" s="40">
        <f t="shared" si="40"/>
        <v>-0.26487100000000002</v>
      </c>
      <c r="T384" s="26">
        <f t="shared" si="42"/>
        <v>0</v>
      </c>
      <c r="U384" s="38"/>
      <c r="V384" s="38"/>
      <c r="W384" s="41" t="s">
        <v>61</v>
      </c>
      <c r="X384" s="42" t="s">
        <v>241</v>
      </c>
    </row>
    <row r="385" spans="1:24" s="29" customFormat="1" ht="47.25" x14ac:dyDescent="0.25">
      <c r="A385" s="36">
        <f t="shared" si="41"/>
        <v>352</v>
      </c>
      <c r="B385" s="37" t="s">
        <v>763</v>
      </c>
      <c r="C385" s="38">
        <v>13.626049999999999</v>
      </c>
      <c r="D385" s="39">
        <f t="shared" ref="D385:E448" si="43">F385+H385+J385+L385</f>
        <v>0.49501000000000001</v>
      </c>
      <c r="E385" s="39">
        <f t="shared" si="43"/>
        <v>0.49501000000000001</v>
      </c>
      <c r="F385" s="38">
        <v>0</v>
      </c>
      <c r="G385" s="38">
        <v>0</v>
      </c>
      <c r="H385" s="38">
        <v>0</v>
      </c>
      <c r="I385" s="38">
        <v>0</v>
      </c>
      <c r="J385" s="38">
        <v>0.49501000000000001</v>
      </c>
      <c r="K385" s="38">
        <v>0</v>
      </c>
      <c r="L385" s="38">
        <v>0</v>
      </c>
      <c r="M385" s="38">
        <v>0.49501000000000001</v>
      </c>
      <c r="N385" s="38">
        <v>0</v>
      </c>
      <c r="O385" s="38">
        <v>0</v>
      </c>
      <c r="P385" s="38">
        <v>0</v>
      </c>
      <c r="Q385" s="38">
        <v>0</v>
      </c>
      <c r="R385" s="38">
        <v>13.131039999999999</v>
      </c>
      <c r="S385" s="40">
        <f t="shared" si="40"/>
        <v>0</v>
      </c>
      <c r="T385" s="26">
        <f t="shared" si="42"/>
        <v>1</v>
      </c>
      <c r="U385" s="38"/>
      <c r="V385" s="38"/>
      <c r="W385" s="41"/>
      <c r="X385" s="42" t="s">
        <v>241</v>
      </c>
    </row>
    <row r="386" spans="1:24" s="29" customFormat="1" ht="31.5" x14ac:dyDescent="0.25">
      <c r="A386" s="36">
        <f t="shared" si="41"/>
        <v>353</v>
      </c>
      <c r="B386" s="37" t="s">
        <v>764</v>
      </c>
      <c r="C386" s="38">
        <v>7.8992008399999998</v>
      </c>
      <c r="D386" s="39">
        <f t="shared" si="43"/>
        <v>7.8992008399999998</v>
      </c>
      <c r="E386" s="39">
        <f t="shared" si="43"/>
        <v>0</v>
      </c>
      <c r="F386" s="38">
        <v>0</v>
      </c>
      <c r="G386" s="38">
        <v>0</v>
      </c>
      <c r="H386" s="38">
        <v>0</v>
      </c>
      <c r="I386" s="38">
        <v>0</v>
      </c>
      <c r="J386" s="38">
        <v>4</v>
      </c>
      <c r="K386" s="38">
        <v>0</v>
      </c>
      <c r="L386" s="38">
        <v>3.8992008399999998</v>
      </c>
      <c r="M386" s="38">
        <v>0</v>
      </c>
      <c r="N386" s="38">
        <v>0</v>
      </c>
      <c r="O386" s="38">
        <v>0</v>
      </c>
      <c r="P386" s="38">
        <v>0</v>
      </c>
      <c r="Q386" s="38">
        <v>0</v>
      </c>
      <c r="R386" s="38">
        <v>7.8992008399999998</v>
      </c>
      <c r="S386" s="40">
        <f t="shared" si="40"/>
        <v>-7.8992008399999998</v>
      </c>
      <c r="T386" s="26">
        <f t="shared" si="42"/>
        <v>0</v>
      </c>
      <c r="U386" s="38"/>
      <c r="V386" s="38"/>
      <c r="W386" s="41" t="s">
        <v>61</v>
      </c>
      <c r="X386" s="42" t="s">
        <v>388</v>
      </c>
    </row>
    <row r="387" spans="1:24" s="29" customFormat="1" x14ac:dyDescent="0.25">
      <c r="A387" s="36">
        <f t="shared" si="41"/>
        <v>354</v>
      </c>
      <c r="B387" s="37" t="s">
        <v>392</v>
      </c>
      <c r="C387" s="38">
        <v>0</v>
      </c>
      <c r="D387" s="39">
        <f t="shared" si="43"/>
        <v>0</v>
      </c>
      <c r="E387" s="39">
        <f t="shared" si="43"/>
        <v>0</v>
      </c>
      <c r="F387" s="38">
        <v>0</v>
      </c>
      <c r="G387" s="38">
        <v>0</v>
      </c>
      <c r="H387" s="38">
        <v>0</v>
      </c>
      <c r="I387" s="38">
        <v>0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0</v>
      </c>
      <c r="P387" s="38">
        <v>25.032036000000002</v>
      </c>
      <c r="Q387" s="38">
        <v>0</v>
      </c>
      <c r="R387" s="38">
        <v>0</v>
      </c>
      <c r="S387" s="40">
        <f t="shared" si="40"/>
        <v>0</v>
      </c>
      <c r="T387" s="26" t="str">
        <f t="shared" si="42"/>
        <v>-</v>
      </c>
      <c r="U387" s="38"/>
      <c r="V387" s="38"/>
      <c r="W387" s="41"/>
      <c r="X387" s="42" t="s">
        <v>388</v>
      </c>
    </row>
    <row r="388" spans="1:24" s="29" customFormat="1" ht="31.5" x14ac:dyDescent="0.25">
      <c r="A388" s="36">
        <f t="shared" si="41"/>
        <v>355</v>
      </c>
      <c r="B388" s="37" t="s">
        <v>522</v>
      </c>
      <c r="C388" s="38">
        <v>1.647428926679988</v>
      </c>
      <c r="D388" s="39">
        <f t="shared" si="43"/>
        <v>1.6474289266799986</v>
      </c>
      <c r="E388" s="39">
        <f t="shared" si="43"/>
        <v>1.6474289266799986</v>
      </c>
      <c r="F388" s="38">
        <v>1.6474289266799986</v>
      </c>
      <c r="G388" s="38">
        <v>1.6474289266799986</v>
      </c>
      <c r="H388" s="38">
        <v>0</v>
      </c>
      <c r="I388" s="38">
        <v>0</v>
      </c>
      <c r="J388" s="38">
        <v>0</v>
      </c>
      <c r="K388" s="38">
        <v>0</v>
      </c>
      <c r="L388" s="38">
        <v>0</v>
      </c>
      <c r="M388" s="38">
        <v>0</v>
      </c>
      <c r="N388" s="38">
        <v>0</v>
      </c>
      <c r="O388" s="38">
        <v>0</v>
      </c>
      <c r="P388" s="38">
        <v>0</v>
      </c>
      <c r="Q388" s="38">
        <v>0</v>
      </c>
      <c r="R388" s="38">
        <v>-1.0658141036401503E-14</v>
      </c>
      <c r="S388" s="40">
        <f t="shared" si="40"/>
        <v>0</v>
      </c>
      <c r="T388" s="26">
        <f t="shared" si="42"/>
        <v>1</v>
      </c>
      <c r="U388" s="38"/>
      <c r="V388" s="38"/>
      <c r="W388" s="41"/>
      <c r="X388" s="42" t="s">
        <v>241</v>
      </c>
    </row>
    <row r="389" spans="1:24" s="29" customFormat="1" ht="31.5" x14ac:dyDescent="0.25">
      <c r="A389" s="36">
        <f t="shared" si="41"/>
        <v>356</v>
      </c>
      <c r="B389" s="37" t="s">
        <v>765</v>
      </c>
      <c r="C389" s="38">
        <v>0</v>
      </c>
      <c r="D389" s="39">
        <f t="shared" si="43"/>
        <v>0</v>
      </c>
      <c r="E389" s="39">
        <f t="shared" si="43"/>
        <v>0.17196600000000001</v>
      </c>
      <c r="F389" s="38">
        <v>0</v>
      </c>
      <c r="G389" s="38">
        <v>0</v>
      </c>
      <c r="H389" s="38">
        <v>0</v>
      </c>
      <c r="I389" s="38">
        <v>1.0238000000000001E-2</v>
      </c>
      <c r="J389" s="38">
        <v>0</v>
      </c>
      <c r="K389" s="38">
        <v>0.16172800000000001</v>
      </c>
      <c r="L389" s="38">
        <v>0</v>
      </c>
      <c r="M389" s="38">
        <v>0</v>
      </c>
      <c r="N389" s="38">
        <v>0</v>
      </c>
      <c r="O389" s="38">
        <v>0</v>
      </c>
      <c r="P389" s="38">
        <v>0</v>
      </c>
      <c r="Q389" s="38">
        <v>0</v>
      </c>
      <c r="R389" s="38">
        <v>0</v>
      </c>
      <c r="S389" s="40">
        <f t="shared" si="40"/>
        <v>0.17196600000000001</v>
      </c>
      <c r="T389" s="26" t="str">
        <f t="shared" si="42"/>
        <v>-</v>
      </c>
      <c r="U389" s="38"/>
      <c r="V389" s="38"/>
      <c r="W389" s="41" t="s">
        <v>874</v>
      </c>
      <c r="X389" s="42" t="s">
        <v>237</v>
      </c>
    </row>
    <row r="390" spans="1:24" s="29" customFormat="1" ht="173.25" x14ac:dyDescent="0.25">
      <c r="A390" s="36">
        <f t="shared" si="41"/>
        <v>357</v>
      </c>
      <c r="B390" s="37" t="s">
        <v>766</v>
      </c>
      <c r="C390" s="38">
        <v>0</v>
      </c>
      <c r="D390" s="39">
        <f t="shared" si="43"/>
        <v>0</v>
      </c>
      <c r="E390" s="39">
        <f t="shared" si="43"/>
        <v>0.5651423606</v>
      </c>
      <c r="F390" s="38">
        <v>0</v>
      </c>
      <c r="G390" s="38">
        <v>0</v>
      </c>
      <c r="H390" s="38">
        <v>0</v>
      </c>
      <c r="I390" s="38">
        <v>1.0238000000000001E-2</v>
      </c>
      <c r="J390" s="38">
        <v>0</v>
      </c>
      <c r="K390" s="38">
        <v>0.55490436060000004</v>
      </c>
      <c r="L390" s="38">
        <v>0</v>
      </c>
      <c r="M390" s="38">
        <v>0</v>
      </c>
      <c r="N390" s="38">
        <v>0.33376939999999999</v>
      </c>
      <c r="O390" s="38">
        <v>0</v>
      </c>
      <c r="P390" s="38">
        <v>0.37876939999999998</v>
      </c>
      <c r="Q390" s="38">
        <v>0</v>
      </c>
      <c r="R390" s="38">
        <v>0</v>
      </c>
      <c r="S390" s="40">
        <f t="shared" si="40"/>
        <v>0.5651423606</v>
      </c>
      <c r="T390" s="26" t="str">
        <f t="shared" si="42"/>
        <v>-</v>
      </c>
      <c r="U390" s="38"/>
      <c r="V390" s="38"/>
      <c r="W390" s="41" t="s">
        <v>915</v>
      </c>
      <c r="X390" s="42" t="s">
        <v>237</v>
      </c>
    </row>
    <row r="391" spans="1:24" s="29" customFormat="1" ht="31.5" x14ac:dyDescent="0.25">
      <c r="A391" s="36">
        <f t="shared" si="41"/>
        <v>358</v>
      </c>
      <c r="B391" s="37" t="s">
        <v>767</v>
      </c>
      <c r="C391" s="38">
        <v>0</v>
      </c>
      <c r="D391" s="39">
        <f t="shared" si="43"/>
        <v>0</v>
      </c>
      <c r="E391" s="39">
        <f t="shared" si="43"/>
        <v>0.30185500000000004</v>
      </c>
      <c r="F391" s="38">
        <v>0</v>
      </c>
      <c r="G391" s="38">
        <v>0</v>
      </c>
      <c r="H391" s="38">
        <v>0</v>
      </c>
      <c r="I391" s="38">
        <v>1.0238000000000001E-2</v>
      </c>
      <c r="J391" s="38">
        <v>0</v>
      </c>
      <c r="K391" s="38">
        <v>0.29161700000000002</v>
      </c>
      <c r="L391" s="38">
        <v>0</v>
      </c>
      <c r="M391" s="38">
        <v>0</v>
      </c>
      <c r="N391" s="38">
        <v>0</v>
      </c>
      <c r="O391" s="38">
        <v>0</v>
      </c>
      <c r="P391" s="38">
        <v>0</v>
      </c>
      <c r="Q391" s="38">
        <v>0</v>
      </c>
      <c r="R391" s="38">
        <v>0</v>
      </c>
      <c r="S391" s="40">
        <f t="shared" si="40"/>
        <v>0.30185500000000004</v>
      </c>
      <c r="T391" s="26" t="str">
        <f t="shared" si="42"/>
        <v>-</v>
      </c>
      <c r="U391" s="38"/>
      <c r="V391" s="38"/>
      <c r="W391" s="41" t="s">
        <v>874</v>
      </c>
      <c r="X391" s="42" t="s">
        <v>237</v>
      </c>
    </row>
    <row r="392" spans="1:24" s="29" customFormat="1" ht="31.5" x14ac:dyDescent="0.25">
      <c r="A392" s="36">
        <f t="shared" si="41"/>
        <v>359</v>
      </c>
      <c r="B392" s="37" t="s">
        <v>768</v>
      </c>
      <c r="C392" s="38">
        <v>0</v>
      </c>
      <c r="D392" s="39">
        <f t="shared" si="43"/>
        <v>0</v>
      </c>
      <c r="E392" s="39">
        <f t="shared" si="43"/>
        <v>0.182204</v>
      </c>
      <c r="F392" s="38">
        <v>0</v>
      </c>
      <c r="G392" s="38">
        <v>0</v>
      </c>
      <c r="H392" s="38">
        <v>0</v>
      </c>
      <c r="I392" s="38">
        <v>2.0476000000000001E-2</v>
      </c>
      <c r="J392" s="38">
        <v>0</v>
      </c>
      <c r="K392" s="38">
        <v>0.16172800000000001</v>
      </c>
      <c r="L392" s="38">
        <v>0</v>
      </c>
      <c r="M392" s="38">
        <v>0</v>
      </c>
      <c r="N392" s="38">
        <v>0</v>
      </c>
      <c r="O392" s="38">
        <v>0</v>
      </c>
      <c r="P392" s="38">
        <v>0</v>
      </c>
      <c r="Q392" s="38">
        <v>0</v>
      </c>
      <c r="R392" s="38">
        <v>0</v>
      </c>
      <c r="S392" s="40">
        <f t="shared" si="40"/>
        <v>0.182204</v>
      </c>
      <c r="T392" s="26" t="str">
        <f t="shared" si="42"/>
        <v>-</v>
      </c>
      <c r="U392" s="38"/>
      <c r="V392" s="38"/>
      <c r="W392" s="41" t="s">
        <v>874</v>
      </c>
      <c r="X392" s="42" t="s">
        <v>237</v>
      </c>
    </row>
    <row r="393" spans="1:24" s="29" customFormat="1" ht="31.5" x14ac:dyDescent="0.25">
      <c r="A393" s="36">
        <f t="shared" si="41"/>
        <v>360</v>
      </c>
      <c r="B393" s="37" t="s">
        <v>769</v>
      </c>
      <c r="C393" s="38">
        <v>0</v>
      </c>
      <c r="D393" s="39">
        <f t="shared" si="43"/>
        <v>0</v>
      </c>
      <c r="E393" s="39">
        <f t="shared" si="43"/>
        <v>0.16172800000000001</v>
      </c>
      <c r="F393" s="38">
        <v>0</v>
      </c>
      <c r="G393" s="38">
        <v>0</v>
      </c>
      <c r="H393" s="38">
        <v>0</v>
      </c>
      <c r="I393" s="38">
        <v>0</v>
      </c>
      <c r="J393" s="38">
        <v>0</v>
      </c>
      <c r="K393" s="38">
        <v>0.16172800000000001</v>
      </c>
      <c r="L393" s="38">
        <v>0</v>
      </c>
      <c r="M393" s="38">
        <v>0</v>
      </c>
      <c r="N393" s="38">
        <v>0</v>
      </c>
      <c r="O393" s="38">
        <v>0</v>
      </c>
      <c r="P393" s="38">
        <v>0</v>
      </c>
      <c r="Q393" s="38">
        <v>0</v>
      </c>
      <c r="R393" s="38">
        <v>0</v>
      </c>
      <c r="S393" s="40">
        <f t="shared" si="40"/>
        <v>0.16172800000000001</v>
      </c>
      <c r="T393" s="26" t="str">
        <f t="shared" si="42"/>
        <v>-</v>
      </c>
      <c r="U393" s="38"/>
      <c r="V393" s="38"/>
      <c r="W393" s="41" t="s">
        <v>874</v>
      </c>
      <c r="X393" s="42" t="s">
        <v>237</v>
      </c>
    </row>
    <row r="394" spans="1:24" s="29" customFormat="1" ht="31.5" x14ac:dyDescent="0.25">
      <c r="A394" s="36">
        <f t="shared" si="41"/>
        <v>361</v>
      </c>
      <c r="B394" s="37" t="s">
        <v>770</v>
      </c>
      <c r="C394" s="38">
        <v>0</v>
      </c>
      <c r="D394" s="39">
        <f t="shared" si="43"/>
        <v>0</v>
      </c>
      <c r="E394" s="39">
        <f t="shared" si="43"/>
        <v>0.133297</v>
      </c>
      <c r="F394" s="38">
        <v>0</v>
      </c>
      <c r="G394" s="38">
        <v>0</v>
      </c>
      <c r="H394" s="38">
        <v>0</v>
      </c>
      <c r="I394" s="38">
        <v>1.0238000000000001E-2</v>
      </c>
      <c r="J394" s="38">
        <v>0</v>
      </c>
      <c r="K394" s="38">
        <v>0.123059</v>
      </c>
      <c r="L394" s="38">
        <v>0</v>
      </c>
      <c r="M394" s="38">
        <v>0</v>
      </c>
      <c r="N394" s="38">
        <v>0</v>
      </c>
      <c r="O394" s="38">
        <v>0</v>
      </c>
      <c r="P394" s="38">
        <v>0</v>
      </c>
      <c r="Q394" s="38">
        <v>0</v>
      </c>
      <c r="R394" s="38">
        <v>0</v>
      </c>
      <c r="S394" s="40">
        <f t="shared" ref="S394:S457" si="44">E394-D394</f>
        <v>0.133297</v>
      </c>
      <c r="T394" s="26" t="str">
        <f t="shared" si="42"/>
        <v>-</v>
      </c>
      <c r="U394" s="38"/>
      <c r="V394" s="38"/>
      <c r="W394" s="41" t="s">
        <v>874</v>
      </c>
      <c r="X394" s="42" t="s">
        <v>237</v>
      </c>
    </row>
    <row r="395" spans="1:24" s="29" customFormat="1" ht="173.25" x14ac:dyDescent="0.25">
      <c r="A395" s="36">
        <f t="shared" si="41"/>
        <v>362</v>
      </c>
      <c r="B395" s="37" t="s">
        <v>771</v>
      </c>
      <c r="C395" s="38">
        <v>0</v>
      </c>
      <c r="D395" s="39">
        <f t="shared" si="43"/>
        <v>0</v>
      </c>
      <c r="E395" s="39">
        <f t="shared" si="43"/>
        <v>0.56219116800000002</v>
      </c>
      <c r="F395" s="38">
        <v>0</v>
      </c>
      <c r="G395" s="38">
        <v>0</v>
      </c>
      <c r="H395" s="38">
        <v>0</v>
      </c>
      <c r="I395" s="38">
        <v>1.0238000000000001E-2</v>
      </c>
      <c r="J395" s="38">
        <v>0</v>
      </c>
      <c r="K395" s="38">
        <v>0.55195316800000005</v>
      </c>
      <c r="L395" s="38">
        <v>0</v>
      </c>
      <c r="M395" s="38">
        <v>0</v>
      </c>
      <c r="N395" s="38">
        <v>0.33126021</v>
      </c>
      <c r="O395" s="38">
        <v>0</v>
      </c>
      <c r="P395" s="38">
        <v>0.37626020999999998</v>
      </c>
      <c r="Q395" s="38">
        <v>0</v>
      </c>
      <c r="R395" s="38">
        <v>0</v>
      </c>
      <c r="S395" s="40">
        <f t="shared" si="44"/>
        <v>0.56219116800000002</v>
      </c>
      <c r="T395" s="26" t="str">
        <f t="shared" si="42"/>
        <v>-</v>
      </c>
      <c r="U395" s="38"/>
      <c r="V395" s="38"/>
      <c r="W395" s="41" t="s">
        <v>916</v>
      </c>
      <c r="X395" s="42" t="s">
        <v>237</v>
      </c>
    </row>
    <row r="396" spans="1:24" s="29" customFormat="1" ht="31.5" x14ac:dyDescent="0.25">
      <c r="A396" s="36">
        <f t="shared" ref="A396:A452" si="45">A395+1</f>
        <v>363</v>
      </c>
      <c r="B396" s="37" t="s">
        <v>772</v>
      </c>
      <c r="C396" s="38">
        <v>0</v>
      </c>
      <c r="D396" s="39">
        <f t="shared" si="43"/>
        <v>0</v>
      </c>
      <c r="E396" s="39">
        <f t="shared" si="43"/>
        <v>0.17041400000000001</v>
      </c>
      <c r="F396" s="38">
        <v>0</v>
      </c>
      <c r="G396" s="38">
        <v>0</v>
      </c>
      <c r="H396" s="38">
        <v>0</v>
      </c>
      <c r="I396" s="38">
        <v>8.6859999999999993E-3</v>
      </c>
      <c r="J396" s="38">
        <v>0</v>
      </c>
      <c r="K396" s="38">
        <v>0.16172800000000001</v>
      </c>
      <c r="L396" s="38">
        <v>0</v>
      </c>
      <c r="M396" s="38">
        <v>0</v>
      </c>
      <c r="N396" s="38">
        <v>0</v>
      </c>
      <c r="O396" s="38">
        <v>0</v>
      </c>
      <c r="P396" s="38">
        <v>0</v>
      </c>
      <c r="Q396" s="38">
        <v>0</v>
      </c>
      <c r="R396" s="38">
        <v>0</v>
      </c>
      <c r="S396" s="40">
        <f t="shared" si="44"/>
        <v>0.17041400000000001</v>
      </c>
      <c r="T396" s="26" t="str">
        <f t="shared" si="42"/>
        <v>-</v>
      </c>
      <c r="U396" s="38"/>
      <c r="V396" s="38"/>
      <c r="W396" s="41" t="s">
        <v>874</v>
      </c>
      <c r="X396" s="42" t="s">
        <v>237</v>
      </c>
    </row>
    <row r="397" spans="1:24" s="29" customFormat="1" ht="31.5" x14ac:dyDescent="0.25">
      <c r="A397" s="36">
        <f t="shared" si="45"/>
        <v>364</v>
      </c>
      <c r="B397" s="37" t="s">
        <v>773</v>
      </c>
      <c r="C397" s="38">
        <v>0</v>
      </c>
      <c r="D397" s="39">
        <f t="shared" si="43"/>
        <v>0</v>
      </c>
      <c r="E397" s="39">
        <f t="shared" si="43"/>
        <v>0.17196600000000001</v>
      </c>
      <c r="F397" s="38">
        <v>0</v>
      </c>
      <c r="G397" s="38">
        <v>0</v>
      </c>
      <c r="H397" s="38">
        <v>0</v>
      </c>
      <c r="I397" s="38">
        <v>1.0238000000000001E-2</v>
      </c>
      <c r="J397" s="38">
        <v>0</v>
      </c>
      <c r="K397" s="38">
        <v>0.16172800000000001</v>
      </c>
      <c r="L397" s="38">
        <v>0</v>
      </c>
      <c r="M397" s="38">
        <v>0</v>
      </c>
      <c r="N397" s="38">
        <v>0</v>
      </c>
      <c r="O397" s="38">
        <v>0</v>
      </c>
      <c r="P397" s="38">
        <v>0</v>
      </c>
      <c r="Q397" s="38">
        <v>0</v>
      </c>
      <c r="R397" s="38">
        <v>0</v>
      </c>
      <c r="S397" s="40">
        <f t="shared" si="44"/>
        <v>0.17196600000000001</v>
      </c>
      <c r="T397" s="26" t="str">
        <f t="shared" si="42"/>
        <v>-</v>
      </c>
      <c r="U397" s="38"/>
      <c r="V397" s="38"/>
      <c r="W397" s="41" t="s">
        <v>874</v>
      </c>
      <c r="X397" s="42" t="s">
        <v>237</v>
      </c>
    </row>
    <row r="398" spans="1:24" s="29" customFormat="1" ht="126" x14ac:dyDescent="0.25">
      <c r="A398" s="36">
        <f t="shared" si="45"/>
        <v>365</v>
      </c>
      <c r="B398" s="37" t="s">
        <v>774</v>
      </c>
      <c r="C398" s="38">
        <v>0</v>
      </c>
      <c r="D398" s="39">
        <f t="shared" si="43"/>
        <v>0</v>
      </c>
      <c r="E398" s="39">
        <f t="shared" si="43"/>
        <v>2.5922026399999999E-2</v>
      </c>
      <c r="F398" s="38">
        <v>0</v>
      </c>
      <c r="G398" s="38">
        <v>2.3805719999999999E-2</v>
      </c>
      <c r="H398" s="38">
        <v>0</v>
      </c>
      <c r="I398" s="38">
        <v>2.1163063999999998E-3</v>
      </c>
      <c r="J398" s="38">
        <v>0</v>
      </c>
      <c r="K398" s="38">
        <v>0</v>
      </c>
      <c r="L398" s="38">
        <v>0</v>
      </c>
      <c r="M398" s="38">
        <v>0</v>
      </c>
      <c r="N398" s="38">
        <v>2.200121E-2</v>
      </c>
      <c r="O398" s="38">
        <v>0</v>
      </c>
      <c r="P398" s="38">
        <v>2.200121E-2</v>
      </c>
      <c r="Q398" s="38">
        <v>0</v>
      </c>
      <c r="R398" s="38">
        <v>0</v>
      </c>
      <c r="S398" s="40">
        <f t="shared" si="44"/>
        <v>2.5922026399999999E-2</v>
      </c>
      <c r="T398" s="26" t="str">
        <f t="shared" si="42"/>
        <v>-</v>
      </c>
      <c r="U398" s="38"/>
      <c r="V398" s="38"/>
      <c r="W398" s="41" t="s">
        <v>917</v>
      </c>
      <c r="X398" s="42" t="s">
        <v>237</v>
      </c>
    </row>
    <row r="399" spans="1:24" s="29" customFormat="1" ht="110.25" x14ac:dyDescent="0.25">
      <c r="A399" s="36">
        <f t="shared" si="45"/>
        <v>366</v>
      </c>
      <c r="B399" s="37" t="s">
        <v>775</v>
      </c>
      <c r="C399" s="38">
        <v>0</v>
      </c>
      <c r="D399" s="39">
        <f t="shared" si="43"/>
        <v>0</v>
      </c>
      <c r="E399" s="39">
        <f t="shared" si="43"/>
        <v>1.7695084600000001E-2</v>
      </c>
      <c r="F399" s="38">
        <v>0</v>
      </c>
      <c r="G399" s="38">
        <v>1.6014800000000003E-2</v>
      </c>
      <c r="H399" s="38">
        <v>0</v>
      </c>
      <c r="I399" s="38">
        <v>1.6802846E-3</v>
      </c>
      <c r="J399" s="38">
        <v>0</v>
      </c>
      <c r="K399" s="38">
        <v>0</v>
      </c>
      <c r="L399" s="38">
        <v>0</v>
      </c>
      <c r="M399" s="38">
        <v>0</v>
      </c>
      <c r="N399" s="38">
        <v>1.501891E-2</v>
      </c>
      <c r="O399" s="38">
        <v>0</v>
      </c>
      <c r="P399" s="38">
        <v>1.501891E-2</v>
      </c>
      <c r="Q399" s="38">
        <v>0</v>
      </c>
      <c r="R399" s="38">
        <v>0</v>
      </c>
      <c r="S399" s="40">
        <f t="shared" si="44"/>
        <v>1.7695084600000001E-2</v>
      </c>
      <c r="T399" s="26" t="str">
        <f t="shared" si="42"/>
        <v>-</v>
      </c>
      <c r="U399" s="38"/>
      <c r="V399" s="38"/>
      <c r="W399" s="41" t="s">
        <v>918</v>
      </c>
      <c r="X399" s="42" t="s">
        <v>237</v>
      </c>
    </row>
    <row r="400" spans="1:24" s="29" customFormat="1" ht="126" x14ac:dyDescent="0.25">
      <c r="A400" s="36">
        <f t="shared" si="45"/>
        <v>367</v>
      </c>
      <c r="B400" s="37" t="s">
        <v>776</v>
      </c>
      <c r="C400" s="38">
        <v>0</v>
      </c>
      <c r="D400" s="39">
        <f t="shared" si="43"/>
        <v>0</v>
      </c>
      <c r="E400" s="39">
        <f t="shared" si="43"/>
        <v>1.49398508E-2</v>
      </c>
      <c r="F400" s="38">
        <v>0</v>
      </c>
      <c r="G400" s="38">
        <v>1.2811649999999999E-2</v>
      </c>
      <c r="H400" s="38">
        <v>0</v>
      </c>
      <c r="I400" s="38">
        <v>2.1282008000000001E-3</v>
      </c>
      <c r="J400" s="38">
        <v>0</v>
      </c>
      <c r="K400" s="38">
        <v>0</v>
      </c>
      <c r="L400" s="38">
        <v>0</v>
      </c>
      <c r="M400" s="38">
        <v>0</v>
      </c>
      <c r="N400" s="38">
        <v>1.2679860000000001E-2</v>
      </c>
      <c r="O400" s="38">
        <v>0</v>
      </c>
      <c r="P400" s="38">
        <v>1.2679859999999999E-2</v>
      </c>
      <c r="Q400" s="38">
        <v>0</v>
      </c>
      <c r="R400" s="38">
        <v>0</v>
      </c>
      <c r="S400" s="40">
        <f t="shared" si="44"/>
        <v>1.49398508E-2</v>
      </c>
      <c r="T400" s="26" t="str">
        <f t="shared" si="42"/>
        <v>-</v>
      </c>
      <c r="U400" s="38"/>
      <c r="V400" s="38"/>
      <c r="W400" s="41" t="s">
        <v>919</v>
      </c>
      <c r="X400" s="42" t="s">
        <v>237</v>
      </c>
    </row>
    <row r="401" spans="1:24" s="29" customFormat="1" ht="126" x14ac:dyDescent="0.25">
      <c r="A401" s="36">
        <f t="shared" si="45"/>
        <v>368</v>
      </c>
      <c r="B401" s="37" t="s">
        <v>777</v>
      </c>
      <c r="C401" s="38">
        <v>0</v>
      </c>
      <c r="D401" s="39">
        <f t="shared" si="43"/>
        <v>0</v>
      </c>
      <c r="E401" s="39">
        <f t="shared" si="43"/>
        <v>1.5188983199999999E-2</v>
      </c>
      <c r="F401" s="38">
        <v>0</v>
      </c>
      <c r="G401" s="38">
        <v>1.3170899999999999E-2</v>
      </c>
      <c r="H401" s="38">
        <v>0</v>
      </c>
      <c r="I401" s="38">
        <v>2.0180832E-3</v>
      </c>
      <c r="J401" s="38">
        <v>0</v>
      </c>
      <c r="K401" s="38">
        <v>0</v>
      </c>
      <c r="L401" s="38">
        <v>0</v>
      </c>
      <c r="M401" s="38">
        <v>0</v>
      </c>
      <c r="N401" s="38">
        <v>1.289036E-2</v>
      </c>
      <c r="O401" s="38">
        <v>0</v>
      </c>
      <c r="P401" s="38">
        <v>1.289036E-2</v>
      </c>
      <c r="Q401" s="38">
        <v>0</v>
      </c>
      <c r="R401" s="38">
        <v>0</v>
      </c>
      <c r="S401" s="40">
        <f t="shared" si="44"/>
        <v>1.5188983199999999E-2</v>
      </c>
      <c r="T401" s="26" t="str">
        <f t="shared" si="42"/>
        <v>-</v>
      </c>
      <c r="U401" s="38"/>
      <c r="V401" s="38"/>
      <c r="W401" s="41" t="s">
        <v>920</v>
      </c>
      <c r="X401" s="42" t="s">
        <v>237</v>
      </c>
    </row>
    <row r="402" spans="1:24" s="29" customFormat="1" ht="94.5" x14ac:dyDescent="0.25">
      <c r="A402" s="36">
        <f t="shared" si="45"/>
        <v>369</v>
      </c>
      <c r="B402" s="37" t="s">
        <v>778</v>
      </c>
      <c r="C402" s="38">
        <v>0</v>
      </c>
      <c r="D402" s="39">
        <f t="shared" si="43"/>
        <v>0</v>
      </c>
      <c r="E402" s="39">
        <f t="shared" si="43"/>
        <v>0.19209318</v>
      </c>
      <c r="F402" s="38">
        <v>0</v>
      </c>
      <c r="G402" s="38">
        <v>0.19209318</v>
      </c>
      <c r="H402" s="38">
        <v>0</v>
      </c>
      <c r="I402" s="38">
        <v>0</v>
      </c>
      <c r="J402" s="38">
        <v>0</v>
      </c>
      <c r="K402" s="38">
        <v>0</v>
      </c>
      <c r="L402" s="38">
        <v>0</v>
      </c>
      <c r="M402" s="38">
        <v>0</v>
      </c>
      <c r="N402" s="38">
        <v>0.16330452000000001</v>
      </c>
      <c r="O402" s="38">
        <v>0</v>
      </c>
      <c r="P402" s="38">
        <v>0.16330452000000001</v>
      </c>
      <c r="Q402" s="38">
        <v>0</v>
      </c>
      <c r="R402" s="38">
        <v>0</v>
      </c>
      <c r="S402" s="40">
        <f t="shared" si="44"/>
        <v>0.19209318</v>
      </c>
      <c r="T402" s="26" t="str">
        <f t="shared" si="42"/>
        <v>-</v>
      </c>
      <c r="U402" s="38"/>
      <c r="V402" s="38"/>
      <c r="W402" s="41" t="s">
        <v>921</v>
      </c>
      <c r="X402" s="42" t="s">
        <v>237</v>
      </c>
    </row>
    <row r="403" spans="1:24" s="29" customFormat="1" ht="110.25" x14ac:dyDescent="0.25">
      <c r="A403" s="36">
        <f t="shared" si="45"/>
        <v>370</v>
      </c>
      <c r="B403" s="37" t="s">
        <v>779</v>
      </c>
      <c r="C403" s="38">
        <v>0</v>
      </c>
      <c r="D403" s="39">
        <f t="shared" si="43"/>
        <v>0</v>
      </c>
      <c r="E403" s="39">
        <f t="shared" si="43"/>
        <v>1.62874E-2</v>
      </c>
      <c r="F403" s="38">
        <v>0</v>
      </c>
      <c r="G403" s="38">
        <v>0</v>
      </c>
      <c r="H403" s="38">
        <v>0</v>
      </c>
      <c r="I403" s="38">
        <v>1.62874E-2</v>
      </c>
      <c r="J403" s="38">
        <v>0</v>
      </c>
      <c r="K403" s="38">
        <v>0</v>
      </c>
      <c r="L403" s="38">
        <v>0</v>
      </c>
      <c r="M403" s="38">
        <v>0</v>
      </c>
      <c r="N403" s="38">
        <v>1.382334E-2</v>
      </c>
      <c r="O403" s="38">
        <v>0</v>
      </c>
      <c r="P403" s="38">
        <v>1.382334E-2</v>
      </c>
      <c r="Q403" s="38">
        <v>0</v>
      </c>
      <c r="R403" s="38">
        <v>0</v>
      </c>
      <c r="S403" s="40">
        <f t="shared" si="44"/>
        <v>1.62874E-2</v>
      </c>
      <c r="T403" s="26" t="str">
        <f t="shared" si="42"/>
        <v>-</v>
      </c>
      <c r="U403" s="38"/>
      <c r="V403" s="38"/>
      <c r="W403" s="41" t="s">
        <v>922</v>
      </c>
      <c r="X403" s="42" t="s">
        <v>237</v>
      </c>
    </row>
    <row r="404" spans="1:24" s="29" customFormat="1" ht="126" x14ac:dyDescent="0.25">
      <c r="A404" s="36">
        <f t="shared" si="45"/>
        <v>371</v>
      </c>
      <c r="B404" s="37" t="s">
        <v>780</v>
      </c>
      <c r="C404" s="38">
        <v>0</v>
      </c>
      <c r="D404" s="39">
        <f t="shared" si="43"/>
        <v>0</v>
      </c>
      <c r="E404" s="39">
        <f t="shared" si="43"/>
        <v>1.0555667036</v>
      </c>
      <c r="F404" s="38">
        <v>0</v>
      </c>
      <c r="G404" s="38">
        <v>0</v>
      </c>
      <c r="H404" s="38">
        <v>0</v>
      </c>
      <c r="I404" s="38">
        <v>9.5869640000000006E-2</v>
      </c>
      <c r="J404" s="38">
        <v>0</v>
      </c>
      <c r="K404" s="38">
        <v>0.51682479000000003</v>
      </c>
      <c r="L404" s="38">
        <v>0</v>
      </c>
      <c r="M404" s="38">
        <v>0.44287227359999998</v>
      </c>
      <c r="N404" s="38">
        <v>0.66456285999999998</v>
      </c>
      <c r="O404" s="38">
        <v>0.29973961999999998</v>
      </c>
      <c r="P404" s="38">
        <v>0.71456286000000002</v>
      </c>
      <c r="Q404" s="38">
        <v>0.71456286000000002</v>
      </c>
      <c r="R404" s="38">
        <v>0</v>
      </c>
      <c r="S404" s="40">
        <f t="shared" si="44"/>
        <v>1.0555667036</v>
      </c>
      <c r="T404" s="26" t="str">
        <f t="shared" si="42"/>
        <v>-</v>
      </c>
      <c r="U404" s="38"/>
      <c r="V404" s="38"/>
      <c r="W404" s="41" t="s">
        <v>923</v>
      </c>
      <c r="X404" s="42" t="s">
        <v>237</v>
      </c>
    </row>
    <row r="405" spans="1:24" s="29" customFormat="1" ht="78.75" x14ac:dyDescent="0.25">
      <c r="A405" s="36">
        <f t="shared" si="45"/>
        <v>372</v>
      </c>
      <c r="B405" s="37" t="s">
        <v>781</v>
      </c>
      <c r="C405" s="38">
        <v>6.6770560000000007E-2</v>
      </c>
      <c r="D405" s="39">
        <f t="shared" si="43"/>
        <v>0</v>
      </c>
      <c r="E405" s="39">
        <f t="shared" si="43"/>
        <v>0.41886087999999999</v>
      </c>
      <c r="F405" s="38">
        <v>0</v>
      </c>
      <c r="G405" s="38">
        <v>4.6016399999999997E-3</v>
      </c>
      <c r="H405" s="38">
        <v>0</v>
      </c>
      <c r="I405" s="38">
        <v>9.5861130000000003E-2</v>
      </c>
      <c r="J405" s="38">
        <v>0</v>
      </c>
      <c r="K405" s="38">
        <v>0.16348529000000001</v>
      </c>
      <c r="L405" s="38">
        <v>0</v>
      </c>
      <c r="M405" s="38">
        <v>0.15491281999999995</v>
      </c>
      <c r="N405" s="38">
        <v>0.40452683</v>
      </c>
      <c r="O405" s="38">
        <v>0.36893577</v>
      </c>
      <c r="P405" s="38">
        <v>0.51478831999999997</v>
      </c>
      <c r="Q405" s="38">
        <v>0.51478831999999997</v>
      </c>
      <c r="R405" s="38">
        <v>0</v>
      </c>
      <c r="S405" s="40">
        <f t="shared" si="44"/>
        <v>0.41886087999999999</v>
      </c>
      <c r="T405" s="26" t="str">
        <f t="shared" ref="T405:T468" si="46">IF((F405+H405+J405+L405)&gt;0,E405/(F405+H405+J405+L405),"-")</f>
        <v>-</v>
      </c>
      <c r="U405" s="38"/>
      <c r="V405" s="38"/>
      <c r="W405" s="41" t="s">
        <v>924</v>
      </c>
      <c r="X405" s="42" t="s">
        <v>237</v>
      </c>
    </row>
    <row r="406" spans="1:24" s="29" customFormat="1" ht="47.25" x14ac:dyDescent="0.25">
      <c r="A406" s="36">
        <f t="shared" si="45"/>
        <v>373</v>
      </c>
      <c r="B406" s="37" t="s">
        <v>782</v>
      </c>
      <c r="C406" s="38">
        <v>0.24118871</v>
      </c>
      <c r="D406" s="39">
        <f t="shared" si="43"/>
        <v>0.23899999999999999</v>
      </c>
      <c r="E406" s="39">
        <f t="shared" si="43"/>
        <v>0.29831298000000001</v>
      </c>
      <c r="F406" s="38">
        <v>9.22363E-3</v>
      </c>
      <c r="G406" s="38">
        <v>9.22363E-3</v>
      </c>
      <c r="H406" s="38">
        <v>0.1</v>
      </c>
      <c r="I406" s="38">
        <v>9.5906350000000001E-2</v>
      </c>
      <c r="J406" s="38">
        <v>0</v>
      </c>
      <c r="K406" s="38">
        <v>0.16362465000000001</v>
      </c>
      <c r="L406" s="38">
        <v>0.12977636999999997</v>
      </c>
      <c r="M406" s="38">
        <v>2.9558350000000011E-2</v>
      </c>
      <c r="N406" s="38">
        <v>0.27544764999999999</v>
      </c>
      <c r="O406" s="38">
        <v>0.24332402</v>
      </c>
      <c r="P406" s="38">
        <v>0.53352113000000001</v>
      </c>
      <c r="Q406" s="38">
        <v>0.53352113000000001</v>
      </c>
      <c r="R406" s="38">
        <v>0</v>
      </c>
      <c r="S406" s="40">
        <f t="shared" si="44"/>
        <v>5.9312980000000015E-2</v>
      </c>
      <c r="T406" s="26">
        <f t="shared" si="46"/>
        <v>1.2481714644351465</v>
      </c>
      <c r="U406" s="38"/>
      <c r="V406" s="38"/>
      <c r="W406" s="41" t="s">
        <v>924</v>
      </c>
      <c r="X406" s="42" t="s">
        <v>237</v>
      </c>
    </row>
    <row r="407" spans="1:24" s="29" customFormat="1" ht="47.25" x14ac:dyDescent="0.25">
      <c r="A407" s="36">
        <f t="shared" si="45"/>
        <v>374</v>
      </c>
      <c r="B407" s="37" t="s">
        <v>783</v>
      </c>
      <c r="C407" s="38">
        <v>6.3745960000000004E-2</v>
      </c>
      <c r="D407" s="39">
        <f t="shared" si="43"/>
        <v>0</v>
      </c>
      <c r="E407" s="39">
        <f t="shared" si="43"/>
        <v>0.26983735999999997</v>
      </c>
      <c r="F407" s="38">
        <v>0</v>
      </c>
      <c r="G407" s="38">
        <v>4.8566399999999997E-3</v>
      </c>
      <c r="H407" s="38">
        <v>0</v>
      </c>
      <c r="I407" s="38">
        <v>0.11406696</v>
      </c>
      <c r="J407" s="38">
        <v>0</v>
      </c>
      <c r="K407" s="38">
        <v>0.12538288</v>
      </c>
      <c r="L407" s="38">
        <v>0</v>
      </c>
      <c r="M407" s="38">
        <v>2.5530879999999999E-2</v>
      </c>
      <c r="N407" s="38">
        <v>5.3853360000000003E-2</v>
      </c>
      <c r="O407" s="38">
        <v>2.5530879999999999E-2</v>
      </c>
      <c r="P407" s="38">
        <v>0</v>
      </c>
      <c r="Q407" s="38">
        <v>0</v>
      </c>
      <c r="R407" s="38">
        <v>0</v>
      </c>
      <c r="S407" s="40">
        <f t="shared" si="44"/>
        <v>0.26983735999999997</v>
      </c>
      <c r="T407" s="26" t="str">
        <f t="shared" si="46"/>
        <v>-</v>
      </c>
      <c r="U407" s="38"/>
      <c r="V407" s="38"/>
      <c r="W407" s="41" t="s">
        <v>924</v>
      </c>
      <c r="X407" s="42" t="s">
        <v>237</v>
      </c>
    </row>
    <row r="408" spans="1:24" s="29" customFormat="1" ht="110.25" x14ac:dyDescent="0.25">
      <c r="A408" s="36">
        <f t="shared" si="45"/>
        <v>375</v>
      </c>
      <c r="B408" s="37" t="s">
        <v>784</v>
      </c>
      <c r="C408" s="38">
        <v>0</v>
      </c>
      <c r="D408" s="39">
        <f t="shared" si="43"/>
        <v>0</v>
      </c>
      <c r="E408" s="39">
        <f t="shared" si="43"/>
        <v>2.9857822999999999E-2</v>
      </c>
      <c r="F408" s="38">
        <v>0</v>
      </c>
      <c r="G408" s="38">
        <v>0</v>
      </c>
      <c r="H408" s="38">
        <v>0</v>
      </c>
      <c r="I408" s="38">
        <v>0</v>
      </c>
      <c r="J408" s="38">
        <v>0</v>
      </c>
      <c r="K408" s="38">
        <v>2.9857822999999999E-2</v>
      </c>
      <c r="L408" s="38">
        <v>0</v>
      </c>
      <c r="M408" s="38">
        <v>0</v>
      </c>
      <c r="N408" s="38">
        <v>2.53385E-2</v>
      </c>
      <c r="O408" s="38">
        <v>0</v>
      </c>
      <c r="P408" s="38">
        <v>2.53385E-2</v>
      </c>
      <c r="Q408" s="38">
        <v>0</v>
      </c>
      <c r="R408" s="38">
        <v>0</v>
      </c>
      <c r="S408" s="40">
        <f t="shared" si="44"/>
        <v>2.9857822999999999E-2</v>
      </c>
      <c r="T408" s="26" t="str">
        <f t="shared" si="46"/>
        <v>-</v>
      </c>
      <c r="U408" s="38"/>
      <c r="V408" s="38"/>
      <c r="W408" s="41" t="s">
        <v>925</v>
      </c>
      <c r="X408" s="42" t="s">
        <v>237</v>
      </c>
    </row>
    <row r="409" spans="1:24" s="29" customFormat="1" ht="110.25" x14ac:dyDescent="0.25">
      <c r="A409" s="36">
        <f t="shared" si="45"/>
        <v>376</v>
      </c>
      <c r="B409" s="37" t="s">
        <v>785</v>
      </c>
      <c r="C409" s="38">
        <v>0</v>
      </c>
      <c r="D409" s="39">
        <f t="shared" si="43"/>
        <v>0</v>
      </c>
      <c r="E409" s="39">
        <f t="shared" si="43"/>
        <v>3.1047961999999998E-2</v>
      </c>
      <c r="F409" s="38">
        <v>0</v>
      </c>
      <c r="G409" s="38">
        <v>0</v>
      </c>
      <c r="H409" s="38">
        <v>0</v>
      </c>
      <c r="I409" s="38">
        <v>0</v>
      </c>
      <c r="J409" s="38">
        <v>0</v>
      </c>
      <c r="K409" s="38">
        <v>3.1047961999999998E-2</v>
      </c>
      <c r="L409" s="38">
        <v>0</v>
      </c>
      <c r="M409" s="38">
        <v>0</v>
      </c>
      <c r="N409" s="38">
        <v>2.6349439999999998E-2</v>
      </c>
      <c r="O409" s="38">
        <v>0</v>
      </c>
      <c r="P409" s="38">
        <v>2.6349439999999998E-2</v>
      </c>
      <c r="Q409" s="38">
        <v>0</v>
      </c>
      <c r="R409" s="38">
        <v>0</v>
      </c>
      <c r="S409" s="40">
        <f t="shared" si="44"/>
        <v>3.1047961999999998E-2</v>
      </c>
      <c r="T409" s="26" t="str">
        <f t="shared" si="46"/>
        <v>-</v>
      </c>
      <c r="U409" s="38"/>
      <c r="V409" s="38"/>
      <c r="W409" s="41" t="s">
        <v>926</v>
      </c>
      <c r="X409" s="42" t="s">
        <v>237</v>
      </c>
    </row>
    <row r="410" spans="1:24" s="29" customFormat="1" ht="78.75" x14ac:dyDescent="0.25">
      <c r="A410" s="36">
        <f t="shared" si="45"/>
        <v>377</v>
      </c>
      <c r="B410" s="37" t="s">
        <v>786</v>
      </c>
      <c r="C410" s="38">
        <v>0</v>
      </c>
      <c r="D410" s="39">
        <f t="shared" si="43"/>
        <v>0</v>
      </c>
      <c r="E410" s="39">
        <f t="shared" si="43"/>
        <v>0.36112122320000001</v>
      </c>
      <c r="F410" s="38">
        <v>0</v>
      </c>
      <c r="G410" s="38">
        <v>0</v>
      </c>
      <c r="H410" s="38">
        <v>0</v>
      </c>
      <c r="I410" s="38">
        <v>0</v>
      </c>
      <c r="J410" s="38">
        <v>0</v>
      </c>
      <c r="K410" s="38">
        <v>0.35612187000000001</v>
      </c>
      <c r="L410" s="38">
        <v>0</v>
      </c>
      <c r="M410" s="38">
        <v>4.9993531999999999E-3</v>
      </c>
      <c r="N410" s="38">
        <v>0.30647192000000001</v>
      </c>
      <c r="O410" s="38">
        <v>4.2367400000000001E-3</v>
      </c>
      <c r="P410" s="38">
        <v>0.30647192000000001</v>
      </c>
      <c r="Q410" s="38">
        <v>0.30647192000000001</v>
      </c>
      <c r="R410" s="38">
        <v>0</v>
      </c>
      <c r="S410" s="40">
        <f t="shared" si="44"/>
        <v>0.36112122320000001</v>
      </c>
      <c r="T410" s="26" t="str">
        <f t="shared" si="46"/>
        <v>-</v>
      </c>
      <c r="U410" s="38"/>
      <c r="V410" s="38"/>
      <c r="W410" s="41" t="s">
        <v>927</v>
      </c>
      <c r="X410" s="42" t="s">
        <v>237</v>
      </c>
    </row>
    <row r="411" spans="1:24" s="29" customFormat="1" ht="78.75" x14ac:dyDescent="0.25">
      <c r="A411" s="36">
        <f t="shared" si="45"/>
        <v>378</v>
      </c>
      <c r="B411" s="37" t="s">
        <v>787</v>
      </c>
      <c r="C411" s="38">
        <v>0</v>
      </c>
      <c r="D411" s="39">
        <f t="shared" si="43"/>
        <v>0</v>
      </c>
      <c r="E411" s="39">
        <f t="shared" si="43"/>
        <v>2.2476085799999997E-2</v>
      </c>
      <c r="F411" s="38">
        <v>0</v>
      </c>
      <c r="G411" s="38">
        <v>0</v>
      </c>
      <c r="H411" s="38">
        <v>0</v>
      </c>
      <c r="I411" s="38">
        <v>0</v>
      </c>
      <c r="J411" s="38">
        <v>0</v>
      </c>
      <c r="K411" s="38">
        <v>2.2476085799999997E-2</v>
      </c>
      <c r="L411" s="38">
        <v>0</v>
      </c>
      <c r="M411" s="38">
        <v>0</v>
      </c>
      <c r="N411" s="38">
        <v>2.0468669999999998E-2</v>
      </c>
      <c r="O411" s="38">
        <v>1.3935600000000001E-3</v>
      </c>
      <c r="P411" s="38">
        <v>2.0468670000000001E-2</v>
      </c>
      <c r="Q411" s="38">
        <v>2.0468670000000001E-2</v>
      </c>
      <c r="R411" s="38">
        <v>0</v>
      </c>
      <c r="S411" s="40">
        <f t="shared" si="44"/>
        <v>2.2476085799999997E-2</v>
      </c>
      <c r="T411" s="26" t="str">
        <f t="shared" si="46"/>
        <v>-</v>
      </c>
      <c r="U411" s="38"/>
      <c r="V411" s="38"/>
      <c r="W411" s="41" t="s">
        <v>928</v>
      </c>
      <c r="X411" s="42" t="s">
        <v>237</v>
      </c>
    </row>
    <row r="412" spans="1:24" s="29" customFormat="1" ht="78.75" x14ac:dyDescent="0.25">
      <c r="A412" s="36">
        <f t="shared" si="45"/>
        <v>379</v>
      </c>
      <c r="B412" s="37" t="s">
        <v>788</v>
      </c>
      <c r="C412" s="38">
        <v>0</v>
      </c>
      <c r="D412" s="39">
        <f t="shared" si="43"/>
        <v>0</v>
      </c>
      <c r="E412" s="39">
        <f t="shared" si="43"/>
        <v>2.41204748E-2</v>
      </c>
      <c r="F412" s="38">
        <v>0</v>
      </c>
      <c r="G412" s="38">
        <v>0</v>
      </c>
      <c r="H412" s="38">
        <v>0</v>
      </c>
      <c r="I412" s="38">
        <v>0</v>
      </c>
      <c r="J412" s="38">
        <v>0</v>
      </c>
      <c r="K412" s="38">
        <v>2.2476073999999999E-2</v>
      </c>
      <c r="L412" s="38">
        <v>0</v>
      </c>
      <c r="M412" s="38">
        <v>1.6444007999999999E-3</v>
      </c>
      <c r="N412" s="38">
        <v>2.046866E-2</v>
      </c>
      <c r="O412" s="38">
        <v>1.3935600000000001E-3</v>
      </c>
      <c r="P412" s="38">
        <v>2.046866E-2</v>
      </c>
      <c r="Q412" s="38">
        <v>2.046866E-2</v>
      </c>
      <c r="R412" s="38">
        <v>0</v>
      </c>
      <c r="S412" s="40">
        <f t="shared" si="44"/>
        <v>2.41204748E-2</v>
      </c>
      <c r="T412" s="26" t="str">
        <f t="shared" si="46"/>
        <v>-</v>
      </c>
      <c r="U412" s="38"/>
      <c r="V412" s="38"/>
      <c r="W412" s="41" t="s">
        <v>929</v>
      </c>
      <c r="X412" s="42" t="s">
        <v>237</v>
      </c>
    </row>
    <row r="413" spans="1:24" s="29" customFormat="1" ht="31.5" x14ac:dyDescent="0.25">
      <c r="A413" s="36">
        <f t="shared" si="45"/>
        <v>380</v>
      </c>
      <c r="B413" s="37" t="s">
        <v>789</v>
      </c>
      <c r="C413" s="38">
        <v>0</v>
      </c>
      <c r="D413" s="39">
        <f t="shared" si="43"/>
        <v>0</v>
      </c>
      <c r="E413" s="39">
        <f t="shared" si="43"/>
        <v>0</v>
      </c>
      <c r="F413" s="38">
        <v>0</v>
      </c>
      <c r="G413" s="38">
        <v>0</v>
      </c>
      <c r="H413" s="38">
        <v>0</v>
      </c>
      <c r="I413" s="38">
        <v>0</v>
      </c>
      <c r="J413" s="38">
        <v>0</v>
      </c>
      <c r="K413" s="38">
        <v>0</v>
      </c>
      <c r="L413" s="38">
        <v>0</v>
      </c>
      <c r="M413" s="38">
        <v>0</v>
      </c>
      <c r="N413" s="38">
        <v>0.28484285999999998</v>
      </c>
      <c r="O413" s="38">
        <v>0.28484285999999998</v>
      </c>
      <c r="P413" s="38">
        <v>0</v>
      </c>
      <c r="Q413" s="38">
        <v>0</v>
      </c>
      <c r="R413" s="38">
        <v>0</v>
      </c>
      <c r="S413" s="40">
        <f t="shared" si="44"/>
        <v>0</v>
      </c>
      <c r="T413" s="26" t="str">
        <f t="shared" si="46"/>
        <v>-</v>
      </c>
      <c r="U413" s="38"/>
      <c r="V413" s="38"/>
      <c r="W413" s="41"/>
      <c r="X413" s="42" t="s">
        <v>237</v>
      </c>
    </row>
    <row r="414" spans="1:24" s="29" customFormat="1" ht="47.25" x14ac:dyDescent="0.25">
      <c r="A414" s="36">
        <f t="shared" si="45"/>
        <v>381</v>
      </c>
      <c r="B414" s="37" t="s">
        <v>790</v>
      </c>
      <c r="C414" s="38">
        <v>0.12650470999999999</v>
      </c>
      <c r="D414" s="39">
        <f t="shared" si="43"/>
        <v>0</v>
      </c>
      <c r="E414" s="39">
        <f t="shared" si="43"/>
        <v>0.29341908</v>
      </c>
      <c r="F414" s="38">
        <v>0</v>
      </c>
      <c r="G414" s="38">
        <v>6.2621300000000003E-3</v>
      </c>
      <c r="H414" s="38">
        <v>0</v>
      </c>
      <c r="I414" s="38">
        <v>9.5877379999999998E-2</v>
      </c>
      <c r="J414" s="38">
        <v>0</v>
      </c>
      <c r="K414" s="38">
        <v>0.16353534</v>
      </c>
      <c r="L414" s="38">
        <v>0</v>
      </c>
      <c r="M414" s="38">
        <v>2.7744229999999981E-2</v>
      </c>
      <c r="N414" s="38">
        <v>0.27860556000000003</v>
      </c>
      <c r="O414" s="38">
        <v>0.24177971000000001</v>
      </c>
      <c r="P414" s="38">
        <v>0.43948921000000002</v>
      </c>
      <c r="Q414" s="38">
        <v>0.43948921000000002</v>
      </c>
      <c r="R414" s="38">
        <v>0</v>
      </c>
      <c r="S414" s="40">
        <f t="shared" si="44"/>
        <v>0.29341908</v>
      </c>
      <c r="T414" s="26" t="str">
        <f t="shared" si="46"/>
        <v>-</v>
      </c>
      <c r="U414" s="38"/>
      <c r="V414" s="38"/>
      <c r="W414" s="41" t="s">
        <v>924</v>
      </c>
      <c r="X414" s="42" t="s">
        <v>237</v>
      </c>
    </row>
    <row r="415" spans="1:24" s="29" customFormat="1" x14ac:dyDescent="0.25">
      <c r="A415" s="36">
        <f t="shared" si="45"/>
        <v>382</v>
      </c>
      <c r="B415" s="37" t="s">
        <v>352</v>
      </c>
      <c r="C415" s="38">
        <v>0</v>
      </c>
      <c r="D415" s="39">
        <f t="shared" si="43"/>
        <v>0</v>
      </c>
      <c r="E415" s="39">
        <f t="shared" si="43"/>
        <v>5.9579059999999998E-3</v>
      </c>
      <c r="F415" s="38">
        <v>0</v>
      </c>
      <c r="G415" s="38">
        <v>0</v>
      </c>
      <c r="H415" s="38">
        <v>0</v>
      </c>
      <c r="I415" s="38">
        <v>0</v>
      </c>
      <c r="J415" s="38">
        <v>0</v>
      </c>
      <c r="K415" s="38">
        <v>0</v>
      </c>
      <c r="L415" s="38">
        <v>0</v>
      </c>
      <c r="M415" s="38">
        <v>5.9579059999999998E-3</v>
      </c>
      <c r="N415" s="38">
        <v>0</v>
      </c>
      <c r="O415" s="38">
        <v>0</v>
      </c>
      <c r="P415" s="38">
        <v>5.3140000000000001E-3</v>
      </c>
      <c r="Q415" s="38">
        <v>0</v>
      </c>
      <c r="R415" s="38">
        <v>0</v>
      </c>
      <c r="S415" s="40">
        <f t="shared" si="44"/>
        <v>5.9579059999999998E-3</v>
      </c>
      <c r="T415" s="26" t="str">
        <f t="shared" si="46"/>
        <v>-</v>
      </c>
      <c r="U415" s="38"/>
      <c r="V415" s="38"/>
      <c r="W415" s="41" t="s">
        <v>930</v>
      </c>
      <c r="X415" s="42" t="s">
        <v>238</v>
      </c>
    </row>
    <row r="416" spans="1:24" s="29" customFormat="1" x14ac:dyDescent="0.25">
      <c r="A416" s="36">
        <f t="shared" si="45"/>
        <v>383</v>
      </c>
      <c r="B416" s="37" t="s">
        <v>353</v>
      </c>
      <c r="C416" s="38">
        <v>0</v>
      </c>
      <c r="D416" s="39">
        <f t="shared" si="43"/>
        <v>0</v>
      </c>
      <c r="E416" s="39">
        <f t="shared" si="43"/>
        <v>4.4372182000000003E-2</v>
      </c>
      <c r="F416" s="38">
        <v>0</v>
      </c>
      <c r="G416" s="38">
        <v>0</v>
      </c>
      <c r="H416" s="38">
        <v>0</v>
      </c>
      <c r="I416" s="38">
        <v>0</v>
      </c>
      <c r="J416" s="38">
        <v>0</v>
      </c>
      <c r="K416" s="38">
        <v>0</v>
      </c>
      <c r="L416" s="38">
        <v>0</v>
      </c>
      <c r="M416" s="38">
        <v>4.4372182000000003E-2</v>
      </c>
      <c r="N416" s="38">
        <v>0</v>
      </c>
      <c r="O416" s="38">
        <v>0</v>
      </c>
      <c r="P416" s="38">
        <v>3.9581999999999999E-2</v>
      </c>
      <c r="Q416" s="38">
        <v>0</v>
      </c>
      <c r="R416" s="38">
        <v>0</v>
      </c>
      <c r="S416" s="40">
        <f t="shared" si="44"/>
        <v>4.4372182000000003E-2</v>
      </c>
      <c r="T416" s="26" t="str">
        <f t="shared" si="46"/>
        <v>-</v>
      </c>
      <c r="U416" s="38"/>
      <c r="V416" s="38"/>
      <c r="W416" s="41" t="s">
        <v>930</v>
      </c>
      <c r="X416" s="42" t="s">
        <v>238</v>
      </c>
    </row>
    <row r="417" spans="1:24" s="29" customFormat="1" x14ac:dyDescent="0.25">
      <c r="A417" s="36">
        <f t="shared" si="45"/>
        <v>384</v>
      </c>
      <c r="B417" s="37" t="s">
        <v>354</v>
      </c>
      <c r="C417" s="38">
        <v>0</v>
      </c>
      <c r="D417" s="39">
        <f t="shared" si="43"/>
        <v>0</v>
      </c>
      <c r="E417" s="39">
        <f t="shared" si="43"/>
        <v>2.3398423999999998E-2</v>
      </c>
      <c r="F417" s="38">
        <v>0</v>
      </c>
      <c r="G417" s="38">
        <v>0</v>
      </c>
      <c r="H417" s="38">
        <v>0</v>
      </c>
      <c r="I417" s="38">
        <v>0</v>
      </c>
      <c r="J417" s="38">
        <v>0</v>
      </c>
      <c r="K417" s="38">
        <v>0</v>
      </c>
      <c r="L417" s="38">
        <v>0</v>
      </c>
      <c r="M417" s="38">
        <v>2.3398423999999998E-2</v>
      </c>
      <c r="N417" s="38">
        <v>0</v>
      </c>
      <c r="O417" s="38">
        <v>0</v>
      </c>
      <c r="P417" s="38">
        <v>2.0872000000000002E-2</v>
      </c>
      <c r="Q417" s="38">
        <v>0</v>
      </c>
      <c r="R417" s="38">
        <v>0</v>
      </c>
      <c r="S417" s="40">
        <f t="shared" si="44"/>
        <v>2.3398423999999998E-2</v>
      </c>
      <c r="T417" s="26" t="str">
        <f t="shared" si="46"/>
        <v>-</v>
      </c>
      <c r="U417" s="38"/>
      <c r="V417" s="38"/>
      <c r="W417" s="41" t="s">
        <v>930</v>
      </c>
      <c r="X417" s="42" t="s">
        <v>238</v>
      </c>
    </row>
    <row r="418" spans="1:24" s="29" customFormat="1" x14ac:dyDescent="0.25">
      <c r="A418" s="36">
        <f t="shared" si="45"/>
        <v>385</v>
      </c>
      <c r="B418" s="37" t="s">
        <v>355</v>
      </c>
      <c r="C418" s="38">
        <v>0</v>
      </c>
      <c r="D418" s="39">
        <f t="shared" si="43"/>
        <v>0</v>
      </c>
      <c r="E418" s="39">
        <f t="shared" si="43"/>
        <v>5.9579059999999998E-3</v>
      </c>
      <c r="F418" s="38">
        <v>0</v>
      </c>
      <c r="G418" s="38">
        <v>0</v>
      </c>
      <c r="H418" s="38">
        <v>0</v>
      </c>
      <c r="I418" s="38">
        <v>0</v>
      </c>
      <c r="J418" s="38">
        <v>0</v>
      </c>
      <c r="K418" s="38">
        <v>0</v>
      </c>
      <c r="L418" s="38">
        <v>0</v>
      </c>
      <c r="M418" s="38">
        <v>5.9579059999999998E-3</v>
      </c>
      <c r="N418" s="38">
        <v>0</v>
      </c>
      <c r="O418" s="38">
        <v>0</v>
      </c>
      <c r="P418" s="38">
        <v>5.3148099999999997E-3</v>
      </c>
      <c r="Q418" s="38">
        <v>5.3148099999999997E-3</v>
      </c>
      <c r="R418" s="38">
        <v>0</v>
      </c>
      <c r="S418" s="40">
        <f t="shared" si="44"/>
        <v>5.9579059999999998E-3</v>
      </c>
      <c r="T418" s="26" t="str">
        <f t="shared" si="46"/>
        <v>-</v>
      </c>
      <c r="U418" s="38"/>
      <c r="V418" s="38"/>
      <c r="W418" s="41" t="s">
        <v>930</v>
      </c>
      <c r="X418" s="42" t="s">
        <v>238</v>
      </c>
    </row>
    <row r="419" spans="1:24" s="29" customFormat="1" x14ac:dyDescent="0.25">
      <c r="A419" s="36">
        <f t="shared" si="45"/>
        <v>386</v>
      </c>
      <c r="B419" s="37" t="s">
        <v>356</v>
      </c>
      <c r="C419" s="38">
        <v>0</v>
      </c>
      <c r="D419" s="39">
        <f t="shared" si="43"/>
        <v>0</v>
      </c>
      <c r="E419" s="39">
        <f t="shared" si="43"/>
        <v>4.1849057999999995E-2</v>
      </c>
      <c r="F419" s="38">
        <v>0</v>
      </c>
      <c r="G419" s="38">
        <v>0</v>
      </c>
      <c r="H419" s="38">
        <v>0</v>
      </c>
      <c r="I419" s="38">
        <v>0</v>
      </c>
      <c r="J419" s="38">
        <v>0</v>
      </c>
      <c r="K419" s="38">
        <v>0</v>
      </c>
      <c r="L419" s="38">
        <v>0</v>
      </c>
      <c r="M419" s="38">
        <v>4.1849057999999995E-2</v>
      </c>
      <c r="N419" s="38">
        <v>0</v>
      </c>
      <c r="O419" s="38">
        <v>0</v>
      </c>
      <c r="P419" s="38">
        <v>3.7331900000000001E-2</v>
      </c>
      <c r="Q419" s="38">
        <v>3.7331900000000001E-2</v>
      </c>
      <c r="R419" s="38">
        <v>0</v>
      </c>
      <c r="S419" s="40">
        <f t="shared" si="44"/>
        <v>4.1849057999999995E-2</v>
      </c>
      <c r="T419" s="26" t="str">
        <f t="shared" si="46"/>
        <v>-</v>
      </c>
      <c r="U419" s="38"/>
      <c r="V419" s="38"/>
      <c r="W419" s="41" t="s">
        <v>930</v>
      </c>
      <c r="X419" s="42" t="s">
        <v>238</v>
      </c>
    </row>
    <row r="420" spans="1:24" s="29" customFormat="1" x14ac:dyDescent="0.25">
      <c r="A420" s="36">
        <f t="shared" si="45"/>
        <v>387</v>
      </c>
      <c r="B420" s="37" t="s">
        <v>357</v>
      </c>
      <c r="C420" s="38">
        <v>0</v>
      </c>
      <c r="D420" s="39">
        <f t="shared" si="43"/>
        <v>0</v>
      </c>
      <c r="E420" s="39">
        <f t="shared" si="43"/>
        <v>4.3526976500000002E-2</v>
      </c>
      <c r="F420" s="38">
        <v>0</v>
      </c>
      <c r="G420" s="38">
        <v>0</v>
      </c>
      <c r="H420" s="38">
        <v>0</v>
      </c>
      <c r="I420" s="38">
        <v>0</v>
      </c>
      <c r="J420" s="38">
        <v>0</v>
      </c>
      <c r="K420" s="38">
        <v>0</v>
      </c>
      <c r="L420" s="38">
        <v>0</v>
      </c>
      <c r="M420" s="38">
        <v>4.3526976500000002E-2</v>
      </c>
      <c r="N420" s="38">
        <v>0</v>
      </c>
      <c r="O420" s="38">
        <v>0</v>
      </c>
      <c r="P420" s="38">
        <v>3.8828700000000001E-2</v>
      </c>
      <c r="Q420" s="38">
        <v>3.8828700000000001E-2</v>
      </c>
      <c r="R420" s="38">
        <v>0</v>
      </c>
      <c r="S420" s="40">
        <f t="shared" si="44"/>
        <v>4.3526976500000002E-2</v>
      </c>
      <c r="T420" s="26" t="str">
        <f t="shared" si="46"/>
        <v>-</v>
      </c>
      <c r="U420" s="38"/>
      <c r="V420" s="38"/>
      <c r="W420" s="41" t="s">
        <v>930</v>
      </c>
      <c r="X420" s="42" t="s">
        <v>238</v>
      </c>
    </row>
    <row r="421" spans="1:24" s="29" customFormat="1" x14ac:dyDescent="0.25">
      <c r="A421" s="36">
        <f t="shared" si="45"/>
        <v>388</v>
      </c>
      <c r="B421" s="37" t="s">
        <v>358</v>
      </c>
      <c r="C421" s="38">
        <v>0</v>
      </c>
      <c r="D421" s="39">
        <f t="shared" si="43"/>
        <v>0</v>
      </c>
      <c r="E421" s="39">
        <f t="shared" si="43"/>
        <v>2.14859505E-2</v>
      </c>
      <c r="F421" s="38">
        <v>0</v>
      </c>
      <c r="G421" s="38">
        <v>0</v>
      </c>
      <c r="H421" s="38">
        <v>0</v>
      </c>
      <c r="I421" s="38">
        <v>0</v>
      </c>
      <c r="J421" s="38">
        <v>0</v>
      </c>
      <c r="K421" s="38">
        <v>0</v>
      </c>
      <c r="L421" s="38">
        <v>0</v>
      </c>
      <c r="M421" s="38">
        <v>2.14859505E-2</v>
      </c>
      <c r="N421" s="38">
        <v>0</v>
      </c>
      <c r="O421" s="38">
        <v>0</v>
      </c>
      <c r="P421" s="38">
        <v>1.916677E-2</v>
      </c>
      <c r="Q421" s="38">
        <v>1.916677E-2</v>
      </c>
      <c r="R421" s="38">
        <v>0</v>
      </c>
      <c r="S421" s="40">
        <f t="shared" si="44"/>
        <v>2.14859505E-2</v>
      </c>
      <c r="T421" s="26" t="str">
        <f t="shared" si="46"/>
        <v>-</v>
      </c>
      <c r="U421" s="38"/>
      <c r="V421" s="38"/>
      <c r="W421" s="41" t="s">
        <v>930</v>
      </c>
      <c r="X421" s="42" t="s">
        <v>238</v>
      </c>
    </row>
    <row r="422" spans="1:24" s="29" customFormat="1" ht="31.5" x14ac:dyDescent="0.25">
      <c r="A422" s="36">
        <f t="shared" si="45"/>
        <v>389</v>
      </c>
      <c r="B422" s="37" t="s">
        <v>359</v>
      </c>
      <c r="C422" s="38">
        <v>0</v>
      </c>
      <c r="D422" s="39">
        <f t="shared" si="43"/>
        <v>0</v>
      </c>
      <c r="E422" s="39">
        <f t="shared" si="43"/>
        <v>3.5299292500000003E-2</v>
      </c>
      <c r="F422" s="38">
        <v>0</v>
      </c>
      <c r="G422" s="38">
        <v>0</v>
      </c>
      <c r="H422" s="38">
        <v>0</v>
      </c>
      <c r="I422" s="38">
        <v>0</v>
      </c>
      <c r="J422" s="38">
        <v>0</v>
      </c>
      <c r="K422" s="38">
        <v>0</v>
      </c>
      <c r="L422" s="38">
        <v>0</v>
      </c>
      <c r="M422" s="38">
        <v>3.5299292500000003E-2</v>
      </c>
      <c r="N422" s="38">
        <v>0</v>
      </c>
      <c r="O422" s="38">
        <v>0</v>
      </c>
      <c r="P422" s="38">
        <v>3.1489110000000001E-2</v>
      </c>
      <c r="Q422" s="38">
        <v>3.1489110000000001E-2</v>
      </c>
      <c r="R422" s="38">
        <v>0</v>
      </c>
      <c r="S422" s="40">
        <f t="shared" si="44"/>
        <v>3.5299292500000003E-2</v>
      </c>
      <c r="T422" s="26" t="str">
        <f t="shared" si="46"/>
        <v>-</v>
      </c>
      <c r="U422" s="38"/>
      <c r="V422" s="38"/>
      <c r="W422" s="41" t="s">
        <v>930</v>
      </c>
      <c r="X422" s="42" t="s">
        <v>238</v>
      </c>
    </row>
    <row r="423" spans="1:24" s="29" customFormat="1" ht="31.5" x14ac:dyDescent="0.25">
      <c r="A423" s="36">
        <f t="shared" si="45"/>
        <v>390</v>
      </c>
      <c r="B423" s="37" t="s">
        <v>360</v>
      </c>
      <c r="C423" s="38">
        <v>0</v>
      </c>
      <c r="D423" s="39">
        <f t="shared" si="43"/>
        <v>0</v>
      </c>
      <c r="E423" s="39">
        <f t="shared" si="43"/>
        <v>5.1219819999999999E-2</v>
      </c>
      <c r="F423" s="38">
        <v>0</v>
      </c>
      <c r="G423" s="38">
        <v>0</v>
      </c>
      <c r="H423" s="38">
        <v>0</v>
      </c>
      <c r="I423" s="38">
        <v>0</v>
      </c>
      <c r="J423" s="38">
        <v>0</v>
      </c>
      <c r="K423" s="38">
        <v>0</v>
      </c>
      <c r="L423" s="38">
        <v>0</v>
      </c>
      <c r="M423" s="38">
        <v>5.1219819999999999E-2</v>
      </c>
      <c r="N423" s="38">
        <v>0</v>
      </c>
      <c r="O423" s="38">
        <v>0</v>
      </c>
      <c r="P423" s="38">
        <v>4.569119E-2</v>
      </c>
      <c r="Q423" s="38">
        <v>4.569119E-2</v>
      </c>
      <c r="R423" s="38">
        <v>0</v>
      </c>
      <c r="S423" s="40">
        <f t="shared" si="44"/>
        <v>5.1219819999999999E-2</v>
      </c>
      <c r="T423" s="26" t="str">
        <f t="shared" si="46"/>
        <v>-</v>
      </c>
      <c r="U423" s="38"/>
      <c r="V423" s="38"/>
      <c r="W423" s="41" t="s">
        <v>930</v>
      </c>
      <c r="X423" s="42" t="s">
        <v>238</v>
      </c>
    </row>
    <row r="424" spans="1:24" s="29" customFormat="1" ht="31.5" x14ac:dyDescent="0.25">
      <c r="A424" s="36">
        <f t="shared" si="45"/>
        <v>391</v>
      </c>
      <c r="B424" s="37" t="s">
        <v>361</v>
      </c>
      <c r="C424" s="38">
        <v>0</v>
      </c>
      <c r="D424" s="39">
        <f t="shared" si="43"/>
        <v>0</v>
      </c>
      <c r="E424" s="39">
        <f t="shared" si="43"/>
        <v>3.2623389500000002E-2</v>
      </c>
      <c r="F424" s="38">
        <v>0</v>
      </c>
      <c r="G424" s="38">
        <v>0</v>
      </c>
      <c r="H424" s="38">
        <v>0</v>
      </c>
      <c r="I424" s="38">
        <v>0</v>
      </c>
      <c r="J424" s="38">
        <v>0</v>
      </c>
      <c r="K424" s="38">
        <v>0</v>
      </c>
      <c r="L424" s="38">
        <v>0</v>
      </c>
      <c r="M424" s="38">
        <v>3.2623389500000002E-2</v>
      </c>
      <c r="N424" s="38">
        <v>0</v>
      </c>
      <c r="O424" s="38">
        <v>0</v>
      </c>
      <c r="P424" s="38">
        <v>2.9102039999999999E-2</v>
      </c>
      <c r="Q424" s="38">
        <v>2.9102039999999999E-2</v>
      </c>
      <c r="R424" s="38">
        <v>0</v>
      </c>
      <c r="S424" s="40">
        <f t="shared" si="44"/>
        <v>3.2623389500000002E-2</v>
      </c>
      <c r="T424" s="26" t="str">
        <f t="shared" si="46"/>
        <v>-</v>
      </c>
      <c r="U424" s="38"/>
      <c r="V424" s="38"/>
      <c r="W424" s="41" t="s">
        <v>930</v>
      </c>
      <c r="X424" s="42" t="s">
        <v>238</v>
      </c>
    </row>
    <row r="425" spans="1:24" s="29" customFormat="1" ht="31.5" x14ac:dyDescent="0.25">
      <c r="A425" s="36">
        <f t="shared" si="45"/>
        <v>392</v>
      </c>
      <c r="B425" s="37" t="s">
        <v>362</v>
      </c>
      <c r="C425" s="38">
        <v>0</v>
      </c>
      <c r="D425" s="39">
        <f t="shared" si="43"/>
        <v>0</v>
      </c>
      <c r="E425" s="39">
        <f t="shared" si="43"/>
        <v>3.9515402000000005E-2</v>
      </c>
      <c r="F425" s="38">
        <v>0</v>
      </c>
      <c r="G425" s="38">
        <v>0</v>
      </c>
      <c r="H425" s="38">
        <v>0</v>
      </c>
      <c r="I425" s="38">
        <v>0</v>
      </c>
      <c r="J425" s="38">
        <v>0</v>
      </c>
      <c r="K425" s="38">
        <v>0</v>
      </c>
      <c r="L425" s="38">
        <v>0</v>
      </c>
      <c r="M425" s="38">
        <v>3.9515402000000005E-2</v>
      </c>
      <c r="N425" s="38">
        <v>0</v>
      </c>
      <c r="O425" s="38">
        <v>0</v>
      </c>
      <c r="P425" s="38">
        <v>3.5250139999999999E-2</v>
      </c>
      <c r="Q425" s="38">
        <v>3.5250139999999999E-2</v>
      </c>
      <c r="R425" s="38">
        <v>0</v>
      </c>
      <c r="S425" s="40">
        <f t="shared" si="44"/>
        <v>3.9515402000000005E-2</v>
      </c>
      <c r="T425" s="26" t="str">
        <f t="shared" si="46"/>
        <v>-</v>
      </c>
      <c r="U425" s="38"/>
      <c r="V425" s="38"/>
      <c r="W425" s="41" t="s">
        <v>930</v>
      </c>
      <c r="X425" s="42" t="s">
        <v>238</v>
      </c>
    </row>
    <row r="426" spans="1:24" s="29" customFormat="1" ht="31.5" x14ac:dyDescent="0.25">
      <c r="A426" s="36">
        <f t="shared" si="45"/>
        <v>393</v>
      </c>
      <c r="B426" s="37" t="s">
        <v>363</v>
      </c>
      <c r="C426" s="38">
        <v>0</v>
      </c>
      <c r="D426" s="39">
        <f t="shared" si="43"/>
        <v>0</v>
      </c>
      <c r="E426" s="39">
        <f t="shared" si="43"/>
        <v>3.3413960499999992E-2</v>
      </c>
      <c r="F426" s="38">
        <v>0</v>
      </c>
      <c r="G426" s="38">
        <v>0</v>
      </c>
      <c r="H426" s="38">
        <v>0</v>
      </c>
      <c r="I426" s="38">
        <v>0</v>
      </c>
      <c r="J426" s="38">
        <v>0</v>
      </c>
      <c r="K426" s="38">
        <v>0</v>
      </c>
      <c r="L426" s="38">
        <v>0</v>
      </c>
      <c r="M426" s="38">
        <v>3.3413960499999992E-2</v>
      </c>
      <c r="N426" s="38">
        <v>0</v>
      </c>
      <c r="O426" s="38">
        <v>0</v>
      </c>
      <c r="P426" s="38">
        <v>2.9807279999999998E-2</v>
      </c>
      <c r="Q426" s="38">
        <v>2.9807279999999998E-2</v>
      </c>
      <c r="R426" s="38">
        <v>0</v>
      </c>
      <c r="S426" s="40">
        <f t="shared" si="44"/>
        <v>3.3413960499999992E-2</v>
      </c>
      <c r="T426" s="26" t="str">
        <f t="shared" si="46"/>
        <v>-</v>
      </c>
      <c r="U426" s="38"/>
      <c r="V426" s="38"/>
      <c r="W426" s="41" t="s">
        <v>930</v>
      </c>
      <c r="X426" s="42" t="s">
        <v>238</v>
      </c>
    </row>
    <row r="427" spans="1:24" s="29" customFormat="1" x14ac:dyDescent="0.25">
      <c r="A427" s="36">
        <f t="shared" si="45"/>
        <v>394</v>
      </c>
      <c r="B427" s="37" t="s">
        <v>364</v>
      </c>
      <c r="C427" s="38">
        <v>0</v>
      </c>
      <c r="D427" s="39">
        <f t="shared" si="43"/>
        <v>0</v>
      </c>
      <c r="E427" s="39">
        <f t="shared" si="43"/>
        <v>3.8425523999999996E-2</v>
      </c>
      <c r="F427" s="38">
        <v>0</v>
      </c>
      <c r="G427" s="38">
        <v>0</v>
      </c>
      <c r="H427" s="38">
        <v>0</v>
      </c>
      <c r="I427" s="38">
        <v>0</v>
      </c>
      <c r="J427" s="38">
        <v>0</v>
      </c>
      <c r="K427" s="38">
        <v>0</v>
      </c>
      <c r="L427" s="38">
        <v>0</v>
      </c>
      <c r="M427" s="38">
        <v>3.8425523999999996E-2</v>
      </c>
      <c r="N427" s="38">
        <v>0</v>
      </c>
      <c r="O427" s="38">
        <v>0</v>
      </c>
      <c r="P427" s="38">
        <v>3.42779E-2</v>
      </c>
      <c r="Q427" s="38">
        <v>3.42779E-2</v>
      </c>
      <c r="R427" s="38">
        <v>0</v>
      </c>
      <c r="S427" s="40">
        <f t="shared" si="44"/>
        <v>3.8425523999999996E-2</v>
      </c>
      <c r="T427" s="26" t="str">
        <f t="shared" si="46"/>
        <v>-</v>
      </c>
      <c r="U427" s="38"/>
      <c r="V427" s="38"/>
      <c r="W427" s="41" t="s">
        <v>930</v>
      </c>
      <c r="X427" s="42" t="s">
        <v>238</v>
      </c>
    </row>
    <row r="428" spans="1:24" s="29" customFormat="1" ht="31.5" x14ac:dyDescent="0.25">
      <c r="A428" s="36">
        <f t="shared" si="45"/>
        <v>395</v>
      </c>
      <c r="B428" s="37" t="s">
        <v>365</v>
      </c>
      <c r="C428" s="38">
        <v>0</v>
      </c>
      <c r="D428" s="39">
        <f t="shared" si="43"/>
        <v>0</v>
      </c>
      <c r="E428" s="39">
        <f t="shared" si="43"/>
        <v>3.4781029500000005E-2</v>
      </c>
      <c r="F428" s="38">
        <v>0</v>
      </c>
      <c r="G428" s="38">
        <v>0</v>
      </c>
      <c r="H428" s="38">
        <v>0</v>
      </c>
      <c r="I428" s="38">
        <v>0</v>
      </c>
      <c r="J428" s="38">
        <v>0</v>
      </c>
      <c r="K428" s="38">
        <v>0</v>
      </c>
      <c r="L428" s="38">
        <v>0</v>
      </c>
      <c r="M428" s="38">
        <v>3.4781029500000005E-2</v>
      </c>
      <c r="N428" s="38">
        <v>0</v>
      </c>
      <c r="O428" s="38">
        <v>0</v>
      </c>
      <c r="P428" s="38">
        <v>3.1026789999999999E-2</v>
      </c>
      <c r="Q428" s="38">
        <v>3.1026789999999999E-2</v>
      </c>
      <c r="R428" s="38">
        <v>0</v>
      </c>
      <c r="S428" s="40">
        <f t="shared" si="44"/>
        <v>3.4781029500000005E-2</v>
      </c>
      <c r="T428" s="26" t="str">
        <f t="shared" si="46"/>
        <v>-</v>
      </c>
      <c r="U428" s="38"/>
      <c r="V428" s="38"/>
      <c r="W428" s="41" t="s">
        <v>930</v>
      </c>
      <c r="X428" s="42" t="s">
        <v>238</v>
      </c>
    </row>
    <row r="429" spans="1:24" s="29" customFormat="1" ht="31.5" x14ac:dyDescent="0.25">
      <c r="A429" s="36">
        <f t="shared" si="45"/>
        <v>396</v>
      </c>
      <c r="B429" s="37" t="s">
        <v>366</v>
      </c>
      <c r="C429" s="38">
        <v>0</v>
      </c>
      <c r="D429" s="39">
        <f t="shared" si="43"/>
        <v>0</v>
      </c>
      <c r="E429" s="39">
        <f t="shared" si="43"/>
        <v>3.6151984000000005E-2</v>
      </c>
      <c r="F429" s="38">
        <v>0</v>
      </c>
      <c r="G429" s="38">
        <v>0</v>
      </c>
      <c r="H429" s="38">
        <v>0</v>
      </c>
      <c r="I429" s="38">
        <v>0</v>
      </c>
      <c r="J429" s="38">
        <v>0</v>
      </c>
      <c r="K429" s="38">
        <v>0</v>
      </c>
      <c r="L429" s="38">
        <v>0</v>
      </c>
      <c r="M429" s="38">
        <v>3.6151984000000005E-2</v>
      </c>
      <c r="N429" s="38">
        <v>0</v>
      </c>
      <c r="O429" s="38">
        <v>0</v>
      </c>
      <c r="P429" s="38">
        <v>3.2249760000000002E-2</v>
      </c>
      <c r="Q429" s="38">
        <v>3.2249760000000002E-2</v>
      </c>
      <c r="R429" s="38">
        <v>0</v>
      </c>
      <c r="S429" s="40">
        <f t="shared" si="44"/>
        <v>3.6151984000000005E-2</v>
      </c>
      <c r="T429" s="26" t="str">
        <f t="shared" si="46"/>
        <v>-</v>
      </c>
      <c r="U429" s="38"/>
      <c r="V429" s="38"/>
      <c r="W429" s="41" t="s">
        <v>930</v>
      </c>
      <c r="X429" s="42" t="s">
        <v>238</v>
      </c>
    </row>
    <row r="430" spans="1:24" s="29" customFormat="1" ht="31.5" x14ac:dyDescent="0.25">
      <c r="A430" s="36">
        <f t="shared" si="45"/>
        <v>397</v>
      </c>
      <c r="B430" s="37" t="s">
        <v>791</v>
      </c>
      <c r="C430" s="38">
        <v>2.3148193399999961E-2</v>
      </c>
      <c r="D430" s="39">
        <f t="shared" si="43"/>
        <v>0</v>
      </c>
      <c r="E430" s="39">
        <f t="shared" si="43"/>
        <v>2.3148193399999989E-2</v>
      </c>
      <c r="F430" s="38">
        <v>0</v>
      </c>
      <c r="G430" s="38">
        <v>0</v>
      </c>
      <c r="H430" s="38">
        <v>0</v>
      </c>
      <c r="I430" s="38">
        <v>0</v>
      </c>
      <c r="J430" s="38">
        <v>0</v>
      </c>
      <c r="K430" s="38">
        <v>2.3148193399999989E-2</v>
      </c>
      <c r="L430" s="38">
        <v>0</v>
      </c>
      <c r="M430" s="38">
        <v>0</v>
      </c>
      <c r="N430" s="38">
        <v>0</v>
      </c>
      <c r="O430" s="38">
        <v>0</v>
      </c>
      <c r="P430" s="38">
        <v>0.43534212999999999</v>
      </c>
      <c r="Q430" s="38">
        <v>0</v>
      </c>
      <c r="R430" s="38">
        <v>-2.7755575615628914E-17</v>
      </c>
      <c r="S430" s="40">
        <f t="shared" si="44"/>
        <v>2.3148193399999989E-2</v>
      </c>
      <c r="T430" s="26" t="str">
        <f t="shared" si="46"/>
        <v>-</v>
      </c>
      <c r="U430" s="38"/>
      <c r="V430" s="38"/>
      <c r="W430" s="41" t="s">
        <v>857</v>
      </c>
      <c r="X430" s="42" t="s">
        <v>240</v>
      </c>
    </row>
    <row r="431" spans="1:24" s="29" customFormat="1" ht="31.5" x14ac:dyDescent="0.25">
      <c r="A431" s="36">
        <f t="shared" si="45"/>
        <v>398</v>
      </c>
      <c r="B431" s="37" t="s">
        <v>523</v>
      </c>
      <c r="C431" s="38">
        <v>0.98108800179999989</v>
      </c>
      <c r="D431" s="39">
        <f t="shared" si="43"/>
        <v>0.98108800179999989</v>
      </c>
      <c r="E431" s="39">
        <f t="shared" si="43"/>
        <v>0.98108800179999989</v>
      </c>
      <c r="F431" s="38">
        <v>0.98108800179999989</v>
      </c>
      <c r="G431" s="38">
        <v>0.98108800179999989</v>
      </c>
      <c r="H431" s="38">
        <v>0</v>
      </c>
      <c r="I431" s="38">
        <v>0</v>
      </c>
      <c r="J431" s="38">
        <v>0</v>
      </c>
      <c r="K431" s="38">
        <v>0</v>
      </c>
      <c r="L431" s="38">
        <v>0</v>
      </c>
      <c r="M431" s="38">
        <v>0</v>
      </c>
      <c r="N431" s="38">
        <v>0</v>
      </c>
      <c r="O431" s="38">
        <v>0</v>
      </c>
      <c r="P431" s="38">
        <v>0</v>
      </c>
      <c r="Q431" s="38">
        <v>0</v>
      </c>
      <c r="R431" s="38">
        <v>0</v>
      </c>
      <c r="S431" s="40">
        <f t="shared" si="44"/>
        <v>0</v>
      </c>
      <c r="T431" s="26">
        <f t="shared" si="46"/>
        <v>1</v>
      </c>
      <c r="U431" s="38"/>
      <c r="V431" s="38"/>
      <c r="W431" s="41"/>
      <c r="X431" s="42" t="s">
        <v>241</v>
      </c>
    </row>
    <row r="432" spans="1:24" s="29" customFormat="1" x14ac:dyDescent="0.25">
      <c r="A432" s="36">
        <f t="shared" si="45"/>
        <v>399</v>
      </c>
      <c r="B432" s="37" t="s">
        <v>792</v>
      </c>
      <c r="C432" s="38">
        <v>0</v>
      </c>
      <c r="D432" s="39">
        <f t="shared" si="43"/>
        <v>0</v>
      </c>
      <c r="E432" s="39">
        <f t="shared" si="43"/>
        <v>0</v>
      </c>
      <c r="F432" s="38">
        <v>0</v>
      </c>
      <c r="G432" s="38">
        <v>0</v>
      </c>
      <c r="H432" s="38">
        <v>0</v>
      </c>
      <c r="I432" s="38">
        <v>0</v>
      </c>
      <c r="J432" s="38">
        <v>0</v>
      </c>
      <c r="K432" s="38">
        <v>0</v>
      </c>
      <c r="L432" s="38">
        <v>0</v>
      </c>
      <c r="M432" s="38">
        <v>0</v>
      </c>
      <c r="N432" s="38">
        <v>6.4274999999999999E-2</v>
      </c>
      <c r="O432" s="38">
        <v>0</v>
      </c>
      <c r="P432" s="38">
        <v>6.4274999999999999E-2</v>
      </c>
      <c r="Q432" s="38">
        <v>0</v>
      </c>
      <c r="R432" s="38">
        <v>0</v>
      </c>
      <c r="S432" s="40">
        <f t="shared" si="44"/>
        <v>0</v>
      </c>
      <c r="T432" s="26" t="str">
        <f t="shared" si="46"/>
        <v>-</v>
      </c>
      <c r="U432" s="38"/>
      <c r="V432" s="38"/>
      <c r="W432" s="41" t="s">
        <v>931</v>
      </c>
      <c r="X432" s="42" t="s">
        <v>241</v>
      </c>
    </row>
    <row r="433" spans="1:24" s="29" customFormat="1" ht="63" x14ac:dyDescent="0.25">
      <c r="A433" s="36">
        <f t="shared" si="45"/>
        <v>400</v>
      </c>
      <c r="B433" s="37" t="s">
        <v>793</v>
      </c>
      <c r="C433" s="38">
        <v>0</v>
      </c>
      <c r="D433" s="39">
        <f t="shared" si="43"/>
        <v>0</v>
      </c>
      <c r="E433" s="39">
        <f t="shared" si="43"/>
        <v>1.6649999900000001</v>
      </c>
      <c r="F433" s="38">
        <v>0</v>
      </c>
      <c r="G433" s="38">
        <v>0</v>
      </c>
      <c r="H433" s="38">
        <v>0</v>
      </c>
      <c r="I433" s="38">
        <v>0</v>
      </c>
      <c r="J433" s="38">
        <v>0</v>
      </c>
      <c r="K433" s="38">
        <v>0</v>
      </c>
      <c r="L433" s="38">
        <v>0</v>
      </c>
      <c r="M433" s="38">
        <v>1.6649999900000001</v>
      </c>
      <c r="N433" s="38">
        <v>1.4110169400000001</v>
      </c>
      <c r="O433" s="38">
        <v>0</v>
      </c>
      <c r="P433" s="38">
        <v>1.4110169400000001</v>
      </c>
      <c r="Q433" s="38">
        <v>0</v>
      </c>
      <c r="R433" s="38">
        <v>0</v>
      </c>
      <c r="S433" s="40">
        <f t="shared" si="44"/>
        <v>1.6649999900000001</v>
      </c>
      <c r="T433" s="26" t="str">
        <f t="shared" si="46"/>
        <v>-</v>
      </c>
      <c r="U433" s="38"/>
      <c r="V433" s="38"/>
      <c r="W433" s="41" t="s">
        <v>932</v>
      </c>
      <c r="X433" s="42" t="s">
        <v>237</v>
      </c>
    </row>
    <row r="434" spans="1:24" s="29" customFormat="1" ht="31.5" x14ac:dyDescent="0.25">
      <c r="A434" s="36">
        <f t="shared" si="45"/>
        <v>401</v>
      </c>
      <c r="B434" s="37" t="s">
        <v>794</v>
      </c>
      <c r="C434" s="38">
        <v>0.44830771199999803</v>
      </c>
      <c r="D434" s="39">
        <f t="shared" si="43"/>
        <v>0.44830771199999803</v>
      </c>
      <c r="E434" s="39">
        <f t="shared" si="43"/>
        <v>0.44830771199999842</v>
      </c>
      <c r="F434" s="38">
        <v>0</v>
      </c>
      <c r="G434" s="38">
        <v>0</v>
      </c>
      <c r="H434" s="38">
        <v>0.44830771199999803</v>
      </c>
      <c r="I434" s="38">
        <v>0.44830771199999842</v>
      </c>
      <c r="J434" s="38">
        <v>0</v>
      </c>
      <c r="K434" s="38">
        <v>0</v>
      </c>
      <c r="L434" s="38">
        <v>0</v>
      </c>
      <c r="M434" s="38">
        <v>0</v>
      </c>
      <c r="N434" s="38">
        <v>0</v>
      </c>
      <c r="O434" s="38">
        <v>0</v>
      </c>
      <c r="P434" s="38">
        <v>0</v>
      </c>
      <c r="Q434" s="38">
        <v>0</v>
      </c>
      <c r="R434" s="38">
        <v>0</v>
      </c>
      <c r="S434" s="40">
        <f t="shared" si="44"/>
        <v>0</v>
      </c>
      <c r="T434" s="26">
        <f t="shared" si="46"/>
        <v>1.0000000000000009</v>
      </c>
      <c r="U434" s="38"/>
      <c r="V434" s="38"/>
      <c r="W434" s="41"/>
      <c r="X434" s="42" t="s">
        <v>241</v>
      </c>
    </row>
    <row r="435" spans="1:24" s="29" customFormat="1" ht="31.5" x14ac:dyDescent="0.25">
      <c r="A435" s="36">
        <f t="shared" si="45"/>
        <v>402</v>
      </c>
      <c r="B435" s="37" t="s">
        <v>795</v>
      </c>
      <c r="C435" s="38">
        <v>0</v>
      </c>
      <c r="D435" s="39">
        <f t="shared" si="43"/>
        <v>0</v>
      </c>
      <c r="E435" s="39">
        <f t="shared" si="43"/>
        <v>7.3439999999999996E-4</v>
      </c>
      <c r="F435" s="38">
        <v>0</v>
      </c>
      <c r="G435" s="38">
        <v>0</v>
      </c>
      <c r="H435" s="38">
        <v>0</v>
      </c>
      <c r="I435" s="38">
        <v>0</v>
      </c>
      <c r="J435" s="38">
        <v>0</v>
      </c>
      <c r="K435" s="38">
        <v>0</v>
      </c>
      <c r="L435" s="38">
        <v>0</v>
      </c>
      <c r="M435" s="38">
        <v>7.3439999999999996E-4</v>
      </c>
      <c r="N435" s="38">
        <v>7.4744400000000003E-2</v>
      </c>
      <c r="O435" s="38">
        <v>7.4744400000000003E-2</v>
      </c>
      <c r="P435" s="38">
        <v>0</v>
      </c>
      <c r="Q435" s="38">
        <v>0</v>
      </c>
      <c r="R435" s="38">
        <v>0</v>
      </c>
      <c r="S435" s="40">
        <f t="shared" si="44"/>
        <v>7.3439999999999996E-4</v>
      </c>
      <c r="T435" s="26" t="str">
        <f t="shared" si="46"/>
        <v>-</v>
      </c>
      <c r="U435" s="38"/>
      <c r="V435" s="38"/>
      <c r="W435" s="41" t="s">
        <v>933</v>
      </c>
      <c r="X435" s="42" t="s">
        <v>240</v>
      </c>
    </row>
    <row r="436" spans="1:24" s="29" customFormat="1" ht="63" x14ac:dyDescent="0.25">
      <c r="A436" s="36">
        <f t="shared" si="45"/>
        <v>403</v>
      </c>
      <c r="B436" s="37" t="s">
        <v>796</v>
      </c>
      <c r="C436" s="38">
        <v>0</v>
      </c>
      <c r="D436" s="39">
        <f t="shared" si="43"/>
        <v>0</v>
      </c>
      <c r="E436" s="39">
        <f t="shared" si="43"/>
        <v>1.27194E-3</v>
      </c>
      <c r="F436" s="38">
        <v>0</v>
      </c>
      <c r="G436" s="38">
        <v>0</v>
      </c>
      <c r="H436" s="38">
        <v>0</v>
      </c>
      <c r="I436" s="38">
        <v>0</v>
      </c>
      <c r="J436" s="38">
        <v>0</v>
      </c>
      <c r="K436" s="38">
        <v>0</v>
      </c>
      <c r="L436" s="38">
        <v>0</v>
      </c>
      <c r="M436" s="38">
        <v>1.27194E-3</v>
      </c>
      <c r="N436" s="38">
        <v>0.12945293999999999</v>
      </c>
      <c r="O436" s="38">
        <v>0.12945293999999999</v>
      </c>
      <c r="P436" s="38">
        <v>0</v>
      </c>
      <c r="Q436" s="38">
        <v>0</v>
      </c>
      <c r="R436" s="38">
        <v>0</v>
      </c>
      <c r="S436" s="40">
        <f t="shared" si="44"/>
        <v>1.27194E-3</v>
      </c>
      <c r="T436" s="26" t="str">
        <f t="shared" si="46"/>
        <v>-</v>
      </c>
      <c r="U436" s="38"/>
      <c r="V436" s="38"/>
      <c r="W436" s="41" t="s">
        <v>933</v>
      </c>
      <c r="X436" s="42" t="s">
        <v>240</v>
      </c>
    </row>
    <row r="437" spans="1:24" s="29" customFormat="1" ht="47.25" x14ac:dyDescent="0.25">
      <c r="A437" s="36">
        <f t="shared" si="45"/>
        <v>404</v>
      </c>
      <c r="B437" s="37" t="s">
        <v>797</v>
      </c>
      <c r="C437" s="38">
        <v>0</v>
      </c>
      <c r="D437" s="39">
        <f t="shared" si="43"/>
        <v>0</v>
      </c>
      <c r="E437" s="39">
        <f t="shared" si="43"/>
        <v>1.07372E-3</v>
      </c>
      <c r="F437" s="38">
        <v>0</v>
      </c>
      <c r="G437" s="38">
        <v>0</v>
      </c>
      <c r="H437" s="38">
        <v>0</v>
      </c>
      <c r="I437" s="38">
        <v>0</v>
      </c>
      <c r="J437" s="38">
        <v>0</v>
      </c>
      <c r="K437" s="38">
        <v>0</v>
      </c>
      <c r="L437" s="38">
        <v>0</v>
      </c>
      <c r="M437" s="38">
        <v>1.07372E-3</v>
      </c>
      <c r="N437" s="38">
        <v>0.10927872</v>
      </c>
      <c r="O437" s="38">
        <v>0.10927872</v>
      </c>
      <c r="P437" s="38">
        <v>0</v>
      </c>
      <c r="Q437" s="38">
        <v>0</v>
      </c>
      <c r="R437" s="38">
        <v>0</v>
      </c>
      <c r="S437" s="40">
        <f t="shared" si="44"/>
        <v>1.07372E-3</v>
      </c>
      <c r="T437" s="26" t="str">
        <f t="shared" si="46"/>
        <v>-</v>
      </c>
      <c r="U437" s="38"/>
      <c r="V437" s="38"/>
      <c r="W437" s="41" t="s">
        <v>933</v>
      </c>
      <c r="X437" s="42" t="s">
        <v>240</v>
      </c>
    </row>
    <row r="438" spans="1:24" s="29" customFormat="1" ht="47.25" x14ac:dyDescent="0.25">
      <c r="A438" s="36">
        <f t="shared" si="45"/>
        <v>405</v>
      </c>
      <c r="B438" s="37" t="s">
        <v>798</v>
      </c>
      <c r="C438" s="38">
        <v>0</v>
      </c>
      <c r="D438" s="39">
        <f t="shared" si="43"/>
        <v>0</v>
      </c>
      <c r="E438" s="39">
        <f t="shared" si="43"/>
        <v>1.0276899999999999E-3</v>
      </c>
      <c r="F438" s="38">
        <v>0</v>
      </c>
      <c r="G438" s="38">
        <v>0</v>
      </c>
      <c r="H438" s="38">
        <v>0</v>
      </c>
      <c r="I438" s="38">
        <v>0</v>
      </c>
      <c r="J438" s="38">
        <v>0</v>
      </c>
      <c r="K438" s="38">
        <v>0</v>
      </c>
      <c r="L438" s="38">
        <v>0</v>
      </c>
      <c r="M438" s="38">
        <v>1.0276899999999999E-3</v>
      </c>
      <c r="N438" s="38">
        <v>0.10459369</v>
      </c>
      <c r="O438" s="38">
        <v>0.10459369</v>
      </c>
      <c r="P438" s="38">
        <v>0</v>
      </c>
      <c r="Q438" s="38">
        <v>0</v>
      </c>
      <c r="R438" s="38">
        <v>0</v>
      </c>
      <c r="S438" s="40">
        <f t="shared" si="44"/>
        <v>1.0276899999999999E-3</v>
      </c>
      <c r="T438" s="26" t="str">
        <f t="shared" si="46"/>
        <v>-</v>
      </c>
      <c r="U438" s="38"/>
      <c r="V438" s="38"/>
      <c r="W438" s="41" t="s">
        <v>933</v>
      </c>
      <c r="X438" s="42" t="s">
        <v>240</v>
      </c>
    </row>
    <row r="439" spans="1:24" s="29" customFormat="1" ht="47.25" x14ac:dyDescent="0.25">
      <c r="A439" s="36">
        <f t="shared" si="45"/>
        <v>406</v>
      </c>
      <c r="B439" s="37" t="s">
        <v>799</v>
      </c>
      <c r="C439" s="38">
        <v>0</v>
      </c>
      <c r="D439" s="39">
        <f t="shared" si="43"/>
        <v>0</v>
      </c>
      <c r="E439" s="39">
        <f t="shared" si="43"/>
        <v>1.4828199999999999E-3</v>
      </c>
      <c r="F439" s="38">
        <v>0</v>
      </c>
      <c r="G439" s="38">
        <v>0</v>
      </c>
      <c r="H439" s="38">
        <v>0</v>
      </c>
      <c r="I439" s="38">
        <v>0</v>
      </c>
      <c r="J439" s="38">
        <v>0</v>
      </c>
      <c r="K439" s="38">
        <v>0</v>
      </c>
      <c r="L439" s="38">
        <v>0</v>
      </c>
      <c r="M439" s="38">
        <v>1.4828199999999999E-3</v>
      </c>
      <c r="N439" s="38">
        <v>0.15091582000000001</v>
      </c>
      <c r="O439" s="38">
        <v>0.15091582000000001</v>
      </c>
      <c r="P439" s="38">
        <v>0</v>
      </c>
      <c r="Q439" s="38">
        <v>0</v>
      </c>
      <c r="R439" s="38">
        <v>0</v>
      </c>
      <c r="S439" s="40">
        <f t="shared" si="44"/>
        <v>1.4828199999999999E-3</v>
      </c>
      <c r="T439" s="26" t="str">
        <f t="shared" si="46"/>
        <v>-</v>
      </c>
      <c r="U439" s="38"/>
      <c r="V439" s="38"/>
      <c r="W439" s="41" t="s">
        <v>933</v>
      </c>
      <c r="X439" s="42" t="s">
        <v>240</v>
      </c>
    </row>
    <row r="440" spans="1:24" s="29" customFormat="1" ht="47.25" x14ac:dyDescent="0.25">
      <c r="A440" s="36">
        <f t="shared" si="45"/>
        <v>407</v>
      </c>
      <c r="B440" s="37" t="s">
        <v>800</v>
      </c>
      <c r="C440" s="38">
        <v>0</v>
      </c>
      <c r="D440" s="39">
        <f t="shared" si="43"/>
        <v>0</v>
      </c>
      <c r="E440" s="39">
        <f t="shared" si="43"/>
        <v>1.2027699999999999E-3</v>
      </c>
      <c r="F440" s="38">
        <v>0</v>
      </c>
      <c r="G440" s="38">
        <v>0</v>
      </c>
      <c r="H440" s="38">
        <v>0</v>
      </c>
      <c r="I440" s="38">
        <v>0</v>
      </c>
      <c r="J440" s="38">
        <v>0</v>
      </c>
      <c r="K440" s="38">
        <v>0</v>
      </c>
      <c r="L440" s="38">
        <v>0</v>
      </c>
      <c r="M440" s="38">
        <v>1.2027699999999999E-3</v>
      </c>
      <c r="N440" s="38">
        <v>0.12241277</v>
      </c>
      <c r="O440" s="38">
        <v>0.12241277</v>
      </c>
      <c r="P440" s="38">
        <v>0</v>
      </c>
      <c r="Q440" s="38">
        <v>0</v>
      </c>
      <c r="R440" s="38">
        <v>0</v>
      </c>
      <c r="S440" s="40">
        <f t="shared" si="44"/>
        <v>1.2027699999999999E-3</v>
      </c>
      <c r="T440" s="26" t="str">
        <f t="shared" si="46"/>
        <v>-</v>
      </c>
      <c r="U440" s="38"/>
      <c r="V440" s="38"/>
      <c r="W440" s="41" t="s">
        <v>933</v>
      </c>
      <c r="X440" s="42" t="s">
        <v>240</v>
      </c>
    </row>
    <row r="441" spans="1:24" s="29" customFormat="1" ht="47.25" x14ac:dyDescent="0.25">
      <c r="A441" s="36">
        <f t="shared" si="45"/>
        <v>408</v>
      </c>
      <c r="B441" s="37" t="s">
        <v>801</v>
      </c>
      <c r="C441" s="38">
        <v>0</v>
      </c>
      <c r="D441" s="39">
        <f t="shared" si="43"/>
        <v>0</v>
      </c>
      <c r="E441" s="39">
        <f t="shared" si="43"/>
        <v>1.14506E-3</v>
      </c>
      <c r="F441" s="38">
        <v>0</v>
      </c>
      <c r="G441" s="38">
        <v>0</v>
      </c>
      <c r="H441" s="38">
        <v>0</v>
      </c>
      <c r="I441" s="38">
        <v>0</v>
      </c>
      <c r="J441" s="38">
        <v>0</v>
      </c>
      <c r="K441" s="38">
        <v>0</v>
      </c>
      <c r="L441" s="38">
        <v>0</v>
      </c>
      <c r="M441" s="38">
        <v>1.14506E-3</v>
      </c>
      <c r="N441" s="38">
        <v>0.11654006</v>
      </c>
      <c r="O441" s="38">
        <v>0.11654006</v>
      </c>
      <c r="P441" s="38">
        <v>0</v>
      </c>
      <c r="Q441" s="38">
        <v>0</v>
      </c>
      <c r="R441" s="38">
        <v>0</v>
      </c>
      <c r="S441" s="40">
        <f t="shared" si="44"/>
        <v>1.14506E-3</v>
      </c>
      <c r="T441" s="26" t="str">
        <f t="shared" si="46"/>
        <v>-</v>
      </c>
      <c r="U441" s="38"/>
      <c r="V441" s="38"/>
      <c r="W441" s="41" t="s">
        <v>933</v>
      </c>
      <c r="X441" s="42" t="s">
        <v>240</v>
      </c>
    </row>
    <row r="442" spans="1:24" s="29" customFormat="1" ht="31.5" x14ac:dyDescent="0.25">
      <c r="A442" s="36">
        <f t="shared" si="45"/>
        <v>409</v>
      </c>
      <c r="B442" s="37" t="s">
        <v>525</v>
      </c>
      <c r="C442" s="38">
        <v>1.1939999800000001</v>
      </c>
      <c r="D442" s="39">
        <f t="shared" si="43"/>
        <v>1.1939999800000001</v>
      </c>
      <c r="E442" s="39">
        <f t="shared" si="43"/>
        <v>1.1939999800000001</v>
      </c>
      <c r="F442" s="38">
        <v>0</v>
      </c>
      <c r="G442" s="38">
        <v>0</v>
      </c>
      <c r="H442" s="38">
        <v>1.1939999800000001</v>
      </c>
      <c r="I442" s="38">
        <v>1.1939999800000001</v>
      </c>
      <c r="J442" s="38">
        <v>0</v>
      </c>
      <c r="K442" s="38">
        <v>0</v>
      </c>
      <c r="L442" s="38">
        <v>0</v>
      </c>
      <c r="M442" s="38">
        <v>0</v>
      </c>
      <c r="N442" s="38">
        <v>0</v>
      </c>
      <c r="O442" s="38">
        <v>0</v>
      </c>
      <c r="P442" s="38">
        <v>0</v>
      </c>
      <c r="Q442" s="38">
        <v>0</v>
      </c>
      <c r="R442" s="38">
        <v>0</v>
      </c>
      <c r="S442" s="40">
        <f t="shared" si="44"/>
        <v>0</v>
      </c>
      <c r="T442" s="26">
        <f t="shared" si="46"/>
        <v>1</v>
      </c>
      <c r="U442" s="38"/>
      <c r="V442" s="38"/>
      <c r="W442" s="41"/>
      <c r="X442" s="42" t="s">
        <v>241</v>
      </c>
    </row>
    <row r="443" spans="1:24" s="29" customFormat="1" ht="31.5" x14ac:dyDescent="0.25">
      <c r="A443" s="36">
        <f t="shared" si="45"/>
        <v>410</v>
      </c>
      <c r="B443" s="37" t="s">
        <v>802</v>
      </c>
      <c r="C443" s="38">
        <v>14.217938633299999</v>
      </c>
      <c r="D443" s="39">
        <f t="shared" si="43"/>
        <v>0</v>
      </c>
      <c r="E443" s="39">
        <f t="shared" si="43"/>
        <v>14.072461451000001</v>
      </c>
      <c r="F443" s="38">
        <v>0</v>
      </c>
      <c r="G443" s="38">
        <v>0.45099363999999997</v>
      </c>
      <c r="H443" s="38">
        <v>0</v>
      </c>
      <c r="I443" s="38">
        <v>3.8169420000000003E-2</v>
      </c>
      <c r="J443" s="38">
        <v>0</v>
      </c>
      <c r="K443" s="38">
        <v>5.6486290000000001E-2</v>
      </c>
      <c r="L443" s="38">
        <v>0</v>
      </c>
      <c r="M443" s="38">
        <v>13.526812101000001</v>
      </c>
      <c r="N443" s="38">
        <v>0.58277889000000005</v>
      </c>
      <c r="O443" s="38">
        <v>3.8165339999999999E-2</v>
      </c>
      <c r="P443" s="38">
        <v>14.018962399999999</v>
      </c>
      <c r="Q443" s="38">
        <v>14.018962399999999</v>
      </c>
      <c r="R443" s="38">
        <v>0.14547718229999873</v>
      </c>
      <c r="S443" s="40">
        <f t="shared" si="44"/>
        <v>14.072461451000001</v>
      </c>
      <c r="T443" s="26" t="str">
        <f t="shared" si="46"/>
        <v>-</v>
      </c>
      <c r="U443" s="38"/>
      <c r="V443" s="38"/>
      <c r="W443" s="41" t="s">
        <v>934</v>
      </c>
      <c r="X443" s="42" t="s">
        <v>237</v>
      </c>
    </row>
    <row r="444" spans="1:24" s="29" customFormat="1" ht="63" x14ac:dyDescent="0.25">
      <c r="A444" s="36">
        <f t="shared" si="45"/>
        <v>411</v>
      </c>
      <c r="B444" s="37" t="s">
        <v>803</v>
      </c>
      <c r="C444" s="38">
        <v>3.5154413644521174</v>
      </c>
      <c r="D444" s="39">
        <f t="shared" si="43"/>
        <v>3.5154413644521174</v>
      </c>
      <c r="E444" s="39">
        <f t="shared" si="43"/>
        <v>1.00445E-3</v>
      </c>
      <c r="F444" s="38">
        <v>0</v>
      </c>
      <c r="G444" s="38">
        <v>0</v>
      </c>
      <c r="H444" s="38">
        <v>0</v>
      </c>
      <c r="I444" s="38">
        <v>0</v>
      </c>
      <c r="J444" s="38">
        <v>0.16434881640930513</v>
      </c>
      <c r="K444" s="38">
        <v>0</v>
      </c>
      <c r="L444" s="38">
        <v>3.3510925480428124</v>
      </c>
      <c r="M444" s="38">
        <v>1.00445E-3</v>
      </c>
      <c r="N444" s="38">
        <v>7.7741450000000004E-2</v>
      </c>
      <c r="O444" s="38">
        <v>7.7741450000000004E-2</v>
      </c>
      <c r="P444" s="38">
        <v>0</v>
      </c>
      <c r="Q444" s="38">
        <v>0</v>
      </c>
      <c r="R444" s="38">
        <v>3.5144369144521175</v>
      </c>
      <c r="S444" s="40">
        <f t="shared" si="44"/>
        <v>-3.5144369144521175</v>
      </c>
      <c r="T444" s="26">
        <f t="shared" si="46"/>
        <v>2.8572514682137046E-4</v>
      </c>
      <c r="U444" s="38"/>
      <c r="V444" s="38"/>
      <c r="W444" s="41" t="s">
        <v>112</v>
      </c>
      <c r="X444" s="42" t="s">
        <v>237</v>
      </c>
    </row>
    <row r="445" spans="1:24" s="29" customFormat="1" ht="63" x14ac:dyDescent="0.25">
      <c r="A445" s="36">
        <f t="shared" si="45"/>
        <v>412</v>
      </c>
      <c r="B445" s="37" t="s">
        <v>804</v>
      </c>
      <c r="C445" s="38">
        <v>0.99431161431216053</v>
      </c>
      <c r="D445" s="39">
        <f t="shared" si="43"/>
        <v>0.99431161431216053</v>
      </c>
      <c r="E445" s="39">
        <f t="shared" si="43"/>
        <v>1.0139500000000002E-3</v>
      </c>
      <c r="F445" s="38">
        <v>0</v>
      </c>
      <c r="G445" s="38">
        <v>0</v>
      </c>
      <c r="H445" s="38">
        <v>0</v>
      </c>
      <c r="I445" s="38">
        <v>0</v>
      </c>
      <c r="J445" s="38">
        <v>4.6484536967933331E-2</v>
      </c>
      <c r="K445" s="38">
        <v>0</v>
      </c>
      <c r="L445" s="38">
        <v>0.94782707734422722</v>
      </c>
      <c r="M445" s="38">
        <v>1.0139500000000002E-3</v>
      </c>
      <c r="N445" s="38">
        <v>7.8476950000000004E-2</v>
      </c>
      <c r="O445" s="38">
        <v>7.8476950000000004E-2</v>
      </c>
      <c r="P445" s="38">
        <v>0</v>
      </c>
      <c r="Q445" s="38">
        <v>0</v>
      </c>
      <c r="R445" s="38">
        <v>0.99329766431216049</v>
      </c>
      <c r="S445" s="40">
        <f t="shared" si="44"/>
        <v>-0.99329766431216049</v>
      </c>
      <c r="T445" s="26">
        <f t="shared" si="46"/>
        <v>1.0197507354889192E-3</v>
      </c>
      <c r="U445" s="38"/>
      <c r="V445" s="38"/>
      <c r="W445" s="41" t="s">
        <v>112</v>
      </c>
      <c r="X445" s="42" t="s">
        <v>237</v>
      </c>
    </row>
    <row r="446" spans="1:24" s="29" customFormat="1" ht="63" x14ac:dyDescent="0.25">
      <c r="A446" s="36">
        <f t="shared" si="45"/>
        <v>413</v>
      </c>
      <c r="B446" s="37" t="s">
        <v>805</v>
      </c>
      <c r="C446" s="38">
        <v>3.4017103905275223</v>
      </c>
      <c r="D446" s="39">
        <f t="shared" si="43"/>
        <v>3.4017103905275219</v>
      </c>
      <c r="E446" s="39">
        <f t="shared" si="43"/>
        <v>2.0786300000000001E-3</v>
      </c>
      <c r="F446" s="38">
        <v>0</v>
      </c>
      <c r="G446" s="38">
        <v>0</v>
      </c>
      <c r="H446" s="38">
        <v>0</v>
      </c>
      <c r="I446" s="38">
        <v>0</v>
      </c>
      <c r="J446" s="38">
        <v>0.15903179065823198</v>
      </c>
      <c r="K446" s="38">
        <v>0</v>
      </c>
      <c r="L446" s="38">
        <v>3.24267859986929</v>
      </c>
      <c r="M446" s="38">
        <v>2.0786300000000001E-3</v>
      </c>
      <c r="N446" s="38">
        <v>0.16087862999999999</v>
      </c>
      <c r="O446" s="38">
        <v>0.16087862999999999</v>
      </c>
      <c r="P446" s="38">
        <v>0</v>
      </c>
      <c r="Q446" s="38">
        <v>0</v>
      </c>
      <c r="R446" s="38">
        <v>3.3996317605275221</v>
      </c>
      <c r="S446" s="40">
        <f t="shared" si="44"/>
        <v>-3.3996317605275217</v>
      </c>
      <c r="T446" s="26">
        <f t="shared" si="46"/>
        <v>6.1105437011575096E-4</v>
      </c>
      <c r="U446" s="38"/>
      <c r="V446" s="38"/>
      <c r="W446" s="41" t="s">
        <v>112</v>
      </c>
      <c r="X446" s="42" t="s">
        <v>237</v>
      </c>
    </row>
    <row r="447" spans="1:24" s="29" customFormat="1" ht="78.75" x14ac:dyDescent="0.25">
      <c r="A447" s="36">
        <f t="shared" si="45"/>
        <v>414</v>
      </c>
      <c r="B447" s="37" t="s">
        <v>806</v>
      </c>
      <c r="C447" s="38">
        <v>4.7364617617999993</v>
      </c>
      <c r="D447" s="39">
        <f t="shared" si="43"/>
        <v>0</v>
      </c>
      <c r="E447" s="39">
        <f t="shared" si="43"/>
        <v>3.6464814869999995</v>
      </c>
      <c r="F447" s="38">
        <v>0</v>
      </c>
      <c r="G447" s="38">
        <v>3.6464814869999995</v>
      </c>
      <c r="H447" s="38">
        <v>0</v>
      </c>
      <c r="I447" s="38">
        <v>0</v>
      </c>
      <c r="J447" s="38">
        <v>0</v>
      </c>
      <c r="K447" s="38">
        <v>0</v>
      </c>
      <c r="L447" s="38">
        <v>0</v>
      </c>
      <c r="M447" s="38">
        <v>0</v>
      </c>
      <c r="N447" s="38">
        <v>0</v>
      </c>
      <c r="O447" s="38">
        <v>0</v>
      </c>
      <c r="P447" s="38">
        <v>0</v>
      </c>
      <c r="Q447" s="38">
        <v>0</v>
      </c>
      <c r="R447" s="38">
        <v>1.0899802747999998</v>
      </c>
      <c r="S447" s="40">
        <f t="shared" si="44"/>
        <v>3.6464814869999995</v>
      </c>
      <c r="T447" s="26" t="str">
        <f t="shared" si="46"/>
        <v>-</v>
      </c>
      <c r="U447" s="38"/>
      <c r="V447" s="38"/>
      <c r="W447" s="41" t="s">
        <v>812</v>
      </c>
      <c r="X447" s="42" t="s">
        <v>237</v>
      </c>
    </row>
    <row r="448" spans="1:24" s="29" customFormat="1" ht="94.5" x14ac:dyDescent="0.25">
      <c r="A448" s="36">
        <f t="shared" si="45"/>
        <v>415</v>
      </c>
      <c r="B448" s="37" t="s">
        <v>807</v>
      </c>
      <c r="C448" s="38">
        <v>0</v>
      </c>
      <c r="D448" s="39">
        <f t="shared" si="43"/>
        <v>0</v>
      </c>
      <c r="E448" s="39">
        <f t="shared" si="43"/>
        <v>3.8546862799999997</v>
      </c>
      <c r="F448" s="38">
        <v>0</v>
      </c>
      <c r="G448" s="38">
        <v>3.6480566200000002</v>
      </c>
      <c r="H448" s="38">
        <v>0</v>
      </c>
      <c r="I448" s="38">
        <v>0.18844666999999998</v>
      </c>
      <c r="J448" s="38">
        <v>0</v>
      </c>
      <c r="K448" s="38">
        <v>8.9797000000000002E-3</v>
      </c>
      <c r="L448" s="38">
        <v>0</v>
      </c>
      <c r="M448" s="38">
        <v>9.2032899999999994E-3</v>
      </c>
      <c r="N448" s="38">
        <v>3.2886497099999996</v>
      </c>
      <c r="O448" s="38">
        <v>9.2004900000000004E-3</v>
      </c>
      <c r="P448" s="38">
        <v>3.5362034699999998</v>
      </c>
      <c r="Q448" s="38">
        <v>0</v>
      </c>
      <c r="R448" s="38">
        <v>0</v>
      </c>
      <c r="S448" s="40">
        <f t="shared" si="44"/>
        <v>3.8546862799999997</v>
      </c>
      <c r="T448" s="26" t="str">
        <f t="shared" si="46"/>
        <v>-</v>
      </c>
      <c r="U448" s="38"/>
      <c r="V448" s="38"/>
      <c r="W448" s="41" t="s">
        <v>935</v>
      </c>
      <c r="X448" s="42" t="s">
        <v>237</v>
      </c>
    </row>
    <row r="449" spans="1:24" s="29" customFormat="1" ht="31.5" x14ac:dyDescent="0.25">
      <c r="A449" s="36">
        <f t="shared" si="45"/>
        <v>416</v>
      </c>
      <c r="B449" s="37" t="s">
        <v>808</v>
      </c>
      <c r="C449" s="38">
        <v>0</v>
      </c>
      <c r="D449" s="39">
        <f t="shared" ref="D449:E464" si="47">F449+H449+J449+L449</f>
        <v>0</v>
      </c>
      <c r="E449" s="39">
        <f t="shared" si="47"/>
        <v>0.59257567999999994</v>
      </c>
      <c r="F449" s="38">
        <v>0</v>
      </c>
      <c r="G449" s="38">
        <v>4.3628010000000002E-2</v>
      </c>
      <c r="H449" s="38">
        <v>0</v>
      </c>
      <c r="I449" s="38">
        <v>0.14538123</v>
      </c>
      <c r="J449" s="38">
        <v>0</v>
      </c>
      <c r="K449" s="38">
        <v>4.7998310000000002E-2</v>
      </c>
      <c r="L449" s="38">
        <v>0</v>
      </c>
      <c r="M449" s="38">
        <v>0.35556812999999998</v>
      </c>
      <c r="N449" s="38">
        <v>0.59257511000000007</v>
      </c>
      <c r="O449" s="38">
        <v>0.15406896</v>
      </c>
      <c r="P449" s="38">
        <v>0</v>
      </c>
      <c r="Q449" s="38">
        <v>0</v>
      </c>
      <c r="R449" s="38">
        <v>0</v>
      </c>
      <c r="S449" s="40">
        <f t="shared" si="44"/>
        <v>0.59257567999999994</v>
      </c>
      <c r="T449" s="26" t="str">
        <f t="shared" si="46"/>
        <v>-</v>
      </c>
      <c r="U449" s="38"/>
      <c r="V449" s="38"/>
      <c r="W449" s="41" t="s">
        <v>936</v>
      </c>
      <c r="X449" s="42" t="s">
        <v>237</v>
      </c>
    </row>
    <row r="450" spans="1:24" s="29" customFormat="1" ht="78.75" x14ac:dyDescent="0.25">
      <c r="A450" s="36">
        <f t="shared" si="45"/>
        <v>417</v>
      </c>
      <c r="B450" s="37" t="s">
        <v>809</v>
      </c>
      <c r="C450" s="38">
        <v>2.9797494247999987</v>
      </c>
      <c r="D450" s="39">
        <f t="shared" si="47"/>
        <v>2.9797538299999999</v>
      </c>
      <c r="E450" s="39">
        <f t="shared" si="47"/>
        <v>2.40476082651</v>
      </c>
      <c r="F450" s="38">
        <v>2.40476082651</v>
      </c>
      <c r="G450" s="38">
        <v>2.40476082651</v>
      </c>
      <c r="H450" s="38">
        <v>0</v>
      </c>
      <c r="I450" s="38">
        <v>0</v>
      </c>
      <c r="J450" s="38">
        <v>0</v>
      </c>
      <c r="K450" s="38">
        <v>0</v>
      </c>
      <c r="L450" s="38">
        <v>0.57499300348999993</v>
      </c>
      <c r="M450" s="38">
        <v>0</v>
      </c>
      <c r="N450" s="38">
        <v>0</v>
      </c>
      <c r="O450" s="38">
        <v>0</v>
      </c>
      <c r="P450" s="38">
        <v>0</v>
      </c>
      <c r="Q450" s="38">
        <v>0</v>
      </c>
      <c r="R450" s="38">
        <v>0.57498859828999871</v>
      </c>
      <c r="S450" s="40">
        <f t="shared" si="44"/>
        <v>-0.57499300348999993</v>
      </c>
      <c r="T450" s="26">
        <f t="shared" si="46"/>
        <v>0.80703338722111817</v>
      </c>
      <c r="U450" s="38"/>
      <c r="V450" s="38"/>
      <c r="W450" s="41" t="s">
        <v>812</v>
      </c>
      <c r="X450" s="42" t="s">
        <v>237</v>
      </c>
    </row>
    <row r="451" spans="1:24" s="29" customFormat="1" ht="31.5" x14ac:dyDescent="0.25">
      <c r="A451" s="36">
        <f t="shared" si="45"/>
        <v>418</v>
      </c>
      <c r="B451" s="37" t="s">
        <v>810</v>
      </c>
      <c r="C451" s="38">
        <v>0</v>
      </c>
      <c r="D451" s="39">
        <f t="shared" si="47"/>
        <v>0</v>
      </c>
      <c r="E451" s="39">
        <f t="shared" si="47"/>
        <v>0</v>
      </c>
      <c r="F451" s="38">
        <v>0</v>
      </c>
      <c r="G451" s="38">
        <v>0</v>
      </c>
      <c r="H451" s="38">
        <v>0</v>
      </c>
      <c r="I451" s="38">
        <v>0</v>
      </c>
      <c r="J451" s="38">
        <v>0</v>
      </c>
      <c r="K451" s="38">
        <v>0</v>
      </c>
      <c r="L451" s="38">
        <v>0</v>
      </c>
      <c r="M451" s="38">
        <v>0</v>
      </c>
      <c r="N451" s="38">
        <v>0</v>
      </c>
      <c r="O451" s="38">
        <v>0</v>
      </c>
      <c r="P451" s="38">
        <v>14.476693060000001</v>
      </c>
      <c r="Q451" s="38">
        <v>14.476693060000001</v>
      </c>
      <c r="R451" s="38">
        <v>0</v>
      </c>
      <c r="S451" s="40">
        <f t="shared" si="44"/>
        <v>0</v>
      </c>
      <c r="T451" s="26" t="str">
        <f t="shared" si="46"/>
        <v>-</v>
      </c>
      <c r="U451" s="38"/>
      <c r="V451" s="38"/>
      <c r="W451" s="41" t="s">
        <v>937</v>
      </c>
      <c r="X451" s="42" t="s">
        <v>241</v>
      </c>
    </row>
    <row r="452" spans="1:24" s="47" customFormat="1" ht="31.5" x14ac:dyDescent="0.25">
      <c r="A452" s="36">
        <f t="shared" si="45"/>
        <v>419</v>
      </c>
      <c r="B452" s="37" t="s">
        <v>113</v>
      </c>
      <c r="C452" s="38">
        <f>SUM(C453:C522)</f>
        <v>47.081642808707592</v>
      </c>
      <c r="D452" s="39">
        <f t="shared" si="47"/>
        <v>47.081655878549626</v>
      </c>
      <c r="E452" s="39">
        <f t="shared" si="47"/>
        <v>35.360794082030402</v>
      </c>
      <c r="F452" s="38">
        <f t="shared" ref="F452:S452" si="48">SUM(F453:F522)</f>
        <v>13.768000000000001</v>
      </c>
      <c r="G452" s="38">
        <f t="shared" si="48"/>
        <v>13.768000000000001</v>
      </c>
      <c r="H452" s="38">
        <f t="shared" si="48"/>
        <v>4.7086044600000001</v>
      </c>
      <c r="I452" s="38">
        <f t="shared" si="48"/>
        <v>4.7042044599999997</v>
      </c>
      <c r="J452" s="38">
        <f t="shared" si="48"/>
        <v>14.8683333307869</v>
      </c>
      <c r="K452" s="38">
        <f t="shared" si="48"/>
        <v>6.2679009320928012</v>
      </c>
      <c r="L452" s="38">
        <f t="shared" si="48"/>
        <v>13.736718087762725</v>
      </c>
      <c r="M452" s="38">
        <f t="shared" si="48"/>
        <v>10.6206886899376</v>
      </c>
      <c r="N452" s="38">
        <f t="shared" si="48"/>
        <v>27.586763549999997</v>
      </c>
      <c r="O452" s="38">
        <f t="shared" si="48"/>
        <v>6.1610169399999997</v>
      </c>
      <c r="P452" s="38">
        <f t="shared" si="48"/>
        <v>27.586763549999997</v>
      </c>
      <c r="Q452" s="38">
        <f t="shared" si="48"/>
        <v>6.1610169399999997</v>
      </c>
      <c r="R452" s="38">
        <f t="shared" si="48"/>
        <v>25.072583287391637</v>
      </c>
      <c r="S452" s="38">
        <f t="shared" si="48"/>
        <v>-11.72086179651923</v>
      </c>
      <c r="T452" s="26">
        <f t="shared" si="46"/>
        <v>0.75105247303208722</v>
      </c>
      <c r="U452" s="38"/>
      <c r="V452" s="38"/>
      <c r="W452" s="41"/>
      <c r="X452" s="42"/>
    </row>
    <row r="453" spans="1:24" s="29" customFormat="1" x14ac:dyDescent="0.25">
      <c r="A453" s="36"/>
      <c r="B453" s="37" t="s">
        <v>1587</v>
      </c>
      <c r="C453" s="38">
        <v>8.5673154326759988</v>
      </c>
      <c r="D453" s="39">
        <f t="shared" si="47"/>
        <v>8.5673154326759988</v>
      </c>
      <c r="E453" s="39">
        <f t="shared" si="47"/>
        <v>0</v>
      </c>
      <c r="F453" s="38">
        <v>5.8090000000000011</v>
      </c>
      <c r="G453" s="38">
        <v>0</v>
      </c>
      <c r="H453" s="38">
        <v>2.1068900000000004</v>
      </c>
      <c r="I453" s="38">
        <v>0</v>
      </c>
      <c r="J453" s="38">
        <v>0</v>
      </c>
      <c r="K453" s="38">
        <v>0</v>
      </c>
      <c r="L453" s="38">
        <v>0.65142543267599784</v>
      </c>
      <c r="M453" s="38">
        <v>0</v>
      </c>
      <c r="N453" s="38">
        <v>0</v>
      </c>
      <c r="O453" s="38">
        <v>0</v>
      </c>
      <c r="P453" s="38">
        <v>0</v>
      </c>
      <c r="Q453" s="38">
        <v>0</v>
      </c>
      <c r="R453" s="38">
        <v>8.5673154326759988</v>
      </c>
      <c r="S453" s="40">
        <f t="shared" si="44"/>
        <v>-8.5673154326759988</v>
      </c>
      <c r="T453" s="26">
        <f t="shared" si="46"/>
        <v>0</v>
      </c>
      <c r="U453" s="38"/>
      <c r="V453" s="38"/>
      <c r="W453" s="41" t="s">
        <v>61</v>
      </c>
      <c r="X453" s="42" t="s">
        <v>237</v>
      </c>
    </row>
    <row r="454" spans="1:24" s="29" customFormat="1" x14ac:dyDescent="0.25">
      <c r="A454" s="36"/>
      <c r="B454" s="37" t="s">
        <v>1588</v>
      </c>
      <c r="C454" s="38">
        <v>7.470390000000001</v>
      </c>
      <c r="D454" s="39">
        <f t="shared" si="47"/>
        <v>7.470390000000001</v>
      </c>
      <c r="E454" s="39">
        <f t="shared" si="47"/>
        <v>8.4753900000000009</v>
      </c>
      <c r="F454" s="38">
        <v>5</v>
      </c>
      <c r="G454" s="38">
        <v>8.4753900000000009</v>
      </c>
      <c r="H454" s="38">
        <v>0</v>
      </c>
      <c r="I454" s="38">
        <v>0</v>
      </c>
      <c r="J454" s="38">
        <v>0</v>
      </c>
      <c r="K454" s="38">
        <v>0</v>
      </c>
      <c r="L454" s="38">
        <v>2.470390000000001</v>
      </c>
      <c r="M454" s="38">
        <v>0</v>
      </c>
      <c r="N454" s="38">
        <v>0</v>
      </c>
      <c r="O454" s="38">
        <v>0</v>
      </c>
      <c r="P454" s="38">
        <v>0</v>
      </c>
      <c r="Q454" s="38">
        <v>0</v>
      </c>
      <c r="R454" s="38">
        <v>0</v>
      </c>
      <c r="S454" s="40">
        <f t="shared" si="44"/>
        <v>1.0049999999999999</v>
      </c>
      <c r="T454" s="26">
        <f t="shared" si="46"/>
        <v>1.1345311288968849</v>
      </c>
      <c r="U454" s="38"/>
      <c r="V454" s="38"/>
      <c r="W454" s="41" t="s">
        <v>104</v>
      </c>
      <c r="X454" s="42" t="s">
        <v>237</v>
      </c>
    </row>
    <row r="455" spans="1:24" s="29" customFormat="1" x14ac:dyDescent="0.25">
      <c r="A455" s="36"/>
      <c r="B455" s="37" t="s">
        <v>1589</v>
      </c>
      <c r="C455" s="38">
        <v>2.9589970409999999</v>
      </c>
      <c r="D455" s="39">
        <f t="shared" si="47"/>
        <v>2.9590000000000001</v>
      </c>
      <c r="E455" s="39">
        <f t="shared" si="47"/>
        <v>2.9594999999999998</v>
      </c>
      <c r="F455" s="38">
        <v>2.9590000000000001</v>
      </c>
      <c r="G455" s="38">
        <v>2.9594999999999998</v>
      </c>
      <c r="H455" s="38">
        <v>0</v>
      </c>
      <c r="I455" s="38">
        <v>0</v>
      </c>
      <c r="J455" s="38">
        <v>0</v>
      </c>
      <c r="K455" s="38">
        <v>0</v>
      </c>
      <c r="L455" s="38">
        <v>0</v>
      </c>
      <c r="M455" s="38">
        <v>0</v>
      </c>
      <c r="N455" s="38">
        <v>0</v>
      </c>
      <c r="O455" s="38">
        <v>0</v>
      </c>
      <c r="P455" s="38">
        <v>0</v>
      </c>
      <c r="Q455" s="38">
        <v>0</v>
      </c>
      <c r="R455" s="38">
        <v>0</v>
      </c>
      <c r="S455" s="40">
        <f t="shared" si="44"/>
        <v>4.9999999999972289E-4</v>
      </c>
      <c r="T455" s="26">
        <f t="shared" si="46"/>
        <v>1.0001689760054071</v>
      </c>
      <c r="U455" s="38"/>
      <c r="V455" s="38"/>
      <c r="W455" s="41"/>
      <c r="X455" s="42" t="s">
        <v>237</v>
      </c>
    </row>
    <row r="456" spans="1:24" s="29" customFormat="1" x14ac:dyDescent="0.25">
      <c r="A456" s="36"/>
      <c r="B456" s="37" t="s">
        <v>1590</v>
      </c>
      <c r="C456" s="38">
        <v>2.3331076668900002</v>
      </c>
      <c r="D456" s="39">
        <f t="shared" si="47"/>
        <v>2.33311</v>
      </c>
      <c r="E456" s="39">
        <f t="shared" si="47"/>
        <v>2.33311</v>
      </c>
      <c r="F456" s="38">
        <v>0</v>
      </c>
      <c r="G456" s="38">
        <v>2.33311</v>
      </c>
      <c r="H456" s="38">
        <v>2.33311</v>
      </c>
      <c r="I456" s="38">
        <v>0</v>
      </c>
      <c r="J456" s="38">
        <v>0</v>
      </c>
      <c r="K456" s="38">
        <v>0</v>
      </c>
      <c r="L456" s="38">
        <v>0</v>
      </c>
      <c r="M456" s="38">
        <v>0</v>
      </c>
      <c r="N456" s="38">
        <v>0</v>
      </c>
      <c r="O456" s="38">
        <v>0</v>
      </c>
      <c r="P456" s="38">
        <v>0</v>
      </c>
      <c r="Q456" s="38">
        <v>0</v>
      </c>
      <c r="R456" s="38">
        <v>0</v>
      </c>
      <c r="S456" s="40">
        <f t="shared" si="44"/>
        <v>0</v>
      </c>
      <c r="T456" s="26">
        <f t="shared" si="46"/>
        <v>1</v>
      </c>
      <c r="U456" s="38"/>
      <c r="V456" s="38"/>
      <c r="W456" s="41"/>
      <c r="X456" s="42" t="s">
        <v>237</v>
      </c>
    </row>
    <row r="457" spans="1:24" s="29" customFormat="1" x14ac:dyDescent="0.25">
      <c r="A457" s="36"/>
      <c r="B457" s="37" t="s">
        <v>114</v>
      </c>
      <c r="C457" s="38">
        <v>0</v>
      </c>
      <c r="D457" s="39">
        <f t="shared" si="47"/>
        <v>0</v>
      </c>
      <c r="E457" s="39">
        <f t="shared" si="47"/>
        <v>0</v>
      </c>
      <c r="F457" s="38">
        <v>0</v>
      </c>
      <c r="G457" s="38">
        <v>0</v>
      </c>
      <c r="H457" s="38">
        <v>0</v>
      </c>
      <c r="I457" s="38">
        <v>0</v>
      </c>
      <c r="J457" s="38">
        <v>0</v>
      </c>
      <c r="K457" s="38">
        <v>0</v>
      </c>
      <c r="L457" s="38">
        <v>0</v>
      </c>
      <c r="M457" s="38">
        <v>0</v>
      </c>
      <c r="N457" s="38">
        <v>1.60932203</v>
      </c>
      <c r="O457" s="38">
        <v>0</v>
      </c>
      <c r="P457" s="38">
        <v>1.60932203</v>
      </c>
      <c r="Q457" s="38">
        <v>0</v>
      </c>
      <c r="R457" s="38">
        <v>0</v>
      </c>
      <c r="S457" s="40">
        <f t="shared" si="44"/>
        <v>0</v>
      </c>
      <c r="T457" s="26" t="str">
        <f t="shared" si="46"/>
        <v>-</v>
      </c>
      <c r="U457" s="38"/>
      <c r="V457" s="38"/>
      <c r="W457" s="41"/>
      <c r="X457" s="42" t="s">
        <v>237</v>
      </c>
    </row>
    <row r="458" spans="1:24" s="29" customFormat="1" ht="47.25" x14ac:dyDescent="0.25">
      <c r="A458" s="36"/>
      <c r="B458" s="37" t="s">
        <v>1591</v>
      </c>
      <c r="C458" s="38">
        <v>0</v>
      </c>
      <c r="D458" s="39">
        <f t="shared" si="47"/>
        <v>0</v>
      </c>
      <c r="E458" s="39">
        <f t="shared" si="47"/>
        <v>0</v>
      </c>
      <c r="F458" s="38">
        <v>0</v>
      </c>
      <c r="G458" s="38">
        <v>0</v>
      </c>
      <c r="H458" s="38">
        <v>0</v>
      </c>
      <c r="I458" s="38">
        <v>0</v>
      </c>
      <c r="J458" s="38">
        <v>0</v>
      </c>
      <c r="K458" s="38">
        <v>0</v>
      </c>
      <c r="L458" s="38">
        <v>0</v>
      </c>
      <c r="M458" s="38">
        <v>0</v>
      </c>
      <c r="N458" s="38">
        <v>4.4745762899999999</v>
      </c>
      <c r="O458" s="38">
        <v>0</v>
      </c>
      <c r="P458" s="38">
        <v>4.4745762899999999</v>
      </c>
      <c r="Q458" s="38">
        <v>0</v>
      </c>
      <c r="R458" s="38">
        <v>0</v>
      </c>
      <c r="S458" s="40">
        <f t="shared" ref="S458:S521" si="49">E458-D458</f>
        <v>0</v>
      </c>
      <c r="T458" s="26" t="str">
        <f t="shared" si="46"/>
        <v>-</v>
      </c>
      <c r="U458" s="38"/>
      <c r="V458" s="38"/>
      <c r="W458" s="41"/>
      <c r="X458" s="42" t="s">
        <v>237</v>
      </c>
    </row>
    <row r="459" spans="1:24" s="29" customFormat="1" x14ac:dyDescent="0.25">
      <c r="A459" s="36"/>
      <c r="B459" s="37" t="s">
        <v>1592</v>
      </c>
      <c r="C459" s="38">
        <v>0</v>
      </c>
      <c r="D459" s="39">
        <f t="shared" si="47"/>
        <v>0</v>
      </c>
      <c r="E459" s="39">
        <f t="shared" si="47"/>
        <v>0</v>
      </c>
      <c r="F459" s="38">
        <v>0</v>
      </c>
      <c r="G459" s="38">
        <v>0</v>
      </c>
      <c r="H459" s="38">
        <v>0</v>
      </c>
      <c r="I459" s="38">
        <v>0</v>
      </c>
      <c r="J459" s="38">
        <v>0</v>
      </c>
      <c r="K459" s="38">
        <v>0</v>
      </c>
      <c r="L459" s="38">
        <v>0</v>
      </c>
      <c r="M459" s="38">
        <v>0</v>
      </c>
      <c r="N459" s="38">
        <v>0.32744406999999998</v>
      </c>
      <c r="O459" s="38">
        <v>0</v>
      </c>
      <c r="P459" s="38">
        <v>0.32744406999999998</v>
      </c>
      <c r="Q459" s="38">
        <v>0</v>
      </c>
      <c r="R459" s="38">
        <v>0</v>
      </c>
      <c r="S459" s="40">
        <f t="shared" si="49"/>
        <v>0</v>
      </c>
      <c r="T459" s="26" t="str">
        <f t="shared" si="46"/>
        <v>-</v>
      </c>
      <c r="U459" s="38"/>
      <c r="V459" s="38"/>
      <c r="W459" s="41"/>
      <c r="X459" s="42" t="s">
        <v>237</v>
      </c>
    </row>
    <row r="460" spans="1:24" s="29" customFormat="1" x14ac:dyDescent="0.25">
      <c r="A460" s="36"/>
      <c r="B460" s="37" t="s">
        <v>1593</v>
      </c>
      <c r="C460" s="38">
        <v>0</v>
      </c>
      <c r="D460" s="39">
        <f t="shared" si="47"/>
        <v>0</v>
      </c>
      <c r="E460" s="39">
        <f t="shared" si="47"/>
        <v>0</v>
      </c>
      <c r="F460" s="38">
        <v>0</v>
      </c>
      <c r="G460" s="38">
        <v>0</v>
      </c>
      <c r="H460" s="38">
        <v>0</v>
      </c>
      <c r="I460" s="38">
        <v>0</v>
      </c>
      <c r="J460" s="38">
        <v>0</v>
      </c>
      <c r="K460" s="38">
        <v>0</v>
      </c>
      <c r="L460" s="38">
        <v>0</v>
      </c>
      <c r="M460" s="38">
        <v>0</v>
      </c>
      <c r="N460" s="38">
        <v>0.32744406999999998</v>
      </c>
      <c r="O460" s="38">
        <v>0</v>
      </c>
      <c r="P460" s="38">
        <v>0.32744406999999998</v>
      </c>
      <c r="Q460" s="38">
        <v>0</v>
      </c>
      <c r="R460" s="38">
        <v>0</v>
      </c>
      <c r="S460" s="40">
        <f t="shared" si="49"/>
        <v>0</v>
      </c>
      <c r="T460" s="26" t="str">
        <f t="shared" si="46"/>
        <v>-</v>
      </c>
      <c r="U460" s="38"/>
      <c r="V460" s="38"/>
      <c r="W460" s="41"/>
      <c r="X460" s="42" t="s">
        <v>237</v>
      </c>
    </row>
    <row r="461" spans="1:24" s="29" customFormat="1" x14ac:dyDescent="0.25">
      <c r="A461" s="36"/>
      <c r="B461" s="37" t="s">
        <v>1594</v>
      </c>
      <c r="C461" s="38">
        <v>0</v>
      </c>
      <c r="D461" s="39">
        <f t="shared" si="47"/>
        <v>0</v>
      </c>
      <c r="E461" s="39">
        <f t="shared" si="47"/>
        <v>0</v>
      </c>
      <c r="F461" s="38">
        <v>0</v>
      </c>
      <c r="G461" s="38">
        <v>0</v>
      </c>
      <c r="H461" s="38">
        <v>0</v>
      </c>
      <c r="I461" s="38">
        <v>0</v>
      </c>
      <c r="J461" s="38">
        <v>0</v>
      </c>
      <c r="K461" s="38">
        <v>0</v>
      </c>
      <c r="L461" s="38">
        <v>0</v>
      </c>
      <c r="M461" s="38">
        <v>0</v>
      </c>
      <c r="N461" s="38">
        <v>0.32744406999999998</v>
      </c>
      <c r="O461" s="38">
        <v>0</v>
      </c>
      <c r="P461" s="38">
        <v>0.32744406999999998</v>
      </c>
      <c r="Q461" s="38">
        <v>0</v>
      </c>
      <c r="R461" s="38">
        <v>0</v>
      </c>
      <c r="S461" s="40">
        <f t="shared" si="49"/>
        <v>0</v>
      </c>
      <c r="T461" s="26" t="str">
        <f t="shared" si="46"/>
        <v>-</v>
      </c>
      <c r="U461" s="38"/>
      <c r="V461" s="38"/>
      <c r="W461" s="41"/>
      <c r="X461" s="42" t="s">
        <v>237</v>
      </c>
    </row>
    <row r="462" spans="1:24" s="29" customFormat="1" ht="31.5" x14ac:dyDescent="0.25">
      <c r="A462" s="36"/>
      <c r="B462" s="37" t="s">
        <v>1595</v>
      </c>
      <c r="C462" s="38">
        <v>0</v>
      </c>
      <c r="D462" s="39">
        <f t="shared" si="47"/>
        <v>0</v>
      </c>
      <c r="E462" s="39">
        <f t="shared" si="47"/>
        <v>3.6349999999999998</v>
      </c>
      <c r="F462" s="38">
        <v>0</v>
      </c>
      <c r="G462" s="38">
        <v>0</v>
      </c>
      <c r="H462" s="38">
        <v>0</v>
      </c>
      <c r="I462" s="38">
        <v>0</v>
      </c>
      <c r="J462" s="38">
        <v>0</v>
      </c>
      <c r="K462" s="38">
        <v>0</v>
      </c>
      <c r="L462" s="38">
        <v>0</v>
      </c>
      <c r="M462" s="38">
        <v>3.6349999999999998</v>
      </c>
      <c r="N462" s="38">
        <v>3.0805084699999998</v>
      </c>
      <c r="O462" s="38">
        <v>3.0805084699999998</v>
      </c>
      <c r="P462" s="38">
        <v>3.0805084699999998</v>
      </c>
      <c r="Q462" s="38">
        <v>3.0805084699999998</v>
      </c>
      <c r="R462" s="38">
        <v>0</v>
      </c>
      <c r="S462" s="40">
        <f t="shared" si="49"/>
        <v>3.6349999999999998</v>
      </c>
      <c r="T462" s="26" t="str">
        <f t="shared" si="46"/>
        <v>-</v>
      </c>
      <c r="U462" s="38"/>
      <c r="V462" s="38"/>
      <c r="W462" s="41" t="s">
        <v>104</v>
      </c>
      <c r="X462" s="42" t="s">
        <v>237</v>
      </c>
    </row>
    <row r="463" spans="1:24" s="29" customFormat="1" ht="31.5" x14ac:dyDescent="0.25">
      <c r="A463" s="36"/>
      <c r="B463" s="37" t="s">
        <v>1596</v>
      </c>
      <c r="C463" s="38">
        <v>0</v>
      </c>
      <c r="D463" s="39">
        <f t="shared" si="47"/>
        <v>0</v>
      </c>
      <c r="E463" s="39">
        <f t="shared" si="47"/>
        <v>3.6349999999999998</v>
      </c>
      <c r="F463" s="38">
        <v>0</v>
      </c>
      <c r="G463" s="38">
        <v>0</v>
      </c>
      <c r="H463" s="38">
        <v>0</v>
      </c>
      <c r="I463" s="38">
        <v>0</v>
      </c>
      <c r="J463" s="38">
        <v>0</v>
      </c>
      <c r="K463" s="38">
        <v>0</v>
      </c>
      <c r="L463" s="38">
        <v>0</v>
      </c>
      <c r="M463" s="38">
        <v>3.6349999999999998</v>
      </c>
      <c r="N463" s="38">
        <v>3.0805084699999998</v>
      </c>
      <c r="O463" s="38">
        <v>3.0805084699999998</v>
      </c>
      <c r="P463" s="38">
        <v>3.0805084699999998</v>
      </c>
      <c r="Q463" s="38">
        <v>3.0805084699999998</v>
      </c>
      <c r="R463" s="38">
        <v>0</v>
      </c>
      <c r="S463" s="40">
        <f t="shared" si="49"/>
        <v>3.6349999999999998</v>
      </c>
      <c r="T463" s="26" t="str">
        <f t="shared" si="46"/>
        <v>-</v>
      </c>
      <c r="U463" s="38"/>
      <c r="V463" s="38"/>
      <c r="W463" s="41" t="s">
        <v>104</v>
      </c>
      <c r="X463" s="42" t="s">
        <v>237</v>
      </c>
    </row>
    <row r="464" spans="1:24" s="29" customFormat="1" ht="31.5" x14ac:dyDescent="0.25">
      <c r="A464" s="36"/>
      <c r="B464" s="37" t="s">
        <v>1597</v>
      </c>
      <c r="C464" s="38">
        <v>0</v>
      </c>
      <c r="D464" s="39">
        <f t="shared" si="47"/>
        <v>0</v>
      </c>
      <c r="E464" s="39">
        <f t="shared" si="47"/>
        <v>0</v>
      </c>
      <c r="F464" s="38">
        <v>0</v>
      </c>
      <c r="G464" s="38">
        <v>0</v>
      </c>
      <c r="H464" s="38">
        <v>0</v>
      </c>
      <c r="I464" s="38">
        <v>0</v>
      </c>
      <c r="J464" s="38">
        <v>0</v>
      </c>
      <c r="K464" s="38">
        <v>0</v>
      </c>
      <c r="L464" s="38">
        <v>0</v>
      </c>
      <c r="M464" s="38">
        <v>0</v>
      </c>
      <c r="N464" s="38">
        <v>10.057627099999999</v>
      </c>
      <c r="O464" s="38">
        <v>0</v>
      </c>
      <c r="P464" s="38">
        <v>10.057627099999999</v>
      </c>
      <c r="Q464" s="38">
        <v>0</v>
      </c>
      <c r="R464" s="38">
        <v>0</v>
      </c>
      <c r="S464" s="40">
        <f t="shared" si="49"/>
        <v>0</v>
      </c>
      <c r="T464" s="26" t="str">
        <f t="shared" si="46"/>
        <v>-</v>
      </c>
      <c r="U464" s="38"/>
      <c r="V464" s="38"/>
      <c r="W464" s="41"/>
      <c r="X464" s="42" t="s">
        <v>237</v>
      </c>
    </row>
    <row r="465" spans="1:24" s="29" customFormat="1" ht="31.5" x14ac:dyDescent="0.25">
      <c r="A465" s="36"/>
      <c r="B465" s="37" t="s">
        <v>1598</v>
      </c>
      <c r="C465" s="38">
        <v>0</v>
      </c>
      <c r="D465" s="39">
        <f t="shared" ref="D465:E522" si="50">F465+H465+J465+L465</f>
        <v>0</v>
      </c>
      <c r="E465" s="39">
        <f t="shared" si="50"/>
        <v>0.98009999999999997</v>
      </c>
      <c r="F465" s="38">
        <v>0</v>
      </c>
      <c r="G465" s="38">
        <v>0</v>
      </c>
      <c r="H465" s="38">
        <v>0</v>
      </c>
      <c r="I465" s="38">
        <v>0.98009999999999997</v>
      </c>
      <c r="J465" s="38">
        <v>0</v>
      </c>
      <c r="K465" s="38">
        <v>0</v>
      </c>
      <c r="L465" s="38">
        <v>0</v>
      </c>
      <c r="M465" s="38">
        <v>0</v>
      </c>
      <c r="N465" s="38">
        <v>0.83059322000000002</v>
      </c>
      <c r="O465" s="38">
        <v>0</v>
      </c>
      <c r="P465" s="38">
        <v>0.83059322000000002</v>
      </c>
      <c r="Q465" s="38">
        <v>0</v>
      </c>
      <c r="R465" s="38">
        <v>0</v>
      </c>
      <c r="S465" s="40">
        <f t="shared" si="49"/>
        <v>0.98009999999999997</v>
      </c>
      <c r="T465" s="26" t="str">
        <f t="shared" si="46"/>
        <v>-</v>
      </c>
      <c r="U465" s="38"/>
      <c r="V465" s="38"/>
      <c r="W465" s="41" t="s">
        <v>104</v>
      </c>
      <c r="X465" s="42" t="s">
        <v>237</v>
      </c>
    </row>
    <row r="466" spans="1:24" s="29" customFormat="1" ht="31.5" x14ac:dyDescent="0.25">
      <c r="A466" s="36"/>
      <c r="B466" s="37" t="s">
        <v>1599</v>
      </c>
      <c r="C466" s="38">
        <v>0</v>
      </c>
      <c r="D466" s="39">
        <f t="shared" si="50"/>
        <v>0</v>
      </c>
      <c r="E466" s="39">
        <f t="shared" si="50"/>
        <v>0.91849999999999998</v>
      </c>
      <c r="F466" s="38">
        <v>0</v>
      </c>
      <c r="G466" s="38">
        <v>0</v>
      </c>
      <c r="H466" s="38">
        <v>0</v>
      </c>
      <c r="I466" s="38">
        <v>0.91849999999999998</v>
      </c>
      <c r="J466" s="38">
        <v>0</v>
      </c>
      <c r="K466" s="38">
        <v>0</v>
      </c>
      <c r="L466" s="38">
        <v>0</v>
      </c>
      <c r="M466" s="38">
        <v>0</v>
      </c>
      <c r="N466" s="38">
        <v>0.77838982999999995</v>
      </c>
      <c r="O466" s="38">
        <v>0</v>
      </c>
      <c r="P466" s="38">
        <v>0.77838982999999995</v>
      </c>
      <c r="Q466" s="38">
        <v>0</v>
      </c>
      <c r="R466" s="38">
        <v>0</v>
      </c>
      <c r="S466" s="40">
        <f t="shared" si="49"/>
        <v>0.91849999999999998</v>
      </c>
      <c r="T466" s="26" t="str">
        <f t="shared" si="46"/>
        <v>-</v>
      </c>
      <c r="U466" s="38"/>
      <c r="V466" s="38"/>
      <c r="W466" s="41" t="s">
        <v>104</v>
      </c>
      <c r="X466" s="42" t="s">
        <v>237</v>
      </c>
    </row>
    <row r="467" spans="1:24" s="29" customFormat="1" x14ac:dyDescent="0.25">
      <c r="A467" s="36"/>
      <c r="B467" s="37" t="s">
        <v>1600</v>
      </c>
      <c r="C467" s="38">
        <v>0</v>
      </c>
      <c r="D467" s="39">
        <f t="shared" si="50"/>
        <v>0</v>
      </c>
      <c r="E467" s="39">
        <f t="shared" si="50"/>
        <v>2.5369999999999999</v>
      </c>
      <c r="F467" s="38">
        <v>0</v>
      </c>
      <c r="G467" s="38">
        <v>0</v>
      </c>
      <c r="H467" s="38">
        <v>0</v>
      </c>
      <c r="I467" s="38">
        <v>2.5369999999999999</v>
      </c>
      <c r="J467" s="38">
        <v>0</v>
      </c>
      <c r="K467" s="38">
        <v>0</v>
      </c>
      <c r="L467" s="38">
        <v>0</v>
      </c>
      <c r="M467" s="38">
        <v>0</v>
      </c>
      <c r="N467" s="38">
        <v>2.15</v>
      </c>
      <c r="O467" s="38">
        <v>0</v>
      </c>
      <c r="P467" s="38">
        <v>2.15</v>
      </c>
      <c r="Q467" s="38">
        <v>0</v>
      </c>
      <c r="R467" s="38">
        <v>0</v>
      </c>
      <c r="S467" s="40">
        <f t="shared" si="49"/>
        <v>2.5369999999999999</v>
      </c>
      <c r="T467" s="26" t="str">
        <f t="shared" si="46"/>
        <v>-</v>
      </c>
      <c r="U467" s="38"/>
      <c r="V467" s="38"/>
      <c r="W467" s="41" t="s">
        <v>104</v>
      </c>
      <c r="X467" s="42" t="s">
        <v>237</v>
      </c>
    </row>
    <row r="468" spans="1:24" s="29" customFormat="1" ht="31.5" x14ac:dyDescent="0.25">
      <c r="A468" s="36"/>
      <c r="B468" s="37" t="s">
        <v>1601</v>
      </c>
      <c r="C468" s="38">
        <v>0.67209932790000004</v>
      </c>
      <c r="D468" s="39">
        <f t="shared" si="50"/>
        <v>0.67209932790000004</v>
      </c>
      <c r="E468" s="39">
        <f t="shared" si="50"/>
        <v>0.67209932790000004</v>
      </c>
      <c r="F468" s="38">
        <v>0</v>
      </c>
      <c r="G468" s="38">
        <v>0</v>
      </c>
      <c r="H468" s="38">
        <v>0</v>
      </c>
      <c r="I468" s="38">
        <v>0</v>
      </c>
      <c r="J468" s="38">
        <v>0.67209932790000004</v>
      </c>
      <c r="K468" s="38">
        <v>0</v>
      </c>
      <c r="L468" s="38">
        <v>0</v>
      </c>
      <c r="M468" s="38">
        <v>0.67209932790000004</v>
      </c>
      <c r="N468" s="38">
        <v>0</v>
      </c>
      <c r="O468" s="38">
        <v>0</v>
      </c>
      <c r="P468" s="38">
        <v>0</v>
      </c>
      <c r="Q468" s="38">
        <v>0</v>
      </c>
      <c r="R468" s="38">
        <v>0</v>
      </c>
      <c r="S468" s="40">
        <f t="shared" si="49"/>
        <v>0</v>
      </c>
      <c r="T468" s="26">
        <f t="shared" si="46"/>
        <v>1</v>
      </c>
      <c r="U468" s="38"/>
      <c r="V468" s="38"/>
      <c r="W468" s="41"/>
      <c r="X468" s="42" t="s">
        <v>237</v>
      </c>
    </row>
    <row r="469" spans="1:24" s="29" customFormat="1" x14ac:dyDescent="0.25">
      <c r="A469" s="36"/>
      <c r="B469" s="37" t="s">
        <v>1602</v>
      </c>
      <c r="C469" s="38">
        <v>0.26860419139554004</v>
      </c>
      <c r="D469" s="39">
        <f t="shared" si="50"/>
        <v>0.26860446000000004</v>
      </c>
      <c r="E469" s="39">
        <f t="shared" si="50"/>
        <v>0.26860446000000004</v>
      </c>
      <c r="F469" s="38">
        <v>0</v>
      </c>
      <c r="G469" s="38">
        <v>0</v>
      </c>
      <c r="H469" s="38">
        <v>0.26860446000000004</v>
      </c>
      <c r="I469" s="38">
        <v>0.26860446000000004</v>
      </c>
      <c r="J469" s="38">
        <v>0</v>
      </c>
      <c r="K469" s="38">
        <v>0</v>
      </c>
      <c r="L469" s="38">
        <v>0</v>
      </c>
      <c r="M469" s="38">
        <v>0</v>
      </c>
      <c r="N469" s="38">
        <v>0</v>
      </c>
      <c r="O469" s="38">
        <v>0</v>
      </c>
      <c r="P469" s="38">
        <v>0</v>
      </c>
      <c r="Q469" s="38">
        <v>0</v>
      </c>
      <c r="R469" s="38">
        <v>0</v>
      </c>
      <c r="S469" s="40">
        <f t="shared" si="49"/>
        <v>0</v>
      </c>
      <c r="T469" s="26">
        <f t="shared" ref="T469:T532" si="51">IF((F469+H469+J469+L469)&gt;0,E469/(F469+H469+J469+L469),"-")</f>
        <v>1</v>
      </c>
      <c r="U469" s="38"/>
      <c r="V469" s="38"/>
      <c r="W469" s="41"/>
      <c r="X469" s="42" t="s">
        <v>237</v>
      </c>
    </row>
    <row r="470" spans="1:24" s="29" customFormat="1" x14ac:dyDescent="0.25">
      <c r="A470" s="36"/>
      <c r="B470" s="37" t="s">
        <v>384</v>
      </c>
      <c r="C470" s="38">
        <v>0.34666465333500002</v>
      </c>
      <c r="D470" s="39">
        <f t="shared" si="50"/>
        <v>0.34666465333500002</v>
      </c>
      <c r="E470" s="39">
        <f t="shared" si="50"/>
        <v>0</v>
      </c>
      <c r="F470" s="38">
        <v>0</v>
      </c>
      <c r="G470" s="38">
        <v>0</v>
      </c>
      <c r="H470" s="38">
        <v>0</v>
      </c>
      <c r="I470" s="38">
        <v>0</v>
      </c>
      <c r="J470" s="38">
        <v>0</v>
      </c>
      <c r="K470" s="38">
        <v>0</v>
      </c>
      <c r="L470" s="38">
        <v>0.34666465333500002</v>
      </c>
      <c r="M470" s="38">
        <v>0</v>
      </c>
      <c r="N470" s="38">
        <v>0</v>
      </c>
      <c r="O470" s="38">
        <v>0</v>
      </c>
      <c r="P470" s="38">
        <v>0</v>
      </c>
      <c r="Q470" s="38">
        <v>0</v>
      </c>
      <c r="R470" s="38">
        <v>0.34666465333500002</v>
      </c>
      <c r="S470" s="40">
        <f t="shared" si="49"/>
        <v>-0.34666465333500002</v>
      </c>
      <c r="T470" s="26">
        <f t="shared" si="51"/>
        <v>0</v>
      </c>
      <c r="U470" s="38"/>
      <c r="V470" s="38"/>
      <c r="W470" s="41" t="s">
        <v>61</v>
      </c>
      <c r="X470" s="42" t="s">
        <v>237</v>
      </c>
    </row>
    <row r="471" spans="1:24" s="29" customFormat="1" x14ac:dyDescent="0.25">
      <c r="A471" s="36"/>
      <c r="B471" s="37" t="s">
        <v>1603</v>
      </c>
      <c r="C471" s="38">
        <v>0.10457966542023001</v>
      </c>
      <c r="D471" s="39">
        <f t="shared" si="50"/>
        <v>0.10457966542023001</v>
      </c>
      <c r="E471" s="39">
        <f t="shared" si="50"/>
        <v>0</v>
      </c>
      <c r="F471" s="38">
        <v>0</v>
      </c>
      <c r="G471" s="38">
        <v>0</v>
      </c>
      <c r="H471" s="38">
        <v>0</v>
      </c>
      <c r="I471" s="38">
        <v>0</v>
      </c>
      <c r="J471" s="38">
        <v>0</v>
      </c>
      <c r="K471" s="38">
        <v>0</v>
      </c>
      <c r="L471" s="38">
        <v>0.10457966542023001</v>
      </c>
      <c r="M471" s="38">
        <v>0</v>
      </c>
      <c r="N471" s="38">
        <v>0</v>
      </c>
      <c r="O471" s="38">
        <v>0</v>
      </c>
      <c r="P471" s="38">
        <v>0</v>
      </c>
      <c r="Q471" s="38">
        <v>0</v>
      </c>
      <c r="R471" s="38">
        <v>0.10457966542023001</v>
      </c>
      <c r="S471" s="40">
        <f t="shared" si="49"/>
        <v>-0.10457966542023001</v>
      </c>
      <c r="T471" s="26">
        <f t="shared" si="51"/>
        <v>0</v>
      </c>
      <c r="U471" s="38"/>
      <c r="V471" s="38"/>
      <c r="W471" s="41" t="s">
        <v>61</v>
      </c>
      <c r="X471" s="42" t="s">
        <v>237</v>
      </c>
    </row>
    <row r="472" spans="1:24" s="29" customFormat="1" ht="31.5" x14ac:dyDescent="0.25">
      <c r="A472" s="36"/>
      <c r="B472" s="37" t="s">
        <v>1604</v>
      </c>
      <c r="C472" s="38">
        <v>0.13410556589430003</v>
      </c>
      <c r="D472" s="39">
        <f t="shared" si="50"/>
        <v>0.13410556589430003</v>
      </c>
      <c r="E472" s="39">
        <f t="shared" si="50"/>
        <v>0.13410556589430003</v>
      </c>
      <c r="F472" s="38">
        <v>0</v>
      </c>
      <c r="G472" s="38">
        <v>0</v>
      </c>
      <c r="H472" s="38">
        <v>0</v>
      </c>
      <c r="I472" s="38">
        <v>0</v>
      </c>
      <c r="J472" s="38">
        <v>0.13410556589430003</v>
      </c>
      <c r="K472" s="38">
        <v>0.13410556589430003</v>
      </c>
      <c r="L472" s="38">
        <v>0</v>
      </c>
      <c r="M472" s="38">
        <v>0</v>
      </c>
      <c r="N472" s="38">
        <v>0</v>
      </c>
      <c r="O472" s="38">
        <v>0</v>
      </c>
      <c r="P472" s="38">
        <v>0</v>
      </c>
      <c r="Q472" s="38">
        <v>0</v>
      </c>
      <c r="R472" s="38">
        <v>0</v>
      </c>
      <c r="S472" s="40">
        <f t="shared" si="49"/>
        <v>0</v>
      </c>
      <c r="T472" s="26">
        <f t="shared" si="51"/>
        <v>1</v>
      </c>
      <c r="U472" s="38"/>
      <c r="V472" s="38"/>
      <c r="W472" s="41"/>
      <c r="X472" s="42" t="s">
        <v>237</v>
      </c>
    </row>
    <row r="473" spans="1:24" s="29" customFormat="1" ht="47.25" x14ac:dyDescent="0.25">
      <c r="A473" s="36"/>
      <c r="B473" s="37" t="s">
        <v>1605</v>
      </c>
      <c r="C473" s="38">
        <v>2.8709371290600001</v>
      </c>
      <c r="D473" s="39">
        <f t="shared" si="50"/>
        <v>2.8709371290600001</v>
      </c>
      <c r="E473" s="39">
        <f t="shared" si="50"/>
        <v>2.8709371290600001</v>
      </c>
      <c r="F473" s="38">
        <v>0</v>
      </c>
      <c r="G473" s="38">
        <v>0</v>
      </c>
      <c r="H473" s="38">
        <v>0</v>
      </c>
      <c r="I473" s="38">
        <v>0</v>
      </c>
      <c r="J473" s="38">
        <v>2.8709371290600001</v>
      </c>
      <c r="K473" s="38">
        <v>2.8709371290600001</v>
      </c>
      <c r="L473" s="38">
        <v>0</v>
      </c>
      <c r="M473" s="38">
        <v>0</v>
      </c>
      <c r="N473" s="38">
        <v>0</v>
      </c>
      <c r="O473" s="38">
        <v>0</v>
      </c>
      <c r="P473" s="38">
        <v>0</v>
      </c>
      <c r="Q473" s="38">
        <v>0</v>
      </c>
      <c r="R473" s="38">
        <v>0</v>
      </c>
      <c r="S473" s="40">
        <f t="shared" si="49"/>
        <v>0</v>
      </c>
      <c r="T473" s="26">
        <f t="shared" si="51"/>
        <v>1</v>
      </c>
      <c r="U473" s="38"/>
      <c r="V473" s="38"/>
      <c r="W473" s="41"/>
      <c r="X473" s="42" t="s">
        <v>237</v>
      </c>
    </row>
    <row r="474" spans="1:24" s="29" customFormat="1" ht="31.5" x14ac:dyDescent="0.25">
      <c r="A474" s="36"/>
      <c r="B474" s="37" t="s">
        <v>1606</v>
      </c>
      <c r="C474" s="38">
        <v>0.12893387106599999</v>
      </c>
      <c r="D474" s="39">
        <f t="shared" si="50"/>
        <v>0.12893387106599999</v>
      </c>
      <c r="E474" s="39">
        <f t="shared" si="50"/>
        <v>0</v>
      </c>
      <c r="F474" s="38">
        <v>0</v>
      </c>
      <c r="G474" s="38">
        <v>0</v>
      </c>
      <c r="H474" s="38">
        <v>0</v>
      </c>
      <c r="I474" s="38">
        <v>0</v>
      </c>
      <c r="J474" s="38">
        <v>0.12893387106599999</v>
      </c>
      <c r="K474" s="38">
        <v>0</v>
      </c>
      <c r="L474" s="38">
        <v>0</v>
      </c>
      <c r="M474" s="38">
        <v>0</v>
      </c>
      <c r="N474" s="38">
        <v>0</v>
      </c>
      <c r="O474" s="38">
        <v>0</v>
      </c>
      <c r="P474" s="38">
        <v>0</v>
      </c>
      <c r="Q474" s="38">
        <v>0</v>
      </c>
      <c r="R474" s="38">
        <v>0.12893387106599999</v>
      </c>
      <c r="S474" s="40">
        <f t="shared" si="49"/>
        <v>-0.12893387106599999</v>
      </c>
      <c r="T474" s="26">
        <f t="shared" si="51"/>
        <v>0</v>
      </c>
      <c r="U474" s="38"/>
      <c r="V474" s="38"/>
      <c r="W474" s="41" t="s">
        <v>61</v>
      </c>
      <c r="X474" s="42" t="s">
        <v>237</v>
      </c>
    </row>
    <row r="475" spans="1:24" s="29" customFormat="1" x14ac:dyDescent="0.25">
      <c r="A475" s="36"/>
      <c r="B475" s="37" t="s">
        <v>1607</v>
      </c>
      <c r="C475" s="38">
        <v>0</v>
      </c>
      <c r="D475" s="39">
        <f t="shared" si="50"/>
        <v>0</v>
      </c>
      <c r="E475" s="39">
        <f t="shared" si="50"/>
        <v>0.640629</v>
      </c>
      <c r="F475" s="38">
        <v>0</v>
      </c>
      <c r="G475" s="38">
        <v>0</v>
      </c>
      <c r="H475" s="38">
        <v>0</v>
      </c>
      <c r="I475" s="38">
        <v>0</v>
      </c>
      <c r="J475" s="38">
        <v>0</v>
      </c>
      <c r="K475" s="38">
        <v>0</v>
      </c>
      <c r="L475" s="38">
        <v>0</v>
      </c>
      <c r="M475" s="38">
        <v>0.640629</v>
      </c>
      <c r="N475" s="38">
        <v>0.54290592999999998</v>
      </c>
      <c r="O475" s="38">
        <v>0</v>
      </c>
      <c r="P475" s="38">
        <v>0.54290592999999998</v>
      </c>
      <c r="Q475" s="38">
        <v>0</v>
      </c>
      <c r="R475" s="38">
        <v>0</v>
      </c>
      <c r="S475" s="40">
        <f t="shared" si="49"/>
        <v>0.640629</v>
      </c>
      <c r="T475" s="26" t="str">
        <f t="shared" si="51"/>
        <v>-</v>
      </c>
      <c r="U475" s="38"/>
      <c r="V475" s="38"/>
      <c r="W475" s="41" t="s">
        <v>104</v>
      </c>
      <c r="X475" s="42" t="s">
        <v>237</v>
      </c>
    </row>
    <row r="476" spans="1:24" s="29" customFormat="1" ht="31.5" x14ac:dyDescent="0.25">
      <c r="A476" s="36"/>
      <c r="B476" s="37" t="s">
        <v>1608</v>
      </c>
      <c r="C476" s="38">
        <v>7.5091200808724103</v>
      </c>
      <c r="D476" s="39">
        <f t="shared" si="50"/>
        <v>7.5091275900000003</v>
      </c>
      <c r="E476" s="39">
        <f t="shared" si="50"/>
        <v>0</v>
      </c>
      <c r="F476" s="38">
        <v>0</v>
      </c>
      <c r="G476" s="38">
        <v>0</v>
      </c>
      <c r="H476" s="38">
        <v>0</v>
      </c>
      <c r="I476" s="38">
        <v>0</v>
      </c>
      <c r="J476" s="38">
        <v>7.5091275900000003</v>
      </c>
      <c r="K476" s="38">
        <v>0</v>
      </c>
      <c r="L476" s="38">
        <v>0</v>
      </c>
      <c r="M476" s="38">
        <v>0</v>
      </c>
      <c r="N476" s="38">
        <v>0</v>
      </c>
      <c r="O476" s="38">
        <v>0</v>
      </c>
      <c r="P476" s="38">
        <v>0</v>
      </c>
      <c r="Q476" s="38">
        <v>0</v>
      </c>
      <c r="R476" s="38">
        <v>7.5091200808724103</v>
      </c>
      <c r="S476" s="40">
        <f t="shared" si="49"/>
        <v>-7.5091275900000003</v>
      </c>
      <c r="T476" s="26">
        <f t="shared" si="51"/>
        <v>0</v>
      </c>
      <c r="U476" s="38"/>
      <c r="V476" s="38"/>
      <c r="W476" s="41" t="s">
        <v>61</v>
      </c>
      <c r="X476" s="42" t="s">
        <v>237</v>
      </c>
    </row>
    <row r="477" spans="1:24" s="29" customFormat="1" ht="31.5" x14ac:dyDescent="0.25">
      <c r="A477" s="36"/>
      <c r="B477" s="37" t="s">
        <v>1609</v>
      </c>
      <c r="C477" s="38">
        <v>4.3139956859999995E-2</v>
      </c>
      <c r="D477" s="39">
        <f t="shared" si="50"/>
        <v>4.3139956859999995E-2</v>
      </c>
      <c r="E477" s="39">
        <f t="shared" si="50"/>
        <v>0</v>
      </c>
      <c r="F477" s="38">
        <v>0</v>
      </c>
      <c r="G477" s="38">
        <v>0</v>
      </c>
      <c r="H477" s="38">
        <v>0</v>
      </c>
      <c r="I477" s="38">
        <v>0</v>
      </c>
      <c r="J477" s="38">
        <v>4.3139956859999995E-2</v>
      </c>
      <c r="K477" s="38">
        <v>0</v>
      </c>
      <c r="L477" s="38">
        <v>0</v>
      </c>
      <c r="M477" s="38">
        <v>0</v>
      </c>
      <c r="N477" s="38">
        <v>0</v>
      </c>
      <c r="O477" s="38">
        <v>0</v>
      </c>
      <c r="P477" s="38">
        <v>0</v>
      </c>
      <c r="Q477" s="38">
        <v>0</v>
      </c>
      <c r="R477" s="38">
        <v>4.3139956859999995E-2</v>
      </c>
      <c r="S477" s="40">
        <f t="shared" si="49"/>
        <v>-4.3139956859999995E-2</v>
      </c>
      <c r="T477" s="26">
        <f t="shared" si="51"/>
        <v>0</v>
      </c>
      <c r="U477" s="38"/>
      <c r="V477" s="38"/>
      <c r="W477" s="41" t="s">
        <v>61</v>
      </c>
      <c r="X477" s="42" t="s">
        <v>237</v>
      </c>
    </row>
    <row r="478" spans="1:24" s="29" customFormat="1" ht="47.25" x14ac:dyDescent="0.25">
      <c r="A478" s="36"/>
      <c r="B478" s="37" t="s">
        <v>1610</v>
      </c>
      <c r="C478" s="38">
        <v>0.882999117</v>
      </c>
      <c r="D478" s="39">
        <f t="shared" si="50"/>
        <v>0.882999117</v>
      </c>
      <c r="E478" s="39">
        <f t="shared" si="50"/>
        <v>0</v>
      </c>
      <c r="F478" s="38">
        <v>0</v>
      </c>
      <c r="G478" s="38">
        <v>0</v>
      </c>
      <c r="H478" s="38">
        <v>0</v>
      </c>
      <c r="I478" s="38">
        <v>0</v>
      </c>
      <c r="J478" s="38">
        <v>0.882999117</v>
      </c>
      <c r="K478" s="38">
        <v>0</v>
      </c>
      <c r="L478" s="38">
        <v>0</v>
      </c>
      <c r="M478" s="38">
        <v>0</v>
      </c>
      <c r="N478" s="38">
        <v>0</v>
      </c>
      <c r="O478" s="38">
        <v>0</v>
      </c>
      <c r="P478" s="38">
        <v>0</v>
      </c>
      <c r="Q478" s="38">
        <v>0</v>
      </c>
      <c r="R478" s="38">
        <v>0.882999117</v>
      </c>
      <c r="S478" s="40">
        <f t="shared" si="49"/>
        <v>-0.882999117</v>
      </c>
      <c r="T478" s="26">
        <f t="shared" si="51"/>
        <v>0</v>
      </c>
      <c r="U478" s="38"/>
      <c r="V478" s="38"/>
      <c r="W478" s="41" t="s">
        <v>61</v>
      </c>
      <c r="X478" s="42" t="s">
        <v>237</v>
      </c>
    </row>
    <row r="479" spans="1:24" s="29" customFormat="1" x14ac:dyDescent="0.25">
      <c r="A479" s="36"/>
      <c r="B479" s="37" t="s">
        <v>274</v>
      </c>
      <c r="C479" s="38">
        <v>0.36499963499999999</v>
      </c>
      <c r="D479" s="39">
        <f t="shared" si="50"/>
        <v>0.36499963499999999</v>
      </c>
      <c r="E479" s="39">
        <f t="shared" si="50"/>
        <v>0</v>
      </c>
      <c r="F479" s="38">
        <v>0</v>
      </c>
      <c r="G479" s="38">
        <v>0</v>
      </c>
      <c r="H479" s="38">
        <v>0</v>
      </c>
      <c r="I479" s="38">
        <v>0</v>
      </c>
      <c r="J479" s="38">
        <v>0</v>
      </c>
      <c r="K479" s="38">
        <v>0</v>
      </c>
      <c r="L479" s="38">
        <v>0.36499963499999999</v>
      </c>
      <c r="M479" s="38">
        <v>0</v>
      </c>
      <c r="N479" s="38">
        <v>0</v>
      </c>
      <c r="O479" s="38">
        <v>0</v>
      </c>
      <c r="P479" s="38">
        <v>0</v>
      </c>
      <c r="Q479" s="38">
        <v>0</v>
      </c>
      <c r="R479" s="38">
        <v>0.36499963499999999</v>
      </c>
      <c r="S479" s="40">
        <f t="shared" si="49"/>
        <v>-0.36499963499999999</v>
      </c>
      <c r="T479" s="26">
        <f t="shared" si="51"/>
        <v>0</v>
      </c>
      <c r="U479" s="38"/>
      <c r="V479" s="38"/>
      <c r="W479" s="41" t="s">
        <v>61</v>
      </c>
      <c r="X479" s="42" t="s">
        <v>237</v>
      </c>
    </row>
    <row r="480" spans="1:24" s="29" customFormat="1" x14ac:dyDescent="0.25">
      <c r="A480" s="36"/>
      <c r="B480" s="37" t="s">
        <v>1611</v>
      </c>
      <c r="C480" s="38">
        <v>0.34999965</v>
      </c>
      <c r="D480" s="39">
        <f t="shared" si="50"/>
        <v>0.34999965</v>
      </c>
      <c r="E480" s="39">
        <f t="shared" si="50"/>
        <v>0</v>
      </c>
      <c r="F480" s="38">
        <v>0</v>
      </c>
      <c r="G480" s="38">
        <v>0</v>
      </c>
      <c r="H480" s="38">
        <v>0</v>
      </c>
      <c r="I480" s="38">
        <v>0</v>
      </c>
      <c r="J480" s="38">
        <v>0</v>
      </c>
      <c r="K480" s="38">
        <v>0</v>
      </c>
      <c r="L480" s="38">
        <v>0.34999965</v>
      </c>
      <c r="M480" s="38">
        <v>0</v>
      </c>
      <c r="N480" s="38">
        <v>0</v>
      </c>
      <c r="O480" s="38">
        <v>0</v>
      </c>
      <c r="P480" s="38">
        <v>0</v>
      </c>
      <c r="Q480" s="38">
        <v>0</v>
      </c>
      <c r="R480" s="38">
        <v>0.34999965</v>
      </c>
      <c r="S480" s="40">
        <f t="shared" si="49"/>
        <v>-0.34999965</v>
      </c>
      <c r="T480" s="26">
        <f t="shared" si="51"/>
        <v>0</v>
      </c>
      <c r="U480" s="38"/>
      <c r="V480" s="38"/>
      <c r="W480" s="41" t="s">
        <v>61</v>
      </c>
      <c r="X480" s="42" t="s">
        <v>237</v>
      </c>
    </row>
    <row r="481" spans="1:24" s="29" customFormat="1" x14ac:dyDescent="0.25">
      <c r="A481" s="36"/>
      <c r="B481" s="37" t="s">
        <v>1612</v>
      </c>
      <c r="C481" s="38">
        <v>0.47365152634800001</v>
      </c>
      <c r="D481" s="39">
        <f t="shared" si="50"/>
        <v>0.47365152634800001</v>
      </c>
      <c r="E481" s="39">
        <f t="shared" si="50"/>
        <v>0.47365152634800001</v>
      </c>
      <c r="F481" s="38">
        <v>0</v>
      </c>
      <c r="G481" s="38">
        <v>0</v>
      </c>
      <c r="H481" s="38">
        <v>0</v>
      </c>
      <c r="I481" s="38">
        <v>0</v>
      </c>
      <c r="J481" s="38">
        <v>0</v>
      </c>
      <c r="K481" s="38">
        <v>0</v>
      </c>
      <c r="L481" s="38">
        <v>0.47365152634800001</v>
      </c>
      <c r="M481" s="38">
        <v>0.47365152634800001</v>
      </c>
      <c r="N481" s="38">
        <v>0</v>
      </c>
      <c r="O481" s="38">
        <v>0</v>
      </c>
      <c r="P481" s="38">
        <v>0</v>
      </c>
      <c r="Q481" s="38">
        <v>0</v>
      </c>
      <c r="R481" s="38">
        <v>0</v>
      </c>
      <c r="S481" s="40">
        <f t="shared" si="49"/>
        <v>0</v>
      </c>
      <c r="T481" s="26">
        <f t="shared" si="51"/>
        <v>1</v>
      </c>
      <c r="U481" s="38"/>
      <c r="V481" s="38"/>
      <c r="W481" s="41"/>
      <c r="X481" s="42" t="s">
        <v>237</v>
      </c>
    </row>
    <row r="482" spans="1:24" s="29" customFormat="1" x14ac:dyDescent="0.25">
      <c r="A482" s="36"/>
      <c r="B482" s="37" t="s">
        <v>1613</v>
      </c>
      <c r="C482" s="38">
        <v>0.217945782054</v>
      </c>
      <c r="D482" s="39">
        <f t="shared" si="50"/>
        <v>0.217945782054</v>
      </c>
      <c r="E482" s="39">
        <f t="shared" si="50"/>
        <v>0.217945782054</v>
      </c>
      <c r="F482" s="38">
        <v>0</v>
      </c>
      <c r="G482" s="38">
        <v>0</v>
      </c>
      <c r="H482" s="38">
        <v>0</v>
      </c>
      <c r="I482" s="38">
        <v>0</v>
      </c>
      <c r="J482" s="38">
        <v>0.217945782054</v>
      </c>
      <c r="K482" s="38">
        <v>0</v>
      </c>
      <c r="L482" s="38">
        <v>0</v>
      </c>
      <c r="M482" s="38">
        <v>0.217945782054</v>
      </c>
      <c r="N482" s="38">
        <v>0</v>
      </c>
      <c r="O482" s="38">
        <v>0</v>
      </c>
      <c r="P482" s="38">
        <v>0</v>
      </c>
      <c r="Q482" s="38">
        <v>0</v>
      </c>
      <c r="R482" s="38">
        <v>0</v>
      </c>
      <c r="S482" s="40">
        <f t="shared" si="49"/>
        <v>0</v>
      </c>
      <c r="T482" s="26">
        <f t="shared" si="51"/>
        <v>1</v>
      </c>
      <c r="U482" s="38"/>
      <c r="V482" s="38"/>
      <c r="W482" s="41"/>
      <c r="X482" s="42" t="s">
        <v>237</v>
      </c>
    </row>
    <row r="483" spans="1:24" s="29" customFormat="1" x14ac:dyDescent="0.25">
      <c r="A483" s="36"/>
      <c r="B483" s="37" t="s">
        <v>1614</v>
      </c>
      <c r="C483" s="38">
        <v>0.33137906862060007</v>
      </c>
      <c r="D483" s="39">
        <f t="shared" si="50"/>
        <v>0.33137906862060007</v>
      </c>
      <c r="E483" s="39">
        <f t="shared" si="50"/>
        <v>0.33137906862060007</v>
      </c>
      <c r="F483" s="38">
        <v>0</v>
      </c>
      <c r="G483" s="38">
        <v>0</v>
      </c>
      <c r="H483" s="38">
        <v>0</v>
      </c>
      <c r="I483" s="38">
        <v>0</v>
      </c>
      <c r="J483" s="38">
        <v>0.33137906862060007</v>
      </c>
      <c r="K483" s="38">
        <v>0</v>
      </c>
      <c r="L483" s="38">
        <v>0</v>
      </c>
      <c r="M483" s="38">
        <v>0.33137906862060007</v>
      </c>
      <c r="N483" s="38">
        <v>0</v>
      </c>
      <c r="O483" s="38">
        <v>0</v>
      </c>
      <c r="P483" s="38">
        <v>0</v>
      </c>
      <c r="Q483" s="38">
        <v>0</v>
      </c>
      <c r="R483" s="38">
        <v>0</v>
      </c>
      <c r="S483" s="40">
        <f t="shared" si="49"/>
        <v>0</v>
      </c>
      <c r="T483" s="26">
        <f t="shared" si="51"/>
        <v>1</v>
      </c>
      <c r="U483" s="38"/>
      <c r="V483" s="38"/>
      <c r="W483" s="41"/>
      <c r="X483" s="42" t="s">
        <v>237</v>
      </c>
    </row>
    <row r="484" spans="1:24" s="29" customFormat="1" ht="31.5" x14ac:dyDescent="0.25">
      <c r="A484" s="36"/>
      <c r="B484" s="37" t="s">
        <v>1615</v>
      </c>
      <c r="C484" s="38">
        <v>8.5077914921999995E-2</v>
      </c>
      <c r="D484" s="39">
        <f t="shared" si="50"/>
        <v>8.5077914921999995E-2</v>
      </c>
      <c r="E484" s="39">
        <f t="shared" si="50"/>
        <v>0</v>
      </c>
      <c r="F484" s="38">
        <v>0</v>
      </c>
      <c r="G484" s="38">
        <v>0</v>
      </c>
      <c r="H484" s="38">
        <v>0</v>
      </c>
      <c r="I484" s="38">
        <v>0</v>
      </c>
      <c r="J484" s="38">
        <v>0</v>
      </c>
      <c r="K484" s="38">
        <v>0</v>
      </c>
      <c r="L484" s="38">
        <v>8.5077914921999995E-2</v>
      </c>
      <c r="M484" s="38">
        <v>0</v>
      </c>
      <c r="N484" s="38">
        <v>0</v>
      </c>
      <c r="O484" s="38">
        <v>0</v>
      </c>
      <c r="P484" s="38">
        <v>0</v>
      </c>
      <c r="Q484" s="38">
        <v>0</v>
      </c>
      <c r="R484" s="38">
        <v>8.5077914921999995E-2</v>
      </c>
      <c r="S484" s="40">
        <f t="shared" si="49"/>
        <v>-8.5077914921999995E-2</v>
      </c>
      <c r="T484" s="26">
        <f t="shared" si="51"/>
        <v>0</v>
      </c>
      <c r="U484" s="38"/>
      <c r="V484" s="38"/>
      <c r="W484" s="41" t="s">
        <v>61</v>
      </c>
      <c r="X484" s="42" t="s">
        <v>237</v>
      </c>
    </row>
    <row r="485" spans="1:24" s="29" customFormat="1" ht="47.25" x14ac:dyDescent="0.25">
      <c r="A485" s="36"/>
      <c r="B485" s="37" t="s">
        <v>1616</v>
      </c>
      <c r="C485" s="38">
        <v>4.4485955513999996E-2</v>
      </c>
      <c r="D485" s="39">
        <f t="shared" si="50"/>
        <v>4.4485955513999996E-2</v>
      </c>
      <c r="E485" s="39">
        <f t="shared" si="50"/>
        <v>0</v>
      </c>
      <c r="F485" s="38">
        <v>0</v>
      </c>
      <c r="G485" s="38">
        <v>0</v>
      </c>
      <c r="H485" s="38">
        <v>0</v>
      </c>
      <c r="I485" s="38">
        <v>0</v>
      </c>
      <c r="J485" s="38">
        <v>4.4485955513999996E-2</v>
      </c>
      <c r="K485" s="38">
        <v>0</v>
      </c>
      <c r="L485" s="38">
        <v>0</v>
      </c>
      <c r="M485" s="38">
        <v>0</v>
      </c>
      <c r="N485" s="38">
        <v>0</v>
      </c>
      <c r="O485" s="38">
        <v>0</v>
      </c>
      <c r="P485" s="38">
        <v>0</v>
      </c>
      <c r="Q485" s="38">
        <v>0</v>
      </c>
      <c r="R485" s="38">
        <v>4.4485955513999996E-2</v>
      </c>
      <c r="S485" s="40">
        <f t="shared" si="49"/>
        <v>-4.4485955513999996E-2</v>
      </c>
      <c r="T485" s="26">
        <f t="shared" si="51"/>
        <v>0</v>
      </c>
      <c r="U485" s="38"/>
      <c r="V485" s="38"/>
      <c r="W485" s="41" t="s">
        <v>61</v>
      </c>
      <c r="X485" s="42" t="s">
        <v>237</v>
      </c>
    </row>
    <row r="486" spans="1:24" s="29" customFormat="1" x14ac:dyDescent="0.25">
      <c r="A486" s="36"/>
      <c r="B486" s="37" t="s">
        <v>1617</v>
      </c>
      <c r="C486" s="38">
        <v>6.8557931441999995E-2</v>
      </c>
      <c r="D486" s="39">
        <f t="shared" si="50"/>
        <v>6.8557931441999995E-2</v>
      </c>
      <c r="E486" s="39">
        <f t="shared" si="50"/>
        <v>0</v>
      </c>
      <c r="F486" s="38">
        <v>0</v>
      </c>
      <c r="G486" s="38">
        <v>0</v>
      </c>
      <c r="H486" s="38">
        <v>0</v>
      </c>
      <c r="I486" s="38">
        <v>0</v>
      </c>
      <c r="J486" s="38">
        <v>6.8557931441999995E-2</v>
      </c>
      <c r="K486" s="38">
        <v>0</v>
      </c>
      <c r="L486" s="38">
        <v>0</v>
      </c>
      <c r="M486" s="38">
        <v>0</v>
      </c>
      <c r="N486" s="38">
        <v>0</v>
      </c>
      <c r="O486" s="38">
        <v>0</v>
      </c>
      <c r="P486" s="38">
        <v>0</v>
      </c>
      <c r="Q486" s="38">
        <v>0</v>
      </c>
      <c r="R486" s="38">
        <v>6.8557931441999995E-2</v>
      </c>
      <c r="S486" s="40">
        <f t="shared" si="49"/>
        <v>-6.8557931441999995E-2</v>
      </c>
      <c r="T486" s="26">
        <f t="shared" si="51"/>
        <v>0</v>
      </c>
      <c r="U486" s="38"/>
      <c r="V486" s="38"/>
      <c r="W486" s="41" t="s">
        <v>61</v>
      </c>
      <c r="X486" s="42" t="s">
        <v>237</v>
      </c>
    </row>
    <row r="487" spans="1:24" s="29" customFormat="1" x14ac:dyDescent="0.25">
      <c r="A487" s="36"/>
      <c r="B487" s="37" t="s">
        <v>1618</v>
      </c>
      <c r="C487" s="38">
        <v>1.170322829676</v>
      </c>
      <c r="D487" s="39">
        <f t="shared" si="50"/>
        <v>1.170322829676</v>
      </c>
      <c r="E487" s="39">
        <f t="shared" si="50"/>
        <v>0</v>
      </c>
      <c r="F487" s="38">
        <v>0</v>
      </c>
      <c r="G487" s="38">
        <v>0</v>
      </c>
      <c r="H487" s="38">
        <v>0</v>
      </c>
      <c r="I487" s="38">
        <v>0</v>
      </c>
      <c r="J487" s="38">
        <v>0</v>
      </c>
      <c r="K487" s="38">
        <v>0</v>
      </c>
      <c r="L487" s="38">
        <v>1.170322829676</v>
      </c>
      <c r="M487" s="38">
        <v>0</v>
      </c>
      <c r="N487" s="38">
        <v>0</v>
      </c>
      <c r="O487" s="38">
        <v>0</v>
      </c>
      <c r="P487" s="38">
        <v>0</v>
      </c>
      <c r="Q487" s="38">
        <v>0</v>
      </c>
      <c r="R487" s="38">
        <v>1.170322829676</v>
      </c>
      <c r="S487" s="40">
        <f t="shared" si="49"/>
        <v>-1.170322829676</v>
      </c>
      <c r="T487" s="26">
        <f t="shared" si="51"/>
        <v>0</v>
      </c>
      <c r="U487" s="38"/>
      <c r="V487" s="38"/>
      <c r="W487" s="41" t="s">
        <v>61</v>
      </c>
      <c r="X487" s="42" t="s">
        <v>237</v>
      </c>
    </row>
    <row r="488" spans="1:24" s="29" customFormat="1" x14ac:dyDescent="0.25">
      <c r="A488" s="36"/>
      <c r="B488" s="37" t="s">
        <v>1619</v>
      </c>
      <c r="C488" s="38">
        <v>0.18865981133999998</v>
      </c>
      <c r="D488" s="39">
        <f t="shared" si="50"/>
        <v>0.18865981133999998</v>
      </c>
      <c r="E488" s="39">
        <f t="shared" si="50"/>
        <v>0.18865981133999998</v>
      </c>
      <c r="F488" s="38">
        <v>0</v>
      </c>
      <c r="G488" s="38">
        <v>0</v>
      </c>
      <c r="H488" s="38">
        <v>0</v>
      </c>
      <c r="I488" s="38">
        <v>0</v>
      </c>
      <c r="J488" s="38">
        <v>0.18865981133999998</v>
      </c>
      <c r="K488" s="38">
        <v>0</v>
      </c>
      <c r="L488" s="38">
        <v>0</v>
      </c>
      <c r="M488" s="38">
        <v>0.18865981133999998</v>
      </c>
      <c r="N488" s="38">
        <v>0</v>
      </c>
      <c r="O488" s="38">
        <v>0</v>
      </c>
      <c r="P488" s="38">
        <v>0</v>
      </c>
      <c r="Q488" s="38">
        <v>0</v>
      </c>
      <c r="R488" s="38">
        <v>0</v>
      </c>
      <c r="S488" s="40">
        <f t="shared" si="49"/>
        <v>0</v>
      </c>
      <c r="T488" s="26">
        <f t="shared" si="51"/>
        <v>1</v>
      </c>
      <c r="U488" s="38"/>
      <c r="V488" s="38"/>
      <c r="W488" s="41"/>
      <c r="X488" s="42" t="s">
        <v>237</v>
      </c>
    </row>
    <row r="489" spans="1:24" s="29" customFormat="1" x14ac:dyDescent="0.25">
      <c r="A489" s="36"/>
      <c r="B489" s="37" t="s">
        <v>1620</v>
      </c>
      <c r="C489" s="38">
        <v>0.37706962293000001</v>
      </c>
      <c r="D489" s="39">
        <f t="shared" si="50"/>
        <v>0.37706962293000001</v>
      </c>
      <c r="E489" s="39">
        <f t="shared" si="50"/>
        <v>0.37706962293000001</v>
      </c>
      <c r="F489" s="38">
        <v>0</v>
      </c>
      <c r="G489" s="38">
        <v>0</v>
      </c>
      <c r="H489" s="38">
        <v>0</v>
      </c>
      <c r="I489" s="38">
        <v>0</v>
      </c>
      <c r="J489" s="38">
        <v>0.37706962293000001</v>
      </c>
      <c r="K489" s="38">
        <v>0</v>
      </c>
      <c r="L489" s="38">
        <v>0</v>
      </c>
      <c r="M489" s="38">
        <v>0.37706962293000001</v>
      </c>
      <c r="N489" s="38">
        <v>0</v>
      </c>
      <c r="O489" s="38">
        <v>0</v>
      </c>
      <c r="P489" s="38">
        <v>0</v>
      </c>
      <c r="Q489" s="38">
        <v>0</v>
      </c>
      <c r="R489" s="38">
        <v>0</v>
      </c>
      <c r="S489" s="40">
        <f t="shared" si="49"/>
        <v>0</v>
      </c>
      <c r="T489" s="26">
        <f t="shared" si="51"/>
        <v>1</v>
      </c>
      <c r="U489" s="38"/>
      <c r="V489" s="38"/>
      <c r="W489" s="41"/>
      <c r="X489" s="42" t="s">
        <v>237</v>
      </c>
    </row>
    <row r="490" spans="1:24" s="29" customFormat="1" x14ac:dyDescent="0.25">
      <c r="A490" s="36"/>
      <c r="B490" s="37" t="s">
        <v>1621</v>
      </c>
      <c r="C490" s="38">
        <v>0.27173972825999998</v>
      </c>
      <c r="D490" s="39">
        <f t="shared" si="50"/>
        <v>0.27173972825999998</v>
      </c>
      <c r="E490" s="39">
        <f t="shared" si="50"/>
        <v>0.27173972825999998</v>
      </c>
      <c r="F490" s="38">
        <v>0</v>
      </c>
      <c r="G490" s="38">
        <v>0</v>
      </c>
      <c r="H490" s="38">
        <v>0</v>
      </c>
      <c r="I490" s="38">
        <v>0</v>
      </c>
      <c r="J490" s="38">
        <v>0.27173972825999998</v>
      </c>
      <c r="K490" s="38">
        <v>0</v>
      </c>
      <c r="L490" s="38">
        <v>0</v>
      </c>
      <c r="M490" s="38">
        <v>0.27173972825999998</v>
      </c>
      <c r="N490" s="38">
        <v>0</v>
      </c>
      <c r="O490" s="38">
        <v>0</v>
      </c>
      <c r="P490" s="38">
        <v>0</v>
      </c>
      <c r="Q490" s="38">
        <v>0</v>
      </c>
      <c r="R490" s="38">
        <v>0</v>
      </c>
      <c r="S490" s="40">
        <f t="shared" si="49"/>
        <v>0</v>
      </c>
      <c r="T490" s="26">
        <f t="shared" si="51"/>
        <v>1</v>
      </c>
      <c r="U490" s="38"/>
      <c r="V490" s="38"/>
      <c r="W490" s="41"/>
      <c r="X490" s="42" t="s">
        <v>237</v>
      </c>
    </row>
    <row r="491" spans="1:24" s="29" customFormat="1" x14ac:dyDescent="0.25">
      <c r="A491" s="36"/>
      <c r="B491" s="37" t="s">
        <v>1622</v>
      </c>
      <c r="C491" s="38">
        <v>4.2799957199999995E-2</v>
      </c>
      <c r="D491" s="39">
        <f t="shared" si="50"/>
        <v>4.2799957199999995E-2</v>
      </c>
      <c r="E491" s="39">
        <f t="shared" si="50"/>
        <v>0</v>
      </c>
      <c r="F491" s="38">
        <v>0</v>
      </c>
      <c r="G491" s="38">
        <v>0</v>
      </c>
      <c r="H491" s="38">
        <v>0</v>
      </c>
      <c r="I491" s="38">
        <v>0</v>
      </c>
      <c r="J491" s="38">
        <v>0</v>
      </c>
      <c r="K491" s="38">
        <v>0</v>
      </c>
      <c r="L491" s="38">
        <v>4.2799957199999995E-2</v>
      </c>
      <c r="M491" s="38">
        <v>0</v>
      </c>
      <c r="N491" s="38">
        <v>0</v>
      </c>
      <c r="O491" s="38">
        <v>0</v>
      </c>
      <c r="P491" s="38">
        <v>0</v>
      </c>
      <c r="Q491" s="38">
        <v>0</v>
      </c>
      <c r="R491" s="38">
        <v>4.2799957199999995E-2</v>
      </c>
      <c r="S491" s="40">
        <f t="shared" si="49"/>
        <v>-4.2799957199999995E-2</v>
      </c>
      <c r="T491" s="26">
        <f t="shared" si="51"/>
        <v>0</v>
      </c>
      <c r="U491" s="38"/>
      <c r="V491" s="38"/>
      <c r="W491" s="41" t="s">
        <v>61</v>
      </c>
      <c r="X491" s="42" t="s">
        <v>237</v>
      </c>
    </row>
    <row r="492" spans="1:24" s="29" customFormat="1" ht="31.5" x14ac:dyDescent="0.25">
      <c r="A492" s="36"/>
      <c r="B492" s="37" t="s">
        <v>279</v>
      </c>
      <c r="C492" s="38">
        <v>3.0699969300000001E-2</v>
      </c>
      <c r="D492" s="39">
        <f t="shared" si="50"/>
        <v>3.0699969300000001E-2</v>
      </c>
      <c r="E492" s="39">
        <f t="shared" si="50"/>
        <v>0</v>
      </c>
      <c r="F492" s="38">
        <v>0</v>
      </c>
      <c r="G492" s="38">
        <v>0</v>
      </c>
      <c r="H492" s="38">
        <v>0</v>
      </c>
      <c r="I492" s="38">
        <v>0</v>
      </c>
      <c r="J492" s="38">
        <v>3.0699969300000001E-2</v>
      </c>
      <c r="K492" s="38">
        <v>0</v>
      </c>
      <c r="L492" s="38">
        <v>0</v>
      </c>
      <c r="M492" s="38">
        <v>0</v>
      </c>
      <c r="N492" s="38">
        <v>0</v>
      </c>
      <c r="O492" s="38">
        <v>0</v>
      </c>
      <c r="P492" s="38">
        <v>0</v>
      </c>
      <c r="Q492" s="38">
        <v>0</v>
      </c>
      <c r="R492" s="38">
        <v>3.0699969300000001E-2</v>
      </c>
      <c r="S492" s="40">
        <f t="shared" si="49"/>
        <v>-3.0699969300000001E-2</v>
      </c>
      <c r="T492" s="26">
        <f t="shared" si="51"/>
        <v>0</v>
      </c>
      <c r="U492" s="38"/>
      <c r="V492" s="38"/>
      <c r="W492" s="41" t="s">
        <v>61</v>
      </c>
      <c r="X492" s="42" t="s">
        <v>237</v>
      </c>
    </row>
    <row r="493" spans="1:24" s="29" customFormat="1" x14ac:dyDescent="0.25">
      <c r="A493" s="36"/>
      <c r="B493" s="37" t="s">
        <v>1623</v>
      </c>
      <c r="C493" s="38">
        <v>0.29248970751000003</v>
      </c>
      <c r="D493" s="39">
        <f t="shared" si="50"/>
        <v>0.29248970751000003</v>
      </c>
      <c r="E493" s="39">
        <f t="shared" si="50"/>
        <v>0</v>
      </c>
      <c r="F493" s="38">
        <v>0</v>
      </c>
      <c r="G493" s="38">
        <v>0</v>
      </c>
      <c r="H493" s="38">
        <v>0</v>
      </c>
      <c r="I493" s="38">
        <v>0</v>
      </c>
      <c r="J493" s="38">
        <v>0</v>
      </c>
      <c r="K493" s="38">
        <v>0</v>
      </c>
      <c r="L493" s="38">
        <v>0.29248970751000003</v>
      </c>
      <c r="M493" s="38">
        <v>0</v>
      </c>
      <c r="N493" s="38">
        <v>0</v>
      </c>
      <c r="O493" s="38">
        <v>0</v>
      </c>
      <c r="P493" s="38">
        <v>0</v>
      </c>
      <c r="Q493" s="38">
        <v>0</v>
      </c>
      <c r="R493" s="38">
        <v>0.29248970751000003</v>
      </c>
      <c r="S493" s="40">
        <f t="shared" si="49"/>
        <v>-0.29248970751000003</v>
      </c>
      <c r="T493" s="26">
        <f t="shared" si="51"/>
        <v>0</v>
      </c>
      <c r="U493" s="38"/>
      <c r="V493" s="38"/>
      <c r="W493" s="41" t="s">
        <v>61</v>
      </c>
      <c r="X493" s="42" t="s">
        <v>237</v>
      </c>
    </row>
    <row r="494" spans="1:24" s="29" customFormat="1" ht="31.5" x14ac:dyDescent="0.25">
      <c r="A494" s="36"/>
      <c r="B494" s="37" t="s">
        <v>1624</v>
      </c>
      <c r="C494" s="38">
        <v>8.5373914626000011E-2</v>
      </c>
      <c r="D494" s="39">
        <f t="shared" si="50"/>
        <v>8.5373914626000011E-2</v>
      </c>
      <c r="E494" s="39">
        <f t="shared" si="50"/>
        <v>0</v>
      </c>
      <c r="F494" s="38">
        <v>0</v>
      </c>
      <c r="G494" s="38">
        <v>0</v>
      </c>
      <c r="H494" s="38">
        <v>0</v>
      </c>
      <c r="I494" s="38">
        <v>0</v>
      </c>
      <c r="J494" s="38">
        <v>0</v>
      </c>
      <c r="K494" s="38">
        <v>0</v>
      </c>
      <c r="L494" s="38">
        <v>8.5373914626000011E-2</v>
      </c>
      <c r="M494" s="38">
        <v>0</v>
      </c>
      <c r="N494" s="38">
        <v>0</v>
      </c>
      <c r="O494" s="38">
        <v>0</v>
      </c>
      <c r="P494" s="38">
        <v>0</v>
      </c>
      <c r="Q494" s="38">
        <v>0</v>
      </c>
      <c r="R494" s="38">
        <v>8.5373914626000011E-2</v>
      </c>
      <c r="S494" s="40">
        <f t="shared" si="49"/>
        <v>-8.5373914626000011E-2</v>
      </c>
      <c r="T494" s="26">
        <f t="shared" si="51"/>
        <v>0</v>
      </c>
      <c r="U494" s="38"/>
      <c r="V494" s="38"/>
      <c r="W494" s="41" t="s">
        <v>61</v>
      </c>
      <c r="X494" s="42" t="s">
        <v>237</v>
      </c>
    </row>
    <row r="495" spans="1:24" s="29" customFormat="1" ht="63" x14ac:dyDescent="0.25">
      <c r="A495" s="36"/>
      <c r="B495" s="37" t="s">
        <v>1625</v>
      </c>
      <c r="C495" s="38">
        <v>0.69396930602999995</v>
      </c>
      <c r="D495" s="39">
        <f t="shared" si="50"/>
        <v>0.69396930602999995</v>
      </c>
      <c r="E495" s="39">
        <f t="shared" si="50"/>
        <v>0</v>
      </c>
      <c r="F495" s="38">
        <v>0</v>
      </c>
      <c r="G495" s="38">
        <v>0</v>
      </c>
      <c r="H495" s="38">
        <v>0</v>
      </c>
      <c r="I495" s="38">
        <v>0</v>
      </c>
      <c r="J495" s="38">
        <v>0.69396930602999995</v>
      </c>
      <c r="K495" s="38">
        <v>0</v>
      </c>
      <c r="L495" s="38">
        <v>0</v>
      </c>
      <c r="M495" s="38">
        <v>0</v>
      </c>
      <c r="N495" s="38">
        <v>0</v>
      </c>
      <c r="O495" s="38">
        <v>0</v>
      </c>
      <c r="P495" s="38">
        <v>0</v>
      </c>
      <c r="Q495" s="38">
        <v>0</v>
      </c>
      <c r="R495" s="38">
        <v>0.69396930602999995</v>
      </c>
      <c r="S495" s="40">
        <f t="shared" si="49"/>
        <v>-0.69396930602999995</v>
      </c>
      <c r="T495" s="26">
        <f t="shared" si="51"/>
        <v>0</v>
      </c>
      <c r="U495" s="38"/>
      <c r="V495" s="38"/>
      <c r="W495" s="41" t="s">
        <v>61</v>
      </c>
      <c r="X495" s="42" t="s">
        <v>237</v>
      </c>
    </row>
    <row r="496" spans="1:24" s="29" customFormat="1" ht="31.5" x14ac:dyDescent="0.25">
      <c r="A496" s="36"/>
      <c r="B496" s="37" t="s">
        <v>1626</v>
      </c>
      <c r="C496" s="38">
        <v>0.13354986645</v>
      </c>
      <c r="D496" s="39">
        <f t="shared" si="50"/>
        <v>0.13354986645</v>
      </c>
      <c r="E496" s="39">
        <f t="shared" si="50"/>
        <v>0</v>
      </c>
      <c r="F496" s="38">
        <v>0</v>
      </c>
      <c r="G496" s="38">
        <v>0</v>
      </c>
      <c r="H496" s="38">
        <v>0</v>
      </c>
      <c r="I496" s="38">
        <v>0</v>
      </c>
      <c r="J496" s="38">
        <v>0.13354986645</v>
      </c>
      <c r="K496" s="38">
        <v>0</v>
      </c>
      <c r="L496" s="38">
        <v>0</v>
      </c>
      <c r="M496" s="38">
        <v>0</v>
      </c>
      <c r="N496" s="38">
        <v>0</v>
      </c>
      <c r="O496" s="38">
        <v>0</v>
      </c>
      <c r="P496" s="38">
        <v>0</v>
      </c>
      <c r="Q496" s="38">
        <v>0</v>
      </c>
      <c r="R496" s="38">
        <v>0.13354986645</v>
      </c>
      <c r="S496" s="40">
        <f t="shared" si="49"/>
        <v>-0.13354986645</v>
      </c>
      <c r="T496" s="26">
        <f t="shared" si="51"/>
        <v>0</v>
      </c>
      <c r="U496" s="38"/>
      <c r="V496" s="38"/>
      <c r="W496" s="41" t="s">
        <v>61</v>
      </c>
      <c r="X496" s="42" t="s">
        <v>237</v>
      </c>
    </row>
    <row r="497" spans="1:24" s="29" customFormat="1" x14ac:dyDescent="0.25">
      <c r="A497" s="36"/>
      <c r="B497" s="37" t="s">
        <v>1627</v>
      </c>
      <c r="C497" s="38">
        <v>0.21397178602799999</v>
      </c>
      <c r="D497" s="39">
        <f t="shared" si="50"/>
        <v>0.21397178602799999</v>
      </c>
      <c r="E497" s="39">
        <f t="shared" si="50"/>
        <v>0</v>
      </c>
      <c r="F497" s="38">
        <v>0</v>
      </c>
      <c r="G497" s="38">
        <v>0</v>
      </c>
      <c r="H497" s="38">
        <v>0</v>
      </c>
      <c r="I497" s="38">
        <v>0</v>
      </c>
      <c r="J497" s="38">
        <v>0</v>
      </c>
      <c r="K497" s="38">
        <v>0</v>
      </c>
      <c r="L497" s="38">
        <v>0.21397178602799999</v>
      </c>
      <c r="M497" s="38">
        <v>0</v>
      </c>
      <c r="N497" s="38">
        <v>0</v>
      </c>
      <c r="O497" s="38">
        <v>0</v>
      </c>
      <c r="P497" s="38">
        <v>0</v>
      </c>
      <c r="Q497" s="38">
        <v>0</v>
      </c>
      <c r="R497" s="38">
        <v>0.21397178602799999</v>
      </c>
      <c r="S497" s="40">
        <f t="shared" si="49"/>
        <v>-0.21397178602799999</v>
      </c>
      <c r="T497" s="26">
        <f t="shared" si="51"/>
        <v>0</v>
      </c>
      <c r="U497" s="38"/>
      <c r="V497" s="38"/>
      <c r="W497" s="41" t="s">
        <v>61</v>
      </c>
      <c r="X497" s="42" t="s">
        <v>237</v>
      </c>
    </row>
    <row r="498" spans="1:24" s="29" customFormat="1" x14ac:dyDescent="0.25">
      <c r="A498" s="36"/>
      <c r="B498" s="37" t="s">
        <v>1628</v>
      </c>
      <c r="C498" s="38">
        <v>7.5587924412000004E-2</v>
      </c>
      <c r="D498" s="39">
        <f t="shared" si="50"/>
        <v>7.5587924412000004E-2</v>
      </c>
      <c r="E498" s="39">
        <f t="shared" si="50"/>
        <v>0</v>
      </c>
      <c r="F498" s="38">
        <v>0</v>
      </c>
      <c r="G498" s="38">
        <v>0</v>
      </c>
      <c r="H498" s="38">
        <v>0</v>
      </c>
      <c r="I498" s="38">
        <v>0</v>
      </c>
      <c r="J498" s="38">
        <v>0</v>
      </c>
      <c r="K498" s="38">
        <v>0</v>
      </c>
      <c r="L498" s="38">
        <v>7.5587924412000004E-2</v>
      </c>
      <c r="M498" s="38">
        <v>0</v>
      </c>
      <c r="N498" s="38">
        <v>0</v>
      </c>
      <c r="O498" s="38">
        <v>0</v>
      </c>
      <c r="P498" s="38">
        <v>0</v>
      </c>
      <c r="Q498" s="38">
        <v>0</v>
      </c>
      <c r="R498" s="38">
        <v>7.5587924412000004E-2</v>
      </c>
      <c r="S498" s="40">
        <f t="shared" si="49"/>
        <v>-7.5587924412000004E-2</v>
      </c>
      <c r="T498" s="26">
        <f t="shared" si="51"/>
        <v>0</v>
      </c>
      <c r="U498" s="38"/>
      <c r="V498" s="38"/>
      <c r="W498" s="41" t="s">
        <v>61</v>
      </c>
      <c r="X498" s="42" t="s">
        <v>237</v>
      </c>
    </row>
    <row r="499" spans="1:24" s="29" customFormat="1" ht="31.5" x14ac:dyDescent="0.25">
      <c r="A499" s="36"/>
      <c r="B499" s="37" t="s">
        <v>1629</v>
      </c>
      <c r="C499" s="38">
        <v>0.104915895084</v>
      </c>
      <c r="D499" s="39">
        <f t="shared" si="50"/>
        <v>0.104915895084</v>
      </c>
      <c r="E499" s="39">
        <f t="shared" si="50"/>
        <v>0</v>
      </c>
      <c r="F499" s="38">
        <v>0</v>
      </c>
      <c r="G499" s="38">
        <v>0</v>
      </c>
      <c r="H499" s="38">
        <v>0</v>
      </c>
      <c r="I499" s="38">
        <v>0</v>
      </c>
      <c r="J499" s="38">
        <v>0</v>
      </c>
      <c r="K499" s="38">
        <v>0</v>
      </c>
      <c r="L499" s="38">
        <v>0.104915895084</v>
      </c>
      <c r="M499" s="38">
        <v>0</v>
      </c>
      <c r="N499" s="38">
        <v>0</v>
      </c>
      <c r="O499" s="38">
        <v>0</v>
      </c>
      <c r="P499" s="38">
        <v>0</v>
      </c>
      <c r="Q499" s="38">
        <v>0</v>
      </c>
      <c r="R499" s="38">
        <v>0.104915895084</v>
      </c>
      <c r="S499" s="40">
        <f t="shared" si="49"/>
        <v>-0.104915895084</v>
      </c>
      <c r="T499" s="26">
        <f t="shared" si="51"/>
        <v>0</v>
      </c>
      <c r="U499" s="38"/>
      <c r="V499" s="38"/>
      <c r="W499" s="41" t="s">
        <v>61</v>
      </c>
      <c r="X499" s="42" t="s">
        <v>237</v>
      </c>
    </row>
    <row r="500" spans="1:24" s="29" customFormat="1" x14ac:dyDescent="0.25">
      <c r="A500" s="36"/>
      <c r="B500" s="37" t="s">
        <v>1630</v>
      </c>
      <c r="C500" s="38">
        <v>0.22036177963799999</v>
      </c>
      <c r="D500" s="39">
        <f t="shared" si="50"/>
        <v>0.22036177963799999</v>
      </c>
      <c r="E500" s="39">
        <f t="shared" si="50"/>
        <v>0</v>
      </c>
      <c r="F500" s="38">
        <v>0</v>
      </c>
      <c r="G500" s="38">
        <v>0</v>
      </c>
      <c r="H500" s="38">
        <v>0</v>
      </c>
      <c r="I500" s="38">
        <v>0</v>
      </c>
      <c r="J500" s="38">
        <v>0</v>
      </c>
      <c r="K500" s="38">
        <v>0</v>
      </c>
      <c r="L500" s="38">
        <v>0.22036177963799999</v>
      </c>
      <c r="M500" s="38">
        <v>0</v>
      </c>
      <c r="N500" s="38">
        <v>0</v>
      </c>
      <c r="O500" s="38">
        <v>0</v>
      </c>
      <c r="P500" s="38">
        <v>0</v>
      </c>
      <c r="Q500" s="38">
        <v>0</v>
      </c>
      <c r="R500" s="38">
        <v>0.22036177963799999</v>
      </c>
      <c r="S500" s="40">
        <f t="shared" si="49"/>
        <v>-0.22036177963799999</v>
      </c>
      <c r="T500" s="26">
        <f t="shared" si="51"/>
        <v>0</v>
      </c>
      <c r="U500" s="38"/>
      <c r="V500" s="38"/>
      <c r="W500" s="41" t="s">
        <v>61</v>
      </c>
      <c r="X500" s="42" t="s">
        <v>237</v>
      </c>
    </row>
    <row r="501" spans="1:24" s="29" customFormat="1" ht="47.25" x14ac:dyDescent="0.25">
      <c r="A501" s="36"/>
      <c r="B501" s="37" t="s">
        <v>1631</v>
      </c>
      <c r="C501" s="38">
        <v>0.159881840118</v>
      </c>
      <c r="D501" s="39">
        <f t="shared" si="50"/>
        <v>0.159881840118</v>
      </c>
      <c r="E501" s="39">
        <f t="shared" si="50"/>
        <v>0</v>
      </c>
      <c r="F501" s="38">
        <v>0</v>
      </c>
      <c r="G501" s="38">
        <v>0</v>
      </c>
      <c r="H501" s="38">
        <v>0</v>
      </c>
      <c r="I501" s="38">
        <v>0</v>
      </c>
      <c r="J501" s="38">
        <v>0</v>
      </c>
      <c r="K501" s="38">
        <v>0</v>
      </c>
      <c r="L501" s="38">
        <v>0.159881840118</v>
      </c>
      <c r="M501" s="38">
        <v>0</v>
      </c>
      <c r="N501" s="38">
        <v>0</v>
      </c>
      <c r="O501" s="38">
        <v>0</v>
      </c>
      <c r="P501" s="38">
        <v>0</v>
      </c>
      <c r="Q501" s="38">
        <v>0</v>
      </c>
      <c r="R501" s="38">
        <v>0.159881840118</v>
      </c>
      <c r="S501" s="40">
        <f t="shared" si="49"/>
        <v>-0.159881840118</v>
      </c>
      <c r="T501" s="26">
        <f t="shared" si="51"/>
        <v>0</v>
      </c>
      <c r="U501" s="38"/>
      <c r="V501" s="38"/>
      <c r="W501" s="41" t="s">
        <v>61</v>
      </c>
      <c r="X501" s="42" t="s">
        <v>237</v>
      </c>
    </row>
    <row r="502" spans="1:24" s="29" customFormat="1" x14ac:dyDescent="0.25">
      <c r="A502" s="36"/>
      <c r="B502" s="37" t="s">
        <v>1632</v>
      </c>
      <c r="C502" s="38">
        <v>0.113515886484</v>
      </c>
      <c r="D502" s="39">
        <f t="shared" si="50"/>
        <v>0.113515886484</v>
      </c>
      <c r="E502" s="39">
        <f t="shared" si="50"/>
        <v>0</v>
      </c>
      <c r="F502" s="38">
        <v>0</v>
      </c>
      <c r="G502" s="38">
        <v>0</v>
      </c>
      <c r="H502" s="38">
        <v>0</v>
      </c>
      <c r="I502" s="38">
        <v>0</v>
      </c>
      <c r="J502" s="38">
        <v>0</v>
      </c>
      <c r="K502" s="38">
        <v>0</v>
      </c>
      <c r="L502" s="38">
        <v>0.113515886484</v>
      </c>
      <c r="M502" s="38">
        <v>0</v>
      </c>
      <c r="N502" s="38">
        <v>0</v>
      </c>
      <c r="O502" s="38">
        <v>0</v>
      </c>
      <c r="P502" s="38">
        <v>0</v>
      </c>
      <c r="Q502" s="38">
        <v>0</v>
      </c>
      <c r="R502" s="38">
        <v>0.113515886484</v>
      </c>
      <c r="S502" s="40">
        <f t="shared" si="49"/>
        <v>-0.113515886484</v>
      </c>
      <c r="T502" s="26">
        <f t="shared" si="51"/>
        <v>0</v>
      </c>
      <c r="U502" s="38"/>
      <c r="V502" s="38"/>
      <c r="W502" s="41" t="s">
        <v>61</v>
      </c>
      <c r="X502" s="42" t="s">
        <v>237</v>
      </c>
    </row>
    <row r="503" spans="1:24" s="29" customFormat="1" x14ac:dyDescent="0.25">
      <c r="A503" s="36"/>
      <c r="B503" s="37" t="s">
        <v>1633</v>
      </c>
      <c r="C503" s="38">
        <v>0.13330186669800001</v>
      </c>
      <c r="D503" s="39">
        <f t="shared" si="50"/>
        <v>0.13330186669800001</v>
      </c>
      <c r="E503" s="39">
        <f t="shared" si="50"/>
        <v>0</v>
      </c>
      <c r="F503" s="38">
        <v>0</v>
      </c>
      <c r="G503" s="38">
        <v>0</v>
      </c>
      <c r="H503" s="38">
        <v>0</v>
      </c>
      <c r="I503" s="38">
        <v>0</v>
      </c>
      <c r="J503" s="38">
        <v>0</v>
      </c>
      <c r="K503" s="38">
        <v>0</v>
      </c>
      <c r="L503" s="38">
        <v>0.13330186669800001</v>
      </c>
      <c r="M503" s="38">
        <v>0</v>
      </c>
      <c r="N503" s="38">
        <v>0</v>
      </c>
      <c r="O503" s="38">
        <v>0</v>
      </c>
      <c r="P503" s="38">
        <v>0</v>
      </c>
      <c r="Q503" s="38">
        <v>0</v>
      </c>
      <c r="R503" s="38">
        <v>0.13330186669800001</v>
      </c>
      <c r="S503" s="40">
        <f t="shared" si="49"/>
        <v>-0.13330186669800001</v>
      </c>
      <c r="T503" s="26">
        <f t="shared" si="51"/>
        <v>0</v>
      </c>
      <c r="U503" s="38"/>
      <c r="V503" s="38"/>
      <c r="W503" s="41" t="s">
        <v>61</v>
      </c>
      <c r="X503" s="42" t="s">
        <v>237</v>
      </c>
    </row>
    <row r="504" spans="1:24" s="29" customFormat="1" x14ac:dyDescent="0.25">
      <c r="A504" s="36"/>
      <c r="B504" s="37" t="s">
        <v>1634</v>
      </c>
      <c r="C504" s="38">
        <v>0.177514822485</v>
      </c>
      <c r="D504" s="39">
        <f t="shared" si="50"/>
        <v>0.177514822485</v>
      </c>
      <c r="E504" s="39">
        <f t="shared" si="50"/>
        <v>0.177514822485</v>
      </c>
      <c r="F504" s="38">
        <v>0</v>
      </c>
      <c r="G504" s="38">
        <v>0</v>
      </c>
      <c r="H504" s="38">
        <v>0</v>
      </c>
      <c r="I504" s="38">
        <v>0</v>
      </c>
      <c r="J504" s="38">
        <v>0</v>
      </c>
      <c r="K504" s="38">
        <v>0</v>
      </c>
      <c r="L504" s="38">
        <v>0.177514822485</v>
      </c>
      <c r="M504" s="38">
        <v>0.177514822485</v>
      </c>
      <c r="N504" s="38">
        <v>0</v>
      </c>
      <c r="O504" s="38">
        <v>0</v>
      </c>
      <c r="P504" s="38">
        <v>0</v>
      </c>
      <c r="Q504" s="38">
        <v>0</v>
      </c>
      <c r="R504" s="38">
        <v>0</v>
      </c>
      <c r="S504" s="40">
        <f t="shared" si="49"/>
        <v>0</v>
      </c>
      <c r="T504" s="26">
        <f t="shared" si="51"/>
        <v>1</v>
      </c>
      <c r="U504" s="38"/>
      <c r="V504" s="38"/>
      <c r="W504" s="41"/>
      <c r="X504" s="42" t="s">
        <v>237</v>
      </c>
    </row>
    <row r="505" spans="1:24" s="29" customFormat="1" ht="78.75" x14ac:dyDescent="0.25">
      <c r="A505" s="36"/>
      <c r="B505" s="37" t="s">
        <v>1635</v>
      </c>
      <c r="C505" s="38">
        <v>0.24999974999999999</v>
      </c>
      <c r="D505" s="39">
        <f t="shared" si="50"/>
        <v>0.24999974999999999</v>
      </c>
      <c r="E505" s="39">
        <f t="shared" si="50"/>
        <v>0</v>
      </c>
      <c r="F505" s="38">
        <v>0</v>
      </c>
      <c r="G505" s="38">
        <v>0</v>
      </c>
      <c r="H505" s="38">
        <v>0</v>
      </c>
      <c r="I505" s="38">
        <v>0</v>
      </c>
      <c r="J505" s="38">
        <v>0</v>
      </c>
      <c r="K505" s="38">
        <v>0</v>
      </c>
      <c r="L505" s="38">
        <v>0.24999974999999999</v>
      </c>
      <c r="M505" s="38">
        <v>0</v>
      </c>
      <c r="N505" s="38">
        <v>0</v>
      </c>
      <c r="O505" s="38">
        <v>0</v>
      </c>
      <c r="P505" s="38">
        <v>0</v>
      </c>
      <c r="Q505" s="38">
        <v>0</v>
      </c>
      <c r="R505" s="38">
        <v>0.24999974999999999</v>
      </c>
      <c r="S505" s="40">
        <f t="shared" si="49"/>
        <v>-0.24999974999999999</v>
      </c>
      <c r="T505" s="26">
        <f t="shared" si="51"/>
        <v>0</v>
      </c>
      <c r="U505" s="38"/>
      <c r="V505" s="38"/>
      <c r="W505" s="41" t="s">
        <v>61</v>
      </c>
      <c r="X505" s="42" t="s">
        <v>237</v>
      </c>
    </row>
    <row r="506" spans="1:24" s="29" customFormat="1" ht="31.5" x14ac:dyDescent="0.25">
      <c r="A506" s="36"/>
      <c r="B506" s="37" t="s">
        <v>1636</v>
      </c>
      <c r="C506" s="38">
        <v>0.11811988188</v>
      </c>
      <c r="D506" s="39">
        <f t="shared" si="50"/>
        <v>0.11811988188</v>
      </c>
      <c r="E506" s="39">
        <f t="shared" si="50"/>
        <v>0</v>
      </c>
      <c r="F506" s="38">
        <v>0</v>
      </c>
      <c r="G506" s="38">
        <v>0</v>
      </c>
      <c r="H506" s="38">
        <v>0</v>
      </c>
      <c r="I506" s="38">
        <v>0</v>
      </c>
      <c r="J506" s="38">
        <v>0</v>
      </c>
      <c r="K506" s="38">
        <v>0</v>
      </c>
      <c r="L506" s="38">
        <v>0.11811988188</v>
      </c>
      <c r="M506" s="38">
        <v>0</v>
      </c>
      <c r="N506" s="38">
        <v>0</v>
      </c>
      <c r="O506" s="38">
        <v>0</v>
      </c>
      <c r="P506" s="38">
        <v>0</v>
      </c>
      <c r="Q506" s="38">
        <v>0</v>
      </c>
      <c r="R506" s="38">
        <v>0.11811988188</v>
      </c>
      <c r="S506" s="40">
        <f t="shared" si="49"/>
        <v>-0.11811988188</v>
      </c>
      <c r="T506" s="26">
        <f t="shared" si="51"/>
        <v>0</v>
      </c>
      <c r="U506" s="38"/>
      <c r="V506" s="38"/>
      <c r="W506" s="41" t="s">
        <v>61</v>
      </c>
      <c r="X506" s="42" t="s">
        <v>237</v>
      </c>
    </row>
    <row r="507" spans="1:24" s="29" customFormat="1" ht="31.5" x14ac:dyDescent="0.25">
      <c r="A507" s="36"/>
      <c r="B507" s="37" t="s">
        <v>1565</v>
      </c>
      <c r="C507" s="38">
        <v>0.22999977000000002</v>
      </c>
      <c r="D507" s="39">
        <f t="shared" si="50"/>
        <v>0.22999977000000002</v>
      </c>
      <c r="E507" s="39">
        <f t="shared" si="50"/>
        <v>0</v>
      </c>
      <c r="F507" s="38">
        <v>0</v>
      </c>
      <c r="G507" s="38">
        <v>0</v>
      </c>
      <c r="H507" s="38">
        <v>0</v>
      </c>
      <c r="I507" s="38">
        <v>0</v>
      </c>
      <c r="J507" s="38">
        <v>0</v>
      </c>
      <c r="K507" s="38">
        <v>0</v>
      </c>
      <c r="L507" s="38">
        <v>0.22999977000000002</v>
      </c>
      <c r="M507" s="38">
        <v>0</v>
      </c>
      <c r="N507" s="38">
        <v>0</v>
      </c>
      <c r="O507" s="38">
        <v>0</v>
      </c>
      <c r="P507" s="38">
        <v>0</v>
      </c>
      <c r="Q507" s="38">
        <v>0</v>
      </c>
      <c r="R507" s="38">
        <v>0.22999977000000002</v>
      </c>
      <c r="S507" s="40">
        <f t="shared" si="49"/>
        <v>-0.22999977000000002</v>
      </c>
      <c r="T507" s="26">
        <f t="shared" si="51"/>
        <v>0</v>
      </c>
      <c r="U507" s="38"/>
      <c r="V507" s="38"/>
      <c r="W507" s="41" t="s">
        <v>61</v>
      </c>
      <c r="X507" s="42" t="s">
        <v>237</v>
      </c>
    </row>
    <row r="508" spans="1:24" s="29" customFormat="1" ht="47.25" x14ac:dyDescent="0.25">
      <c r="A508" s="36"/>
      <c r="B508" s="37" t="s">
        <v>484</v>
      </c>
      <c r="C508" s="38">
        <v>0.194999805</v>
      </c>
      <c r="D508" s="39">
        <f t="shared" si="50"/>
        <v>0.194999805</v>
      </c>
      <c r="E508" s="39">
        <f t="shared" si="50"/>
        <v>0</v>
      </c>
      <c r="F508" s="38">
        <v>0</v>
      </c>
      <c r="G508" s="38">
        <v>0</v>
      </c>
      <c r="H508" s="38">
        <v>0</v>
      </c>
      <c r="I508" s="38">
        <v>0</v>
      </c>
      <c r="J508" s="38">
        <v>0</v>
      </c>
      <c r="K508" s="38">
        <v>0</v>
      </c>
      <c r="L508" s="38">
        <v>0.194999805</v>
      </c>
      <c r="M508" s="38">
        <v>0</v>
      </c>
      <c r="N508" s="38">
        <v>0</v>
      </c>
      <c r="O508" s="38">
        <v>0</v>
      </c>
      <c r="P508" s="38">
        <v>0</v>
      </c>
      <c r="Q508" s="38">
        <v>0</v>
      </c>
      <c r="R508" s="38">
        <v>0.194999805</v>
      </c>
      <c r="S508" s="40">
        <f t="shared" si="49"/>
        <v>-0.194999805</v>
      </c>
      <c r="T508" s="26">
        <f t="shared" si="51"/>
        <v>0</v>
      </c>
      <c r="U508" s="38"/>
      <c r="V508" s="38"/>
      <c r="W508" s="41" t="s">
        <v>61</v>
      </c>
      <c r="X508" s="42" t="s">
        <v>237</v>
      </c>
    </row>
    <row r="509" spans="1:24" s="29" customFormat="1" ht="31.5" x14ac:dyDescent="0.25">
      <c r="A509" s="36"/>
      <c r="B509" s="37" t="s">
        <v>1637</v>
      </c>
      <c r="C509" s="38">
        <v>0.12284987714999999</v>
      </c>
      <c r="D509" s="39">
        <f t="shared" si="50"/>
        <v>0.12284987714999999</v>
      </c>
      <c r="E509" s="39">
        <f t="shared" si="50"/>
        <v>0</v>
      </c>
      <c r="F509" s="38">
        <v>0</v>
      </c>
      <c r="G509" s="38">
        <v>0</v>
      </c>
      <c r="H509" s="38">
        <v>0</v>
      </c>
      <c r="I509" s="38">
        <v>0</v>
      </c>
      <c r="J509" s="38">
        <v>0</v>
      </c>
      <c r="K509" s="38">
        <v>0</v>
      </c>
      <c r="L509" s="38">
        <v>0.12284987714999999</v>
      </c>
      <c r="M509" s="38">
        <v>0</v>
      </c>
      <c r="N509" s="38">
        <v>0</v>
      </c>
      <c r="O509" s="38">
        <v>0</v>
      </c>
      <c r="P509" s="38">
        <v>0</v>
      </c>
      <c r="Q509" s="38">
        <v>0</v>
      </c>
      <c r="R509" s="38">
        <v>0.12284987714999999</v>
      </c>
      <c r="S509" s="40">
        <f t="shared" si="49"/>
        <v>-0.12284987714999999</v>
      </c>
      <c r="T509" s="26">
        <f t="shared" si="51"/>
        <v>0</v>
      </c>
      <c r="U509" s="38"/>
      <c r="V509" s="38"/>
      <c r="W509" s="41" t="s">
        <v>61</v>
      </c>
      <c r="X509" s="42" t="s">
        <v>237</v>
      </c>
    </row>
    <row r="510" spans="1:24" s="29" customFormat="1" ht="31.5" x14ac:dyDescent="0.25">
      <c r="A510" s="36"/>
      <c r="B510" s="37" t="s">
        <v>1638</v>
      </c>
      <c r="C510" s="38">
        <v>0.26836123163849995</v>
      </c>
      <c r="D510" s="39">
        <f t="shared" si="50"/>
        <v>0.26836123163849995</v>
      </c>
      <c r="E510" s="39">
        <f t="shared" si="50"/>
        <v>0.26836123163849995</v>
      </c>
      <c r="F510" s="38">
        <v>0</v>
      </c>
      <c r="G510" s="38">
        <v>0</v>
      </c>
      <c r="H510" s="38">
        <v>0</v>
      </c>
      <c r="I510" s="38">
        <v>0</v>
      </c>
      <c r="J510" s="38">
        <v>0</v>
      </c>
      <c r="K510" s="38">
        <v>0.26836123163849995</v>
      </c>
      <c r="L510" s="38">
        <v>0.26836123163849995</v>
      </c>
      <c r="M510" s="38">
        <v>0</v>
      </c>
      <c r="N510" s="38">
        <v>0</v>
      </c>
      <c r="O510" s="38">
        <v>0</v>
      </c>
      <c r="P510" s="38">
        <v>0</v>
      </c>
      <c r="Q510" s="38">
        <v>0</v>
      </c>
      <c r="R510" s="38">
        <v>0</v>
      </c>
      <c r="S510" s="40">
        <f t="shared" si="49"/>
        <v>0</v>
      </c>
      <c r="T510" s="26">
        <f t="shared" si="51"/>
        <v>1</v>
      </c>
      <c r="U510" s="38"/>
      <c r="V510" s="38"/>
      <c r="W510" s="41"/>
      <c r="X510" s="42" t="s">
        <v>237</v>
      </c>
    </row>
    <row r="511" spans="1:24" s="29" customFormat="1" ht="31.5" x14ac:dyDescent="0.25">
      <c r="A511" s="36"/>
      <c r="B511" s="37" t="s">
        <v>1639</v>
      </c>
      <c r="C511" s="38">
        <v>0.16657983342000002</v>
      </c>
      <c r="D511" s="39">
        <f t="shared" si="50"/>
        <v>0.16657983342000002</v>
      </c>
      <c r="E511" s="39">
        <f t="shared" si="50"/>
        <v>0.16657983342000002</v>
      </c>
      <c r="F511" s="38">
        <v>0</v>
      </c>
      <c r="G511" s="38">
        <v>0</v>
      </c>
      <c r="H511" s="38">
        <v>0</v>
      </c>
      <c r="I511" s="38">
        <v>0</v>
      </c>
      <c r="J511" s="38">
        <v>0</v>
      </c>
      <c r="K511" s="38">
        <v>0.16657983342000002</v>
      </c>
      <c r="L511" s="38">
        <v>0.16657983342000002</v>
      </c>
      <c r="M511" s="38">
        <v>0</v>
      </c>
      <c r="N511" s="38">
        <v>0</v>
      </c>
      <c r="O511" s="38">
        <v>0</v>
      </c>
      <c r="P511" s="38">
        <v>0</v>
      </c>
      <c r="Q511" s="38">
        <v>0</v>
      </c>
      <c r="R511" s="38">
        <v>0</v>
      </c>
      <c r="S511" s="40">
        <f t="shared" si="49"/>
        <v>0</v>
      </c>
      <c r="T511" s="26">
        <f t="shared" si="51"/>
        <v>1</v>
      </c>
      <c r="U511" s="38"/>
      <c r="V511" s="38"/>
      <c r="W511" s="41"/>
      <c r="X511" s="42" t="s">
        <v>237</v>
      </c>
    </row>
    <row r="512" spans="1:24" s="29" customFormat="1" ht="31.5" x14ac:dyDescent="0.25">
      <c r="A512" s="36"/>
      <c r="B512" s="37" t="s">
        <v>1640</v>
      </c>
      <c r="C512" s="38">
        <v>1.9695030304950001</v>
      </c>
      <c r="D512" s="39">
        <f t="shared" si="50"/>
        <v>1.9695030304950001</v>
      </c>
      <c r="E512" s="39">
        <f t="shared" si="50"/>
        <v>1.9695030304950001</v>
      </c>
      <c r="F512" s="38">
        <v>0</v>
      </c>
      <c r="G512" s="38">
        <v>0</v>
      </c>
      <c r="H512" s="38">
        <v>0</v>
      </c>
      <c r="I512" s="38">
        <v>0</v>
      </c>
      <c r="J512" s="38">
        <v>0</v>
      </c>
      <c r="K512" s="38">
        <v>1.9695030304950001</v>
      </c>
      <c r="L512" s="38">
        <v>1.9695030304950001</v>
      </c>
      <c r="M512" s="38">
        <v>0</v>
      </c>
      <c r="N512" s="38">
        <v>0</v>
      </c>
      <c r="O512" s="38">
        <v>0</v>
      </c>
      <c r="P512" s="38">
        <v>0</v>
      </c>
      <c r="Q512" s="38">
        <v>0</v>
      </c>
      <c r="R512" s="38">
        <v>0</v>
      </c>
      <c r="S512" s="40">
        <f t="shared" si="49"/>
        <v>0</v>
      </c>
      <c r="T512" s="26">
        <f t="shared" si="51"/>
        <v>1</v>
      </c>
      <c r="U512" s="38"/>
      <c r="V512" s="38"/>
      <c r="W512" s="41"/>
      <c r="X512" s="42" t="s">
        <v>237</v>
      </c>
    </row>
    <row r="513" spans="1:24" s="29" customFormat="1" ht="31.5" x14ac:dyDescent="0.25">
      <c r="A513" s="36"/>
      <c r="B513" s="37" t="s">
        <v>1641</v>
      </c>
      <c r="C513" s="38">
        <v>1.9384980614999998E-2</v>
      </c>
      <c r="D513" s="39">
        <f t="shared" si="50"/>
        <v>1.9384980614999998E-2</v>
      </c>
      <c r="E513" s="39">
        <f t="shared" si="50"/>
        <v>1.9384980614999998E-2</v>
      </c>
      <c r="F513" s="38">
        <v>0</v>
      </c>
      <c r="G513" s="38">
        <v>0</v>
      </c>
      <c r="H513" s="38">
        <v>0</v>
      </c>
      <c r="I513" s="38">
        <v>0</v>
      </c>
      <c r="J513" s="38">
        <v>0</v>
      </c>
      <c r="K513" s="38">
        <v>1.9384980614999998E-2</v>
      </c>
      <c r="L513" s="38">
        <v>1.9384980614999998E-2</v>
      </c>
      <c r="M513" s="38">
        <v>0</v>
      </c>
      <c r="N513" s="38">
        <v>0</v>
      </c>
      <c r="O513" s="38">
        <v>0</v>
      </c>
      <c r="P513" s="38">
        <v>0</v>
      </c>
      <c r="Q513" s="38">
        <v>0</v>
      </c>
      <c r="R513" s="38">
        <v>0</v>
      </c>
      <c r="S513" s="40">
        <f t="shared" si="49"/>
        <v>0</v>
      </c>
      <c r="T513" s="26">
        <f t="shared" si="51"/>
        <v>1</v>
      </c>
      <c r="U513" s="38"/>
      <c r="V513" s="38"/>
      <c r="W513" s="41"/>
      <c r="X513" s="42" t="s">
        <v>237</v>
      </c>
    </row>
    <row r="514" spans="1:24" s="29" customFormat="1" x14ac:dyDescent="0.25">
      <c r="A514" s="36"/>
      <c r="B514" s="37" t="s">
        <v>1642</v>
      </c>
      <c r="C514" s="38">
        <v>0.335611664388</v>
      </c>
      <c r="D514" s="39">
        <f t="shared" si="50"/>
        <v>0.335611664388</v>
      </c>
      <c r="E514" s="39">
        <f t="shared" si="50"/>
        <v>0.335611664388</v>
      </c>
      <c r="F514" s="38">
        <v>0</v>
      </c>
      <c r="G514" s="38">
        <v>0</v>
      </c>
      <c r="H514" s="38">
        <v>0</v>
      </c>
      <c r="I514" s="38">
        <v>0</v>
      </c>
      <c r="J514" s="38">
        <v>0</v>
      </c>
      <c r="K514" s="38">
        <v>0.335611664388</v>
      </c>
      <c r="L514" s="38">
        <v>0.335611664388</v>
      </c>
      <c r="M514" s="38">
        <v>0</v>
      </c>
      <c r="N514" s="38">
        <v>0</v>
      </c>
      <c r="O514" s="38">
        <v>0</v>
      </c>
      <c r="P514" s="38">
        <v>0</v>
      </c>
      <c r="Q514" s="38">
        <v>0</v>
      </c>
      <c r="R514" s="38">
        <v>0</v>
      </c>
      <c r="S514" s="40">
        <f t="shared" si="49"/>
        <v>0</v>
      </c>
      <c r="T514" s="26">
        <f t="shared" si="51"/>
        <v>1</v>
      </c>
      <c r="U514" s="38"/>
      <c r="V514" s="38"/>
      <c r="W514" s="41"/>
      <c r="X514" s="42" t="s">
        <v>237</v>
      </c>
    </row>
    <row r="515" spans="1:24" s="29" customFormat="1" x14ac:dyDescent="0.25">
      <c r="A515" s="36"/>
      <c r="B515" s="37" t="s">
        <v>1643</v>
      </c>
      <c r="C515" s="38">
        <v>0.50341749658200008</v>
      </c>
      <c r="D515" s="39">
        <f t="shared" si="50"/>
        <v>0.50341749658200008</v>
      </c>
      <c r="E515" s="39">
        <f t="shared" si="50"/>
        <v>0.50341749658200008</v>
      </c>
      <c r="F515" s="38">
        <v>0</v>
      </c>
      <c r="G515" s="38">
        <v>0</v>
      </c>
      <c r="H515" s="38">
        <v>0</v>
      </c>
      <c r="I515" s="38">
        <v>0</v>
      </c>
      <c r="J515" s="38">
        <v>0</v>
      </c>
      <c r="K515" s="38">
        <v>0.50341749658200008</v>
      </c>
      <c r="L515" s="38">
        <v>0.50341749658200008</v>
      </c>
      <c r="M515" s="38">
        <v>0</v>
      </c>
      <c r="N515" s="38">
        <v>0</v>
      </c>
      <c r="O515" s="38">
        <v>0</v>
      </c>
      <c r="P515" s="38">
        <v>0</v>
      </c>
      <c r="Q515" s="38">
        <v>0</v>
      </c>
      <c r="R515" s="38">
        <v>0</v>
      </c>
      <c r="S515" s="40">
        <f t="shared" si="49"/>
        <v>0</v>
      </c>
      <c r="T515" s="26">
        <f t="shared" si="51"/>
        <v>1</v>
      </c>
      <c r="U515" s="38"/>
      <c r="V515" s="38"/>
      <c r="W515" s="41"/>
      <c r="X515" s="42" t="s">
        <v>237</v>
      </c>
    </row>
    <row r="516" spans="1:24" s="29" customFormat="1" x14ac:dyDescent="0.25">
      <c r="A516" s="36"/>
      <c r="B516" s="37" t="s">
        <v>289</v>
      </c>
      <c r="C516" s="38">
        <v>0.17999982</v>
      </c>
      <c r="D516" s="39">
        <f t="shared" si="50"/>
        <v>0.17999982</v>
      </c>
      <c r="E516" s="39">
        <f t="shared" si="50"/>
        <v>0</v>
      </c>
      <c r="F516" s="38">
        <v>0</v>
      </c>
      <c r="G516" s="38">
        <v>0</v>
      </c>
      <c r="H516" s="38">
        <v>0</v>
      </c>
      <c r="I516" s="38">
        <v>0</v>
      </c>
      <c r="J516" s="38">
        <v>0</v>
      </c>
      <c r="K516" s="38">
        <v>0</v>
      </c>
      <c r="L516" s="38">
        <v>0.17999982</v>
      </c>
      <c r="M516" s="38">
        <v>0</v>
      </c>
      <c r="N516" s="38">
        <v>0</v>
      </c>
      <c r="O516" s="38">
        <v>0</v>
      </c>
      <c r="P516" s="38">
        <v>0</v>
      </c>
      <c r="Q516" s="38">
        <v>0</v>
      </c>
      <c r="R516" s="38">
        <v>0.17999982</v>
      </c>
      <c r="S516" s="40">
        <f t="shared" si="49"/>
        <v>-0.17999982</v>
      </c>
      <c r="T516" s="26">
        <f t="shared" si="51"/>
        <v>0</v>
      </c>
      <c r="U516" s="38"/>
      <c r="V516" s="38"/>
      <c r="W516" s="41" t="s">
        <v>61</v>
      </c>
      <c r="X516" s="42" t="s">
        <v>237</v>
      </c>
    </row>
    <row r="517" spans="1:24" s="29" customFormat="1" ht="47.25" x14ac:dyDescent="0.25">
      <c r="A517" s="36"/>
      <c r="B517" s="37" t="s">
        <v>1644</v>
      </c>
      <c r="C517" s="38">
        <v>0.31999968000000001</v>
      </c>
      <c r="D517" s="39">
        <f t="shared" si="50"/>
        <v>0.31999968000000001</v>
      </c>
      <c r="E517" s="39">
        <f t="shared" si="50"/>
        <v>0</v>
      </c>
      <c r="F517" s="38">
        <v>0</v>
      </c>
      <c r="G517" s="38">
        <v>0</v>
      </c>
      <c r="H517" s="38">
        <v>0</v>
      </c>
      <c r="I517" s="38">
        <v>0</v>
      </c>
      <c r="J517" s="38">
        <v>0</v>
      </c>
      <c r="K517" s="38">
        <v>0</v>
      </c>
      <c r="L517" s="38">
        <v>0.31999968000000001</v>
      </c>
      <c r="M517" s="38">
        <v>0</v>
      </c>
      <c r="N517" s="38">
        <v>0</v>
      </c>
      <c r="O517" s="38">
        <v>0</v>
      </c>
      <c r="P517" s="38">
        <v>0</v>
      </c>
      <c r="Q517" s="38">
        <v>0</v>
      </c>
      <c r="R517" s="38">
        <v>0.31999968000000001</v>
      </c>
      <c r="S517" s="40">
        <f t="shared" si="49"/>
        <v>-0.31999968000000001</v>
      </c>
      <c r="T517" s="26">
        <f t="shared" si="51"/>
        <v>0</v>
      </c>
      <c r="U517" s="38"/>
      <c r="V517" s="38"/>
      <c r="W517" s="41" t="s">
        <v>61</v>
      </c>
      <c r="X517" s="42" t="s">
        <v>237</v>
      </c>
    </row>
    <row r="518" spans="1:24" s="29" customFormat="1" ht="63" x14ac:dyDescent="0.25">
      <c r="A518" s="36"/>
      <c r="B518" s="37" t="s">
        <v>290</v>
      </c>
      <c r="C518" s="38">
        <v>0.26999972999999999</v>
      </c>
      <c r="D518" s="39">
        <f t="shared" si="50"/>
        <v>0.26999972999999999</v>
      </c>
      <c r="E518" s="39">
        <f t="shared" si="50"/>
        <v>0</v>
      </c>
      <c r="F518" s="38">
        <v>0</v>
      </c>
      <c r="G518" s="38">
        <v>0</v>
      </c>
      <c r="H518" s="38">
        <v>0</v>
      </c>
      <c r="I518" s="38">
        <v>0</v>
      </c>
      <c r="J518" s="38">
        <v>0</v>
      </c>
      <c r="K518" s="38">
        <v>0</v>
      </c>
      <c r="L518" s="38">
        <v>0.26999972999999999</v>
      </c>
      <c r="M518" s="38">
        <v>0</v>
      </c>
      <c r="N518" s="38">
        <v>0</v>
      </c>
      <c r="O518" s="38">
        <v>0</v>
      </c>
      <c r="P518" s="38">
        <v>0</v>
      </c>
      <c r="Q518" s="38">
        <v>0</v>
      </c>
      <c r="R518" s="38">
        <v>0.26999972999999999</v>
      </c>
      <c r="S518" s="40">
        <f t="shared" si="49"/>
        <v>-0.26999972999999999</v>
      </c>
      <c r="T518" s="26">
        <f t="shared" si="51"/>
        <v>0</v>
      </c>
      <c r="U518" s="38"/>
      <c r="V518" s="38"/>
      <c r="W518" s="41" t="s">
        <v>61</v>
      </c>
      <c r="X518" s="42" t="s">
        <v>237</v>
      </c>
    </row>
    <row r="519" spans="1:24" s="29" customFormat="1" ht="31.5" x14ac:dyDescent="0.25">
      <c r="A519" s="36"/>
      <c r="B519" s="37" t="s">
        <v>1645</v>
      </c>
      <c r="C519" s="38">
        <v>0.47999951999999996</v>
      </c>
      <c r="D519" s="39">
        <f t="shared" si="50"/>
        <v>0.47999951999999996</v>
      </c>
      <c r="E519" s="39">
        <f t="shared" si="50"/>
        <v>0</v>
      </c>
      <c r="F519" s="38">
        <v>0</v>
      </c>
      <c r="G519" s="38">
        <v>0</v>
      </c>
      <c r="H519" s="38">
        <v>0</v>
      </c>
      <c r="I519" s="38">
        <v>0</v>
      </c>
      <c r="J519" s="38">
        <v>0</v>
      </c>
      <c r="K519" s="38">
        <v>0</v>
      </c>
      <c r="L519" s="38">
        <v>0.47999951999999996</v>
      </c>
      <c r="M519" s="38">
        <v>0</v>
      </c>
      <c r="N519" s="38">
        <v>0</v>
      </c>
      <c r="O519" s="38">
        <v>0</v>
      </c>
      <c r="P519" s="38">
        <v>0</v>
      </c>
      <c r="Q519" s="38">
        <v>0</v>
      </c>
      <c r="R519" s="38">
        <v>0.47999951999999996</v>
      </c>
      <c r="S519" s="40">
        <f t="shared" si="49"/>
        <v>-0.47999951999999996</v>
      </c>
      <c r="T519" s="26">
        <f t="shared" si="51"/>
        <v>0</v>
      </c>
      <c r="U519" s="38"/>
      <c r="V519" s="38"/>
      <c r="W519" s="41" t="s">
        <v>61</v>
      </c>
      <c r="X519" s="42" t="s">
        <v>237</v>
      </c>
    </row>
    <row r="520" spans="1:24" s="29" customFormat="1" ht="31.5" x14ac:dyDescent="0.25">
      <c r="A520" s="36"/>
      <c r="B520" s="37" t="s">
        <v>1646</v>
      </c>
      <c r="C520" s="38">
        <v>0.13999986</v>
      </c>
      <c r="D520" s="39">
        <f t="shared" si="50"/>
        <v>0.13999986</v>
      </c>
      <c r="E520" s="39">
        <f t="shared" si="50"/>
        <v>0</v>
      </c>
      <c r="F520" s="38">
        <v>0</v>
      </c>
      <c r="G520" s="38">
        <v>0</v>
      </c>
      <c r="H520" s="38">
        <v>0</v>
      </c>
      <c r="I520" s="38">
        <v>0</v>
      </c>
      <c r="J520" s="38">
        <v>0.13999986</v>
      </c>
      <c r="K520" s="38">
        <v>0</v>
      </c>
      <c r="L520" s="38">
        <v>0</v>
      </c>
      <c r="M520" s="38">
        <v>0</v>
      </c>
      <c r="N520" s="38">
        <v>0</v>
      </c>
      <c r="O520" s="38">
        <v>0</v>
      </c>
      <c r="P520" s="38">
        <v>0</v>
      </c>
      <c r="Q520" s="38">
        <v>0</v>
      </c>
      <c r="R520" s="38">
        <v>0.13999986</v>
      </c>
      <c r="S520" s="40">
        <f t="shared" si="49"/>
        <v>-0.13999986</v>
      </c>
      <c r="T520" s="26">
        <f t="shared" si="51"/>
        <v>0</v>
      </c>
      <c r="U520" s="38"/>
      <c r="V520" s="38"/>
      <c r="W520" s="41" t="s">
        <v>61</v>
      </c>
      <c r="X520" s="42" t="s">
        <v>237</v>
      </c>
    </row>
    <row r="521" spans="1:24" s="29" customFormat="1" ht="31.5" x14ac:dyDescent="0.25">
      <c r="A521" s="36"/>
      <c r="B521" s="37" t="s">
        <v>291</v>
      </c>
      <c r="C521" s="38">
        <v>0.39999960000000001</v>
      </c>
      <c r="D521" s="39">
        <f t="shared" si="50"/>
        <v>0.39999960000000001</v>
      </c>
      <c r="E521" s="39">
        <f t="shared" si="50"/>
        <v>0</v>
      </c>
      <c r="F521" s="38">
        <v>0</v>
      </c>
      <c r="G521" s="38">
        <v>0</v>
      </c>
      <c r="H521" s="38">
        <v>0</v>
      </c>
      <c r="I521" s="38">
        <v>0</v>
      </c>
      <c r="J521" s="38">
        <v>0.12893387106599999</v>
      </c>
      <c r="K521" s="38">
        <v>0</v>
      </c>
      <c r="L521" s="38">
        <v>0.27106572893400005</v>
      </c>
      <c r="M521" s="38">
        <v>0</v>
      </c>
      <c r="N521" s="38">
        <v>0</v>
      </c>
      <c r="O521" s="38">
        <v>0</v>
      </c>
      <c r="P521" s="38">
        <v>0</v>
      </c>
      <c r="Q521" s="38">
        <v>0</v>
      </c>
      <c r="R521" s="38">
        <v>0.39999960000000001</v>
      </c>
      <c r="S521" s="40">
        <f t="shared" si="49"/>
        <v>-0.39999960000000001</v>
      </c>
      <c r="T521" s="26">
        <f t="shared" si="51"/>
        <v>0</v>
      </c>
      <c r="U521" s="38"/>
      <c r="V521" s="38"/>
      <c r="W521" s="41" t="s">
        <v>61</v>
      </c>
      <c r="X521" s="42" t="s">
        <v>237</v>
      </c>
    </row>
    <row r="522" spans="1:24" s="29" customFormat="1" ht="31.5" x14ac:dyDescent="0.25">
      <c r="A522" s="36"/>
      <c r="B522" s="37" t="s">
        <v>292</v>
      </c>
      <c r="C522" s="38">
        <v>0.39999960000000001</v>
      </c>
      <c r="D522" s="39">
        <f t="shared" si="50"/>
        <v>0.39999960000000001</v>
      </c>
      <c r="E522" s="39">
        <f t="shared" si="50"/>
        <v>0</v>
      </c>
      <c r="F522" s="38">
        <v>0</v>
      </c>
      <c r="G522" s="38">
        <v>0</v>
      </c>
      <c r="H522" s="38">
        <v>0</v>
      </c>
      <c r="I522" s="38">
        <v>0</v>
      </c>
      <c r="J522" s="38">
        <v>0</v>
      </c>
      <c r="K522" s="38">
        <v>0</v>
      </c>
      <c r="L522" s="38">
        <v>0.39999960000000001</v>
      </c>
      <c r="M522" s="38">
        <v>0</v>
      </c>
      <c r="N522" s="38">
        <v>0</v>
      </c>
      <c r="O522" s="38">
        <v>0</v>
      </c>
      <c r="P522" s="38">
        <v>0</v>
      </c>
      <c r="Q522" s="38">
        <v>0</v>
      </c>
      <c r="R522" s="38">
        <v>0.39999960000000001</v>
      </c>
      <c r="S522" s="40">
        <f t="shared" ref="S522:S585" si="52">E522-D522</f>
        <v>-0.39999960000000001</v>
      </c>
      <c r="T522" s="26">
        <f t="shared" si="51"/>
        <v>0</v>
      </c>
      <c r="U522" s="38"/>
      <c r="V522" s="38"/>
      <c r="W522" s="41" t="s">
        <v>61</v>
      </c>
      <c r="X522" s="42" t="s">
        <v>237</v>
      </c>
    </row>
    <row r="523" spans="1:24" s="47" customFormat="1" ht="31.5" x14ac:dyDescent="0.25">
      <c r="A523" s="36">
        <v>420</v>
      </c>
      <c r="B523" s="37" t="s">
        <v>115</v>
      </c>
      <c r="C523" s="38">
        <f>SUM(C524:C549)</f>
        <v>6.6071130499999988</v>
      </c>
      <c r="D523" s="38">
        <f t="shared" ref="D523:S523" si="53">SUM(D524:D549)</f>
        <v>6.6071130499999988</v>
      </c>
      <c r="E523" s="38">
        <f t="shared" si="53"/>
        <v>4.39135425</v>
      </c>
      <c r="F523" s="38">
        <f t="shared" si="53"/>
        <v>0</v>
      </c>
      <c r="G523" s="38">
        <f t="shared" si="53"/>
        <v>0.54815515000000004</v>
      </c>
      <c r="H523" s="38">
        <f t="shared" si="53"/>
        <v>0.29676999999999998</v>
      </c>
      <c r="I523" s="38">
        <f t="shared" si="53"/>
        <v>0.2288</v>
      </c>
      <c r="J523" s="38">
        <f t="shared" si="53"/>
        <v>0</v>
      </c>
      <c r="K523" s="38">
        <f t="shared" si="53"/>
        <v>3.0039899999999999</v>
      </c>
      <c r="L523" s="38">
        <f t="shared" si="53"/>
        <v>6.3103430499999993</v>
      </c>
      <c r="M523" s="38">
        <f t="shared" si="53"/>
        <v>0.61040909999999993</v>
      </c>
      <c r="N523" s="38">
        <f t="shared" si="53"/>
        <v>0</v>
      </c>
      <c r="O523" s="38">
        <f t="shared" si="53"/>
        <v>0</v>
      </c>
      <c r="P523" s="38">
        <f t="shared" si="53"/>
        <v>0</v>
      </c>
      <c r="Q523" s="38">
        <f t="shared" si="53"/>
        <v>0</v>
      </c>
      <c r="R523" s="38">
        <f t="shared" si="53"/>
        <v>2.2157588000000001</v>
      </c>
      <c r="S523" s="38">
        <f t="shared" si="53"/>
        <v>-2.2157588000000001</v>
      </c>
      <c r="T523" s="26">
        <f t="shared" si="51"/>
        <v>0.66464039842635969</v>
      </c>
      <c r="U523" s="38"/>
      <c r="V523" s="38"/>
      <c r="W523" s="41"/>
      <c r="X523" s="48"/>
    </row>
    <row r="524" spans="1:24" s="29" customFormat="1" ht="47.25" x14ac:dyDescent="0.25">
      <c r="A524" s="36"/>
      <c r="B524" s="37" t="s">
        <v>267</v>
      </c>
      <c r="C524" s="38">
        <v>0.95698000000000005</v>
      </c>
      <c r="D524" s="39">
        <f t="shared" ref="D524:E550" si="54">F524+H524+J524+L524</f>
        <v>0.95698000000000005</v>
      </c>
      <c r="E524" s="39">
        <f t="shared" si="54"/>
        <v>0.95698000000000005</v>
      </c>
      <c r="F524" s="38">
        <v>0</v>
      </c>
      <c r="G524" s="38">
        <v>0</v>
      </c>
      <c r="H524" s="38">
        <v>0</v>
      </c>
      <c r="I524" s="38">
        <v>0</v>
      </c>
      <c r="J524" s="38">
        <v>0</v>
      </c>
      <c r="K524" s="38">
        <v>0.95698000000000005</v>
      </c>
      <c r="L524" s="38">
        <v>0.95698000000000005</v>
      </c>
      <c r="M524" s="38">
        <v>0</v>
      </c>
      <c r="N524" s="38">
        <v>0</v>
      </c>
      <c r="O524" s="38">
        <v>0</v>
      </c>
      <c r="P524" s="38">
        <v>0</v>
      </c>
      <c r="Q524" s="38">
        <v>0</v>
      </c>
      <c r="R524" s="38">
        <v>0</v>
      </c>
      <c r="S524" s="40">
        <f t="shared" si="52"/>
        <v>0</v>
      </c>
      <c r="T524" s="26">
        <f t="shared" si="51"/>
        <v>1</v>
      </c>
      <c r="U524" s="38"/>
      <c r="V524" s="38"/>
      <c r="W524" s="41"/>
      <c r="X524" s="42" t="s">
        <v>238</v>
      </c>
    </row>
    <row r="525" spans="1:24" s="29" customFormat="1" x14ac:dyDescent="0.25">
      <c r="A525" s="36"/>
      <c r="B525" s="37" t="s">
        <v>268</v>
      </c>
      <c r="C525" s="38">
        <v>1.1093699999999982E-2</v>
      </c>
      <c r="D525" s="39">
        <f t="shared" si="54"/>
        <v>1.1093699999999982E-2</v>
      </c>
      <c r="E525" s="39">
        <f t="shared" si="54"/>
        <v>0</v>
      </c>
      <c r="F525" s="38">
        <v>0</v>
      </c>
      <c r="G525" s="38">
        <v>0</v>
      </c>
      <c r="H525" s="38">
        <v>0</v>
      </c>
      <c r="I525" s="38">
        <v>0</v>
      </c>
      <c r="J525" s="38">
        <v>0</v>
      </c>
      <c r="K525" s="38">
        <v>0</v>
      </c>
      <c r="L525" s="38">
        <v>1.1093699999999982E-2</v>
      </c>
      <c r="M525" s="38">
        <v>0</v>
      </c>
      <c r="N525" s="38">
        <v>0</v>
      </c>
      <c r="O525" s="38">
        <v>0</v>
      </c>
      <c r="P525" s="38">
        <v>0</v>
      </c>
      <c r="Q525" s="38">
        <v>0</v>
      </c>
      <c r="R525" s="38">
        <v>1.1093699999999982E-2</v>
      </c>
      <c r="S525" s="40">
        <f t="shared" si="52"/>
        <v>-1.1093699999999982E-2</v>
      </c>
      <c r="T525" s="26">
        <f t="shared" si="51"/>
        <v>0</v>
      </c>
      <c r="U525" s="38"/>
      <c r="V525" s="38"/>
      <c r="W525" s="41" t="s">
        <v>49</v>
      </c>
      <c r="X525" s="42" t="s">
        <v>238</v>
      </c>
    </row>
    <row r="526" spans="1:24" s="29" customFormat="1" x14ac:dyDescent="0.25">
      <c r="A526" s="36"/>
      <c r="B526" s="37" t="s">
        <v>269</v>
      </c>
      <c r="C526" s="38">
        <v>0.23647609999999999</v>
      </c>
      <c r="D526" s="39">
        <f t="shared" si="54"/>
        <v>0.23647609999999999</v>
      </c>
      <c r="E526" s="39">
        <f t="shared" si="54"/>
        <v>0</v>
      </c>
      <c r="F526" s="38">
        <v>0</v>
      </c>
      <c r="G526" s="38">
        <v>0</v>
      </c>
      <c r="H526" s="38">
        <v>0</v>
      </c>
      <c r="I526" s="38">
        <v>0</v>
      </c>
      <c r="J526" s="38">
        <v>0</v>
      </c>
      <c r="K526" s="38">
        <v>0</v>
      </c>
      <c r="L526" s="38">
        <v>0.23647609999999999</v>
      </c>
      <c r="M526" s="38">
        <v>0</v>
      </c>
      <c r="N526" s="38">
        <v>0</v>
      </c>
      <c r="O526" s="38">
        <v>0</v>
      </c>
      <c r="P526" s="38">
        <v>0</v>
      </c>
      <c r="Q526" s="38">
        <v>0</v>
      </c>
      <c r="R526" s="38">
        <v>0.23647609999999999</v>
      </c>
      <c r="S526" s="40">
        <f t="shared" si="52"/>
        <v>-0.23647609999999999</v>
      </c>
      <c r="T526" s="26">
        <f t="shared" si="51"/>
        <v>0</v>
      </c>
      <c r="U526" s="38"/>
      <c r="V526" s="38"/>
      <c r="W526" s="41" t="s">
        <v>49</v>
      </c>
      <c r="X526" s="42" t="s">
        <v>238</v>
      </c>
    </row>
    <row r="527" spans="1:24" s="29" customFormat="1" ht="63" x14ac:dyDescent="0.25">
      <c r="A527" s="36"/>
      <c r="B527" s="37" t="s">
        <v>270</v>
      </c>
      <c r="C527" s="38">
        <v>0.54815515000000004</v>
      </c>
      <c r="D527" s="39">
        <f t="shared" si="54"/>
        <v>0.54815515000000004</v>
      </c>
      <c r="E527" s="39">
        <f t="shared" si="54"/>
        <v>0.54815515000000004</v>
      </c>
      <c r="F527" s="38">
        <v>0</v>
      </c>
      <c r="G527" s="38">
        <v>0.54815515000000004</v>
      </c>
      <c r="H527" s="38">
        <v>0</v>
      </c>
      <c r="I527" s="38">
        <v>0</v>
      </c>
      <c r="J527" s="38">
        <v>0</v>
      </c>
      <c r="K527" s="38">
        <v>0</v>
      </c>
      <c r="L527" s="38">
        <v>0.54815515000000004</v>
      </c>
      <c r="M527" s="38">
        <v>0</v>
      </c>
      <c r="N527" s="38">
        <v>0</v>
      </c>
      <c r="O527" s="38">
        <v>0</v>
      </c>
      <c r="P527" s="38">
        <v>0</v>
      </c>
      <c r="Q527" s="38">
        <v>0</v>
      </c>
      <c r="R527" s="38">
        <v>0</v>
      </c>
      <c r="S527" s="40">
        <f t="shared" si="52"/>
        <v>0</v>
      </c>
      <c r="T527" s="26">
        <f t="shared" si="51"/>
        <v>1</v>
      </c>
      <c r="U527" s="38"/>
      <c r="V527" s="38"/>
      <c r="W527" s="41"/>
      <c r="X527" s="42" t="s">
        <v>238</v>
      </c>
    </row>
    <row r="528" spans="1:24" s="29" customFormat="1" x14ac:dyDescent="0.25">
      <c r="A528" s="36"/>
      <c r="B528" s="37" t="s">
        <v>271</v>
      </c>
      <c r="C528" s="38">
        <v>2.8000000000000001E-2</v>
      </c>
      <c r="D528" s="39">
        <f t="shared" si="54"/>
        <v>2.8000000000000001E-2</v>
      </c>
      <c r="E528" s="39">
        <f t="shared" si="54"/>
        <v>2.8000000000000001E-2</v>
      </c>
      <c r="F528" s="38">
        <v>0</v>
      </c>
      <c r="G528" s="38">
        <v>0</v>
      </c>
      <c r="H528" s="38">
        <v>0</v>
      </c>
      <c r="I528" s="38">
        <v>0</v>
      </c>
      <c r="J528" s="38">
        <v>0</v>
      </c>
      <c r="K528" s="38">
        <v>2.8000000000000001E-2</v>
      </c>
      <c r="L528" s="38">
        <v>2.8000000000000001E-2</v>
      </c>
      <c r="M528" s="38">
        <v>0</v>
      </c>
      <c r="N528" s="38">
        <v>0</v>
      </c>
      <c r="O528" s="38">
        <v>0</v>
      </c>
      <c r="P528" s="38">
        <v>0</v>
      </c>
      <c r="Q528" s="38">
        <v>0</v>
      </c>
      <c r="R528" s="38">
        <v>0</v>
      </c>
      <c r="S528" s="40">
        <f t="shared" si="52"/>
        <v>0</v>
      </c>
      <c r="T528" s="26">
        <f t="shared" si="51"/>
        <v>1</v>
      </c>
      <c r="U528" s="38"/>
      <c r="V528" s="38"/>
      <c r="W528" s="41"/>
      <c r="X528" s="42" t="s">
        <v>238</v>
      </c>
    </row>
    <row r="529" spans="1:24" s="29" customFormat="1" ht="31.5" x14ac:dyDescent="0.25">
      <c r="A529" s="36"/>
      <c r="B529" s="37" t="s">
        <v>272</v>
      </c>
      <c r="C529" s="38">
        <v>0.2288</v>
      </c>
      <c r="D529" s="39">
        <f t="shared" si="54"/>
        <v>0.2288</v>
      </c>
      <c r="E529" s="39">
        <f t="shared" si="54"/>
        <v>0.2288</v>
      </c>
      <c r="F529" s="38">
        <v>0</v>
      </c>
      <c r="G529" s="38">
        <v>0</v>
      </c>
      <c r="H529" s="38">
        <v>0</v>
      </c>
      <c r="I529" s="38">
        <v>0.2288</v>
      </c>
      <c r="J529" s="38">
        <v>0</v>
      </c>
      <c r="K529" s="38">
        <v>0</v>
      </c>
      <c r="L529" s="38">
        <v>0.2288</v>
      </c>
      <c r="M529" s="38">
        <v>0</v>
      </c>
      <c r="N529" s="38">
        <v>0</v>
      </c>
      <c r="O529" s="38">
        <v>0</v>
      </c>
      <c r="P529" s="38">
        <v>0</v>
      </c>
      <c r="Q529" s="38">
        <v>0</v>
      </c>
      <c r="R529" s="38">
        <v>0</v>
      </c>
      <c r="S529" s="40">
        <f t="shared" si="52"/>
        <v>0</v>
      </c>
      <c r="T529" s="26">
        <f t="shared" si="51"/>
        <v>1</v>
      </c>
      <c r="U529" s="38"/>
      <c r="V529" s="38"/>
      <c r="W529" s="41"/>
      <c r="X529" s="42" t="s">
        <v>238</v>
      </c>
    </row>
    <row r="530" spans="1:24" s="29" customFormat="1" x14ac:dyDescent="0.25">
      <c r="A530" s="36"/>
      <c r="B530" s="37" t="s">
        <v>273</v>
      </c>
      <c r="C530" s="38">
        <v>0.23682600000000001</v>
      </c>
      <c r="D530" s="39">
        <f t="shared" si="54"/>
        <v>0.23682600000000001</v>
      </c>
      <c r="E530" s="39">
        <f t="shared" si="54"/>
        <v>0.23682600000000001</v>
      </c>
      <c r="F530" s="38">
        <v>0</v>
      </c>
      <c r="G530" s="38">
        <v>0</v>
      </c>
      <c r="H530" s="38">
        <v>0</v>
      </c>
      <c r="I530" s="38">
        <v>0</v>
      </c>
      <c r="J530" s="38">
        <v>0</v>
      </c>
      <c r="K530" s="38">
        <v>0</v>
      </c>
      <c r="L530" s="38">
        <v>0.23682600000000001</v>
      </c>
      <c r="M530" s="38">
        <v>0.23682600000000001</v>
      </c>
      <c r="N530" s="38">
        <v>0</v>
      </c>
      <c r="O530" s="38">
        <v>0</v>
      </c>
      <c r="P530" s="38">
        <v>0</v>
      </c>
      <c r="Q530" s="38">
        <v>0</v>
      </c>
      <c r="R530" s="38">
        <v>0</v>
      </c>
      <c r="S530" s="40">
        <f t="shared" si="52"/>
        <v>0</v>
      </c>
      <c r="T530" s="26">
        <f t="shared" si="51"/>
        <v>1</v>
      </c>
      <c r="U530" s="38"/>
      <c r="V530" s="38"/>
      <c r="W530" s="41"/>
      <c r="X530" s="42" t="s">
        <v>238</v>
      </c>
    </row>
    <row r="531" spans="1:24" s="29" customFormat="1" x14ac:dyDescent="0.25">
      <c r="A531" s="36"/>
      <c r="B531" s="37" t="s">
        <v>274</v>
      </c>
      <c r="C531" s="38">
        <v>0.36499999999999999</v>
      </c>
      <c r="D531" s="39">
        <f t="shared" si="54"/>
        <v>0.36499999999999999</v>
      </c>
      <c r="E531" s="39">
        <f t="shared" si="54"/>
        <v>0</v>
      </c>
      <c r="F531" s="38">
        <v>0</v>
      </c>
      <c r="G531" s="38">
        <v>0</v>
      </c>
      <c r="H531" s="38">
        <v>0</v>
      </c>
      <c r="I531" s="38">
        <v>0</v>
      </c>
      <c r="J531" s="38">
        <v>0</v>
      </c>
      <c r="K531" s="38">
        <v>0</v>
      </c>
      <c r="L531" s="38">
        <v>0.36499999999999999</v>
      </c>
      <c r="M531" s="38">
        <v>0</v>
      </c>
      <c r="N531" s="38">
        <v>0</v>
      </c>
      <c r="O531" s="38">
        <v>0</v>
      </c>
      <c r="P531" s="38">
        <v>0</v>
      </c>
      <c r="Q531" s="38">
        <v>0</v>
      </c>
      <c r="R531" s="38">
        <v>0.36499999999999999</v>
      </c>
      <c r="S531" s="40">
        <f t="shared" si="52"/>
        <v>-0.36499999999999999</v>
      </c>
      <c r="T531" s="26">
        <f t="shared" si="51"/>
        <v>0</v>
      </c>
      <c r="U531" s="38"/>
      <c r="V531" s="38"/>
      <c r="W531" s="41" t="s">
        <v>49</v>
      </c>
      <c r="X531" s="42" t="s">
        <v>238</v>
      </c>
    </row>
    <row r="532" spans="1:24" s="29" customFormat="1" x14ac:dyDescent="0.25">
      <c r="A532" s="36"/>
      <c r="B532" s="37" t="s">
        <v>275</v>
      </c>
      <c r="C532" s="38">
        <v>0.52100000000000002</v>
      </c>
      <c r="D532" s="39">
        <f t="shared" si="54"/>
        <v>0.52100000000000002</v>
      </c>
      <c r="E532" s="39">
        <f t="shared" si="54"/>
        <v>0.52100000000000002</v>
      </c>
      <c r="F532" s="38">
        <v>0</v>
      </c>
      <c r="G532" s="38">
        <v>0</v>
      </c>
      <c r="H532" s="38">
        <v>0</v>
      </c>
      <c r="I532" s="38">
        <v>0</v>
      </c>
      <c r="J532" s="38">
        <v>0</v>
      </c>
      <c r="K532" s="38">
        <v>0.52100000000000002</v>
      </c>
      <c r="L532" s="38">
        <v>0.52100000000000002</v>
      </c>
      <c r="M532" s="38">
        <v>0</v>
      </c>
      <c r="N532" s="38">
        <v>0</v>
      </c>
      <c r="O532" s="38">
        <v>0</v>
      </c>
      <c r="P532" s="38">
        <v>0</v>
      </c>
      <c r="Q532" s="38">
        <v>0</v>
      </c>
      <c r="R532" s="38">
        <v>0</v>
      </c>
      <c r="S532" s="40">
        <f t="shared" si="52"/>
        <v>0</v>
      </c>
      <c r="T532" s="26">
        <f t="shared" si="51"/>
        <v>1</v>
      </c>
      <c r="U532" s="38"/>
      <c r="V532" s="38"/>
      <c r="W532" s="41"/>
      <c r="X532" s="42" t="s">
        <v>238</v>
      </c>
    </row>
    <row r="533" spans="1:24" s="29" customFormat="1" x14ac:dyDescent="0.25">
      <c r="A533" s="36"/>
      <c r="B533" s="37" t="s">
        <v>276</v>
      </c>
      <c r="C533" s="38">
        <v>0.2021</v>
      </c>
      <c r="D533" s="39">
        <f t="shared" si="54"/>
        <v>0.2021</v>
      </c>
      <c r="E533" s="39">
        <f t="shared" si="54"/>
        <v>0.2021</v>
      </c>
      <c r="F533" s="38">
        <v>0</v>
      </c>
      <c r="G533" s="38">
        <v>0</v>
      </c>
      <c r="H533" s="38">
        <v>0</v>
      </c>
      <c r="I533" s="38">
        <v>0</v>
      </c>
      <c r="J533" s="38">
        <v>0</v>
      </c>
      <c r="K533" s="38">
        <v>0.2021</v>
      </c>
      <c r="L533" s="38">
        <v>0.2021</v>
      </c>
      <c r="M533" s="38">
        <v>0</v>
      </c>
      <c r="N533" s="38">
        <v>0</v>
      </c>
      <c r="O533" s="38">
        <v>0</v>
      </c>
      <c r="P533" s="38">
        <v>0</v>
      </c>
      <c r="Q533" s="38">
        <v>0</v>
      </c>
      <c r="R533" s="38">
        <v>0</v>
      </c>
      <c r="S533" s="40">
        <f t="shared" si="52"/>
        <v>0</v>
      </c>
      <c r="T533" s="26">
        <f t="shared" ref="T533:T596" si="55">IF((F533+H533+J533+L533)&gt;0,E533/(F533+H533+J533+L533),"-")</f>
        <v>1</v>
      </c>
      <c r="U533" s="38"/>
      <c r="V533" s="38"/>
      <c r="W533" s="41"/>
      <c r="X533" s="42" t="s">
        <v>238</v>
      </c>
    </row>
    <row r="534" spans="1:24" s="29" customFormat="1" x14ac:dyDescent="0.25">
      <c r="A534" s="36"/>
      <c r="B534" s="37" t="s">
        <v>277</v>
      </c>
      <c r="C534" s="38">
        <v>9.801E-2</v>
      </c>
      <c r="D534" s="39">
        <f t="shared" si="54"/>
        <v>9.801E-2</v>
      </c>
      <c r="E534" s="39">
        <f t="shared" si="54"/>
        <v>9.801E-2</v>
      </c>
      <c r="F534" s="38">
        <v>0</v>
      </c>
      <c r="G534" s="38">
        <v>0</v>
      </c>
      <c r="H534" s="38">
        <v>0</v>
      </c>
      <c r="I534" s="38">
        <v>0</v>
      </c>
      <c r="J534" s="38">
        <v>0</v>
      </c>
      <c r="K534" s="38">
        <v>9.801E-2</v>
      </c>
      <c r="L534" s="38">
        <v>9.801E-2</v>
      </c>
      <c r="M534" s="38">
        <v>0</v>
      </c>
      <c r="N534" s="38">
        <v>0</v>
      </c>
      <c r="O534" s="38">
        <v>0</v>
      </c>
      <c r="P534" s="38">
        <v>0</v>
      </c>
      <c r="Q534" s="38">
        <v>0</v>
      </c>
      <c r="R534" s="38">
        <v>0</v>
      </c>
      <c r="S534" s="40">
        <f t="shared" si="52"/>
        <v>0</v>
      </c>
      <c r="T534" s="26">
        <f t="shared" si="55"/>
        <v>1</v>
      </c>
      <c r="U534" s="38"/>
      <c r="V534" s="38"/>
      <c r="W534" s="41"/>
      <c r="X534" s="42" t="s">
        <v>238</v>
      </c>
    </row>
    <row r="535" spans="1:24" s="29" customFormat="1" ht="47.25" x14ac:dyDescent="0.25">
      <c r="A535" s="36"/>
      <c r="B535" s="37" t="s">
        <v>278</v>
      </c>
      <c r="C535" s="38">
        <v>1.1979</v>
      </c>
      <c r="D535" s="39">
        <f t="shared" si="54"/>
        <v>1.1979</v>
      </c>
      <c r="E535" s="39">
        <f t="shared" si="54"/>
        <v>1.1979</v>
      </c>
      <c r="F535" s="38">
        <v>0</v>
      </c>
      <c r="G535" s="38">
        <v>0</v>
      </c>
      <c r="H535" s="38">
        <v>0</v>
      </c>
      <c r="I535" s="38">
        <v>0</v>
      </c>
      <c r="J535" s="38">
        <v>0</v>
      </c>
      <c r="K535" s="38">
        <v>1.1979</v>
      </c>
      <c r="L535" s="38">
        <v>1.1979</v>
      </c>
      <c r="M535" s="38">
        <v>0</v>
      </c>
      <c r="N535" s="38">
        <v>0</v>
      </c>
      <c r="O535" s="38">
        <v>0</v>
      </c>
      <c r="P535" s="38">
        <v>0</v>
      </c>
      <c r="Q535" s="38">
        <v>0</v>
      </c>
      <c r="R535" s="38">
        <v>0</v>
      </c>
      <c r="S535" s="40">
        <f t="shared" si="52"/>
        <v>0</v>
      </c>
      <c r="T535" s="26">
        <f t="shared" si="55"/>
        <v>1</v>
      </c>
      <c r="U535" s="38"/>
      <c r="V535" s="38"/>
      <c r="W535" s="41"/>
      <c r="X535" s="42" t="s">
        <v>238</v>
      </c>
    </row>
    <row r="536" spans="1:24" s="29" customFormat="1" ht="31.5" x14ac:dyDescent="0.25">
      <c r="A536" s="36"/>
      <c r="B536" s="37" t="s">
        <v>279</v>
      </c>
      <c r="C536" s="38">
        <v>6.1400000000000003E-2</v>
      </c>
      <c r="D536" s="39">
        <f t="shared" si="54"/>
        <v>6.1400000000000003E-2</v>
      </c>
      <c r="E536" s="39">
        <f t="shared" si="54"/>
        <v>0</v>
      </c>
      <c r="F536" s="38">
        <v>0</v>
      </c>
      <c r="G536" s="38">
        <v>0</v>
      </c>
      <c r="H536" s="38">
        <v>0</v>
      </c>
      <c r="I536" s="38">
        <v>0</v>
      </c>
      <c r="J536" s="38">
        <v>0</v>
      </c>
      <c r="K536" s="38">
        <v>0</v>
      </c>
      <c r="L536" s="38">
        <v>6.1400000000000003E-2</v>
      </c>
      <c r="M536" s="38">
        <v>0</v>
      </c>
      <c r="N536" s="38">
        <v>0</v>
      </c>
      <c r="O536" s="38">
        <v>0</v>
      </c>
      <c r="P536" s="38">
        <v>0</v>
      </c>
      <c r="Q536" s="38">
        <v>0</v>
      </c>
      <c r="R536" s="38">
        <v>6.1400000000000003E-2</v>
      </c>
      <c r="S536" s="40">
        <f t="shared" si="52"/>
        <v>-6.1400000000000003E-2</v>
      </c>
      <c r="T536" s="26">
        <f t="shared" si="55"/>
        <v>0</v>
      </c>
      <c r="U536" s="38"/>
      <c r="V536" s="38"/>
      <c r="W536" s="41" t="s">
        <v>49</v>
      </c>
      <c r="X536" s="42" t="s">
        <v>238</v>
      </c>
    </row>
    <row r="537" spans="1:24" s="29" customFormat="1" ht="31.5" x14ac:dyDescent="0.25">
      <c r="A537" s="36"/>
      <c r="B537" s="37" t="s">
        <v>280</v>
      </c>
      <c r="C537" s="38">
        <v>9.4104999999999994E-2</v>
      </c>
      <c r="D537" s="39">
        <f t="shared" si="54"/>
        <v>9.4104999999999994E-2</v>
      </c>
      <c r="E537" s="39">
        <f t="shared" si="54"/>
        <v>0</v>
      </c>
      <c r="F537" s="38">
        <v>0</v>
      </c>
      <c r="G537" s="38">
        <v>0</v>
      </c>
      <c r="H537" s="38">
        <v>0</v>
      </c>
      <c r="I537" s="38">
        <v>0</v>
      </c>
      <c r="J537" s="38">
        <v>0</v>
      </c>
      <c r="K537" s="38">
        <v>0</v>
      </c>
      <c r="L537" s="38">
        <v>9.4104999999999994E-2</v>
      </c>
      <c r="M537" s="38">
        <v>0</v>
      </c>
      <c r="N537" s="38">
        <v>0</v>
      </c>
      <c r="O537" s="38">
        <v>0</v>
      </c>
      <c r="P537" s="38">
        <v>0</v>
      </c>
      <c r="Q537" s="38">
        <v>0</v>
      </c>
      <c r="R537" s="38">
        <v>9.4104999999999994E-2</v>
      </c>
      <c r="S537" s="40">
        <f t="shared" si="52"/>
        <v>-9.4104999999999994E-2</v>
      </c>
      <c r="T537" s="26">
        <f t="shared" si="55"/>
        <v>0</v>
      </c>
      <c r="U537" s="38"/>
      <c r="V537" s="38"/>
      <c r="W537" s="41" t="s">
        <v>49</v>
      </c>
      <c r="X537" s="42" t="s">
        <v>238</v>
      </c>
    </row>
    <row r="538" spans="1:24" s="29" customFormat="1" x14ac:dyDescent="0.25">
      <c r="A538" s="36"/>
      <c r="B538" s="37" t="s">
        <v>281</v>
      </c>
      <c r="C538" s="38">
        <v>0.29676999999999998</v>
      </c>
      <c r="D538" s="39">
        <f t="shared" si="54"/>
        <v>0.29676999999999998</v>
      </c>
      <c r="E538" s="39">
        <f t="shared" si="54"/>
        <v>0</v>
      </c>
      <c r="F538" s="38">
        <v>0</v>
      </c>
      <c r="G538" s="38">
        <v>0</v>
      </c>
      <c r="H538" s="38">
        <v>0.29676999999999998</v>
      </c>
      <c r="I538" s="38">
        <v>0</v>
      </c>
      <c r="J538" s="38">
        <v>0</v>
      </c>
      <c r="K538" s="38">
        <v>0</v>
      </c>
      <c r="L538" s="38">
        <v>0</v>
      </c>
      <c r="M538" s="38">
        <v>0</v>
      </c>
      <c r="N538" s="38">
        <v>0</v>
      </c>
      <c r="O538" s="38">
        <v>0</v>
      </c>
      <c r="P538" s="38">
        <v>0</v>
      </c>
      <c r="Q538" s="38">
        <v>0</v>
      </c>
      <c r="R538" s="38">
        <v>0.29676999999999998</v>
      </c>
      <c r="S538" s="40">
        <f t="shared" si="52"/>
        <v>-0.29676999999999998</v>
      </c>
      <c r="T538" s="26">
        <f t="shared" si="55"/>
        <v>0</v>
      </c>
      <c r="U538" s="38"/>
      <c r="V538" s="38"/>
      <c r="W538" s="41" t="s">
        <v>49</v>
      </c>
      <c r="X538" s="42" t="s">
        <v>238</v>
      </c>
    </row>
    <row r="539" spans="1:24" s="29" customFormat="1" ht="47.25" x14ac:dyDescent="0.25">
      <c r="A539" s="36"/>
      <c r="B539" s="37" t="s">
        <v>282</v>
      </c>
      <c r="C539" s="38">
        <v>0.1298</v>
      </c>
      <c r="D539" s="39">
        <f t="shared" si="54"/>
        <v>0.1298</v>
      </c>
      <c r="E539" s="39">
        <f t="shared" si="54"/>
        <v>0</v>
      </c>
      <c r="F539" s="38">
        <v>0</v>
      </c>
      <c r="G539" s="38">
        <v>0</v>
      </c>
      <c r="H539" s="38">
        <v>0</v>
      </c>
      <c r="I539" s="38">
        <v>0</v>
      </c>
      <c r="J539" s="38">
        <v>0</v>
      </c>
      <c r="K539" s="38">
        <v>0</v>
      </c>
      <c r="L539" s="38">
        <v>0.1298</v>
      </c>
      <c r="M539" s="38">
        <v>0</v>
      </c>
      <c r="N539" s="38">
        <v>0</v>
      </c>
      <c r="O539" s="38">
        <v>0</v>
      </c>
      <c r="P539" s="38">
        <v>0</v>
      </c>
      <c r="Q539" s="38">
        <v>0</v>
      </c>
      <c r="R539" s="38">
        <v>0.1298</v>
      </c>
      <c r="S539" s="40">
        <f t="shared" si="52"/>
        <v>-0.1298</v>
      </c>
      <c r="T539" s="26">
        <f t="shared" si="55"/>
        <v>0</v>
      </c>
      <c r="U539" s="38"/>
      <c r="V539" s="38"/>
      <c r="W539" s="41" t="s">
        <v>49</v>
      </c>
      <c r="X539" s="42" t="s">
        <v>238</v>
      </c>
    </row>
    <row r="540" spans="1:24" s="29" customFormat="1" x14ac:dyDescent="0.25">
      <c r="A540" s="36"/>
      <c r="B540" s="37" t="s">
        <v>283</v>
      </c>
      <c r="C540" s="38">
        <v>5.9471999999999997E-2</v>
      </c>
      <c r="D540" s="39">
        <f t="shared" si="54"/>
        <v>5.9471999999999997E-2</v>
      </c>
      <c r="E540" s="39">
        <f t="shared" si="54"/>
        <v>0</v>
      </c>
      <c r="F540" s="38">
        <v>0</v>
      </c>
      <c r="G540" s="38">
        <v>0</v>
      </c>
      <c r="H540" s="38">
        <v>0</v>
      </c>
      <c r="I540" s="38">
        <v>0</v>
      </c>
      <c r="J540" s="38">
        <v>0</v>
      </c>
      <c r="K540" s="38">
        <v>0</v>
      </c>
      <c r="L540" s="38">
        <v>5.9471999999999997E-2</v>
      </c>
      <c r="M540" s="38">
        <v>0</v>
      </c>
      <c r="N540" s="38">
        <v>0</v>
      </c>
      <c r="O540" s="38">
        <v>0</v>
      </c>
      <c r="P540" s="38">
        <v>0</v>
      </c>
      <c r="Q540" s="38">
        <v>0</v>
      </c>
      <c r="R540" s="38">
        <v>5.9471999999999997E-2</v>
      </c>
      <c r="S540" s="40">
        <f t="shared" si="52"/>
        <v>-5.9471999999999997E-2</v>
      </c>
      <c r="T540" s="26">
        <f t="shared" si="55"/>
        <v>0</v>
      </c>
      <c r="U540" s="38"/>
      <c r="V540" s="38"/>
      <c r="W540" s="41" t="s">
        <v>49</v>
      </c>
      <c r="X540" s="42" t="s">
        <v>238</v>
      </c>
    </row>
    <row r="541" spans="1:24" s="29" customFormat="1" ht="31.5" x14ac:dyDescent="0.25">
      <c r="A541" s="36"/>
      <c r="B541" s="37" t="s">
        <v>284</v>
      </c>
      <c r="C541" s="38">
        <v>0.39164199999999999</v>
      </c>
      <c r="D541" s="39">
        <f t="shared" si="54"/>
        <v>0.39164199999999999</v>
      </c>
      <c r="E541" s="39">
        <f t="shared" si="54"/>
        <v>0</v>
      </c>
      <c r="F541" s="38">
        <v>0</v>
      </c>
      <c r="G541" s="38">
        <v>0</v>
      </c>
      <c r="H541" s="38">
        <v>0</v>
      </c>
      <c r="I541" s="38">
        <v>0</v>
      </c>
      <c r="J541" s="38">
        <v>0</v>
      </c>
      <c r="K541" s="38">
        <v>0</v>
      </c>
      <c r="L541" s="38">
        <v>0.39164199999999999</v>
      </c>
      <c r="M541" s="38">
        <v>0</v>
      </c>
      <c r="N541" s="38">
        <v>0</v>
      </c>
      <c r="O541" s="38">
        <v>0</v>
      </c>
      <c r="P541" s="38">
        <v>0</v>
      </c>
      <c r="Q541" s="38">
        <v>0</v>
      </c>
      <c r="R541" s="38">
        <v>0.39164199999999999</v>
      </c>
      <c r="S541" s="40">
        <f t="shared" si="52"/>
        <v>-0.39164199999999999</v>
      </c>
      <c r="T541" s="26">
        <f t="shared" si="55"/>
        <v>0</v>
      </c>
      <c r="U541" s="38"/>
      <c r="V541" s="38"/>
      <c r="W541" s="41" t="s">
        <v>49</v>
      </c>
      <c r="X541" s="42" t="s">
        <v>238</v>
      </c>
    </row>
    <row r="542" spans="1:24" s="29" customFormat="1" ht="31.5" x14ac:dyDescent="0.25">
      <c r="A542" s="36"/>
      <c r="B542" s="37" t="s">
        <v>285</v>
      </c>
      <c r="C542" s="38">
        <v>0.18865999999999999</v>
      </c>
      <c r="D542" s="39">
        <f t="shared" si="54"/>
        <v>0.18865999999999999</v>
      </c>
      <c r="E542" s="39">
        <f t="shared" si="54"/>
        <v>0.18865999999999999</v>
      </c>
      <c r="F542" s="38">
        <v>0</v>
      </c>
      <c r="G542" s="38">
        <v>0</v>
      </c>
      <c r="H542" s="38">
        <v>0</v>
      </c>
      <c r="I542" s="38">
        <v>0</v>
      </c>
      <c r="J542" s="38">
        <v>0</v>
      </c>
      <c r="K542" s="38">
        <v>0</v>
      </c>
      <c r="L542" s="38">
        <v>0.18865999999999999</v>
      </c>
      <c r="M542" s="38">
        <v>0.18865999999999999</v>
      </c>
      <c r="N542" s="38">
        <v>0</v>
      </c>
      <c r="O542" s="38">
        <v>0</v>
      </c>
      <c r="P542" s="38">
        <v>0</v>
      </c>
      <c r="Q542" s="38">
        <v>0</v>
      </c>
      <c r="R542" s="38">
        <v>0</v>
      </c>
      <c r="S542" s="40">
        <f t="shared" si="52"/>
        <v>0</v>
      </c>
      <c r="T542" s="26">
        <f t="shared" si="55"/>
        <v>1</v>
      </c>
      <c r="U542" s="38"/>
      <c r="V542" s="38"/>
      <c r="W542" s="41"/>
      <c r="X542" s="42" t="s">
        <v>238</v>
      </c>
    </row>
    <row r="543" spans="1:24" s="29" customFormat="1" ht="31.5" x14ac:dyDescent="0.25">
      <c r="A543" s="36"/>
      <c r="B543" s="37" t="s">
        <v>286</v>
      </c>
      <c r="C543" s="38">
        <v>2.247E-2</v>
      </c>
      <c r="D543" s="39">
        <f t="shared" si="54"/>
        <v>2.247E-2</v>
      </c>
      <c r="E543" s="39">
        <f t="shared" si="54"/>
        <v>2.247E-2</v>
      </c>
      <c r="F543" s="38">
        <v>0</v>
      </c>
      <c r="G543" s="38">
        <v>0</v>
      </c>
      <c r="H543" s="38">
        <v>0</v>
      </c>
      <c r="I543" s="38">
        <v>0</v>
      </c>
      <c r="J543" s="38">
        <v>0</v>
      </c>
      <c r="K543" s="38">
        <v>0</v>
      </c>
      <c r="L543" s="38">
        <v>2.247E-2</v>
      </c>
      <c r="M543" s="38">
        <v>2.247E-2</v>
      </c>
      <c r="N543" s="38">
        <v>0</v>
      </c>
      <c r="O543" s="38">
        <v>0</v>
      </c>
      <c r="P543" s="38">
        <v>0</v>
      </c>
      <c r="Q543" s="38">
        <v>0</v>
      </c>
      <c r="R543" s="38">
        <v>0</v>
      </c>
      <c r="S543" s="40">
        <f t="shared" si="52"/>
        <v>0</v>
      </c>
      <c r="T543" s="26">
        <f t="shared" si="55"/>
        <v>1</v>
      </c>
      <c r="U543" s="38"/>
      <c r="V543" s="38"/>
      <c r="W543" s="41"/>
      <c r="X543" s="42" t="s">
        <v>238</v>
      </c>
    </row>
    <row r="544" spans="1:24" s="29" customFormat="1" ht="47.25" x14ac:dyDescent="0.25">
      <c r="A544" s="36"/>
      <c r="B544" s="37" t="s">
        <v>287</v>
      </c>
      <c r="C544" s="38">
        <v>9.1727100000000006E-2</v>
      </c>
      <c r="D544" s="39">
        <f t="shared" si="54"/>
        <v>9.1727100000000006E-2</v>
      </c>
      <c r="E544" s="39">
        <f t="shared" si="54"/>
        <v>9.1727100000000006E-2</v>
      </c>
      <c r="F544" s="38">
        <v>0</v>
      </c>
      <c r="G544" s="38">
        <v>0</v>
      </c>
      <c r="H544" s="38">
        <v>0</v>
      </c>
      <c r="I544" s="38">
        <v>0</v>
      </c>
      <c r="J544" s="38">
        <v>0</v>
      </c>
      <c r="K544" s="38">
        <v>0</v>
      </c>
      <c r="L544" s="38">
        <v>9.1727100000000006E-2</v>
      </c>
      <c r="M544" s="38">
        <v>9.1727100000000006E-2</v>
      </c>
      <c r="N544" s="38">
        <v>0</v>
      </c>
      <c r="O544" s="38">
        <v>0</v>
      </c>
      <c r="P544" s="38">
        <v>0</v>
      </c>
      <c r="Q544" s="38">
        <v>0</v>
      </c>
      <c r="R544" s="38">
        <v>0</v>
      </c>
      <c r="S544" s="40">
        <f t="shared" si="52"/>
        <v>0</v>
      </c>
      <c r="T544" s="26">
        <f t="shared" si="55"/>
        <v>1</v>
      </c>
      <c r="U544" s="38"/>
      <c r="V544" s="38"/>
      <c r="W544" s="41"/>
      <c r="X544" s="42" t="s">
        <v>238</v>
      </c>
    </row>
    <row r="545" spans="1:24" s="29" customFormat="1" x14ac:dyDescent="0.25">
      <c r="A545" s="36"/>
      <c r="B545" s="37" t="s">
        <v>288</v>
      </c>
      <c r="C545" s="38">
        <v>7.0725999999999997E-2</v>
      </c>
      <c r="D545" s="39">
        <f t="shared" si="54"/>
        <v>7.0725999999999997E-2</v>
      </c>
      <c r="E545" s="39">
        <f t="shared" si="54"/>
        <v>7.0725999999999997E-2</v>
      </c>
      <c r="F545" s="38">
        <v>0</v>
      </c>
      <c r="G545" s="38">
        <v>0</v>
      </c>
      <c r="H545" s="38">
        <v>0</v>
      </c>
      <c r="I545" s="38">
        <v>0</v>
      </c>
      <c r="J545" s="38">
        <v>0</v>
      </c>
      <c r="K545" s="38">
        <v>0</v>
      </c>
      <c r="L545" s="38">
        <v>7.0725999999999997E-2</v>
      </c>
      <c r="M545" s="38">
        <v>7.0725999999999997E-2</v>
      </c>
      <c r="N545" s="38">
        <v>0</v>
      </c>
      <c r="O545" s="38">
        <v>0</v>
      </c>
      <c r="P545" s="38">
        <v>0</v>
      </c>
      <c r="Q545" s="38">
        <v>0</v>
      </c>
      <c r="R545" s="38">
        <v>0</v>
      </c>
      <c r="S545" s="40">
        <f t="shared" si="52"/>
        <v>0</v>
      </c>
      <c r="T545" s="26">
        <f t="shared" si="55"/>
        <v>1</v>
      </c>
      <c r="U545" s="38"/>
      <c r="V545" s="38"/>
      <c r="W545" s="41"/>
      <c r="X545" s="42" t="s">
        <v>238</v>
      </c>
    </row>
    <row r="546" spans="1:24" s="29" customFormat="1" x14ac:dyDescent="0.25">
      <c r="A546" s="36"/>
      <c r="B546" s="37" t="s">
        <v>289</v>
      </c>
      <c r="C546" s="38">
        <v>0.18</v>
      </c>
      <c r="D546" s="39">
        <f t="shared" si="54"/>
        <v>0.18</v>
      </c>
      <c r="E546" s="39">
        <f t="shared" si="54"/>
        <v>0</v>
      </c>
      <c r="F546" s="38">
        <v>0</v>
      </c>
      <c r="G546" s="38">
        <v>0</v>
      </c>
      <c r="H546" s="38">
        <v>0</v>
      </c>
      <c r="I546" s="38">
        <v>0</v>
      </c>
      <c r="J546" s="38">
        <v>0</v>
      </c>
      <c r="K546" s="38">
        <v>0</v>
      </c>
      <c r="L546" s="38">
        <v>0.18</v>
      </c>
      <c r="M546" s="38">
        <v>0</v>
      </c>
      <c r="N546" s="38">
        <v>0</v>
      </c>
      <c r="O546" s="38">
        <v>0</v>
      </c>
      <c r="P546" s="38">
        <v>0</v>
      </c>
      <c r="Q546" s="38">
        <v>0</v>
      </c>
      <c r="R546" s="38">
        <v>0.18</v>
      </c>
      <c r="S546" s="40">
        <f t="shared" si="52"/>
        <v>-0.18</v>
      </c>
      <c r="T546" s="26">
        <f t="shared" si="55"/>
        <v>0</v>
      </c>
      <c r="U546" s="38"/>
      <c r="V546" s="38"/>
      <c r="W546" s="41" t="s">
        <v>49</v>
      </c>
      <c r="X546" s="42" t="s">
        <v>238</v>
      </c>
    </row>
    <row r="547" spans="1:24" s="29" customFormat="1" ht="63" x14ac:dyDescent="0.25">
      <c r="A547" s="36"/>
      <c r="B547" s="37" t="s">
        <v>290</v>
      </c>
      <c r="C547" s="38">
        <v>0.09</v>
      </c>
      <c r="D547" s="39">
        <f t="shared" si="54"/>
        <v>0.09</v>
      </c>
      <c r="E547" s="39">
        <f t="shared" si="54"/>
        <v>0</v>
      </c>
      <c r="F547" s="38">
        <v>0</v>
      </c>
      <c r="G547" s="38">
        <v>0</v>
      </c>
      <c r="H547" s="38">
        <v>0</v>
      </c>
      <c r="I547" s="38">
        <v>0</v>
      </c>
      <c r="J547" s="38">
        <v>0</v>
      </c>
      <c r="K547" s="38">
        <v>0</v>
      </c>
      <c r="L547" s="38">
        <v>0.09</v>
      </c>
      <c r="M547" s="38">
        <v>0</v>
      </c>
      <c r="N547" s="38">
        <v>0</v>
      </c>
      <c r="O547" s="38">
        <v>0</v>
      </c>
      <c r="P547" s="38">
        <v>0</v>
      </c>
      <c r="Q547" s="38">
        <v>0</v>
      </c>
      <c r="R547" s="38">
        <v>0.09</v>
      </c>
      <c r="S547" s="40">
        <f t="shared" si="52"/>
        <v>-0.09</v>
      </c>
      <c r="T547" s="26">
        <f t="shared" si="55"/>
        <v>0</v>
      </c>
      <c r="U547" s="38"/>
      <c r="V547" s="38"/>
      <c r="W547" s="41" t="s">
        <v>49</v>
      </c>
      <c r="X547" s="42" t="s">
        <v>238</v>
      </c>
    </row>
    <row r="548" spans="1:24" s="29" customFormat="1" ht="31.5" x14ac:dyDescent="0.25">
      <c r="A548" s="36"/>
      <c r="B548" s="37" t="s">
        <v>291</v>
      </c>
      <c r="C548" s="38">
        <v>0.1</v>
      </c>
      <c r="D548" s="39">
        <f t="shared" si="54"/>
        <v>0.1</v>
      </c>
      <c r="E548" s="39">
        <f t="shared" si="54"/>
        <v>0</v>
      </c>
      <c r="F548" s="38">
        <v>0</v>
      </c>
      <c r="G548" s="38">
        <v>0</v>
      </c>
      <c r="H548" s="38">
        <v>0</v>
      </c>
      <c r="I548" s="38">
        <v>0</v>
      </c>
      <c r="J548" s="38">
        <v>0</v>
      </c>
      <c r="K548" s="38">
        <v>0</v>
      </c>
      <c r="L548" s="38">
        <v>0.1</v>
      </c>
      <c r="M548" s="38">
        <v>0</v>
      </c>
      <c r="N548" s="38">
        <v>0</v>
      </c>
      <c r="O548" s="38">
        <v>0</v>
      </c>
      <c r="P548" s="38">
        <v>0</v>
      </c>
      <c r="Q548" s="38">
        <v>0</v>
      </c>
      <c r="R548" s="38">
        <v>0.1</v>
      </c>
      <c r="S548" s="40">
        <f t="shared" si="52"/>
        <v>-0.1</v>
      </c>
      <c r="T548" s="26">
        <f t="shared" si="55"/>
        <v>0</v>
      </c>
      <c r="U548" s="38"/>
      <c r="V548" s="38"/>
      <c r="W548" s="41" t="s">
        <v>49</v>
      </c>
      <c r="X548" s="42" t="s">
        <v>238</v>
      </c>
    </row>
    <row r="549" spans="1:24" s="29" customFormat="1" ht="31.5" x14ac:dyDescent="0.25">
      <c r="A549" s="36"/>
      <c r="B549" s="37" t="s">
        <v>292</v>
      </c>
      <c r="C549" s="38">
        <v>0.2</v>
      </c>
      <c r="D549" s="39">
        <f t="shared" si="54"/>
        <v>0.2</v>
      </c>
      <c r="E549" s="39">
        <f t="shared" si="54"/>
        <v>0</v>
      </c>
      <c r="F549" s="38">
        <v>0</v>
      </c>
      <c r="G549" s="38">
        <v>0</v>
      </c>
      <c r="H549" s="38">
        <v>0</v>
      </c>
      <c r="I549" s="38">
        <v>0</v>
      </c>
      <c r="J549" s="38">
        <v>0</v>
      </c>
      <c r="K549" s="38">
        <v>0</v>
      </c>
      <c r="L549" s="38">
        <v>0.2</v>
      </c>
      <c r="M549" s="38">
        <v>0</v>
      </c>
      <c r="N549" s="38">
        <v>0</v>
      </c>
      <c r="O549" s="38">
        <v>0</v>
      </c>
      <c r="P549" s="38">
        <v>0</v>
      </c>
      <c r="Q549" s="38">
        <v>0</v>
      </c>
      <c r="R549" s="38">
        <v>0.2</v>
      </c>
      <c r="S549" s="40">
        <f t="shared" si="52"/>
        <v>-0.2</v>
      </c>
      <c r="T549" s="26">
        <f t="shared" si="55"/>
        <v>0</v>
      </c>
      <c r="U549" s="38"/>
      <c r="V549" s="38"/>
      <c r="W549" s="41" t="s">
        <v>49</v>
      </c>
      <c r="X549" s="42" t="s">
        <v>238</v>
      </c>
    </row>
    <row r="550" spans="1:24" s="47" customFormat="1" ht="31.5" x14ac:dyDescent="0.25">
      <c r="A550" s="36">
        <v>421</v>
      </c>
      <c r="B550" s="37" t="s">
        <v>116</v>
      </c>
      <c r="C550" s="38">
        <f>SUM(C551:C564)</f>
        <v>6.1794835700000004</v>
      </c>
      <c r="D550" s="39">
        <f t="shared" si="54"/>
        <v>6.1740832727484296</v>
      </c>
      <c r="E550" s="39">
        <f t="shared" si="54"/>
        <v>5.3900078000000002</v>
      </c>
      <c r="F550" s="38">
        <f t="shared" ref="F550:S550" si="56">SUM(F551:F564)</f>
        <v>0.330044</v>
      </c>
      <c r="G550" s="38">
        <f t="shared" si="56"/>
        <v>3.0452393500000001</v>
      </c>
      <c r="H550" s="38">
        <f t="shared" si="56"/>
        <v>0</v>
      </c>
      <c r="I550" s="38">
        <f t="shared" si="56"/>
        <v>0.49840980000000001</v>
      </c>
      <c r="J550" s="38">
        <f t="shared" si="56"/>
        <v>5.8440392727484296</v>
      </c>
      <c r="K550" s="38">
        <f t="shared" si="56"/>
        <v>0.95698000000000005</v>
      </c>
      <c r="L550" s="38">
        <f t="shared" si="56"/>
        <v>0</v>
      </c>
      <c r="M550" s="38">
        <f t="shared" si="56"/>
        <v>0.88937865000000005</v>
      </c>
      <c r="N550" s="38">
        <f t="shared" si="56"/>
        <v>0.13318795</v>
      </c>
      <c r="O550" s="38">
        <f t="shared" si="56"/>
        <v>0.13318795</v>
      </c>
      <c r="P550" s="38">
        <f t="shared" si="56"/>
        <v>0.13318795</v>
      </c>
      <c r="Q550" s="38">
        <f t="shared" si="56"/>
        <v>0.13318795</v>
      </c>
      <c r="R550" s="38">
        <f t="shared" si="56"/>
        <v>0.81979504813559001</v>
      </c>
      <c r="S550" s="38">
        <f t="shared" si="56"/>
        <v>-0.78407547274842992</v>
      </c>
      <c r="T550" s="26">
        <f t="shared" si="55"/>
        <v>0.87300536158797326</v>
      </c>
      <c r="U550" s="38"/>
      <c r="V550" s="38"/>
      <c r="W550" s="41"/>
      <c r="X550" s="48"/>
    </row>
    <row r="551" spans="1:24" s="29" customFormat="1" x14ac:dyDescent="0.25">
      <c r="A551" s="36"/>
      <c r="B551" s="37" t="s">
        <v>395</v>
      </c>
      <c r="C551" s="38">
        <v>0.330044</v>
      </c>
      <c r="D551" s="39">
        <f t="shared" ref="D551:E566" si="57">F551+H551+J551+L551</f>
        <v>0.33004366995599999</v>
      </c>
      <c r="E551" s="39">
        <f t="shared" si="57"/>
        <v>0.330044</v>
      </c>
      <c r="F551" s="38">
        <v>0.330044</v>
      </c>
      <c r="G551" s="38">
        <v>0.330044</v>
      </c>
      <c r="H551" s="38">
        <v>0</v>
      </c>
      <c r="I551" s="38">
        <v>0</v>
      </c>
      <c r="J551" s="38">
        <v>-3.3004400001868106E-7</v>
      </c>
      <c r="K551" s="38">
        <v>0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0</v>
      </c>
      <c r="R551" s="38">
        <v>0</v>
      </c>
      <c r="S551" s="40">
        <f t="shared" si="52"/>
        <v>3.3004400001868106E-7</v>
      </c>
      <c r="T551" s="26">
        <f t="shared" si="55"/>
        <v>1.000001000001</v>
      </c>
      <c r="U551" s="38"/>
      <c r="V551" s="38"/>
      <c r="W551" s="41"/>
      <c r="X551" s="42" t="s">
        <v>239</v>
      </c>
    </row>
    <row r="552" spans="1:24" s="29" customFormat="1" ht="47.25" x14ac:dyDescent="0.25">
      <c r="A552" s="36"/>
      <c r="B552" s="37" t="s">
        <v>396</v>
      </c>
      <c r="C552" s="38">
        <v>0.95698000000000005</v>
      </c>
      <c r="D552" s="39">
        <f t="shared" si="57"/>
        <v>0.95697904302000003</v>
      </c>
      <c r="E552" s="39">
        <f t="shared" si="57"/>
        <v>0.95698000000000005</v>
      </c>
      <c r="F552" s="38">
        <v>0</v>
      </c>
      <c r="G552" s="38">
        <v>0</v>
      </c>
      <c r="H552" s="38">
        <v>0</v>
      </c>
      <c r="I552" s="38">
        <v>0</v>
      </c>
      <c r="J552" s="38">
        <v>0.95697904302000003</v>
      </c>
      <c r="K552" s="38">
        <v>0.95698000000000005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0</v>
      </c>
      <c r="R552" s="38">
        <v>0</v>
      </c>
      <c r="S552" s="40">
        <f t="shared" si="52"/>
        <v>9.5698000002197858E-7</v>
      </c>
      <c r="T552" s="26">
        <f t="shared" si="55"/>
        <v>1.000001000001</v>
      </c>
      <c r="U552" s="38"/>
      <c r="V552" s="38"/>
      <c r="W552" s="41"/>
      <c r="X552" s="42" t="s">
        <v>239</v>
      </c>
    </row>
    <row r="553" spans="1:24" s="29" customFormat="1" x14ac:dyDescent="0.25">
      <c r="A553" s="36"/>
      <c r="B553" s="37" t="s">
        <v>397</v>
      </c>
      <c r="C553" s="38">
        <v>0.25723499999999999</v>
      </c>
      <c r="D553" s="39">
        <f t="shared" si="57"/>
        <v>0.25723474276499997</v>
      </c>
      <c r="E553" s="39">
        <f t="shared" si="57"/>
        <v>0</v>
      </c>
      <c r="F553" s="38">
        <v>0</v>
      </c>
      <c r="G553" s="38">
        <v>0</v>
      </c>
      <c r="H553" s="38">
        <v>0</v>
      </c>
      <c r="I553" s="38">
        <v>0</v>
      </c>
      <c r="J553" s="38">
        <v>0.25723474276499997</v>
      </c>
      <c r="K553" s="38">
        <v>0</v>
      </c>
      <c r="L553" s="38">
        <v>0</v>
      </c>
      <c r="M553" s="38">
        <v>0</v>
      </c>
      <c r="N553" s="38">
        <v>0</v>
      </c>
      <c r="O553" s="38">
        <v>0</v>
      </c>
      <c r="P553" s="38">
        <v>0</v>
      </c>
      <c r="Q553" s="38">
        <v>0</v>
      </c>
      <c r="R553" s="38">
        <v>0.25723499999999999</v>
      </c>
      <c r="S553" s="40">
        <f t="shared" si="52"/>
        <v>-0.25723474276499997</v>
      </c>
      <c r="T553" s="26">
        <f t="shared" si="55"/>
        <v>0</v>
      </c>
      <c r="U553" s="38"/>
      <c r="V553" s="38"/>
      <c r="W553" s="41" t="s">
        <v>49</v>
      </c>
      <c r="X553" s="42" t="s">
        <v>239</v>
      </c>
    </row>
    <row r="554" spans="1:24" s="29" customFormat="1" ht="31.5" x14ac:dyDescent="0.25">
      <c r="A554" s="36"/>
      <c r="B554" s="37" t="s">
        <v>398</v>
      </c>
      <c r="C554" s="38">
        <v>0.49840980000000001</v>
      </c>
      <c r="D554" s="39">
        <f t="shared" si="57"/>
        <v>0.49840930159020003</v>
      </c>
      <c r="E554" s="39">
        <f t="shared" si="57"/>
        <v>0.49840980000000001</v>
      </c>
      <c r="F554" s="38">
        <v>0</v>
      </c>
      <c r="G554" s="38">
        <v>0</v>
      </c>
      <c r="H554" s="38">
        <v>0</v>
      </c>
      <c r="I554" s="38">
        <v>0.49840980000000001</v>
      </c>
      <c r="J554" s="38">
        <v>0.49840930159020003</v>
      </c>
      <c r="K554" s="38">
        <v>0</v>
      </c>
      <c r="L554" s="38">
        <v>0</v>
      </c>
      <c r="M554" s="38">
        <v>0</v>
      </c>
      <c r="N554" s="38">
        <v>0</v>
      </c>
      <c r="O554" s="38">
        <v>0</v>
      </c>
      <c r="P554" s="38">
        <v>0</v>
      </c>
      <c r="Q554" s="38">
        <v>0</v>
      </c>
      <c r="R554" s="38">
        <v>0</v>
      </c>
      <c r="S554" s="40">
        <f t="shared" si="52"/>
        <v>4.9840979998716506E-7</v>
      </c>
      <c r="T554" s="26">
        <f t="shared" si="55"/>
        <v>1.000001000001</v>
      </c>
      <c r="U554" s="38"/>
      <c r="V554" s="38"/>
      <c r="W554" s="41"/>
      <c r="X554" s="42" t="s">
        <v>239</v>
      </c>
    </row>
    <row r="555" spans="1:24" s="29" customFormat="1" x14ac:dyDescent="0.25">
      <c r="A555" s="36"/>
      <c r="B555" s="37" t="s">
        <v>399</v>
      </c>
      <c r="C555" s="38">
        <v>0.11085591</v>
      </c>
      <c r="D555" s="39">
        <f t="shared" si="57"/>
        <v>0.11085579914409001</v>
      </c>
      <c r="E555" s="39">
        <f t="shared" si="57"/>
        <v>0</v>
      </c>
      <c r="F555" s="38">
        <v>0</v>
      </c>
      <c r="G555" s="38">
        <v>0</v>
      </c>
      <c r="H555" s="38">
        <v>0</v>
      </c>
      <c r="I555" s="38">
        <v>0</v>
      </c>
      <c r="J555" s="38">
        <v>0.11085579914409001</v>
      </c>
      <c r="K555" s="38">
        <v>0</v>
      </c>
      <c r="L555" s="38">
        <v>0</v>
      </c>
      <c r="M555" s="38">
        <v>0</v>
      </c>
      <c r="N555" s="38">
        <v>0</v>
      </c>
      <c r="O555" s="38">
        <v>0</v>
      </c>
      <c r="P555" s="38">
        <v>0</v>
      </c>
      <c r="Q555" s="38">
        <v>0</v>
      </c>
      <c r="R555" s="38">
        <v>0.11085591</v>
      </c>
      <c r="S555" s="40">
        <f t="shared" si="52"/>
        <v>-0.11085579914409001</v>
      </c>
      <c r="T555" s="26">
        <f t="shared" si="55"/>
        <v>0</v>
      </c>
      <c r="U555" s="38"/>
      <c r="V555" s="38"/>
      <c r="W555" s="41" t="s">
        <v>49</v>
      </c>
      <c r="X555" s="42" t="s">
        <v>239</v>
      </c>
    </row>
    <row r="556" spans="1:24" s="29" customFormat="1" ht="31.5" x14ac:dyDescent="0.25">
      <c r="A556" s="36"/>
      <c r="B556" s="37" t="s">
        <v>400</v>
      </c>
      <c r="C556" s="38">
        <v>0.13813559</v>
      </c>
      <c r="D556" s="39">
        <f t="shared" si="57"/>
        <v>0.13813545186441001</v>
      </c>
      <c r="E556" s="39">
        <f t="shared" si="57"/>
        <v>0.13813545186441001</v>
      </c>
      <c r="F556" s="38">
        <v>0</v>
      </c>
      <c r="G556" s="38">
        <v>0</v>
      </c>
      <c r="H556" s="38">
        <v>0</v>
      </c>
      <c r="I556" s="38">
        <v>0</v>
      </c>
      <c r="J556" s="38">
        <v>0.13813545186441001</v>
      </c>
      <c r="K556" s="38">
        <v>0</v>
      </c>
      <c r="L556" s="38">
        <v>0</v>
      </c>
      <c r="M556" s="38">
        <v>0.13813545186441001</v>
      </c>
      <c r="N556" s="38">
        <v>0</v>
      </c>
      <c r="O556" s="38">
        <v>0</v>
      </c>
      <c r="P556" s="38">
        <v>0</v>
      </c>
      <c r="Q556" s="38">
        <v>0</v>
      </c>
      <c r="R556" s="38">
        <v>1.3813558999431486E-7</v>
      </c>
      <c r="S556" s="40">
        <f t="shared" si="52"/>
        <v>0</v>
      </c>
      <c r="T556" s="26">
        <f t="shared" si="55"/>
        <v>1</v>
      </c>
      <c r="U556" s="38"/>
      <c r="V556" s="38"/>
      <c r="W556" s="41"/>
      <c r="X556" s="42" t="s">
        <v>239</v>
      </c>
    </row>
    <row r="557" spans="1:24" s="29" customFormat="1" ht="47.25" x14ac:dyDescent="0.25">
      <c r="A557" s="36"/>
      <c r="B557" s="37" t="s">
        <v>401</v>
      </c>
      <c r="C557" s="38">
        <v>2.7151953500000001</v>
      </c>
      <c r="D557" s="39">
        <f t="shared" si="57"/>
        <v>2.7151926348046502</v>
      </c>
      <c r="E557" s="39">
        <f t="shared" si="57"/>
        <v>2.7151953500000001</v>
      </c>
      <c r="F557" s="38">
        <v>0</v>
      </c>
      <c r="G557" s="38">
        <v>2.7151953500000001</v>
      </c>
      <c r="H557" s="38">
        <v>0</v>
      </c>
      <c r="I557" s="38">
        <v>0</v>
      </c>
      <c r="J557" s="38">
        <v>2.7151926348046502</v>
      </c>
      <c r="K557" s="38">
        <v>0</v>
      </c>
      <c r="L557" s="38">
        <v>0</v>
      </c>
      <c r="M557" s="38">
        <v>0</v>
      </c>
      <c r="N557" s="38">
        <v>0</v>
      </c>
      <c r="O557" s="38">
        <v>0</v>
      </c>
      <c r="P557" s="38">
        <v>0</v>
      </c>
      <c r="Q557" s="38">
        <v>0</v>
      </c>
      <c r="R557" s="38">
        <v>0</v>
      </c>
      <c r="S557" s="40">
        <f t="shared" si="52"/>
        <v>2.7151953498893988E-6</v>
      </c>
      <c r="T557" s="26">
        <f t="shared" si="55"/>
        <v>1.000001000001</v>
      </c>
      <c r="U557" s="38"/>
      <c r="V557" s="38"/>
      <c r="W557" s="41"/>
      <c r="X557" s="42" t="s">
        <v>239</v>
      </c>
    </row>
    <row r="558" spans="1:24" s="29" customFormat="1" x14ac:dyDescent="0.25">
      <c r="A558" s="36"/>
      <c r="B558" s="37" t="s">
        <v>402</v>
      </c>
      <c r="C558" s="38">
        <v>5.9471999999999997E-2</v>
      </c>
      <c r="D558" s="39">
        <f t="shared" si="57"/>
        <v>5.9471940527999999E-2</v>
      </c>
      <c r="E558" s="39">
        <f t="shared" si="57"/>
        <v>0</v>
      </c>
      <c r="F558" s="38">
        <v>0</v>
      </c>
      <c r="G558" s="38">
        <v>0</v>
      </c>
      <c r="H558" s="38">
        <v>0</v>
      </c>
      <c r="I558" s="38">
        <v>0</v>
      </c>
      <c r="J558" s="38">
        <v>5.9471940527999999E-2</v>
      </c>
      <c r="K558" s="38">
        <v>0</v>
      </c>
      <c r="L558" s="38">
        <v>0</v>
      </c>
      <c r="M558" s="38">
        <v>0</v>
      </c>
      <c r="N558" s="38">
        <v>0</v>
      </c>
      <c r="O558" s="38">
        <v>0</v>
      </c>
      <c r="P558" s="38">
        <v>0</v>
      </c>
      <c r="Q558" s="38">
        <v>0</v>
      </c>
      <c r="R558" s="38">
        <v>5.9471999999999997E-2</v>
      </c>
      <c r="S558" s="40">
        <f t="shared" si="52"/>
        <v>-5.9471940527999999E-2</v>
      </c>
      <c r="T558" s="26">
        <f t="shared" si="55"/>
        <v>0</v>
      </c>
      <c r="U558" s="38"/>
      <c r="V558" s="38"/>
      <c r="W558" s="41" t="s">
        <v>49</v>
      </c>
      <c r="X558" s="42" t="s">
        <v>239</v>
      </c>
    </row>
    <row r="559" spans="1:24" s="29" customFormat="1" x14ac:dyDescent="0.25">
      <c r="A559" s="36"/>
      <c r="B559" s="37" t="s">
        <v>403</v>
      </c>
      <c r="C559" s="38">
        <v>0.32039951</v>
      </c>
      <c r="D559" s="39">
        <f t="shared" si="57"/>
        <v>0.32039918960049002</v>
      </c>
      <c r="E559" s="39">
        <f t="shared" si="57"/>
        <v>0.350719</v>
      </c>
      <c r="F559" s="38">
        <v>0</v>
      </c>
      <c r="G559" s="38">
        <v>0</v>
      </c>
      <c r="H559" s="38">
        <v>0</v>
      </c>
      <c r="I559" s="38">
        <v>0</v>
      </c>
      <c r="J559" s="38">
        <v>0.32039918960049002</v>
      </c>
      <c r="K559" s="38">
        <v>0</v>
      </c>
      <c r="L559" s="38">
        <v>0</v>
      </c>
      <c r="M559" s="38">
        <v>0.350719</v>
      </c>
      <c r="N559" s="38">
        <v>0</v>
      </c>
      <c r="O559" s="38">
        <v>0</v>
      </c>
      <c r="P559" s="38">
        <v>0</v>
      </c>
      <c r="Q559" s="38">
        <v>0</v>
      </c>
      <c r="R559" s="38">
        <v>0</v>
      </c>
      <c r="S559" s="40">
        <f t="shared" si="52"/>
        <v>3.0319810399509983E-2</v>
      </c>
      <c r="T559" s="26">
        <f t="shared" si="55"/>
        <v>1.0946313579547944</v>
      </c>
      <c r="U559" s="38"/>
      <c r="V559" s="38"/>
      <c r="W559" s="41" t="s">
        <v>104</v>
      </c>
      <c r="X559" s="42" t="s">
        <v>239</v>
      </c>
    </row>
    <row r="560" spans="1:24" s="29" customFormat="1" ht="31.5" x14ac:dyDescent="0.25">
      <c r="A560" s="36"/>
      <c r="B560" s="37" t="s">
        <v>404</v>
      </c>
      <c r="C560" s="38">
        <v>0.39223200000000003</v>
      </c>
      <c r="D560" s="39">
        <f t="shared" si="57"/>
        <v>0.38683748999999978</v>
      </c>
      <c r="E560" s="39">
        <f t="shared" si="57"/>
        <v>0</v>
      </c>
      <c r="F560" s="38">
        <v>0</v>
      </c>
      <c r="G560" s="38">
        <v>0</v>
      </c>
      <c r="H560" s="38">
        <v>0</v>
      </c>
      <c r="I560" s="38">
        <v>0</v>
      </c>
      <c r="J560" s="38">
        <v>0.38683748999999978</v>
      </c>
      <c r="K560" s="38">
        <v>0</v>
      </c>
      <c r="L560" s="38">
        <v>0</v>
      </c>
      <c r="M560" s="38">
        <v>0</v>
      </c>
      <c r="N560" s="38">
        <v>0</v>
      </c>
      <c r="O560" s="38">
        <v>0</v>
      </c>
      <c r="P560" s="38">
        <v>0</v>
      </c>
      <c r="Q560" s="38">
        <v>0</v>
      </c>
      <c r="R560" s="38">
        <v>0.39223200000000003</v>
      </c>
      <c r="S560" s="40">
        <f t="shared" si="52"/>
        <v>-0.38683748999999978</v>
      </c>
      <c r="T560" s="26">
        <f t="shared" si="55"/>
        <v>0</v>
      </c>
      <c r="U560" s="38"/>
      <c r="V560" s="38"/>
      <c r="W560" s="41" t="s">
        <v>49</v>
      </c>
      <c r="X560" s="42" t="s">
        <v>239</v>
      </c>
    </row>
    <row r="561" spans="1:24" s="29" customFormat="1" ht="31.5" x14ac:dyDescent="0.25">
      <c r="A561" s="36"/>
      <c r="B561" s="37" t="s">
        <v>405</v>
      </c>
      <c r="C561" s="38">
        <v>0.18865999999999999</v>
      </c>
      <c r="D561" s="39">
        <f t="shared" si="57"/>
        <v>0.18865981134000001</v>
      </c>
      <c r="E561" s="39">
        <f t="shared" si="57"/>
        <v>0.18865999999999999</v>
      </c>
      <c r="F561" s="38">
        <v>0</v>
      </c>
      <c r="G561" s="38">
        <v>0</v>
      </c>
      <c r="H561" s="38">
        <v>0</v>
      </c>
      <c r="I561" s="38">
        <v>0</v>
      </c>
      <c r="J561" s="38">
        <v>0.18865981134000001</v>
      </c>
      <c r="K561" s="38">
        <v>0</v>
      </c>
      <c r="L561" s="38">
        <v>0</v>
      </c>
      <c r="M561" s="38">
        <v>0.18865999999999999</v>
      </c>
      <c r="N561" s="38">
        <v>0</v>
      </c>
      <c r="O561" s="38">
        <v>0</v>
      </c>
      <c r="P561" s="38">
        <v>0</v>
      </c>
      <c r="Q561" s="38">
        <v>0</v>
      </c>
      <c r="R561" s="38">
        <v>0</v>
      </c>
      <c r="S561" s="40">
        <f t="shared" si="52"/>
        <v>1.8865999998340932E-7</v>
      </c>
      <c r="T561" s="26">
        <f t="shared" si="55"/>
        <v>1.000001000001</v>
      </c>
      <c r="U561" s="38"/>
      <c r="V561" s="38"/>
      <c r="W561" s="41"/>
      <c r="X561" s="42" t="s">
        <v>239</v>
      </c>
    </row>
    <row r="562" spans="1:24" s="29" customFormat="1" ht="31.5" x14ac:dyDescent="0.25">
      <c r="A562" s="36"/>
      <c r="B562" s="37" t="s">
        <v>406</v>
      </c>
      <c r="C562" s="38">
        <v>0.21186441</v>
      </c>
      <c r="D562" s="39">
        <f t="shared" si="57"/>
        <v>0.21186419813559002</v>
      </c>
      <c r="E562" s="39">
        <f t="shared" si="57"/>
        <v>0.21186419813559002</v>
      </c>
      <c r="F562" s="38">
        <v>0</v>
      </c>
      <c r="G562" s="38">
        <v>0</v>
      </c>
      <c r="H562" s="38">
        <v>0</v>
      </c>
      <c r="I562" s="38">
        <v>0</v>
      </c>
      <c r="J562" s="38">
        <v>0.21186419813559002</v>
      </c>
      <c r="K562" s="38">
        <v>0</v>
      </c>
      <c r="L562" s="38">
        <v>0</v>
      </c>
      <c r="M562" s="38">
        <v>0.21186419813559002</v>
      </c>
      <c r="N562" s="38">
        <v>0</v>
      </c>
      <c r="O562" s="38">
        <v>0</v>
      </c>
      <c r="P562" s="38">
        <v>0</v>
      </c>
      <c r="Q562" s="38">
        <v>0</v>
      </c>
      <c r="R562" s="38">
        <v>0</v>
      </c>
      <c r="S562" s="40">
        <f t="shared" si="52"/>
        <v>0</v>
      </c>
      <c r="T562" s="26">
        <f t="shared" si="55"/>
        <v>1</v>
      </c>
      <c r="U562" s="38"/>
      <c r="V562" s="38"/>
      <c r="W562" s="41"/>
      <c r="X562" s="42" t="s">
        <v>239</v>
      </c>
    </row>
    <row r="563" spans="1:24" s="29" customFormat="1" x14ac:dyDescent="0.25">
      <c r="A563" s="36"/>
      <c r="B563" s="37" t="s">
        <v>407</v>
      </c>
      <c r="C563" s="38">
        <v>0</v>
      </c>
      <c r="D563" s="39">
        <f t="shared" si="57"/>
        <v>0</v>
      </c>
      <c r="E563" s="39">
        <f t="shared" si="57"/>
        <v>0</v>
      </c>
      <c r="F563" s="38">
        <v>0</v>
      </c>
      <c r="G563" s="38">
        <v>0</v>
      </c>
      <c r="H563" s="38">
        <v>0</v>
      </c>
      <c r="I563" s="38">
        <v>0</v>
      </c>
      <c r="J563" s="38">
        <v>0</v>
      </c>
      <c r="K563" s="38">
        <v>0</v>
      </c>
      <c r="L563" s="38">
        <v>0</v>
      </c>
      <c r="M563" s="38">
        <v>0</v>
      </c>
      <c r="N563" s="38">
        <v>7.2170999999999999E-2</v>
      </c>
      <c r="O563" s="38">
        <v>7.2170999999999999E-2</v>
      </c>
      <c r="P563" s="38">
        <v>7.2170999999999999E-2</v>
      </c>
      <c r="Q563" s="38">
        <v>7.2170999999999999E-2</v>
      </c>
      <c r="R563" s="38">
        <v>0</v>
      </c>
      <c r="S563" s="40">
        <f t="shared" si="52"/>
        <v>0</v>
      </c>
      <c r="T563" s="26" t="str">
        <f t="shared" si="55"/>
        <v>-</v>
      </c>
      <c r="U563" s="38"/>
      <c r="V563" s="38"/>
      <c r="W563" s="41"/>
      <c r="X563" s="42" t="s">
        <v>239</v>
      </c>
    </row>
    <row r="564" spans="1:24" s="29" customFormat="1" ht="31.5" x14ac:dyDescent="0.25">
      <c r="A564" s="36"/>
      <c r="B564" s="37" t="s">
        <v>408</v>
      </c>
      <c r="C564" s="38">
        <v>0</v>
      </c>
      <c r="D564" s="39">
        <f t="shared" si="57"/>
        <v>0</v>
      </c>
      <c r="E564" s="39">
        <f t="shared" si="57"/>
        <v>0</v>
      </c>
      <c r="F564" s="38">
        <v>0</v>
      </c>
      <c r="G564" s="38">
        <v>0</v>
      </c>
      <c r="H564" s="38">
        <v>0</v>
      </c>
      <c r="I564" s="38">
        <v>0</v>
      </c>
      <c r="J564" s="38">
        <v>0</v>
      </c>
      <c r="K564" s="38">
        <v>0</v>
      </c>
      <c r="L564" s="38">
        <v>0</v>
      </c>
      <c r="M564" s="38">
        <v>0</v>
      </c>
      <c r="N564" s="38">
        <v>6.101695E-2</v>
      </c>
      <c r="O564" s="38">
        <v>6.101695E-2</v>
      </c>
      <c r="P564" s="38">
        <v>6.101695E-2</v>
      </c>
      <c r="Q564" s="38">
        <v>6.101695E-2</v>
      </c>
      <c r="R564" s="38">
        <v>0</v>
      </c>
      <c r="S564" s="40">
        <f t="shared" si="52"/>
        <v>0</v>
      </c>
      <c r="T564" s="26" t="str">
        <f t="shared" si="55"/>
        <v>-</v>
      </c>
      <c r="U564" s="38"/>
      <c r="V564" s="38"/>
      <c r="W564" s="41"/>
      <c r="X564" s="42" t="s">
        <v>239</v>
      </c>
    </row>
    <row r="565" spans="1:24" s="47" customFormat="1" ht="31.5" x14ac:dyDescent="0.25">
      <c r="A565" s="36">
        <v>422</v>
      </c>
      <c r="B565" s="37" t="s">
        <v>117</v>
      </c>
      <c r="C565" s="38">
        <f>SUM(C566:C595)</f>
        <v>10.436590590000002</v>
      </c>
      <c r="D565" s="39">
        <f t="shared" si="57"/>
        <v>10.437340590000002</v>
      </c>
      <c r="E565" s="39">
        <f t="shared" si="57"/>
        <v>3.8386205899999997</v>
      </c>
      <c r="F565" s="38">
        <f t="shared" ref="F565:S565" si="58">SUM(F566:F595)</f>
        <v>0</v>
      </c>
      <c r="G565" s="38">
        <f t="shared" si="58"/>
        <v>0</v>
      </c>
      <c r="H565" s="38">
        <f t="shared" si="58"/>
        <v>4.0150680000000008E-2</v>
      </c>
      <c r="I565" s="38">
        <f t="shared" si="58"/>
        <v>4.0150680000000008E-2</v>
      </c>
      <c r="J565" s="38">
        <f t="shared" si="58"/>
        <v>6.13016586</v>
      </c>
      <c r="K565" s="38">
        <f t="shared" si="58"/>
        <v>1.8601001099999999</v>
      </c>
      <c r="L565" s="38">
        <f t="shared" si="58"/>
        <v>4.2670240500000007</v>
      </c>
      <c r="M565" s="38">
        <f t="shared" si="58"/>
        <v>1.9383698</v>
      </c>
      <c r="N565" s="38">
        <f t="shared" si="58"/>
        <v>0.18590704</v>
      </c>
      <c r="O565" s="38">
        <f t="shared" si="58"/>
        <v>0.14380704</v>
      </c>
      <c r="P565" s="38">
        <f t="shared" si="58"/>
        <v>0.18590704</v>
      </c>
      <c r="Q565" s="38">
        <f t="shared" si="58"/>
        <v>0.14380704</v>
      </c>
      <c r="R565" s="38">
        <f t="shared" si="58"/>
        <v>6.6476480000000002</v>
      </c>
      <c r="S565" s="38">
        <f t="shared" si="58"/>
        <v>-6.5987200000000001</v>
      </c>
      <c r="T565" s="26">
        <f t="shared" si="55"/>
        <v>0.36777764957462206</v>
      </c>
      <c r="U565" s="38"/>
      <c r="V565" s="38"/>
      <c r="W565" s="41"/>
      <c r="X565" s="48"/>
    </row>
    <row r="566" spans="1:24" s="29" customFormat="1" x14ac:dyDescent="0.25">
      <c r="A566" s="36"/>
      <c r="B566" s="37" t="s">
        <v>1555</v>
      </c>
      <c r="C566" s="38">
        <v>1.13184</v>
      </c>
      <c r="D566" s="39">
        <f t="shared" si="57"/>
        <v>1.13259</v>
      </c>
      <c r="E566" s="39">
        <f t="shared" si="57"/>
        <v>0</v>
      </c>
      <c r="F566" s="38">
        <v>0</v>
      </c>
      <c r="G566" s="38">
        <v>0</v>
      </c>
      <c r="H566" s="38">
        <v>0</v>
      </c>
      <c r="I566" s="38">
        <v>0</v>
      </c>
      <c r="J566" s="38">
        <v>1.13259</v>
      </c>
      <c r="K566" s="38">
        <v>0</v>
      </c>
      <c r="L566" s="38">
        <v>0</v>
      </c>
      <c r="M566" s="38">
        <v>0</v>
      </c>
      <c r="N566" s="38">
        <v>0</v>
      </c>
      <c r="O566" s="38">
        <v>0</v>
      </c>
      <c r="P566" s="38">
        <v>0</v>
      </c>
      <c r="Q566" s="38">
        <v>0</v>
      </c>
      <c r="R566" s="38">
        <v>1.13184</v>
      </c>
      <c r="S566" s="40">
        <f t="shared" si="52"/>
        <v>-1.13259</v>
      </c>
      <c r="T566" s="26">
        <f t="shared" si="55"/>
        <v>0</v>
      </c>
      <c r="U566" s="38"/>
      <c r="V566" s="38"/>
      <c r="W566" s="41" t="s">
        <v>61</v>
      </c>
      <c r="X566" s="42" t="s">
        <v>240</v>
      </c>
    </row>
    <row r="567" spans="1:24" s="29" customFormat="1" x14ac:dyDescent="0.25">
      <c r="A567" s="36"/>
      <c r="B567" s="37" t="s">
        <v>1556</v>
      </c>
      <c r="C567" s="38">
        <v>4.0150680000000008E-2</v>
      </c>
      <c r="D567" s="39">
        <f t="shared" ref="D567:E597" si="59">F567+H567+J567+L567</f>
        <v>4.0150680000000008E-2</v>
      </c>
      <c r="E567" s="39">
        <f t="shared" si="59"/>
        <v>4.0150680000000008E-2</v>
      </c>
      <c r="F567" s="38">
        <v>0</v>
      </c>
      <c r="G567" s="38">
        <v>0</v>
      </c>
      <c r="H567" s="38">
        <v>4.0150680000000008E-2</v>
      </c>
      <c r="I567" s="38">
        <v>4.0150680000000008E-2</v>
      </c>
      <c r="J567" s="38">
        <v>0</v>
      </c>
      <c r="K567" s="38">
        <v>0</v>
      </c>
      <c r="L567" s="38">
        <v>0</v>
      </c>
      <c r="M567" s="38">
        <v>0</v>
      </c>
      <c r="N567" s="38">
        <v>0</v>
      </c>
      <c r="O567" s="38">
        <v>0</v>
      </c>
      <c r="P567" s="38">
        <v>0</v>
      </c>
      <c r="Q567" s="38">
        <v>0</v>
      </c>
      <c r="R567" s="38">
        <v>0</v>
      </c>
      <c r="S567" s="40">
        <f t="shared" si="52"/>
        <v>0</v>
      </c>
      <c r="T567" s="26">
        <f t="shared" si="55"/>
        <v>1</v>
      </c>
      <c r="U567" s="38"/>
      <c r="V567" s="38"/>
      <c r="W567" s="41"/>
      <c r="X567" s="42" t="s">
        <v>240</v>
      </c>
    </row>
    <row r="568" spans="1:24" s="29" customFormat="1" x14ac:dyDescent="0.25">
      <c r="A568" s="36"/>
      <c r="B568" s="37" t="s">
        <v>397</v>
      </c>
      <c r="C568" s="38">
        <v>1.6214</v>
      </c>
      <c r="D568" s="39">
        <f t="shared" si="59"/>
        <v>1.6214</v>
      </c>
      <c r="E568" s="39">
        <f t="shared" si="59"/>
        <v>0</v>
      </c>
      <c r="F568" s="38">
        <v>0</v>
      </c>
      <c r="G568" s="38">
        <v>0</v>
      </c>
      <c r="H568" s="38">
        <v>0</v>
      </c>
      <c r="I568" s="38">
        <v>0</v>
      </c>
      <c r="J568" s="38">
        <v>1.6214</v>
      </c>
      <c r="K568" s="38">
        <v>0</v>
      </c>
      <c r="L568" s="38">
        <v>0</v>
      </c>
      <c r="M568" s="38">
        <v>0</v>
      </c>
      <c r="N568" s="38">
        <v>0</v>
      </c>
      <c r="O568" s="38">
        <v>0</v>
      </c>
      <c r="P568" s="38">
        <v>0</v>
      </c>
      <c r="Q568" s="38">
        <v>0</v>
      </c>
      <c r="R568" s="38">
        <v>1.6214</v>
      </c>
      <c r="S568" s="40">
        <f t="shared" si="52"/>
        <v>-1.6214</v>
      </c>
      <c r="T568" s="26">
        <f t="shared" si="55"/>
        <v>0</v>
      </c>
      <c r="U568" s="38"/>
      <c r="V568" s="38"/>
      <c r="W568" s="41" t="s">
        <v>61</v>
      </c>
      <c r="X568" s="42" t="s">
        <v>240</v>
      </c>
    </row>
    <row r="569" spans="1:24" s="29" customFormat="1" x14ac:dyDescent="0.25">
      <c r="A569" s="36"/>
      <c r="B569" s="37" t="s">
        <v>1557</v>
      </c>
      <c r="C569" s="38">
        <v>0.16613882000000002</v>
      </c>
      <c r="D569" s="39">
        <f t="shared" si="59"/>
        <v>0.16613882000000002</v>
      </c>
      <c r="E569" s="39">
        <f t="shared" si="59"/>
        <v>0.16613882000000002</v>
      </c>
      <c r="F569" s="38">
        <v>0</v>
      </c>
      <c r="G569" s="38">
        <v>0</v>
      </c>
      <c r="H569" s="38">
        <v>0</v>
      </c>
      <c r="I569" s="38">
        <v>0</v>
      </c>
      <c r="J569" s="38">
        <v>0</v>
      </c>
      <c r="K569" s="38">
        <v>0.16613882000000002</v>
      </c>
      <c r="L569" s="38">
        <v>0.16613882000000002</v>
      </c>
      <c r="M569" s="38">
        <v>0</v>
      </c>
      <c r="N569" s="38">
        <v>0</v>
      </c>
      <c r="O569" s="38">
        <v>0</v>
      </c>
      <c r="P569" s="38">
        <v>0</v>
      </c>
      <c r="Q569" s="38">
        <v>0</v>
      </c>
      <c r="R569" s="38">
        <v>0</v>
      </c>
      <c r="S569" s="40">
        <f t="shared" si="52"/>
        <v>0</v>
      </c>
      <c r="T569" s="26">
        <f t="shared" si="55"/>
        <v>1</v>
      </c>
      <c r="U569" s="38"/>
      <c r="V569" s="38"/>
      <c r="W569" s="41"/>
      <c r="X569" s="42" t="s">
        <v>240</v>
      </c>
    </row>
    <row r="570" spans="1:24" s="29" customFormat="1" x14ac:dyDescent="0.25">
      <c r="A570" s="36"/>
      <c r="B570" s="37" t="s">
        <v>469</v>
      </c>
      <c r="C570" s="38">
        <v>0.13083631000000001</v>
      </c>
      <c r="D570" s="39">
        <f t="shared" si="59"/>
        <v>0.13083631000000001</v>
      </c>
      <c r="E570" s="39">
        <f t="shared" si="59"/>
        <v>0.13083631000000001</v>
      </c>
      <c r="F570" s="38">
        <v>0</v>
      </c>
      <c r="G570" s="38">
        <v>0</v>
      </c>
      <c r="H570" s="38">
        <v>0</v>
      </c>
      <c r="I570" s="38">
        <v>0</v>
      </c>
      <c r="J570" s="38">
        <v>0</v>
      </c>
      <c r="K570" s="38">
        <v>0.13083631000000001</v>
      </c>
      <c r="L570" s="38">
        <v>0.13083631000000001</v>
      </c>
      <c r="M570" s="38">
        <v>0</v>
      </c>
      <c r="N570" s="38">
        <v>0</v>
      </c>
      <c r="O570" s="38">
        <v>0</v>
      </c>
      <c r="P570" s="38">
        <v>0</v>
      </c>
      <c r="Q570" s="38">
        <v>0</v>
      </c>
      <c r="R570" s="38">
        <v>0</v>
      </c>
      <c r="S570" s="40">
        <f t="shared" si="52"/>
        <v>0</v>
      </c>
      <c r="T570" s="26">
        <f t="shared" si="55"/>
        <v>1</v>
      </c>
      <c r="U570" s="38"/>
      <c r="V570" s="38"/>
      <c r="W570" s="41"/>
      <c r="X570" s="42" t="s">
        <v>240</v>
      </c>
    </row>
    <row r="571" spans="1:24" s="29" customFormat="1" ht="47.25" x14ac:dyDescent="0.25">
      <c r="A571" s="36"/>
      <c r="B571" s="37" t="s">
        <v>267</v>
      </c>
      <c r="C571" s="38">
        <v>0.95698000000000005</v>
      </c>
      <c r="D571" s="39">
        <f t="shared" si="59"/>
        <v>0.95698000000000005</v>
      </c>
      <c r="E571" s="39">
        <f t="shared" si="59"/>
        <v>0.95698000000000005</v>
      </c>
      <c r="F571" s="38">
        <v>0</v>
      </c>
      <c r="G571" s="38">
        <v>0</v>
      </c>
      <c r="H571" s="38">
        <v>0</v>
      </c>
      <c r="I571" s="38">
        <v>0</v>
      </c>
      <c r="J571" s="38">
        <v>0</v>
      </c>
      <c r="K571" s="38">
        <v>0.95698000000000005</v>
      </c>
      <c r="L571" s="38">
        <v>0.95698000000000005</v>
      </c>
      <c r="M571" s="38">
        <v>0</v>
      </c>
      <c r="N571" s="38">
        <v>0</v>
      </c>
      <c r="O571" s="38">
        <v>0</v>
      </c>
      <c r="P571" s="38">
        <v>0</v>
      </c>
      <c r="Q571" s="38">
        <v>0</v>
      </c>
      <c r="R571" s="38">
        <v>0</v>
      </c>
      <c r="S571" s="40">
        <f t="shared" si="52"/>
        <v>0</v>
      </c>
      <c r="T571" s="26">
        <f t="shared" si="55"/>
        <v>1</v>
      </c>
      <c r="U571" s="38"/>
      <c r="V571" s="38"/>
      <c r="W571" s="41"/>
      <c r="X571" s="42" t="s">
        <v>240</v>
      </c>
    </row>
    <row r="572" spans="1:24" s="29" customFormat="1" x14ac:dyDescent="0.25">
      <c r="A572" s="36"/>
      <c r="B572" s="37" t="s">
        <v>1558</v>
      </c>
      <c r="C572" s="38">
        <v>0</v>
      </c>
      <c r="D572" s="39">
        <f t="shared" si="59"/>
        <v>0</v>
      </c>
      <c r="E572" s="39">
        <f t="shared" si="59"/>
        <v>0</v>
      </c>
      <c r="F572" s="38">
        <v>0</v>
      </c>
      <c r="G572" s="38">
        <v>0</v>
      </c>
      <c r="H572" s="38">
        <v>0</v>
      </c>
      <c r="I572" s="38">
        <v>0</v>
      </c>
      <c r="J572" s="38">
        <v>0</v>
      </c>
      <c r="K572" s="38">
        <v>0</v>
      </c>
      <c r="L572" s="38">
        <v>0</v>
      </c>
      <c r="M572" s="38">
        <v>0</v>
      </c>
      <c r="N572" s="38">
        <v>0.14380704</v>
      </c>
      <c r="O572" s="38">
        <v>0.14380704</v>
      </c>
      <c r="P572" s="38">
        <v>0.14380704</v>
      </c>
      <c r="Q572" s="38">
        <v>0.14380704</v>
      </c>
      <c r="R572" s="38">
        <v>0</v>
      </c>
      <c r="S572" s="40">
        <f t="shared" si="52"/>
        <v>0</v>
      </c>
      <c r="T572" s="26" t="str">
        <f t="shared" si="55"/>
        <v>-</v>
      </c>
      <c r="U572" s="38"/>
      <c r="V572" s="38"/>
      <c r="W572" s="41"/>
      <c r="X572" s="42" t="s">
        <v>240</v>
      </c>
    </row>
    <row r="573" spans="1:24" s="29" customFormat="1" ht="31.5" x14ac:dyDescent="0.25">
      <c r="A573" s="36"/>
      <c r="B573" s="37" t="s">
        <v>1559</v>
      </c>
      <c r="C573" s="38">
        <v>1.5891767999999999</v>
      </c>
      <c r="D573" s="39">
        <f t="shared" si="59"/>
        <v>1.5891767999999999</v>
      </c>
      <c r="E573" s="39">
        <f t="shared" si="59"/>
        <v>1.5891767999999999</v>
      </c>
      <c r="F573" s="38">
        <v>0</v>
      </c>
      <c r="G573" s="38">
        <v>0</v>
      </c>
      <c r="H573" s="38">
        <v>0</v>
      </c>
      <c r="I573" s="38">
        <v>0</v>
      </c>
      <c r="J573" s="38">
        <v>0</v>
      </c>
      <c r="K573" s="38">
        <v>0</v>
      </c>
      <c r="L573" s="38">
        <v>1.5891767999999999</v>
      </c>
      <c r="M573" s="38">
        <v>1.5891767999999999</v>
      </c>
      <c r="N573" s="38">
        <v>0</v>
      </c>
      <c r="O573" s="38">
        <v>0</v>
      </c>
      <c r="P573" s="38">
        <v>0</v>
      </c>
      <c r="Q573" s="38">
        <v>0</v>
      </c>
      <c r="R573" s="38">
        <v>0</v>
      </c>
      <c r="S573" s="40">
        <f t="shared" si="52"/>
        <v>0</v>
      </c>
      <c r="T573" s="26">
        <f t="shared" si="55"/>
        <v>1</v>
      </c>
      <c r="U573" s="38"/>
      <c r="V573" s="38"/>
      <c r="W573" s="41"/>
      <c r="X573" s="42" t="s">
        <v>240</v>
      </c>
    </row>
    <row r="574" spans="1:24" s="29" customFormat="1" ht="31.5" x14ac:dyDescent="0.25">
      <c r="A574" s="36"/>
      <c r="B574" s="37" t="s">
        <v>1560</v>
      </c>
      <c r="C574" s="38">
        <v>5.4998999999999999E-2</v>
      </c>
      <c r="D574" s="39">
        <f t="shared" si="59"/>
        <v>5.4998999999999999E-2</v>
      </c>
      <c r="E574" s="39">
        <f t="shared" si="59"/>
        <v>0</v>
      </c>
      <c r="F574" s="38">
        <v>0</v>
      </c>
      <c r="G574" s="38">
        <v>0</v>
      </c>
      <c r="H574" s="38">
        <v>0</v>
      </c>
      <c r="I574" s="38">
        <v>0</v>
      </c>
      <c r="J574" s="38">
        <v>0</v>
      </c>
      <c r="K574" s="38">
        <v>0</v>
      </c>
      <c r="L574" s="38">
        <v>5.4998999999999999E-2</v>
      </c>
      <c r="M574" s="38">
        <v>0</v>
      </c>
      <c r="N574" s="38">
        <v>0</v>
      </c>
      <c r="O574" s="38">
        <v>0</v>
      </c>
      <c r="P574" s="38">
        <v>0</v>
      </c>
      <c r="Q574" s="38">
        <v>0</v>
      </c>
      <c r="R574" s="38">
        <v>5.4998999999999999E-2</v>
      </c>
      <c r="S574" s="40">
        <f t="shared" si="52"/>
        <v>-5.4998999999999999E-2</v>
      </c>
      <c r="T574" s="26">
        <f t="shared" si="55"/>
        <v>0</v>
      </c>
      <c r="U574" s="38"/>
      <c r="V574" s="38"/>
      <c r="W574" s="41" t="s">
        <v>61</v>
      </c>
      <c r="X574" s="42" t="s">
        <v>240</v>
      </c>
    </row>
    <row r="575" spans="1:24" s="29" customFormat="1" ht="47.25" x14ac:dyDescent="0.25">
      <c r="A575" s="36"/>
      <c r="B575" s="37" t="s">
        <v>1561</v>
      </c>
      <c r="C575" s="38">
        <v>1.2030000000000001</v>
      </c>
      <c r="D575" s="39">
        <f t="shared" si="59"/>
        <v>1.2030000000000001</v>
      </c>
      <c r="E575" s="39">
        <f t="shared" si="59"/>
        <v>0</v>
      </c>
      <c r="F575" s="38">
        <v>0</v>
      </c>
      <c r="G575" s="38">
        <v>0</v>
      </c>
      <c r="H575" s="38">
        <v>0</v>
      </c>
      <c r="I575" s="38">
        <v>0</v>
      </c>
      <c r="J575" s="38">
        <v>1.2030000000000001</v>
      </c>
      <c r="K575" s="38">
        <v>0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0</v>
      </c>
      <c r="R575" s="38">
        <v>1.2030000000000001</v>
      </c>
      <c r="S575" s="40">
        <f t="shared" si="52"/>
        <v>-1.2030000000000001</v>
      </c>
      <c r="T575" s="26">
        <f t="shared" si="55"/>
        <v>0</v>
      </c>
      <c r="U575" s="38"/>
      <c r="V575" s="38"/>
      <c r="W575" s="41" t="s">
        <v>61</v>
      </c>
      <c r="X575" s="42" t="s">
        <v>240</v>
      </c>
    </row>
    <row r="576" spans="1:24" s="29" customFormat="1" x14ac:dyDescent="0.25">
      <c r="A576" s="36"/>
      <c r="B576" s="37" t="s">
        <v>274</v>
      </c>
      <c r="C576" s="38">
        <v>1.46</v>
      </c>
      <c r="D576" s="39">
        <f t="shared" si="59"/>
        <v>1.46</v>
      </c>
      <c r="E576" s="39">
        <f t="shared" si="59"/>
        <v>0</v>
      </c>
      <c r="F576" s="38">
        <v>0</v>
      </c>
      <c r="G576" s="38">
        <v>0</v>
      </c>
      <c r="H576" s="38">
        <v>0</v>
      </c>
      <c r="I576" s="38">
        <v>0</v>
      </c>
      <c r="J576" s="38">
        <v>1.46</v>
      </c>
      <c r="K576" s="38">
        <v>0</v>
      </c>
      <c r="L576" s="38">
        <v>0</v>
      </c>
      <c r="M576" s="38">
        <v>0</v>
      </c>
      <c r="N576" s="38">
        <v>0</v>
      </c>
      <c r="O576" s="38">
        <v>0</v>
      </c>
      <c r="P576" s="38">
        <v>0</v>
      </c>
      <c r="Q576" s="38">
        <v>0</v>
      </c>
      <c r="R576" s="38">
        <v>1.46</v>
      </c>
      <c r="S576" s="40">
        <f t="shared" si="52"/>
        <v>-1.46</v>
      </c>
      <c r="T576" s="26">
        <f t="shared" si="55"/>
        <v>0</v>
      </c>
      <c r="U576" s="38"/>
      <c r="V576" s="38"/>
      <c r="W576" s="41" t="s">
        <v>61</v>
      </c>
      <c r="X576" s="42" t="s">
        <v>240</v>
      </c>
    </row>
    <row r="577" spans="1:24" s="29" customFormat="1" x14ac:dyDescent="0.25">
      <c r="A577" s="36"/>
      <c r="B577" s="37" t="s">
        <v>1562</v>
      </c>
      <c r="C577" s="38">
        <v>5.5E-2</v>
      </c>
      <c r="D577" s="39">
        <f t="shared" si="59"/>
        <v>5.5E-2</v>
      </c>
      <c r="E577" s="39">
        <f t="shared" si="59"/>
        <v>0</v>
      </c>
      <c r="F577" s="38">
        <v>0</v>
      </c>
      <c r="G577" s="38">
        <v>0</v>
      </c>
      <c r="H577" s="38">
        <v>0</v>
      </c>
      <c r="I577" s="38">
        <v>0</v>
      </c>
      <c r="J577" s="38">
        <v>0</v>
      </c>
      <c r="K577" s="38">
        <v>0</v>
      </c>
      <c r="L577" s="38">
        <v>5.5E-2</v>
      </c>
      <c r="M577" s="38">
        <v>0</v>
      </c>
      <c r="N577" s="38">
        <v>0</v>
      </c>
      <c r="O577" s="38">
        <v>0</v>
      </c>
      <c r="P577" s="38">
        <v>0</v>
      </c>
      <c r="Q577" s="38">
        <v>0</v>
      </c>
      <c r="R577" s="38">
        <v>5.5E-2</v>
      </c>
      <c r="S577" s="40">
        <f t="shared" si="52"/>
        <v>-5.5E-2</v>
      </c>
      <c r="T577" s="26">
        <f t="shared" si="55"/>
        <v>0</v>
      </c>
      <c r="U577" s="38"/>
      <c r="V577" s="38"/>
      <c r="W577" s="41" t="s">
        <v>61</v>
      </c>
      <c r="X577" s="42" t="s">
        <v>240</v>
      </c>
    </row>
    <row r="578" spans="1:24" s="29" customFormat="1" ht="31.5" x14ac:dyDescent="0.25">
      <c r="A578" s="36"/>
      <c r="B578" s="37" t="s">
        <v>1563</v>
      </c>
      <c r="C578" s="38">
        <v>9.6870919999999999E-2</v>
      </c>
      <c r="D578" s="39">
        <f t="shared" si="59"/>
        <v>9.6870919999999999E-2</v>
      </c>
      <c r="E578" s="39">
        <f t="shared" si="59"/>
        <v>9.6870919999999999E-2</v>
      </c>
      <c r="F578" s="38">
        <v>0</v>
      </c>
      <c r="G578" s="38">
        <v>0</v>
      </c>
      <c r="H578" s="38">
        <v>0</v>
      </c>
      <c r="I578" s="38">
        <v>0</v>
      </c>
      <c r="J578" s="38">
        <v>9.6870919999999999E-2</v>
      </c>
      <c r="K578" s="38">
        <v>9.6870919999999999E-2</v>
      </c>
      <c r="L578" s="38">
        <v>0</v>
      </c>
      <c r="M578" s="38">
        <v>0</v>
      </c>
      <c r="N578" s="38">
        <v>0</v>
      </c>
      <c r="O578" s="38">
        <v>0</v>
      </c>
      <c r="P578" s="38">
        <v>0</v>
      </c>
      <c r="Q578" s="38">
        <v>0</v>
      </c>
      <c r="R578" s="38">
        <v>0</v>
      </c>
      <c r="S578" s="40">
        <f t="shared" si="52"/>
        <v>0</v>
      </c>
      <c r="T578" s="26">
        <f t="shared" si="55"/>
        <v>1</v>
      </c>
      <c r="U578" s="38"/>
      <c r="V578" s="38"/>
      <c r="W578" s="41"/>
      <c r="X578" s="42" t="s">
        <v>240</v>
      </c>
    </row>
    <row r="579" spans="1:24" s="29" customFormat="1" x14ac:dyDescent="0.25">
      <c r="A579" s="36"/>
      <c r="B579" s="37" t="s">
        <v>1564</v>
      </c>
      <c r="C579" s="38">
        <v>0.19764994</v>
      </c>
      <c r="D579" s="39">
        <f t="shared" si="59"/>
        <v>0.19764994</v>
      </c>
      <c r="E579" s="39">
        <f t="shared" si="59"/>
        <v>0.19764994</v>
      </c>
      <c r="F579" s="38">
        <v>0</v>
      </c>
      <c r="G579" s="38">
        <v>0</v>
      </c>
      <c r="H579" s="38">
        <v>0</v>
      </c>
      <c r="I579" s="38">
        <v>0</v>
      </c>
      <c r="J579" s="38">
        <v>0.19764994</v>
      </c>
      <c r="K579" s="38">
        <v>0.19764994</v>
      </c>
      <c r="L579" s="38">
        <v>0</v>
      </c>
      <c r="M579" s="38">
        <v>0</v>
      </c>
      <c r="N579" s="38">
        <v>0</v>
      </c>
      <c r="O579" s="38">
        <v>0</v>
      </c>
      <c r="P579" s="38">
        <v>0</v>
      </c>
      <c r="Q579" s="38">
        <v>0</v>
      </c>
      <c r="R579" s="38">
        <v>0</v>
      </c>
      <c r="S579" s="40">
        <f t="shared" si="52"/>
        <v>0</v>
      </c>
      <c r="T579" s="26">
        <f t="shared" si="55"/>
        <v>1</v>
      </c>
      <c r="U579" s="38"/>
      <c r="V579" s="38"/>
      <c r="W579" s="41"/>
      <c r="X579" s="42" t="s">
        <v>240</v>
      </c>
    </row>
    <row r="580" spans="1:24" s="29" customFormat="1" ht="31.5" x14ac:dyDescent="0.25">
      <c r="A580" s="36"/>
      <c r="B580" s="37" t="s">
        <v>1565</v>
      </c>
      <c r="C580" s="38">
        <v>0.115</v>
      </c>
      <c r="D580" s="39">
        <f t="shared" si="59"/>
        <v>0.115</v>
      </c>
      <c r="E580" s="39">
        <f t="shared" si="59"/>
        <v>0</v>
      </c>
      <c r="F580" s="38">
        <v>0</v>
      </c>
      <c r="G580" s="38">
        <v>0</v>
      </c>
      <c r="H580" s="38">
        <v>0</v>
      </c>
      <c r="I580" s="38">
        <v>0</v>
      </c>
      <c r="J580" s="38">
        <v>0</v>
      </c>
      <c r="K580" s="38">
        <v>0</v>
      </c>
      <c r="L580" s="38">
        <v>0.115</v>
      </c>
      <c r="M580" s="38">
        <v>0</v>
      </c>
      <c r="N580" s="38">
        <v>0</v>
      </c>
      <c r="O580" s="38">
        <v>0</v>
      </c>
      <c r="P580" s="38">
        <v>0</v>
      </c>
      <c r="Q580" s="38">
        <v>0</v>
      </c>
      <c r="R580" s="38">
        <v>0.115</v>
      </c>
      <c r="S580" s="40">
        <f t="shared" si="52"/>
        <v>-0.115</v>
      </c>
      <c r="T580" s="26">
        <f t="shared" si="55"/>
        <v>0</v>
      </c>
      <c r="U580" s="38"/>
      <c r="V580" s="38"/>
      <c r="W580" s="41" t="s">
        <v>61</v>
      </c>
      <c r="X580" s="42" t="s">
        <v>240</v>
      </c>
    </row>
    <row r="581" spans="1:24" s="29" customFormat="1" ht="31.5" x14ac:dyDescent="0.25">
      <c r="A581" s="36"/>
      <c r="B581" s="37" t="s">
        <v>1566</v>
      </c>
      <c r="C581" s="38">
        <v>0.26194612</v>
      </c>
      <c r="D581" s="39">
        <f t="shared" si="59"/>
        <v>0.26194612</v>
      </c>
      <c r="E581" s="39">
        <f t="shared" si="59"/>
        <v>0.26194612</v>
      </c>
      <c r="F581" s="38">
        <v>0</v>
      </c>
      <c r="G581" s="38">
        <v>0</v>
      </c>
      <c r="H581" s="38">
        <v>0</v>
      </c>
      <c r="I581" s="38">
        <v>0</v>
      </c>
      <c r="J581" s="38">
        <v>0</v>
      </c>
      <c r="K581" s="38">
        <v>0.26194612</v>
      </c>
      <c r="L581" s="38">
        <v>0.26194612</v>
      </c>
      <c r="M581" s="38">
        <v>0</v>
      </c>
      <c r="N581" s="38">
        <v>0</v>
      </c>
      <c r="O581" s="38">
        <v>0</v>
      </c>
      <c r="P581" s="38">
        <v>0</v>
      </c>
      <c r="Q581" s="38">
        <v>0</v>
      </c>
      <c r="R581" s="38">
        <v>0</v>
      </c>
      <c r="S581" s="40">
        <f t="shared" si="52"/>
        <v>0</v>
      </c>
      <c r="T581" s="26">
        <f t="shared" si="55"/>
        <v>1</v>
      </c>
      <c r="U581" s="38"/>
      <c r="V581" s="38"/>
      <c r="W581" s="41"/>
      <c r="X581" s="42" t="s">
        <v>240</v>
      </c>
    </row>
    <row r="582" spans="1:24" s="29" customFormat="1" x14ac:dyDescent="0.25">
      <c r="A582" s="36"/>
      <c r="B582" s="37" t="s">
        <v>1567</v>
      </c>
      <c r="C582" s="38">
        <v>0.18762000000000001</v>
      </c>
      <c r="D582" s="39">
        <f t="shared" si="59"/>
        <v>0.18762000000000001</v>
      </c>
      <c r="E582" s="39">
        <f t="shared" si="59"/>
        <v>0</v>
      </c>
      <c r="F582" s="38">
        <v>0</v>
      </c>
      <c r="G582" s="38">
        <v>0</v>
      </c>
      <c r="H582" s="38">
        <v>0</v>
      </c>
      <c r="I582" s="38">
        <v>0</v>
      </c>
      <c r="J582" s="38">
        <v>0</v>
      </c>
      <c r="K582" s="38">
        <v>0</v>
      </c>
      <c r="L582" s="38">
        <v>0.18762000000000001</v>
      </c>
      <c r="M582" s="38">
        <v>0</v>
      </c>
      <c r="N582" s="38">
        <v>0</v>
      </c>
      <c r="O582" s="38">
        <v>0</v>
      </c>
      <c r="P582" s="38">
        <v>0</v>
      </c>
      <c r="Q582" s="38">
        <v>0</v>
      </c>
      <c r="R582" s="38">
        <v>0.18762000000000001</v>
      </c>
      <c r="S582" s="40">
        <f t="shared" si="52"/>
        <v>-0.18762000000000001</v>
      </c>
      <c r="T582" s="26">
        <f t="shared" si="55"/>
        <v>0</v>
      </c>
      <c r="U582" s="38"/>
      <c r="V582" s="38"/>
      <c r="W582" s="41" t="s">
        <v>61</v>
      </c>
      <c r="X582" s="42" t="s">
        <v>240</v>
      </c>
    </row>
    <row r="583" spans="1:24" s="29" customFormat="1" ht="31.5" x14ac:dyDescent="0.25">
      <c r="A583" s="36"/>
      <c r="B583" s="37" t="s">
        <v>285</v>
      </c>
      <c r="C583" s="38">
        <v>0.12569</v>
      </c>
      <c r="D583" s="39">
        <f t="shared" si="59"/>
        <v>0.12569</v>
      </c>
      <c r="E583" s="39">
        <f t="shared" si="59"/>
        <v>0.12569</v>
      </c>
      <c r="F583" s="38">
        <v>0</v>
      </c>
      <c r="G583" s="38">
        <v>0</v>
      </c>
      <c r="H583" s="38">
        <v>0</v>
      </c>
      <c r="I583" s="38">
        <v>0</v>
      </c>
      <c r="J583" s="38">
        <v>0</v>
      </c>
      <c r="K583" s="38">
        <v>0</v>
      </c>
      <c r="L583" s="38">
        <v>0.12569</v>
      </c>
      <c r="M583" s="38">
        <v>0.12569</v>
      </c>
      <c r="N583" s="38">
        <v>0</v>
      </c>
      <c r="O583" s="38">
        <v>0</v>
      </c>
      <c r="P583" s="38">
        <v>0</v>
      </c>
      <c r="Q583" s="38">
        <v>0</v>
      </c>
      <c r="R583" s="38">
        <v>0</v>
      </c>
      <c r="S583" s="40">
        <f t="shared" si="52"/>
        <v>0</v>
      </c>
      <c r="T583" s="26">
        <f t="shared" si="55"/>
        <v>1</v>
      </c>
      <c r="U583" s="38"/>
      <c r="V583" s="38"/>
      <c r="W583" s="41"/>
      <c r="X583" s="42" t="s">
        <v>240</v>
      </c>
    </row>
    <row r="584" spans="1:24" s="29" customFormat="1" ht="31.5" x14ac:dyDescent="0.25">
      <c r="A584" s="36"/>
      <c r="B584" s="37" t="s">
        <v>1568</v>
      </c>
      <c r="C584" s="38">
        <v>0.255</v>
      </c>
      <c r="D584" s="39">
        <f t="shared" si="59"/>
        <v>0.255</v>
      </c>
      <c r="E584" s="39">
        <f t="shared" si="59"/>
        <v>0</v>
      </c>
      <c r="F584" s="38">
        <v>0</v>
      </c>
      <c r="G584" s="38">
        <v>0</v>
      </c>
      <c r="H584" s="38">
        <v>0</v>
      </c>
      <c r="I584" s="38">
        <v>0</v>
      </c>
      <c r="J584" s="38">
        <v>0</v>
      </c>
      <c r="K584" s="38">
        <v>0</v>
      </c>
      <c r="L584" s="38">
        <v>0.255</v>
      </c>
      <c r="M584" s="38">
        <v>0</v>
      </c>
      <c r="N584" s="38">
        <v>0</v>
      </c>
      <c r="O584" s="38">
        <v>0</v>
      </c>
      <c r="P584" s="38">
        <v>0</v>
      </c>
      <c r="Q584" s="38">
        <v>0</v>
      </c>
      <c r="R584" s="38">
        <v>0.255</v>
      </c>
      <c r="S584" s="40">
        <f t="shared" si="52"/>
        <v>-0.255</v>
      </c>
      <c r="T584" s="26">
        <f t="shared" si="55"/>
        <v>0</v>
      </c>
      <c r="U584" s="38"/>
      <c r="V584" s="38"/>
      <c r="W584" s="41" t="s">
        <v>61</v>
      </c>
      <c r="X584" s="42" t="s">
        <v>240</v>
      </c>
    </row>
    <row r="585" spans="1:24" s="29" customFormat="1" ht="31.5" x14ac:dyDescent="0.25">
      <c r="A585" s="36"/>
      <c r="B585" s="37" t="s">
        <v>279</v>
      </c>
      <c r="C585" s="38">
        <v>9.2100000000000001E-2</v>
      </c>
      <c r="D585" s="39">
        <f t="shared" si="59"/>
        <v>9.2100000000000001E-2</v>
      </c>
      <c r="E585" s="39">
        <f t="shared" si="59"/>
        <v>0</v>
      </c>
      <c r="F585" s="38">
        <v>0</v>
      </c>
      <c r="G585" s="38">
        <v>0</v>
      </c>
      <c r="H585" s="38">
        <v>0</v>
      </c>
      <c r="I585" s="38">
        <v>0</v>
      </c>
      <c r="J585" s="38">
        <v>9.2100000000000001E-2</v>
      </c>
      <c r="K585" s="38">
        <v>0</v>
      </c>
      <c r="L585" s="38">
        <v>0</v>
      </c>
      <c r="M585" s="38">
        <v>0</v>
      </c>
      <c r="N585" s="38">
        <v>0</v>
      </c>
      <c r="O585" s="38">
        <v>0</v>
      </c>
      <c r="P585" s="38">
        <v>0</v>
      </c>
      <c r="Q585" s="38">
        <v>0</v>
      </c>
      <c r="R585" s="38">
        <v>9.2100000000000001E-2</v>
      </c>
      <c r="S585" s="40">
        <f t="shared" si="52"/>
        <v>-9.2100000000000001E-2</v>
      </c>
      <c r="T585" s="26">
        <f t="shared" si="55"/>
        <v>0</v>
      </c>
      <c r="U585" s="38"/>
      <c r="V585" s="38"/>
      <c r="W585" s="41" t="s">
        <v>61</v>
      </c>
      <c r="X585" s="42" t="s">
        <v>240</v>
      </c>
    </row>
    <row r="586" spans="1:24" s="29" customFormat="1" x14ac:dyDescent="0.25">
      <c r="A586" s="36"/>
      <c r="B586" s="37" t="s">
        <v>1569</v>
      </c>
      <c r="C586" s="38">
        <v>8.8050000000000003E-2</v>
      </c>
      <c r="D586" s="39">
        <f t="shared" si="59"/>
        <v>8.8050000000000003E-2</v>
      </c>
      <c r="E586" s="39">
        <f t="shared" si="59"/>
        <v>0</v>
      </c>
      <c r="F586" s="38">
        <v>0</v>
      </c>
      <c r="G586" s="38">
        <v>0</v>
      </c>
      <c r="H586" s="38">
        <v>0</v>
      </c>
      <c r="I586" s="38">
        <v>0</v>
      </c>
      <c r="J586" s="38">
        <v>8.8050000000000003E-2</v>
      </c>
      <c r="K586" s="38">
        <v>0</v>
      </c>
      <c r="L586" s="38">
        <v>0</v>
      </c>
      <c r="M586" s="38">
        <v>0</v>
      </c>
      <c r="N586" s="38">
        <v>0</v>
      </c>
      <c r="O586" s="38">
        <v>0</v>
      </c>
      <c r="P586" s="38">
        <v>0</v>
      </c>
      <c r="Q586" s="38">
        <v>0</v>
      </c>
      <c r="R586" s="38">
        <v>8.8050000000000003E-2</v>
      </c>
      <c r="S586" s="40">
        <f t="shared" ref="S586:S649" si="60">E586-D586</f>
        <v>-8.8050000000000003E-2</v>
      </c>
      <c r="T586" s="26">
        <f t="shared" si="55"/>
        <v>0</v>
      </c>
      <c r="U586" s="38"/>
      <c r="V586" s="38"/>
      <c r="W586" s="41" t="s">
        <v>61</v>
      </c>
      <c r="X586" s="42" t="s">
        <v>240</v>
      </c>
    </row>
    <row r="587" spans="1:24" s="29" customFormat="1" x14ac:dyDescent="0.25">
      <c r="A587" s="36"/>
      <c r="B587" s="37" t="s">
        <v>1570</v>
      </c>
      <c r="C587" s="38">
        <v>5.4960000000000002E-2</v>
      </c>
      <c r="D587" s="39">
        <f t="shared" si="59"/>
        <v>5.4960000000000002E-2</v>
      </c>
      <c r="E587" s="39">
        <f t="shared" si="59"/>
        <v>0</v>
      </c>
      <c r="F587" s="38">
        <v>0</v>
      </c>
      <c r="G587" s="38">
        <v>0</v>
      </c>
      <c r="H587" s="38">
        <v>0</v>
      </c>
      <c r="I587" s="38">
        <v>0</v>
      </c>
      <c r="J587" s="38">
        <v>5.4960000000000002E-2</v>
      </c>
      <c r="K587" s="38">
        <v>0</v>
      </c>
      <c r="L587" s="38">
        <v>0</v>
      </c>
      <c r="M587" s="38">
        <v>0</v>
      </c>
      <c r="N587" s="38">
        <v>0</v>
      </c>
      <c r="O587" s="38">
        <v>0</v>
      </c>
      <c r="P587" s="38">
        <v>0</v>
      </c>
      <c r="Q587" s="38">
        <v>0</v>
      </c>
      <c r="R587" s="38">
        <v>5.4960000000000002E-2</v>
      </c>
      <c r="S587" s="40">
        <f t="shared" si="60"/>
        <v>-5.4960000000000002E-2</v>
      </c>
      <c r="T587" s="26">
        <f t="shared" si="55"/>
        <v>0</v>
      </c>
      <c r="U587" s="38"/>
      <c r="V587" s="38"/>
      <c r="W587" s="41" t="s">
        <v>61</v>
      </c>
      <c r="X587" s="42" t="s">
        <v>240</v>
      </c>
    </row>
    <row r="588" spans="1:24" s="29" customFormat="1" x14ac:dyDescent="0.25">
      <c r="A588" s="36"/>
      <c r="B588" s="37" t="s">
        <v>1571</v>
      </c>
      <c r="C588" s="38">
        <v>0.18354500000000001</v>
      </c>
      <c r="D588" s="39">
        <f t="shared" si="59"/>
        <v>0.18354500000000001</v>
      </c>
      <c r="E588" s="39">
        <f t="shared" si="59"/>
        <v>0</v>
      </c>
      <c r="F588" s="38">
        <v>0</v>
      </c>
      <c r="G588" s="38">
        <v>0</v>
      </c>
      <c r="H588" s="38">
        <v>0</v>
      </c>
      <c r="I588" s="38">
        <v>0</v>
      </c>
      <c r="J588" s="38">
        <v>0.18354500000000001</v>
      </c>
      <c r="K588" s="38">
        <v>0</v>
      </c>
      <c r="L588" s="38">
        <v>0</v>
      </c>
      <c r="M588" s="38">
        <v>0</v>
      </c>
      <c r="N588" s="38">
        <v>0</v>
      </c>
      <c r="O588" s="38">
        <v>0</v>
      </c>
      <c r="P588" s="38">
        <v>0</v>
      </c>
      <c r="Q588" s="38">
        <v>0</v>
      </c>
      <c r="R588" s="38">
        <v>0.18354500000000001</v>
      </c>
      <c r="S588" s="40">
        <f t="shared" si="60"/>
        <v>-0.18354500000000001</v>
      </c>
      <c r="T588" s="26">
        <f t="shared" si="55"/>
        <v>0</v>
      </c>
      <c r="U588" s="38"/>
      <c r="V588" s="38"/>
      <c r="W588" s="41" t="s">
        <v>61</v>
      </c>
      <c r="X588" s="42" t="s">
        <v>240</v>
      </c>
    </row>
    <row r="589" spans="1:24" s="29" customFormat="1" ht="31.5" x14ac:dyDescent="0.25">
      <c r="A589" s="36"/>
      <c r="B589" s="37" t="s">
        <v>1572</v>
      </c>
      <c r="C589" s="38">
        <v>6.0017000000000001E-2</v>
      </c>
      <c r="D589" s="39">
        <f t="shared" si="59"/>
        <v>6.0017000000000001E-2</v>
      </c>
      <c r="E589" s="39">
        <f t="shared" si="59"/>
        <v>0</v>
      </c>
      <c r="F589" s="38">
        <v>0</v>
      </c>
      <c r="G589" s="38">
        <v>0</v>
      </c>
      <c r="H589" s="38">
        <v>0</v>
      </c>
      <c r="I589" s="38">
        <v>0</v>
      </c>
      <c r="J589" s="38">
        <v>0</v>
      </c>
      <c r="K589" s="38">
        <v>0</v>
      </c>
      <c r="L589" s="38">
        <v>6.0017000000000001E-2</v>
      </c>
      <c r="M589" s="38">
        <v>0</v>
      </c>
      <c r="N589" s="38">
        <v>0</v>
      </c>
      <c r="O589" s="38">
        <v>0</v>
      </c>
      <c r="P589" s="38">
        <v>0</v>
      </c>
      <c r="Q589" s="38">
        <v>0</v>
      </c>
      <c r="R589" s="38">
        <v>6.0017000000000001E-2</v>
      </c>
      <c r="S589" s="40">
        <f t="shared" si="60"/>
        <v>-6.0017000000000001E-2</v>
      </c>
      <c r="T589" s="26">
        <f t="shared" si="55"/>
        <v>0</v>
      </c>
      <c r="U589" s="38"/>
      <c r="V589" s="38"/>
      <c r="W589" s="41" t="s">
        <v>61</v>
      </c>
      <c r="X589" s="42" t="s">
        <v>240</v>
      </c>
    </row>
    <row r="590" spans="1:24" s="29" customFormat="1" x14ac:dyDescent="0.25">
      <c r="A590" s="36"/>
      <c r="B590" s="37" t="s">
        <v>1573</v>
      </c>
      <c r="C590" s="38">
        <v>2.5645000000000001E-2</v>
      </c>
      <c r="D590" s="39">
        <f t="shared" si="59"/>
        <v>2.5645000000000001E-2</v>
      </c>
      <c r="E590" s="39">
        <f t="shared" si="59"/>
        <v>0</v>
      </c>
      <c r="F590" s="38">
        <v>0</v>
      </c>
      <c r="G590" s="38">
        <v>0</v>
      </c>
      <c r="H590" s="38">
        <v>0</v>
      </c>
      <c r="I590" s="38">
        <v>0</v>
      </c>
      <c r="J590" s="38">
        <v>0</v>
      </c>
      <c r="K590" s="38">
        <v>0</v>
      </c>
      <c r="L590" s="38">
        <v>2.5645000000000001E-2</v>
      </c>
      <c r="M590" s="38">
        <v>0</v>
      </c>
      <c r="N590" s="38">
        <v>0</v>
      </c>
      <c r="O590" s="38">
        <v>0</v>
      </c>
      <c r="P590" s="38">
        <v>0</v>
      </c>
      <c r="Q590" s="38">
        <v>0</v>
      </c>
      <c r="R590" s="38">
        <v>2.5645000000000001E-2</v>
      </c>
      <c r="S590" s="40">
        <f t="shared" si="60"/>
        <v>-2.5645000000000001E-2</v>
      </c>
      <c r="T590" s="26">
        <f t="shared" si="55"/>
        <v>0</v>
      </c>
      <c r="U590" s="38"/>
      <c r="V590" s="38"/>
      <c r="W590" s="41" t="s">
        <v>61</v>
      </c>
      <c r="X590" s="42" t="s">
        <v>240</v>
      </c>
    </row>
    <row r="591" spans="1:24" s="29" customFormat="1" x14ac:dyDescent="0.25">
      <c r="A591" s="36"/>
      <c r="B591" s="37" t="s">
        <v>283</v>
      </c>
      <c r="C591" s="38">
        <v>5.9471999999999997E-2</v>
      </c>
      <c r="D591" s="39">
        <f t="shared" si="59"/>
        <v>5.9471999999999997E-2</v>
      </c>
      <c r="E591" s="39">
        <f t="shared" si="59"/>
        <v>0</v>
      </c>
      <c r="F591" s="38">
        <v>0</v>
      </c>
      <c r="G591" s="38">
        <v>0</v>
      </c>
      <c r="H591" s="38">
        <v>0</v>
      </c>
      <c r="I591" s="38">
        <v>0</v>
      </c>
      <c r="J591" s="38">
        <v>0</v>
      </c>
      <c r="K591" s="38">
        <v>0</v>
      </c>
      <c r="L591" s="38">
        <v>5.9471999999999997E-2</v>
      </c>
      <c r="M591" s="38">
        <v>0</v>
      </c>
      <c r="N591" s="38">
        <v>0</v>
      </c>
      <c r="O591" s="38">
        <v>0</v>
      </c>
      <c r="P591" s="38">
        <v>0</v>
      </c>
      <c r="Q591" s="38">
        <v>0</v>
      </c>
      <c r="R591" s="38">
        <v>5.9471999999999997E-2</v>
      </c>
      <c r="S591" s="40">
        <f t="shared" si="60"/>
        <v>-5.9471999999999997E-2</v>
      </c>
      <c r="T591" s="26">
        <f t="shared" si="55"/>
        <v>0</v>
      </c>
      <c r="U591" s="38"/>
      <c r="V591" s="38"/>
      <c r="W591" s="41" t="s">
        <v>61</v>
      </c>
      <c r="X591" s="42" t="s">
        <v>240</v>
      </c>
    </row>
    <row r="592" spans="1:24" s="29" customFormat="1" x14ac:dyDescent="0.25">
      <c r="A592" s="36"/>
      <c r="B592" s="37" t="s">
        <v>1574</v>
      </c>
      <c r="C592" s="38">
        <v>0.14399999999999999</v>
      </c>
      <c r="D592" s="39">
        <f t="shared" si="59"/>
        <v>0.14399999999999999</v>
      </c>
      <c r="E592" s="39">
        <f t="shared" si="59"/>
        <v>0.14399999999999999</v>
      </c>
      <c r="F592" s="38">
        <v>0</v>
      </c>
      <c r="G592" s="38">
        <v>0</v>
      </c>
      <c r="H592" s="38">
        <v>0</v>
      </c>
      <c r="I592" s="38">
        <v>0</v>
      </c>
      <c r="J592" s="38">
        <v>0</v>
      </c>
      <c r="K592" s="38">
        <v>0</v>
      </c>
      <c r="L592" s="38">
        <v>0.14399999999999999</v>
      </c>
      <c r="M592" s="38">
        <v>0.14399999999999999</v>
      </c>
      <c r="N592" s="38">
        <v>0</v>
      </c>
      <c r="O592" s="38">
        <v>0</v>
      </c>
      <c r="P592" s="38">
        <v>0</v>
      </c>
      <c r="Q592" s="38">
        <v>0</v>
      </c>
      <c r="R592" s="38">
        <v>0</v>
      </c>
      <c r="S592" s="40">
        <f t="shared" si="60"/>
        <v>0</v>
      </c>
      <c r="T592" s="26">
        <f t="shared" si="55"/>
        <v>1</v>
      </c>
      <c r="U592" s="38"/>
      <c r="V592" s="38"/>
      <c r="W592" s="41"/>
      <c r="X592" s="42" t="s">
        <v>240</v>
      </c>
    </row>
    <row r="593" spans="1:24" s="29" customFormat="1" ht="31.5" x14ac:dyDescent="0.25">
      <c r="A593" s="36"/>
      <c r="B593" s="37" t="s">
        <v>1575</v>
      </c>
      <c r="C593" s="38">
        <v>2.7258000000000001E-2</v>
      </c>
      <c r="D593" s="39">
        <f t="shared" si="59"/>
        <v>2.7258000000000001E-2</v>
      </c>
      <c r="E593" s="39">
        <f t="shared" si="59"/>
        <v>2.7258000000000001E-2</v>
      </c>
      <c r="F593" s="38">
        <v>0</v>
      </c>
      <c r="G593" s="38">
        <v>0</v>
      </c>
      <c r="H593" s="38">
        <v>0</v>
      </c>
      <c r="I593" s="38">
        <v>0</v>
      </c>
      <c r="J593" s="38">
        <v>0</v>
      </c>
      <c r="K593" s="38">
        <v>0</v>
      </c>
      <c r="L593" s="38">
        <v>2.7258000000000001E-2</v>
      </c>
      <c r="M593" s="38">
        <v>2.7258000000000001E-2</v>
      </c>
      <c r="N593" s="38">
        <v>0</v>
      </c>
      <c r="O593" s="38">
        <v>0</v>
      </c>
      <c r="P593" s="38">
        <v>0</v>
      </c>
      <c r="Q593" s="38">
        <v>0</v>
      </c>
      <c r="R593" s="38">
        <v>0</v>
      </c>
      <c r="S593" s="40">
        <f t="shared" si="60"/>
        <v>0</v>
      </c>
      <c r="T593" s="26">
        <f t="shared" si="55"/>
        <v>1</v>
      </c>
      <c r="U593" s="38"/>
      <c r="V593" s="38"/>
      <c r="W593" s="41"/>
      <c r="X593" s="42" t="s">
        <v>240</v>
      </c>
    </row>
    <row r="594" spans="1:24" s="29" customFormat="1" ht="47.25" x14ac:dyDescent="0.25">
      <c r="A594" s="36"/>
      <c r="B594" s="37" t="s">
        <v>1576</v>
      </c>
      <c r="C594" s="38">
        <v>5.2245E-2</v>
      </c>
      <c r="D594" s="39">
        <f t="shared" si="59"/>
        <v>5.2245E-2</v>
      </c>
      <c r="E594" s="39">
        <f t="shared" si="59"/>
        <v>5.2245E-2</v>
      </c>
      <c r="F594" s="38">
        <v>0</v>
      </c>
      <c r="G594" s="38">
        <v>0</v>
      </c>
      <c r="H594" s="38">
        <v>0</v>
      </c>
      <c r="I594" s="38">
        <v>0</v>
      </c>
      <c r="J594" s="38">
        <v>0</v>
      </c>
      <c r="K594" s="38">
        <v>0</v>
      </c>
      <c r="L594" s="38">
        <v>5.2245E-2</v>
      </c>
      <c r="M594" s="38">
        <v>5.2245E-2</v>
      </c>
      <c r="N594" s="38">
        <v>0</v>
      </c>
      <c r="O594" s="38">
        <v>0</v>
      </c>
      <c r="P594" s="38">
        <v>0</v>
      </c>
      <c r="Q594" s="38">
        <v>0</v>
      </c>
      <c r="R594" s="38">
        <v>0</v>
      </c>
      <c r="S594" s="40">
        <f t="shared" si="60"/>
        <v>0</v>
      </c>
      <c r="T594" s="26">
        <f t="shared" si="55"/>
        <v>1</v>
      </c>
      <c r="U594" s="38"/>
      <c r="V594" s="38"/>
      <c r="W594" s="41"/>
      <c r="X594" s="42" t="s">
        <v>240</v>
      </c>
    </row>
    <row r="595" spans="1:24" s="29" customFormat="1" ht="31.5" x14ac:dyDescent="0.25">
      <c r="A595" s="36"/>
      <c r="B595" s="37" t="s">
        <v>1577</v>
      </c>
      <c r="C595" s="38">
        <v>0</v>
      </c>
      <c r="D595" s="39">
        <f t="shared" si="59"/>
        <v>0</v>
      </c>
      <c r="E595" s="39">
        <f t="shared" si="59"/>
        <v>4.9678E-2</v>
      </c>
      <c r="F595" s="38">
        <v>0</v>
      </c>
      <c r="G595" s="38">
        <v>0</v>
      </c>
      <c r="H595" s="38">
        <v>0</v>
      </c>
      <c r="I595" s="38">
        <v>0</v>
      </c>
      <c r="J595" s="38">
        <v>0</v>
      </c>
      <c r="K595" s="38">
        <v>4.9678E-2</v>
      </c>
      <c r="L595" s="38">
        <v>0</v>
      </c>
      <c r="M595" s="38">
        <v>0</v>
      </c>
      <c r="N595" s="38">
        <v>4.2099999999999999E-2</v>
      </c>
      <c r="O595" s="38">
        <v>0</v>
      </c>
      <c r="P595" s="38">
        <v>4.2099999999999999E-2</v>
      </c>
      <c r="Q595" s="38">
        <v>0</v>
      </c>
      <c r="R595" s="38">
        <v>0</v>
      </c>
      <c r="S595" s="40">
        <f t="shared" si="60"/>
        <v>4.9678E-2</v>
      </c>
      <c r="T595" s="26" t="str">
        <f t="shared" si="55"/>
        <v>-</v>
      </c>
      <c r="U595" s="38"/>
      <c r="V595" s="38"/>
      <c r="W595" s="41" t="s">
        <v>104</v>
      </c>
      <c r="X595" s="42" t="s">
        <v>240</v>
      </c>
    </row>
    <row r="596" spans="1:24" s="47" customFormat="1" ht="31.5" x14ac:dyDescent="0.25">
      <c r="A596" s="36">
        <v>423</v>
      </c>
      <c r="B596" s="37" t="s">
        <v>118</v>
      </c>
      <c r="C596" s="38">
        <f>SUM(C597:C625)</f>
        <v>17.102258623000001</v>
      </c>
      <c r="D596" s="39">
        <f t="shared" si="59"/>
        <v>17.102258622999997</v>
      </c>
      <c r="E596" s="39">
        <f t="shared" si="59"/>
        <v>12.985459269999998</v>
      </c>
      <c r="F596" s="38">
        <f t="shared" ref="F596:S596" si="61">SUM(F597:F625)</f>
        <v>6.7393960100000001</v>
      </c>
      <c r="G596" s="38">
        <f t="shared" si="61"/>
        <v>6.7393960100000001</v>
      </c>
      <c r="H596" s="38">
        <f t="shared" si="61"/>
        <v>1.3234999999999999</v>
      </c>
      <c r="I596" s="38">
        <f t="shared" si="61"/>
        <v>1.3234999999999999</v>
      </c>
      <c r="J596" s="38">
        <f t="shared" si="61"/>
        <v>6.2830753529999992</v>
      </c>
      <c r="K596" s="38">
        <f t="shared" si="61"/>
        <v>3.5580582599999997</v>
      </c>
      <c r="L596" s="38">
        <f t="shared" si="61"/>
        <v>2.7562872600000001</v>
      </c>
      <c r="M596" s="38">
        <f t="shared" si="61"/>
        <v>1.3645049999999999</v>
      </c>
      <c r="N596" s="38">
        <f t="shared" si="61"/>
        <v>4.9686440799999989</v>
      </c>
      <c r="O596" s="38">
        <f t="shared" si="61"/>
        <v>0.14067797000000001</v>
      </c>
      <c r="P596" s="38">
        <f t="shared" si="61"/>
        <v>4.9686440799999989</v>
      </c>
      <c r="Q596" s="38">
        <f t="shared" si="61"/>
        <v>0.14067797000000001</v>
      </c>
      <c r="R596" s="38">
        <f t="shared" si="61"/>
        <v>6.7362993529999988</v>
      </c>
      <c r="S596" s="38">
        <f t="shared" si="61"/>
        <v>-4.1167993529999993</v>
      </c>
      <c r="T596" s="26">
        <f t="shared" si="55"/>
        <v>0.75928329446126397</v>
      </c>
      <c r="U596" s="38"/>
      <c r="V596" s="38"/>
      <c r="W596" s="41"/>
      <c r="X596" s="48"/>
    </row>
    <row r="597" spans="1:24" s="29" customFormat="1" x14ac:dyDescent="0.25">
      <c r="A597" s="36"/>
      <c r="B597" s="37" t="s">
        <v>463</v>
      </c>
      <c r="C597" s="38">
        <v>4.2514479999999999</v>
      </c>
      <c r="D597" s="39">
        <f t="shared" si="59"/>
        <v>4.2514479999999999</v>
      </c>
      <c r="E597" s="39">
        <f t="shared" si="59"/>
        <v>0</v>
      </c>
      <c r="F597" s="38">
        <v>0</v>
      </c>
      <c r="G597" s="38">
        <v>0</v>
      </c>
      <c r="H597" s="38">
        <v>1.3234999999999999</v>
      </c>
      <c r="I597" s="38">
        <v>0</v>
      </c>
      <c r="J597" s="38">
        <v>2.9279479999999998</v>
      </c>
      <c r="K597" s="38">
        <v>0</v>
      </c>
      <c r="L597" s="38">
        <v>0</v>
      </c>
      <c r="M597" s="38">
        <v>0</v>
      </c>
      <c r="N597" s="38">
        <v>0</v>
      </c>
      <c r="O597" s="38">
        <v>0</v>
      </c>
      <c r="P597" s="38">
        <v>0</v>
      </c>
      <c r="Q597" s="38">
        <v>0</v>
      </c>
      <c r="R597" s="38">
        <v>4.2514479999999999</v>
      </c>
      <c r="S597" s="40">
        <f t="shared" si="60"/>
        <v>-4.2514479999999999</v>
      </c>
      <c r="T597" s="26">
        <f t="shared" ref="T597:T660" si="62">IF((F597+H597+J597+L597)&gt;0,E597/(F597+H597+J597+L597),"-")</f>
        <v>0</v>
      </c>
      <c r="U597" s="38"/>
      <c r="V597" s="38"/>
      <c r="W597" s="41" t="s">
        <v>119</v>
      </c>
      <c r="X597" s="42" t="s">
        <v>241</v>
      </c>
    </row>
    <row r="598" spans="1:24" s="29" customFormat="1" ht="31.5" x14ac:dyDescent="0.25">
      <c r="A598" s="36"/>
      <c r="B598" s="37" t="s">
        <v>464</v>
      </c>
      <c r="C598" s="38">
        <v>0</v>
      </c>
      <c r="D598" s="39">
        <f t="shared" ref="D598:E627" si="63">F598+H598+J598+L598</f>
        <v>0</v>
      </c>
      <c r="E598" s="39">
        <f t="shared" si="63"/>
        <v>0</v>
      </c>
      <c r="F598" s="38">
        <v>0</v>
      </c>
      <c r="G598" s="38">
        <v>0</v>
      </c>
      <c r="H598" s="38">
        <v>0</v>
      </c>
      <c r="I598" s="38">
        <v>0</v>
      </c>
      <c r="J598" s="38">
        <v>0</v>
      </c>
      <c r="K598" s="38">
        <v>0</v>
      </c>
      <c r="L598" s="38">
        <v>0</v>
      </c>
      <c r="M598" s="38">
        <v>0</v>
      </c>
      <c r="N598" s="38">
        <v>2.5711864499999999</v>
      </c>
      <c r="O598" s="38">
        <v>0</v>
      </c>
      <c r="P598" s="38">
        <v>2.5711864499999999</v>
      </c>
      <c r="Q598" s="38">
        <v>0</v>
      </c>
      <c r="R598" s="38">
        <v>0</v>
      </c>
      <c r="S598" s="40">
        <f t="shared" si="60"/>
        <v>0</v>
      </c>
      <c r="T598" s="26" t="str">
        <f t="shared" si="62"/>
        <v>-</v>
      </c>
      <c r="U598" s="38"/>
      <c r="V598" s="38"/>
      <c r="W598" s="41"/>
      <c r="X598" s="42" t="s">
        <v>241</v>
      </c>
    </row>
    <row r="599" spans="1:24" s="29" customFormat="1" x14ac:dyDescent="0.25">
      <c r="A599" s="36"/>
      <c r="B599" s="37" t="s">
        <v>465</v>
      </c>
      <c r="C599" s="38">
        <v>0</v>
      </c>
      <c r="D599" s="39">
        <f t="shared" si="63"/>
        <v>0</v>
      </c>
      <c r="E599" s="39">
        <f t="shared" si="63"/>
        <v>1.3234999999999999</v>
      </c>
      <c r="F599" s="38">
        <v>0</v>
      </c>
      <c r="G599" s="38">
        <v>0</v>
      </c>
      <c r="H599" s="38">
        <v>0</v>
      </c>
      <c r="I599" s="38">
        <v>1.3234999999999999</v>
      </c>
      <c r="J599" s="38">
        <v>0</v>
      </c>
      <c r="K599" s="38">
        <v>0</v>
      </c>
      <c r="L599" s="38">
        <v>0</v>
      </c>
      <c r="M599" s="38">
        <v>0</v>
      </c>
      <c r="N599" s="38">
        <v>1.12118644</v>
      </c>
      <c r="O599" s="38">
        <v>0</v>
      </c>
      <c r="P599" s="38">
        <v>1.12118644</v>
      </c>
      <c r="Q599" s="38">
        <v>0</v>
      </c>
      <c r="R599" s="38">
        <v>0</v>
      </c>
      <c r="S599" s="40">
        <f t="shared" si="60"/>
        <v>1.3234999999999999</v>
      </c>
      <c r="T599" s="26" t="str">
        <f t="shared" si="62"/>
        <v>-</v>
      </c>
      <c r="U599" s="38"/>
      <c r="V599" s="38"/>
      <c r="W599" s="41" t="s">
        <v>104</v>
      </c>
      <c r="X599" s="42" t="s">
        <v>241</v>
      </c>
    </row>
    <row r="600" spans="1:24" s="29" customFormat="1" ht="31.5" x14ac:dyDescent="0.25">
      <c r="A600" s="36"/>
      <c r="B600" s="37" t="s">
        <v>466</v>
      </c>
      <c r="C600" s="38">
        <v>0</v>
      </c>
      <c r="D600" s="39">
        <f t="shared" si="63"/>
        <v>0</v>
      </c>
      <c r="E600" s="39">
        <f t="shared" si="63"/>
        <v>1.1299999999999999</v>
      </c>
      <c r="F600" s="38">
        <v>0</v>
      </c>
      <c r="G600" s="38">
        <v>0</v>
      </c>
      <c r="H600" s="38">
        <v>0</v>
      </c>
      <c r="I600" s="38">
        <v>0</v>
      </c>
      <c r="J600" s="38">
        <v>0</v>
      </c>
      <c r="K600" s="38">
        <v>1.1299999999999999</v>
      </c>
      <c r="L600" s="38">
        <v>0</v>
      </c>
      <c r="M600" s="38">
        <v>0</v>
      </c>
      <c r="N600" s="38">
        <v>0.95762712000000005</v>
      </c>
      <c r="O600" s="38">
        <v>0</v>
      </c>
      <c r="P600" s="38">
        <v>0.95762712000000005</v>
      </c>
      <c r="Q600" s="38">
        <v>0</v>
      </c>
      <c r="R600" s="38">
        <v>0</v>
      </c>
      <c r="S600" s="40">
        <f t="shared" si="60"/>
        <v>1.1299999999999999</v>
      </c>
      <c r="T600" s="26" t="str">
        <f t="shared" si="62"/>
        <v>-</v>
      </c>
      <c r="U600" s="38"/>
      <c r="V600" s="38"/>
      <c r="W600" s="41" t="s">
        <v>104</v>
      </c>
      <c r="X600" s="42" t="s">
        <v>241</v>
      </c>
    </row>
    <row r="601" spans="1:24" s="29" customFormat="1" x14ac:dyDescent="0.25">
      <c r="A601" s="36"/>
      <c r="B601" s="37" t="s">
        <v>397</v>
      </c>
      <c r="C601" s="38">
        <v>0.83528500000000006</v>
      </c>
      <c r="D601" s="39">
        <f t="shared" si="63"/>
        <v>0.83528500000000006</v>
      </c>
      <c r="E601" s="39">
        <f t="shared" si="63"/>
        <v>0</v>
      </c>
      <c r="F601" s="38">
        <v>0</v>
      </c>
      <c r="G601" s="38">
        <v>0</v>
      </c>
      <c r="H601" s="38">
        <v>0</v>
      </c>
      <c r="I601" s="38">
        <v>0</v>
      </c>
      <c r="J601" s="38">
        <v>0</v>
      </c>
      <c r="K601" s="38">
        <v>0</v>
      </c>
      <c r="L601" s="38">
        <v>0.83528500000000006</v>
      </c>
      <c r="M601" s="38">
        <v>0</v>
      </c>
      <c r="N601" s="38">
        <v>0</v>
      </c>
      <c r="O601" s="38">
        <v>0</v>
      </c>
      <c r="P601" s="38">
        <v>0</v>
      </c>
      <c r="Q601" s="38">
        <v>0</v>
      </c>
      <c r="R601" s="38">
        <v>0.83528500000000006</v>
      </c>
      <c r="S601" s="40">
        <f t="shared" si="60"/>
        <v>-0.83528500000000006</v>
      </c>
      <c r="T601" s="26">
        <f t="shared" si="62"/>
        <v>0</v>
      </c>
      <c r="U601" s="38"/>
      <c r="V601" s="38"/>
      <c r="W601" s="41" t="s">
        <v>119</v>
      </c>
      <c r="X601" s="42" t="s">
        <v>241</v>
      </c>
    </row>
    <row r="602" spans="1:24" s="29" customFormat="1" ht="47.25" x14ac:dyDescent="0.25">
      <c r="A602" s="36"/>
      <c r="B602" s="37" t="s">
        <v>267</v>
      </c>
      <c r="C602" s="38">
        <v>0.95698000000000005</v>
      </c>
      <c r="D602" s="39">
        <f t="shared" si="63"/>
        <v>0.95698000000000005</v>
      </c>
      <c r="E602" s="39">
        <f t="shared" si="63"/>
        <v>0.95698000000000005</v>
      </c>
      <c r="F602" s="38">
        <v>0</v>
      </c>
      <c r="G602" s="38">
        <v>0</v>
      </c>
      <c r="H602" s="38">
        <v>0</v>
      </c>
      <c r="I602" s="38">
        <v>0</v>
      </c>
      <c r="J602" s="38">
        <v>0</v>
      </c>
      <c r="K602" s="38">
        <v>0.95698000000000005</v>
      </c>
      <c r="L602" s="38">
        <v>0.95698000000000005</v>
      </c>
      <c r="M602" s="38">
        <v>0</v>
      </c>
      <c r="N602" s="38">
        <v>0</v>
      </c>
      <c r="O602" s="38">
        <v>0</v>
      </c>
      <c r="P602" s="38">
        <v>0</v>
      </c>
      <c r="Q602" s="38">
        <v>0</v>
      </c>
      <c r="R602" s="38">
        <v>0</v>
      </c>
      <c r="S602" s="40">
        <f t="shared" si="60"/>
        <v>0</v>
      </c>
      <c r="T602" s="26">
        <f t="shared" si="62"/>
        <v>1</v>
      </c>
      <c r="U602" s="38"/>
      <c r="V602" s="38"/>
      <c r="W602" s="41"/>
      <c r="X602" s="42" t="s">
        <v>241</v>
      </c>
    </row>
    <row r="603" spans="1:24" s="29" customFormat="1" x14ac:dyDescent="0.25">
      <c r="A603" s="36"/>
      <c r="B603" s="37" t="s">
        <v>467</v>
      </c>
      <c r="C603" s="38">
        <v>0.25203999999999999</v>
      </c>
      <c r="D603" s="39">
        <f t="shared" si="63"/>
        <v>0.25203999999999999</v>
      </c>
      <c r="E603" s="39">
        <f t="shared" si="63"/>
        <v>0.25203999999999999</v>
      </c>
      <c r="F603" s="38">
        <v>0.25203999999999999</v>
      </c>
      <c r="G603" s="38">
        <v>0.25203999999999999</v>
      </c>
      <c r="H603" s="38">
        <v>0</v>
      </c>
      <c r="I603" s="38">
        <v>0</v>
      </c>
      <c r="J603" s="38">
        <v>0</v>
      </c>
      <c r="K603" s="38">
        <v>0</v>
      </c>
      <c r="L603" s="38">
        <v>0</v>
      </c>
      <c r="M603" s="38">
        <v>0</v>
      </c>
      <c r="N603" s="38">
        <v>0</v>
      </c>
      <c r="O603" s="38">
        <v>0</v>
      </c>
      <c r="P603" s="38">
        <v>0</v>
      </c>
      <c r="Q603" s="38">
        <v>0</v>
      </c>
      <c r="R603" s="38">
        <v>0</v>
      </c>
      <c r="S603" s="40">
        <f t="shared" si="60"/>
        <v>0</v>
      </c>
      <c r="T603" s="26">
        <f t="shared" si="62"/>
        <v>1</v>
      </c>
      <c r="U603" s="38"/>
      <c r="V603" s="38"/>
      <c r="W603" s="41"/>
      <c r="X603" s="42" t="s">
        <v>241</v>
      </c>
    </row>
    <row r="604" spans="1:24" s="29" customFormat="1" ht="31.5" x14ac:dyDescent="0.25">
      <c r="A604" s="36"/>
      <c r="B604" s="37" t="s">
        <v>468</v>
      </c>
      <c r="C604" s="38">
        <v>0.16883334999999999</v>
      </c>
      <c r="D604" s="39">
        <f t="shared" si="63"/>
        <v>0.16883334999999999</v>
      </c>
      <c r="E604" s="39">
        <f t="shared" si="63"/>
        <v>0</v>
      </c>
      <c r="F604" s="38">
        <v>0</v>
      </c>
      <c r="G604" s="38">
        <v>0</v>
      </c>
      <c r="H604" s="38">
        <v>0</v>
      </c>
      <c r="I604" s="38">
        <v>0</v>
      </c>
      <c r="J604" s="38">
        <v>0.16883334999999999</v>
      </c>
      <c r="K604" s="38">
        <v>0</v>
      </c>
      <c r="L604" s="38">
        <v>0</v>
      </c>
      <c r="M604" s="38">
        <v>0</v>
      </c>
      <c r="N604" s="38">
        <v>0</v>
      </c>
      <c r="O604" s="38">
        <v>0</v>
      </c>
      <c r="P604" s="38">
        <v>0</v>
      </c>
      <c r="Q604" s="38">
        <v>0</v>
      </c>
      <c r="R604" s="38">
        <v>0.16883334999999999</v>
      </c>
      <c r="S604" s="40">
        <f t="shared" si="60"/>
        <v>-0.16883334999999999</v>
      </c>
      <c r="T604" s="26">
        <f t="shared" si="62"/>
        <v>0</v>
      </c>
      <c r="U604" s="38"/>
      <c r="V604" s="38"/>
      <c r="W604" s="41" t="s">
        <v>119</v>
      </c>
      <c r="X604" s="42" t="s">
        <v>241</v>
      </c>
    </row>
    <row r="605" spans="1:24" s="29" customFormat="1" x14ac:dyDescent="0.25">
      <c r="A605" s="36"/>
      <c r="B605" s="37" t="s">
        <v>469</v>
      </c>
      <c r="C605" s="38">
        <v>2.6167259999999998E-2</v>
      </c>
      <c r="D605" s="39">
        <f t="shared" si="63"/>
        <v>2.6167259999999998E-2</v>
      </c>
      <c r="E605" s="39">
        <f t="shared" si="63"/>
        <v>2.6167260000000001E-2</v>
      </c>
      <c r="F605" s="38">
        <v>0</v>
      </c>
      <c r="G605" s="38">
        <v>0</v>
      </c>
      <c r="H605" s="38">
        <v>0</v>
      </c>
      <c r="I605" s="38">
        <v>0</v>
      </c>
      <c r="J605" s="38">
        <v>0</v>
      </c>
      <c r="K605" s="38">
        <v>2.6167260000000001E-2</v>
      </c>
      <c r="L605" s="38">
        <v>2.6167259999999998E-2</v>
      </c>
      <c r="M605" s="38">
        <v>0</v>
      </c>
      <c r="N605" s="38">
        <v>0</v>
      </c>
      <c r="O605" s="38">
        <v>0</v>
      </c>
      <c r="P605" s="38">
        <v>0</v>
      </c>
      <c r="Q605" s="38">
        <v>0</v>
      </c>
      <c r="R605" s="38">
        <v>0</v>
      </c>
      <c r="S605" s="40">
        <f t="shared" si="60"/>
        <v>0</v>
      </c>
      <c r="T605" s="26">
        <f t="shared" si="62"/>
        <v>1.0000000000000002</v>
      </c>
      <c r="U605" s="38"/>
      <c r="V605" s="38"/>
      <c r="W605" s="41"/>
      <c r="X605" s="42" t="s">
        <v>241</v>
      </c>
    </row>
    <row r="606" spans="1:24" s="29" customFormat="1" x14ac:dyDescent="0.25">
      <c r="A606" s="36"/>
      <c r="B606" s="37" t="s">
        <v>470</v>
      </c>
      <c r="C606" s="38">
        <v>6.3400029999999996E-2</v>
      </c>
      <c r="D606" s="39">
        <f t="shared" si="63"/>
        <v>6.3400029999999996E-2</v>
      </c>
      <c r="E606" s="39">
        <f t="shared" si="63"/>
        <v>6.3400029999999996E-2</v>
      </c>
      <c r="F606" s="38">
        <v>0</v>
      </c>
      <c r="G606" s="38">
        <v>0</v>
      </c>
      <c r="H606" s="38">
        <v>0</v>
      </c>
      <c r="I606" s="38">
        <v>0</v>
      </c>
      <c r="J606" s="38">
        <v>0</v>
      </c>
      <c r="K606" s="38">
        <v>6.3400029999999996E-2</v>
      </c>
      <c r="L606" s="38">
        <v>6.3400029999999996E-2</v>
      </c>
      <c r="M606" s="38">
        <v>0</v>
      </c>
      <c r="N606" s="38">
        <v>0</v>
      </c>
      <c r="O606" s="38">
        <v>0</v>
      </c>
      <c r="P606" s="38">
        <v>0</v>
      </c>
      <c r="Q606" s="38">
        <v>0</v>
      </c>
      <c r="R606" s="38">
        <v>0</v>
      </c>
      <c r="S606" s="40">
        <f t="shared" si="60"/>
        <v>0</v>
      </c>
      <c r="T606" s="26">
        <f t="shared" si="62"/>
        <v>1</v>
      </c>
      <c r="U606" s="38"/>
      <c r="V606" s="38"/>
      <c r="W606" s="41"/>
      <c r="X606" s="42" t="s">
        <v>241</v>
      </c>
    </row>
    <row r="607" spans="1:24" s="29" customFormat="1" ht="31.5" x14ac:dyDescent="0.25">
      <c r="A607" s="36"/>
      <c r="B607" s="37" t="s">
        <v>471</v>
      </c>
      <c r="C607" s="38">
        <v>5.0835520499999998</v>
      </c>
      <c r="D607" s="39">
        <f t="shared" si="63"/>
        <v>5.0835520499999998</v>
      </c>
      <c r="E607" s="39">
        <f t="shared" si="63"/>
        <v>5.0835520499999998</v>
      </c>
      <c r="F607" s="38">
        <v>5.0835520499999998</v>
      </c>
      <c r="G607" s="38">
        <v>5.0835520499999998</v>
      </c>
      <c r="H607" s="38">
        <v>0</v>
      </c>
      <c r="I607" s="38">
        <v>0</v>
      </c>
      <c r="J607" s="38">
        <v>0</v>
      </c>
      <c r="K607" s="38">
        <v>0</v>
      </c>
      <c r="L607" s="38">
        <v>0</v>
      </c>
      <c r="M607" s="38">
        <v>0</v>
      </c>
      <c r="N607" s="38">
        <v>0</v>
      </c>
      <c r="O607" s="38">
        <v>0</v>
      </c>
      <c r="P607" s="38">
        <v>0</v>
      </c>
      <c r="Q607" s="38">
        <v>0</v>
      </c>
      <c r="R607" s="38">
        <v>0</v>
      </c>
      <c r="S607" s="40">
        <f t="shared" si="60"/>
        <v>0</v>
      </c>
      <c r="T607" s="26">
        <f t="shared" si="62"/>
        <v>1</v>
      </c>
      <c r="U607" s="38"/>
      <c r="V607" s="38"/>
      <c r="W607" s="41"/>
      <c r="X607" s="42" t="s">
        <v>241</v>
      </c>
    </row>
    <row r="608" spans="1:24" s="29" customFormat="1" ht="31.5" x14ac:dyDescent="0.25">
      <c r="A608" s="36"/>
      <c r="B608" s="37" t="s">
        <v>472</v>
      </c>
      <c r="C608" s="38">
        <v>1.4038039600000001</v>
      </c>
      <c r="D608" s="39">
        <f t="shared" si="63"/>
        <v>1.4038039600000001</v>
      </c>
      <c r="E608" s="39">
        <f t="shared" si="63"/>
        <v>1.4038039600000001</v>
      </c>
      <c r="F608" s="38">
        <v>1.4038039600000001</v>
      </c>
      <c r="G608" s="38">
        <v>1.4038039600000001</v>
      </c>
      <c r="H608" s="38">
        <v>0</v>
      </c>
      <c r="I608" s="38">
        <v>0</v>
      </c>
      <c r="J608" s="38">
        <v>0</v>
      </c>
      <c r="K608" s="38">
        <v>0</v>
      </c>
      <c r="L608" s="38">
        <v>0</v>
      </c>
      <c r="M608" s="38">
        <v>0</v>
      </c>
      <c r="N608" s="38">
        <v>0</v>
      </c>
      <c r="O608" s="38">
        <v>0</v>
      </c>
      <c r="P608" s="38">
        <v>0</v>
      </c>
      <c r="Q608" s="38">
        <v>0</v>
      </c>
      <c r="R608" s="38">
        <v>0</v>
      </c>
      <c r="S608" s="40">
        <f t="shared" si="60"/>
        <v>0</v>
      </c>
      <c r="T608" s="26">
        <f t="shared" si="62"/>
        <v>1</v>
      </c>
      <c r="U608" s="38"/>
      <c r="V608" s="38"/>
      <c r="W608" s="41"/>
      <c r="X608" s="42" t="s">
        <v>241</v>
      </c>
    </row>
    <row r="609" spans="1:24" s="29" customFormat="1" x14ac:dyDescent="0.25">
      <c r="A609" s="36"/>
      <c r="B609" s="37" t="s">
        <v>473</v>
      </c>
      <c r="C609" s="38">
        <v>0.27181300000000003</v>
      </c>
      <c r="D609" s="39">
        <f t="shared" si="63"/>
        <v>0.27181300000000003</v>
      </c>
      <c r="E609" s="39">
        <f t="shared" si="63"/>
        <v>0.27181300000000003</v>
      </c>
      <c r="F609" s="38">
        <v>0</v>
      </c>
      <c r="G609" s="38">
        <v>0</v>
      </c>
      <c r="H609" s="38">
        <v>0</v>
      </c>
      <c r="I609" s="38">
        <v>0</v>
      </c>
      <c r="J609" s="38">
        <v>0</v>
      </c>
      <c r="K609" s="38">
        <v>0</v>
      </c>
      <c r="L609" s="38">
        <v>0.27181300000000003</v>
      </c>
      <c r="M609" s="38">
        <v>0.27181300000000003</v>
      </c>
      <c r="N609" s="38">
        <v>0</v>
      </c>
      <c r="O609" s="38">
        <v>0</v>
      </c>
      <c r="P609" s="38">
        <v>0</v>
      </c>
      <c r="Q609" s="38">
        <v>0</v>
      </c>
      <c r="R609" s="38">
        <v>0</v>
      </c>
      <c r="S609" s="40">
        <f t="shared" si="60"/>
        <v>0</v>
      </c>
      <c r="T609" s="26">
        <f t="shared" si="62"/>
        <v>1</v>
      </c>
      <c r="U609" s="38"/>
      <c r="V609" s="38"/>
      <c r="W609" s="41"/>
      <c r="X609" s="42" t="s">
        <v>241</v>
      </c>
    </row>
    <row r="610" spans="1:24" s="29" customFormat="1" x14ac:dyDescent="0.25">
      <c r="A610" s="36"/>
      <c r="B610" s="37" t="s">
        <v>474</v>
      </c>
      <c r="C610" s="38">
        <v>5.0140005399999993E-2</v>
      </c>
      <c r="D610" s="39">
        <f t="shared" si="63"/>
        <v>5.0140005399999993E-2</v>
      </c>
      <c r="E610" s="39">
        <f t="shared" si="63"/>
        <v>5.0139999999999997E-2</v>
      </c>
      <c r="F610" s="38">
        <v>0</v>
      </c>
      <c r="G610" s="38">
        <v>0</v>
      </c>
      <c r="H610" s="38">
        <v>0</v>
      </c>
      <c r="I610" s="38">
        <v>0</v>
      </c>
      <c r="J610" s="38">
        <v>5.0140005399999993E-2</v>
      </c>
      <c r="K610" s="38">
        <v>0</v>
      </c>
      <c r="L610" s="38">
        <v>0</v>
      </c>
      <c r="M610" s="38">
        <v>5.0139999999999997E-2</v>
      </c>
      <c r="N610" s="38">
        <v>0</v>
      </c>
      <c r="O610" s="38">
        <v>0</v>
      </c>
      <c r="P610" s="38">
        <v>0</v>
      </c>
      <c r="Q610" s="38">
        <v>0</v>
      </c>
      <c r="R610" s="38">
        <v>5.3999999957698996E-9</v>
      </c>
      <c r="S610" s="40">
        <f t="shared" si="60"/>
        <v>-5.3999999957698996E-9</v>
      </c>
      <c r="T610" s="26">
        <f t="shared" si="62"/>
        <v>0.99999989230156727</v>
      </c>
      <c r="U610" s="38"/>
      <c r="V610" s="38"/>
      <c r="W610" s="41"/>
      <c r="X610" s="42" t="s">
        <v>241</v>
      </c>
    </row>
    <row r="611" spans="1:24" s="29" customFormat="1" ht="31.5" x14ac:dyDescent="0.25">
      <c r="A611" s="36"/>
      <c r="B611" s="37" t="s">
        <v>475</v>
      </c>
      <c r="C611" s="38">
        <v>0.36804199999999998</v>
      </c>
      <c r="D611" s="39">
        <f t="shared" si="63"/>
        <v>0.36804199999999998</v>
      </c>
      <c r="E611" s="39">
        <f t="shared" si="63"/>
        <v>0.36804199999999998</v>
      </c>
      <c r="F611" s="38">
        <v>0</v>
      </c>
      <c r="G611" s="38">
        <v>0</v>
      </c>
      <c r="H611" s="38">
        <v>0</v>
      </c>
      <c r="I611" s="38">
        <v>0</v>
      </c>
      <c r="J611" s="38">
        <v>0.36804199999999998</v>
      </c>
      <c r="K611" s="38">
        <v>0</v>
      </c>
      <c r="L611" s="38">
        <v>0</v>
      </c>
      <c r="M611" s="38">
        <v>0.36804199999999998</v>
      </c>
      <c r="N611" s="38">
        <v>0</v>
      </c>
      <c r="O611" s="38">
        <v>0</v>
      </c>
      <c r="P611" s="38">
        <v>0</v>
      </c>
      <c r="Q611" s="38">
        <v>0</v>
      </c>
      <c r="R611" s="38">
        <v>0</v>
      </c>
      <c r="S611" s="40">
        <f t="shared" si="60"/>
        <v>0</v>
      </c>
      <c r="T611" s="26">
        <f t="shared" si="62"/>
        <v>1</v>
      </c>
      <c r="U611" s="38"/>
      <c r="V611" s="38"/>
      <c r="W611" s="41"/>
      <c r="X611" s="42" t="s">
        <v>241</v>
      </c>
    </row>
    <row r="612" spans="1:24" s="29" customFormat="1" x14ac:dyDescent="0.25">
      <c r="A612" s="36"/>
      <c r="B612" s="37" t="s">
        <v>476</v>
      </c>
      <c r="C612" s="38">
        <v>6.1999996599999996E-2</v>
      </c>
      <c r="D612" s="39">
        <f t="shared" si="63"/>
        <v>6.1999996599999996E-2</v>
      </c>
      <c r="E612" s="39">
        <f t="shared" si="63"/>
        <v>6.2E-2</v>
      </c>
      <c r="F612" s="38">
        <v>0</v>
      </c>
      <c r="G612" s="38">
        <v>0</v>
      </c>
      <c r="H612" s="38">
        <v>0</v>
      </c>
      <c r="I612" s="38">
        <v>0</v>
      </c>
      <c r="J612" s="38">
        <v>6.1999996599999996E-2</v>
      </c>
      <c r="K612" s="38">
        <v>0</v>
      </c>
      <c r="L612" s="38">
        <v>0</v>
      </c>
      <c r="M612" s="38">
        <v>6.2E-2</v>
      </c>
      <c r="N612" s="38">
        <v>0</v>
      </c>
      <c r="O612" s="38">
        <v>0</v>
      </c>
      <c r="P612" s="38">
        <v>0</v>
      </c>
      <c r="Q612" s="38">
        <v>0</v>
      </c>
      <c r="R612" s="38">
        <v>-3.4000000037615052E-9</v>
      </c>
      <c r="S612" s="40">
        <f t="shared" si="60"/>
        <v>3.4000000037615052E-9</v>
      </c>
      <c r="T612" s="26">
        <f t="shared" si="62"/>
        <v>1.0000000548387127</v>
      </c>
      <c r="U612" s="38"/>
      <c r="V612" s="38"/>
      <c r="W612" s="41"/>
      <c r="X612" s="42" t="s">
        <v>241</v>
      </c>
    </row>
    <row r="613" spans="1:24" s="29" customFormat="1" x14ac:dyDescent="0.25">
      <c r="A613" s="36"/>
      <c r="B613" s="37" t="s">
        <v>477</v>
      </c>
      <c r="C613" s="38">
        <v>0.257850001</v>
      </c>
      <c r="D613" s="39">
        <f t="shared" si="63"/>
        <v>0.257850001</v>
      </c>
      <c r="E613" s="39">
        <f t="shared" si="63"/>
        <v>0.25785000000000002</v>
      </c>
      <c r="F613" s="38">
        <v>0</v>
      </c>
      <c r="G613" s="38">
        <v>0</v>
      </c>
      <c r="H613" s="38">
        <v>0</v>
      </c>
      <c r="I613" s="38">
        <v>0</v>
      </c>
      <c r="J613" s="38">
        <v>0.257850001</v>
      </c>
      <c r="K613" s="38">
        <v>0</v>
      </c>
      <c r="L613" s="38">
        <v>0</v>
      </c>
      <c r="M613" s="38">
        <v>0.25785000000000002</v>
      </c>
      <c r="N613" s="38">
        <v>0</v>
      </c>
      <c r="O613" s="38">
        <v>0</v>
      </c>
      <c r="P613" s="38">
        <v>0</v>
      </c>
      <c r="Q613" s="38">
        <v>0</v>
      </c>
      <c r="R613" s="38">
        <v>9.9999997171806854E-10</v>
      </c>
      <c r="S613" s="40">
        <f t="shared" si="60"/>
        <v>-9.9999997171806854E-10</v>
      </c>
      <c r="T613" s="26">
        <f t="shared" si="62"/>
        <v>0.99999999612177637</v>
      </c>
      <c r="U613" s="38"/>
      <c r="V613" s="38"/>
      <c r="W613" s="41"/>
      <c r="X613" s="42" t="s">
        <v>241</v>
      </c>
    </row>
    <row r="614" spans="1:24" s="29" customFormat="1" ht="31.5" x14ac:dyDescent="0.25">
      <c r="A614" s="36"/>
      <c r="B614" s="37" t="s">
        <v>478</v>
      </c>
      <c r="C614" s="38">
        <v>0.1040678</v>
      </c>
      <c r="D614" s="39">
        <f t="shared" si="63"/>
        <v>0.1040678</v>
      </c>
      <c r="E614" s="39">
        <f t="shared" si="63"/>
        <v>0</v>
      </c>
      <c r="F614" s="38">
        <v>0</v>
      </c>
      <c r="G614" s="38">
        <v>0</v>
      </c>
      <c r="H614" s="38">
        <v>0</v>
      </c>
      <c r="I614" s="38">
        <v>0</v>
      </c>
      <c r="J614" s="38">
        <v>0</v>
      </c>
      <c r="K614" s="38">
        <v>0</v>
      </c>
      <c r="L614" s="38">
        <v>0.1040678</v>
      </c>
      <c r="M614" s="38">
        <v>0</v>
      </c>
      <c r="N614" s="38">
        <v>0</v>
      </c>
      <c r="O614" s="38">
        <v>0</v>
      </c>
      <c r="P614" s="38">
        <v>0</v>
      </c>
      <c r="Q614" s="38">
        <v>0</v>
      </c>
      <c r="R614" s="38">
        <v>0.1040678</v>
      </c>
      <c r="S614" s="40">
        <f t="shared" si="60"/>
        <v>-0.1040678</v>
      </c>
      <c r="T614" s="26">
        <f t="shared" si="62"/>
        <v>0</v>
      </c>
      <c r="U614" s="38"/>
      <c r="V614" s="38"/>
      <c r="W614" s="41" t="s">
        <v>119</v>
      </c>
      <c r="X614" s="42" t="s">
        <v>241</v>
      </c>
    </row>
    <row r="615" spans="1:24" s="29" customFormat="1" ht="47.25" x14ac:dyDescent="0.25">
      <c r="A615" s="36"/>
      <c r="B615" s="37" t="s">
        <v>479</v>
      </c>
      <c r="C615" s="38">
        <v>0.55000000000000004</v>
      </c>
      <c r="D615" s="39">
        <f t="shared" si="63"/>
        <v>0.55000000000000004</v>
      </c>
      <c r="E615" s="39">
        <f t="shared" si="63"/>
        <v>0</v>
      </c>
      <c r="F615" s="38">
        <v>0</v>
      </c>
      <c r="G615" s="38">
        <v>0</v>
      </c>
      <c r="H615" s="38">
        <v>0</v>
      </c>
      <c r="I615" s="38">
        <v>0</v>
      </c>
      <c r="J615" s="38">
        <v>0.55000000000000004</v>
      </c>
      <c r="K615" s="38">
        <v>0</v>
      </c>
      <c r="L615" s="38">
        <v>0</v>
      </c>
      <c r="M615" s="38">
        <v>0</v>
      </c>
      <c r="N615" s="38">
        <v>0</v>
      </c>
      <c r="O615" s="38">
        <v>0</v>
      </c>
      <c r="P615" s="38">
        <v>0</v>
      </c>
      <c r="Q615" s="38">
        <v>0</v>
      </c>
      <c r="R615" s="38">
        <v>0.55000000000000004</v>
      </c>
      <c r="S615" s="40">
        <f t="shared" si="60"/>
        <v>-0.55000000000000004</v>
      </c>
      <c r="T615" s="26">
        <f t="shared" si="62"/>
        <v>0</v>
      </c>
      <c r="U615" s="38"/>
      <c r="V615" s="38"/>
      <c r="W615" s="41" t="s">
        <v>119</v>
      </c>
      <c r="X615" s="42" t="s">
        <v>241</v>
      </c>
    </row>
    <row r="616" spans="1:24" s="29" customFormat="1" x14ac:dyDescent="0.25">
      <c r="A616" s="36"/>
      <c r="B616" s="37" t="s">
        <v>480</v>
      </c>
      <c r="C616" s="38">
        <v>0.16591720000000001</v>
      </c>
      <c r="D616" s="39">
        <f t="shared" si="63"/>
        <v>0.16591720000000001</v>
      </c>
      <c r="E616" s="39">
        <f t="shared" si="63"/>
        <v>0</v>
      </c>
      <c r="F616" s="38">
        <v>0</v>
      </c>
      <c r="G616" s="38">
        <v>0</v>
      </c>
      <c r="H616" s="38">
        <v>0</v>
      </c>
      <c r="I616" s="38">
        <v>0</v>
      </c>
      <c r="J616" s="38">
        <v>0</v>
      </c>
      <c r="K616" s="38">
        <v>0</v>
      </c>
      <c r="L616" s="38">
        <v>0.16591720000000001</v>
      </c>
      <c r="M616" s="38">
        <v>0</v>
      </c>
      <c r="N616" s="38">
        <v>0</v>
      </c>
      <c r="O616" s="38">
        <v>0</v>
      </c>
      <c r="P616" s="38">
        <v>0</v>
      </c>
      <c r="Q616" s="38">
        <v>0</v>
      </c>
      <c r="R616" s="38">
        <v>0.16591720000000001</v>
      </c>
      <c r="S616" s="40">
        <f t="shared" si="60"/>
        <v>-0.16591720000000001</v>
      </c>
      <c r="T616" s="26">
        <f t="shared" si="62"/>
        <v>0</v>
      </c>
      <c r="U616" s="38"/>
      <c r="V616" s="38"/>
      <c r="W616" s="41" t="s">
        <v>119</v>
      </c>
      <c r="X616" s="42" t="s">
        <v>241</v>
      </c>
    </row>
    <row r="617" spans="1:24" s="29" customFormat="1" ht="31.5" x14ac:dyDescent="0.25">
      <c r="A617" s="36"/>
      <c r="B617" s="37" t="s">
        <v>481</v>
      </c>
      <c r="C617" s="38">
        <v>0.18865999999999999</v>
      </c>
      <c r="D617" s="39">
        <f t="shared" si="63"/>
        <v>0.18865999999999999</v>
      </c>
      <c r="E617" s="39">
        <f t="shared" si="63"/>
        <v>0.18865999999999999</v>
      </c>
      <c r="F617" s="38">
        <v>0</v>
      </c>
      <c r="G617" s="38">
        <v>0</v>
      </c>
      <c r="H617" s="38">
        <v>0</v>
      </c>
      <c r="I617" s="38">
        <v>0</v>
      </c>
      <c r="J617" s="38">
        <v>0.18865999999999999</v>
      </c>
      <c r="K617" s="38">
        <v>0</v>
      </c>
      <c r="L617" s="38">
        <v>0</v>
      </c>
      <c r="M617" s="38">
        <v>0.18865999999999999</v>
      </c>
      <c r="N617" s="38">
        <v>0</v>
      </c>
      <c r="O617" s="38">
        <v>0</v>
      </c>
      <c r="P617" s="38">
        <v>0</v>
      </c>
      <c r="Q617" s="38">
        <v>0</v>
      </c>
      <c r="R617" s="38">
        <v>0</v>
      </c>
      <c r="S617" s="40">
        <f t="shared" si="60"/>
        <v>0</v>
      </c>
      <c r="T617" s="26">
        <f t="shared" si="62"/>
        <v>1</v>
      </c>
      <c r="U617" s="38"/>
      <c r="V617" s="38"/>
      <c r="W617" s="41"/>
      <c r="X617" s="42" t="s">
        <v>241</v>
      </c>
    </row>
    <row r="618" spans="1:24" s="29" customFormat="1" x14ac:dyDescent="0.25">
      <c r="A618" s="36"/>
      <c r="B618" s="37" t="s">
        <v>482</v>
      </c>
      <c r="C618" s="38">
        <v>0.13500703</v>
      </c>
      <c r="D618" s="39">
        <f t="shared" si="63"/>
        <v>0.13500703</v>
      </c>
      <c r="E618" s="39">
        <f t="shared" si="63"/>
        <v>0.13500703</v>
      </c>
      <c r="F618" s="38">
        <v>0</v>
      </c>
      <c r="G618" s="38">
        <v>0</v>
      </c>
      <c r="H618" s="38">
        <v>0</v>
      </c>
      <c r="I618" s="38">
        <v>0</v>
      </c>
      <c r="J618" s="38">
        <v>0</v>
      </c>
      <c r="K618" s="38">
        <v>0.13500703</v>
      </c>
      <c r="L618" s="38">
        <v>0.13500703</v>
      </c>
      <c r="M618" s="38">
        <v>0</v>
      </c>
      <c r="N618" s="38">
        <v>0</v>
      </c>
      <c r="O618" s="38">
        <v>0</v>
      </c>
      <c r="P618" s="38">
        <v>0</v>
      </c>
      <c r="Q618" s="38">
        <v>0</v>
      </c>
      <c r="R618" s="38">
        <v>0</v>
      </c>
      <c r="S618" s="40">
        <f t="shared" si="60"/>
        <v>0</v>
      </c>
      <c r="T618" s="26">
        <f t="shared" si="62"/>
        <v>1</v>
      </c>
      <c r="U618" s="38"/>
      <c r="V618" s="38"/>
      <c r="W618" s="41"/>
      <c r="X618" s="42" t="s">
        <v>241</v>
      </c>
    </row>
    <row r="619" spans="1:24" s="29" customFormat="1" x14ac:dyDescent="0.25">
      <c r="A619" s="36"/>
      <c r="B619" s="37" t="s">
        <v>483</v>
      </c>
      <c r="C619" s="38">
        <v>0.19764994</v>
      </c>
      <c r="D619" s="39">
        <f t="shared" si="63"/>
        <v>0.19764994</v>
      </c>
      <c r="E619" s="39">
        <f t="shared" si="63"/>
        <v>0.19764994</v>
      </c>
      <c r="F619" s="38">
        <v>0</v>
      </c>
      <c r="G619" s="38">
        <v>0</v>
      </c>
      <c r="H619" s="38">
        <v>0</v>
      </c>
      <c r="I619" s="38">
        <v>0</v>
      </c>
      <c r="J619" s="38">
        <v>0</v>
      </c>
      <c r="K619" s="38">
        <v>0.19764994</v>
      </c>
      <c r="L619" s="38">
        <v>0.19764994</v>
      </c>
      <c r="M619" s="38">
        <v>0</v>
      </c>
      <c r="N619" s="38">
        <v>0</v>
      </c>
      <c r="O619" s="38">
        <v>0</v>
      </c>
      <c r="P619" s="38">
        <v>0</v>
      </c>
      <c r="Q619" s="38">
        <v>0</v>
      </c>
      <c r="R619" s="38">
        <v>0</v>
      </c>
      <c r="S619" s="40">
        <f t="shared" si="60"/>
        <v>0</v>
      </c>
      <c r="T619" s="26">
        <f t="shared" si="62"/>
        <v>1</v>
      </c>
      <c r="U619" s="38"/>
      <c r="V619" s="38"/>
      <c r="W619" s="41"/>
      <c r="X619" s="42" t="s">
        <v>241</v>
      </c>
    </row>
    <row r="620" spans="1:24" s="29" customFormat="1" ht="31.5" x14ac:dyDescent="0.25">
      <c r="A620" s="36"/>
      <c r="B620" s="37" t="s">
        <v>291</v>
      </c>
      <c r="C620" s="38">
        <v>0.3</v>
      </c>
      <c r="D620" s="39">
        <f t="shared" si="63"/>
        <v>0.3</v>
      </c>
      <c r="E620" s="39">
        <f t="shared" si="63"/>
        <v>0</v>
      </c>
      <c r="F620" s="38">
        <v>0</v>
      </c>
      <c r="G620" s="38">
        <v>0</v>
      </c>
      <c r="H620" s="38">
        <v>0</v>
      </c>
      <c r="I620" s="38">
        <v>0</v>
      </c>
      <c r="J620" s="38">
        <v>0.3</v>
      </c>
      <c r="K620" s="38">
        <v>0</v>
      </c>
      <c r="L620" s="38">
        <v>0</v>
      </c>
      <c r="M620" s="38">
        <v>0</v>
      </c>
      <c r="N620" s="38">
        <v>0</v>
      </c>
      <c r="O620" s="38">
        <v>0</v>
      </c>
      <c r="P620" s="38">
        <v>0</v>
      </c>
      <c r="Q620" s="38">
        <v>0</v>
      </c>
      <c r="R620" s="38">
        <v>0.3</v>
      </c>
      <c r="S620" s="40">
        <f t="shared" si="60"/>
        <v>-0.3</v>
      </c>
      <c r="T620" s="26">
        <f t="shared" si="62"/>
        <v>0</v>
      </c>
      <c r="U620" s="38"/>
      <c r="V620" s="38"/>
      <c r="W620" s="41" t="s">
        <v>119</v>
      </c>
      <c r="X620" s="42" t="s">
        <v>241</v>
      </c>
    </row>
    <row r="621" spans="1:24" s="29" customFormat="1" ht="47.25" x14ac:dyDescent="0.25">
      <c r="A621" s="36"/>
      <c r="B621" s="37" t="s">
        <v>484</v>
      </c>
      <c r="C621" s="38">
        <v>0.29749999999999999</v>
      </c>
      <c r="D621" s="39">
        <f t="shared" si="63"/>
        <v>0.29749999999999999</v>
      </c>
      <c r="E621" s="39">
        <f t="shared" si="63"/>
        <v>0</v>
      </c>
      <c r="F621" s="38">
        <v>0</v>
      </c>
      <c r="G621" s="38">
        <v>0</v>
      </c>
      <c r="H621" s="38">
        <v>0</v>
      </c>
      <c r="I621" s="38">
        <v>0</v>
      </c>
      <c r="J621" s="38">
        <v>0.29749999999999999</v>
      </c>
      <c r="K621" s="38">
        <v>0</v>
      </c>
      <c r="L621" s="38">
        <v>0</v>
      </c>
      <c r="M621" s="38">
        <v>0</v>
      </c>
      <c r="N621" s="38">
        <v>0</v>
      </c>
      <c r="O621" s="38">
        <v>0</v>
      </c>
      <c r="P621" s="38">
        <v>0</v>
      </c>
      <c r="Q621" s="38">
        <v>0</v>
      </c>
      <c r="R621" s="38">
        <v>0.29749999999999999</v>
      </c>
      <c r="S621" s="40">
        <f t="shared" si="60"/>
        <v>-0.29749999999999999</v>
      </c>
      <c r="T621" s="26">
        <f t="shared" si="62"/>
        <v>0</v>
      </c>
      <c r="U621" s="38"/>
      <c r="V621" s="38"/>
      <c r="W621" s="41" t="s">
        <v>119</v>
      </c>
      <c r="X621" s="42" t="s">
        <v>241</v>
      </c>
    </row>
    <row r="622" spans="1:24" s="29" customFormat="1" x14ac:dyDescent="0.25">
      <c r="A622" s="36"/>
      <c r="B622" s="37" t="s">
        <v>485</v>
      </c>
      <c r="C622" s="38">
        <v>1.048854</v>
      </c>
      <c r="D622" s="39">
        <f t="shared" si="63"/>
        <v>1.048854</v>
      </c>
      <c r="E622" s="39">
        <f t="shared" si="63"/>
        <v>1.2148539999999999</v>
      </c>
      <c r="F622" s="38">
        <v>0</v>
      </c>
      <c r="G622" s="38">
        <v>0</v>
      </c>
      <c r="H622" s="38">
        <v>0</v>
      </c>
      <c r="I622" s="38">
        <v>0</v>
      </c>
      <c r="J622" s="38">
        <v>1.048854</v>
      </c>
      <c r="K622" s="38">
        <v>1.048854</v>
      </c>
      <c r="L622" s="38">
        <v>0</v>
      </c>
      <c r="M622" s="38">
        <v>0.16600000000000001</v>
      </c>
      <c r="N622" s="38">
        <v>0</v>
      </c>
      <c r="O622" s="38">
        <v>0</v>
      </c>
      <c r="P622" s="38">
        <v>0</v>
      </c>
      <c r="Q622" s="38">
        <v>0</v>
      </c>
      <c r="R622" s="38">
        <v>0</v>
      </c>
      <c r="S622" s="40">
        <f t="shared" si="60"/>
        <v>0.16599999999999993</v>
      </c>
      <c r="T622" s="26">
        <f t="shared" si="62"/>
        <v>1.1582679762864994</v>
      </c>
      <c r="U622" s="38"/>
      <c r="V622" s="38"/>
      <c r="W622" s="41" t="s">
        <v>104</v>
      </c>
      <c r="X622" s="42" t="s">
        <v>241</v>
      </c>
    </row>
    <row r="623" spans="1:24" s="29" customFormat="1" x14ac:dyDescent="0.25">
      <c r="A623" s="36"/>
      <c r="B623" s="37" t="s">
        <v>486</v>
      </c>
      <c r="C623" s="38">
        <v>6.3247999999999999E-2</v>
      </c>
      <c r="D623" s="39">
        <f t="shared" si="63"/>
        <v>6.3247999999999999E-2</v>
      </c>
      <c r="E623" s="39">
        <f t="shared" si="63"/>
        <v>0</v>
      </c>
      <c r="F623" s="38">
        <v>0</v>
      </c>
      <c r="G623" s="38">
        <v>0</v>
      </c>
      <c r="H623" s="38">
        <v>0</v>
      </c>
      <c r="I623" s="38">
        <v>0</v>
      </c>
      <c r="J623" s="38">
        <v>6.3247999999999999E-2</v>
      </c>
      <c r="K623" s="38">
        <v>0</v>
      </c>
      <c r="L623" s="38">
        <v>0</v>
      </c>
      <c r="M623" s="38">
        <v>0</v>
      </c>
      <c r="N623" s="38">
        <v>0</v>
      </c>
      <c r="O623" s="38">
        <v>0</v>
      </c>
      <c r="P623" s="38">
        <v>0</v>
      </c>
      <c r="Q623" s="38">
        <v>0</v>
      </c>
      <c r="R623" s="38">
        <v>6.3247999999999999E-2</v>
      </c>
      <c r="S623" s="40">
        <f t="shared" si="60"/>
        <v>-6.3247999999999999E-2</v>
      </c>
      <c r="T623" s="26">
        <f t="shared" si="62"/>
        <v>0</v>
      </c>
      <c r="U623" s="38"/>
      <c r="V623" s="38"/>
      <c r="W623" s="41" t="s">
        <v>119</v>
      </c>
      <c r="X623" s="42" t="s">
        <v>241</v>
      </c>
    </row>
    <row r="624" spans="1:24" s="29" customFormat="1" x14ac:dyDescent="0.25">
      <c r="A624" s="36"/>
      <c r="B624" s="37" t="s">
        <v>487</v>
      </c>
      <c r="C624" s="38">
        <v>0</v>
      </c>
      <c r="D624" s="39">
        <f t="shared" si="63"/>
        <v>0</v>
      </c>
      <c r="E624" s="39">
        <f t="shared" si="63"/>
        <v>0</v>
      </c>
      <c r="F624" s="38">
        <v>0</v>
      </c>
      <c r="G624" s="38">
        <v>0</v>
      </c>
      <c r="H624" s="38">
        <v>0</v>
      </c>
      <c r="I624" s="38">
        <v>0</v>
      </c>
      <c r="J624" s="38">
        <v>0</v>
      </c>
      <c r="K624" s="38">
        <v>0</v>
      </c>
      <c r="L624" s="38">
        <v>0</v>
      </c>
      <c r="M624" s="38">
        <v>0</v>
      </c>
      <c r="N624" s="38">
        <v>0.14067797000000001</v>
      </c>
      <c r="O624" s="38">
        <v>0.14067797000000001</v>
      </c>
      <c r="P624" s="38">
        <v>0.14067797000000001</v>
      </c>
      <c r="Q624" s="38">
        <v>0.14067797000000001</v>
      </c>
      <c r="R624" s="38">
        <v>0</v>
      </c>
      <c r="S624" s="40">
        <f t="shared" si="60"/>
        <v>0</v>
      </c>
      <c r="T624" s="26" t="str">
        <f t="shared" si="62"/>
        <v>-</v>
      </c>
      <c r="U624" s="38"/>
      <c r="V624" s="38"/>
      <c r="W624" s="41"/>
      <c r="X624" s="42" t="s">
        <v>241</v>
      </c>
    </row>
    <row r="625" spans="1:24" s="29" customFormat="1" ht="31.5" x14ac:dyDescent="0.25">
      <c r="A625" s="36"/>
      <c r="B625" s="37" t="s">
        <v>488</v>
      </c>
      <c r="C625" s="38">
        <v>0</v>
      </c>
      <c r="D625" s="39">
        <f t="shared" si="63"/>
        <v>0</v>
      </c>
      <c r="E625" s="39">
        <f t="shared" si="63"/>
        <v>0</v>
      </c>
      <c r="F625" s="38">
        <v>0</v>
      </c>
      <c r="G625" s="38">
        <v>0</v>
      </c>
      <c r="H625" s="38">
        <v>0</v>
      </c>
      <c r="I625" s="38">
        <v>0</v>
      </c>
      <c r="J625" s="38">
        <v>0</v>
      </c>
      <c r="K625" s="38">
        <v>0</v>
      </c>
      <c r="L625" s="38">
        <v>0</v>
      </c>
      <c r="M625" s="38">
        <v>0</v>
      </c>
      <c r="N625" s="38">
        <v>0.17796609999999999</v>
      </c>
      <c r="O625" s="38">
        <v>0</v>
      </c>
      <c r="P625" s="38">
        <v>0.17796609999999999</v>
      </c>
      <c r="Q625" s="38">
        <v>0</v>
      </c>
      <c r="R625" s="38">
        <v>0</v>
      </c>
      <c r="S625" s="40">
        <f t="shared" si="60"/>
        <v>0</v>
      </c>
      <c r="T625" s="26" t="str">
        <f t="shared" si="62"/>
        <v>-</v>
      </c>
      <c r="U625" s="38"/>
      <c r="V625" s="38"/>
      <c r="W625" s="41"/>
      <c r="X625" s="42" t="s">
        <v>241</v>
      </c>
    </row>
    <row r="626" spans="1:24" s="47" customFormat="1" ht="31.5" x14ac:dyDescent="0.25">
      <c r="A626" s="36">
        <v>424</v>
      </c>
      <c r="B626" s="37" t="s">
        <v>120</v>
      </c>
      <c r="C626" s="38">
        <f>SUM(C627:C630)</f>
        <v>1.4085985999999999</v>
      </c>
      <c r="D626" s="39">
        <f t="shared" si="63"/>
        <v>1.4085985999999999</v>
      </c>
      <c r="E626" s="39">
        <f t="shared" si="63"/>
        <v>5.3089999999999998E-2</v>
      </c>
      <c r="F626" s="38">
        <f t="shared" ref="F626:S626" si="64">SUM(F627:F630)</f>
        <v>5.3089999999999998E-2</v>
      </c>
      <c r="G626" s="38">
        <f t="shared" si="64"/>
        <v>5.3089999999999998E-2</v>
      </c>
      <c r="H626" s="38">
        <f t="shared" si="64"/>
        <v>0</v>
      </c>
      <c r="I626" s="38">
        <f t="shared" si="64"/>
        <v>0</v>
      </c>
      <c r="J626" s="38">
        <f t="shared" si="64"/>
        <v>0</v>
      </c>
      <c r="K626" s="38">
        <f t="shared" si="64"/>
        <v>0</v>
      </c>
      <c r="L626" s="38">
        <f t="shared" si="64"/>
        <v>1.3555085999999998</v>
      </c>
      <c r="M626" s="38">
        <f t="shared" si="64"/>
        <v>0</v>
      </c>
      <c r="N626" s="38">
        <f t="shared" si="64"/>
        <v>0</v>
      </c>
      <c r="O626" s="38">
        <f t="shared" si="64"/>
        <v>0</v>
      </c>
      <c r="P626" s="38">
        <f t="shared" si="64"/>
        <v>0</v>
      </c>
      <c r="Q626" s="38">
        <f t="shared" si="64"/>
        <v>0</v>
      </c>
      <c r="R626" s="38">
        <f t="shared" si="64"/>
        <v>1.3555085999999998</v>
      </c>
      <c r="S626" s="38">
        <f t="shared" si="64"/>
        <v>-1.3555085999999998</v>
      </c>
      <c r="T626" s="26">
        <f t="shared" si="62"/>
        <v>3.7689942329915703E-2</v>
      </c>
      <c r="U626" s="38"/>
      <c r="V626" s="38"/>
      <c r="W626" s="41"/>
      <c r="X626" s="48"/>
    </row>
    <row r="627" spans="1:24" s="29" customFormat="1" x14ac:dyDescent="0.25">
      <c r="A627" s="36"/>
      <c r="B627" s="37" t="s">
        <v>384</v>
      </c>
      <c r="C627" s="38">
        <v>1.2314499999999999</v>
      </c>
      <c r="D627" s="39">
        <f t="shared" si="63"/>
        <v>1.2314499999999999</v>
      </c>
      <c r="E627" s="39">
        <f t="shared" si="63"/>
        <v>0</v>
      </c>
      <c r="F627" s="38">
        <v>0</v>
      </c>
      <c r="G627" s="38">
        <v>0</v>
      </c>
      <c r="H627" s="38">
        <v>0</v>
      </c>
      <c r="I627" s="38">
        <v>0</v>
      </c>
      <c r="J627" s="38">
        <v>0</v>
      </c>
      <c r="K627" s="38">
        <v>0</v>
      </c>
      <c r="L627" s="38">
        <v>1.2314499999999999</v>
      </c>
      <c r="M627" s="38">
        <v>0</v>
      </c>
      <c r="N627" s="38">
        <v>0</v>
      </c>
      <c r="O627" s="38">
        <v>0</v>
      </c>
      <c r="P627" s="38">
        <v>0</v>
      </c>
      <c r="Q627" s="38">
        <v>0</v>
      </c>
      <c r="R627" s="38">
        <v>1.2314499999999999</v>
      </c>
      <c r="S627" s="40">
        <f t="shared" si="60"/>
        <v>-1.2314499999999999</v>
      </c>
      <c r="T627" s="26">
        <f t="shared" si="62"/>
        <v>0</v>
      </c>
      <c r="U627" s="38"/>
      <c r="V627" s="38"/>
      <c r="W627" s="41" t="s">
        <v>61</v>
      </c>
      <c r="X627" s="42" t="s">
        <v>388</v>
      </c>
    </row>
    <row r="628" spans="1:24" s="29" customFormat="1" ht="31.5" x14ac:dyDescent="0.25">
      <c r="A628" s="36"/>
      <c r="B628" s="37" t="s">
        <v>385</v>
      </c>
      <c r="C628" s="38">
        <v>5.3089999999999998E-2</v>
      </c>
      <c r="D628" s="39">
        <f t="shared" ref="D628:E643" si="65">F628+H628+J628+L628</f>
        <v>5.3089999999999998E-2</v>
      </c>
      <c r="E628" s="39">
        <f t="shared" si="65"/>
        <v>5.3089999999999998E-2</v>
      </c>
      <c r="F628" s="38">
        <v>5.3089999999999998E-2</v>
      </c>
      <c r="G628" s="38">
        <v>5.3089999999999998E-2</v>
      </c>
      <c r="H628" s="38">
        <v>0</v>
      </c>
      <c r="I628" s="38">
        <v>0</v>
      </c>
      <c r="J628" s="38">
        <v>0</v>
      </c>
      <c r="K628" s="38">
        <v>0</v>
      </c>
      <c r="L628" s="38">
        <v>0</v>
      </c>
      <c r="M628" s="38">
        <v>0</v>
      </c>
      <c r="N628" s="38">
        <v>0</v>
      </c>
      <c r="O628" s="38">
        <v>0</v>
      </c>
      <c r="P628" s="38">
        <v>0</v>
      </c>
      <c r="Q628" s="38">
        <v>0</v>
      </c>
      <c r="R628" s="38">
        <v>0</v>
      </c>
      <c r="S628" s="40">
        <f t="shared" si="60"/>
        <v>0</v>
      </c>
      <c r="T628" s="26">
        <f t="shared" si="62"/>
        <v>1</v>
      </c>
      <c r="U628" s="38"/>
      <c r="V628" s="38"/>
      <c r="W628" s="41"/>
      <c r="X628" s="42" t="s">
        <v>388</v>
      </c>
    </row>
    <row r="629" spans="1:24" s="29" customFormat="1" ht="63" x14ac:dyDescent="0.25">
      <c r="A629" s="36"/>
      <c r="B629" s="37" t="s">
        <v>386</v>
      </c>
      <c r="C629" s="38">
        <v>7.0109000000000005E-2</v>
      </c>
      <c r="D629" s="39">
        <f t="shared" si="65"/>
        <v>7.0109000000000005E-2</v>
      </c>
      <c r="E629" s="39">
        <f t="shared" si="65"/>
        <v>0</v>
      </c>
      <c r="F629" s="38">
        <v>0</v>
      </c>
      <c r="G629" s="38">
        <v>0</v>
      </c>
      <c r="H629" s="38">
        <v>0</v>
      </c>
      <c r="I629" s="38">
        <v>0</v>
      </c>
      <c r="J629" s="38">
        <v>0</v>
      </c>
      <c r="K629" s="38">
        <v>0</v>
      </c>
      <c r="L629" s="38">
        <v>7.0109000000000005E-2</v>
      </c>
      <c r="M629" s="38">
        <v>0</v>
      </c>
      <c r="N629" s="38">
        <v>0</v>
      </c>
      <c r="O629" s="38">
        <v>0</v>
      </c>
      <c r="P629" s="38">
        <v>0</v>
      </c>
      <c r="Q629" s="38">
        <v>0</v>
      </c>
      <c r="R629" s="38">
        <v>7.0109000000000005E-2</v>
      </c>
      <c r="S629" s="40">
        <f t="shared" si="60"/>
        <v>-7.0109000000000005E-2</v>
      </c>
      <c r="T629" s="26">
        <f t="shared" si="62"/>
        <v>0</v>
      </c>
      <c r="U629" s="38"/>
      <c r="V629" s="38"/>
      <c r="W629" s="41" t="s">
        <v>61</v>
      </c>
      <c r="X629" s="42" t="s">
        <v>388</v>
      </c>
    </row>
    <row r="630" spans="1:24" s="29" customFormat="1" x14ac:dyDescent="0.25">
      <c r="A630" s="36"/>
      <c r="B630" s="37" t="s">
        <v>387</v>
      </c>
      <c r="C630" s="38">
        <v>5.39496E-2</v>
      </c>
      <c r="D630" s="39">
        <f t="shared" si="65"/>
        <v>5.39496E-2</v>
      </c>
      <c r="E630" s="39">
        <f t="shared" si="65"/>
        <v>0</v>
      </c>
      <c r="F630" s="38">
        <v>0</v>
      </c>
      <c r="G630" s="38">
        <v>0</v>
      </c>
      <c r="H630" s="38">
        <v>0</v>
      </c>
      <c r="I630" s="38">
        <v>0</v>
      </c>
      <c r="J630" s="38">
        <v>0</v>
      </c>
      <c r="K630" s="38">
        <v>0</v>
      </c>
      <c r="L630" s="38">
        <v>5.39496E-2</v>
      </c>
      <c r="M630" s="38">
        <v>0</v>
      </c>
      <c r="N630" s="38">
        <v>0</v>
      </c>
      <c r="O630" s="38">
        <v>0</v>
      </c>
      <c r="P630" s="38">
        <v>0</v>
      </c>
      <c r="Q630" s="38">
        <v>0</v>
      </c>
      <c r="R630" s="38">
        <v>5.39496E-2</v>
      </c>
      <c r="S630" s="40">
        <f t="shared" si="60"/>
        <v>-5.39496E-2</v>
      </c>
      <c r="T630" s="26">
        <f t="shared" si="62"/>
        <v>0</v>
      </c>
      <c r="U630" s="38"/>
      <c r="V630" s="38"/>
      <c r="W630" s="41" t="s">
        <v>61</v>
      </c>
      <c r="X630" s="42" t="s">
        <v>388</v>
      </c>
    </row>
    <row r="631" spans="1:24" s="47" customFormat="1" ht="31.5" x14ac:dyDescent="0.25">
      <c r="A631" s="36">
        <v>425</v>
      </c>
      <c r="B631" s="37" t="s">
        <v>121</v>
      </c>
      <c r="C631" s="38">
        <f>SUM(C632:C652)</f>
        <v>11.984966400000001</v>
      </c>
      <c r="D631" s="39">
        <f t="shared" si="65"/>
        <v>11.343000000000004</v>
      </c>
      <c r="E631" s="39">
        <f t="shared" si="65"/>
        <v>11.436230872599999</v>
      </c>
      <c r="F631" s="38">
        <f t="shared" ref="F631:S631" si="66">SUM(F632:F652)</f>
        <v>3.2684152400000004</v>
      </c>
      <c r="G631" s="38">
        <f t="shared" si="66"/>
        <v>3.2684150399999998</v>
      </c>
      <c r="H631" s="38">
        <f t="shared" si="66"/>
        <v>0</v>
      </c>
      <c r="I631" s="38">
        <f t="shared" si="66"/>
        <v>0</v>
      </c>
      <c r="J631" s="38">
        <f t="shared" si="66"/>
        <v>3.5</v>
      </c>
      <c r="K631" s="38">
        <f t="shared" si="66"/>
        <v>4.9205758326</v>
      </c>
      <c r="L631" s="38">
        <f t="shared" si="66"/>
        <v>4.5745847600000031</v>
      </c>
      <c r="M631" s="38">
        <f t="shared" si="66"/>
        <v>3.2472400000000001</v>
      </c>
      <c r="N631" s="38">
        <f t="shared" si="66"/>
        <v>15.84257058</v>
      </c>
      <c r="O631" s="38">
        <f t="shared" si="66"/>
        <v>0.18556388999999998</v>
      </c>
      <c r="P631" s="38">
        <f t="shared" si="66"/>
        <v>15.84257058</v>
      </c>
      <c r="Q631" s="38">
        <f t="shared" si="66"/>
        <v>0.70403919999999998</v>
      </c>
      <c r="R631" s="38">
        <f t="shared" si="66"/>
        <v>9.1437152200000007</v>
      </c>
      <c r="S631" s="38">
        <f t="shared" si="66"/>
        <v>9.323087259999624E-2</v>
      </c>
      <c r="T631" s="26">
        <f t="shared" si="62"/>
        <v>1.0082192429339678</v>
      </c>
      <c r="U631" s="38"/>
      <c r="V631" s="38"/>
      <c r="W631" s="41"/>
      <c r="X631" s="48"/>
    </row>
    <row r="632" spans="1:24" s="29" customFormat="1" x14ac:dyDescent="0.25">
      <c r="A632" s="36"/>
      <c r="B632" s="37" t="s">
        <v>114</v>
      </c>
      <c r="C632" s="38">
        <v>0</v>
      </c>
      <c r="D632" s="39">
        <f t="shared" si="65"/>
        <v>0</v>
      </c>
      <c r="E632" s="39">
        <f t="shared" si="65"/>
        <v>4.6879</v>
      </c>
      <c r="F632" s="38">
        <v>0</v>
      </c>
      <c r="G632" s="38">
        <v>0</v>
      </c>
      <c r="H632" s="38">
        <v>0</v>
      </c>
      <c r="I632" s="38">
        <v>0</v>
      </c>
      <c r="J632" s="38">
        <v>0</v>
      </c>
      <c r="K632" s="38">
        <v>2.9751599999999998</v>
      </c>
      <c r="L632" s="38">
        <v>0</v>
      </c>
      <c r="M632" s="38">
        <v>1.7127399999999999</v>
      </c>
      <c r="N632" s="38">
        <v>3.9727966100000001</v>
      </c>
      <c r="O632" s="38">
        <v>0</v>
      </c>
      <c r="P632" s="38">
        <v>3.9727966100000001</v>
      </c>
      <c r="Q632" s="38">
        <v>0</v>
      </c>
      <c r="R632" s="38">
        <v>0</v>
      </c>
      <c r="S632" s="40">
        <f t="shared" si="60"/>
        <v>4.6879</v>
      </c>
      <c r="T632" s="26" t="str">
        <f t="shared" si="62"/>
        <v>-</v>
      </c>
      <c r="U632" s="38"/>
      <c r="V632" s="38"/>
      <c r="W632" s="41" t="s">
        <v>104</v>
      </c>
      <c r="X632" s="42" t="s">
        <v>243</v>
      </c>
    </row>
    <row r="633" spans="1:24" s="29" customFormat="1" ht="31.5" x14ac:dyDescent="0.25">
      <c r="A633" s="36"/>
      <c r="B633" s="37" t="s">
        <v>244</v>
      </c>
      <c r="C633" s="38">
        <v>0.71995103999999999</v>
      </c>
      <c r="D633" s="39">
        <f t="shared" si="65"/>
        <v>0.71995103999999999</v>
      </c>
      <c r="E633" s="39">
        <f t="shared" si="65"/>
        <v>0</v>
      </c>
      <c r="F633" s="38">
        <v>0.13147586000000006</v>
      </c>
      <c r="G633" s="38">
        <v>0</v>
      </c>
      <c r="H633" s="38">
        <v>0</v>
      </c>
      <c r="I633" s="38">
        <v>0</v>
      </c>
      <c r="J633" s="38">
        <v>0.58847517999999988</v>
      </c>
      <c r="K633" s="38">
        <v>0</v>
      </c>
      <c r="L633" s="38">
        <v>0</v>
      </c>
      <c r="M633" s="38">
        <v>0</v>
      </c>
      <c r="N633" s="38">
        <v>0</v>
      </c>
      <c r="O633" s="38">
        <v>0</v>
      </c>
      <c r="P633" s="38">
        <v>0</v>
      </c>
      <c r="Q633" s="38">
        <v>0</v>
      </c>
      <c r="R633" s="38">
        <v>0.71995103999999999</v>
      </c>
      <c r="S633" s="40">
        <f t="shared" si="60"/>
        <v>-0.71995103999999999</v>
      </c>
      <c r="T633" s="26">
        <f t="shared" si="62"/>
        <v>0</v>
      </c>
      <c r="U633" s="38"/>
      <c r="V633" s="38"/>
      <c r="W633" s="41" t="s">
        <v>61</v>
      </c>
      <c r="X633" s="42" t="s">
        <v>243</v>
      </c>
    </row>
    <row r="634" spans="1:24" s="29" customFormat="1" ht="31.5" x14ac:dyDescent="0.25">
      <c r="A634" s="36"/>
      <c r="B634" s="37" t="s">
        <v>245</v>
      </c>
      <c r="C634" s="38">
        <v>8.1280759800000002</v>
      </c>
      <c r="D634" s="39">
        <f t="shared" si="65"/>
        <v>7.4861095800000035</v>
      </c>
      <c r="E634" s="39">
        <f t="shared" si="65"/>
        <v>0</v>
      </c>
      <c r="F634" s="38">
        <v>0</v>
      </c>
      <c r="G634" s="38">
        <v>0</v>
      </c>
      <c r="H634" s="38">
        <v>0</v>
      </c>
      <c r="I634" s="38">
        <v>0</v>
      </c>
      <c r="J634" s="38">
        <v>2.9115248200000003</v>
      </c>
      <c r="K634" s="38">
        <v>0</v>
      </c>
      <c r="L634" s="38">
        <v>4.5745847600000031</v>
      </c>
      <c r="M634" s="38">
        <v>0</v>
      </c>
      <c r="N634" s="38">
        <v>0</v>
      </c>
      <c r="O634" s="38">
        <v>0</v>
      </c>
      <c r="P634" s="38">
        <v>0</v>
      </c>
      <c r="Q634" s="38">
        <v>0</v>
      </c>
      <c r="R634" s="38">
        <v>8.1280759800000002</v>
      </c>
      <c r="S634" s="40">
        <f t="shared" si="60"/>
        <v>-7.4861095800000035</v>
      </c>
      <c r="T634" s="26">
        <f t="shared" si="62"/>
        <v>0</v>
      </c>
      <c r="U634" s="38"/>
      <c r="V634" s="38"/>
      <c r="W634" s="41" t="s">
        <v>61</v>
      </c>
      <c r="X634" s="42" t="s">
        <v>243</v>
      </c>
    </row>
    <row r="635" spans="1:24" s="29" customFormat="1" ht="31.5" x14ac:dyDescent="0.25">
      <c r="A635" s="36"/>
      <c r="B635" s="37" t="s">
        <v>246</v>
      </c>
      <c r="C635" s="38">
        <v>3.0239493800000004</v>
      </c>
      <c r="D635" s="39">
        <f t="shared" si="65"/>
        <v>3.0239493800000004</v>
      </c>
      <c r="E635" s="39">
        <f t="shared" si="65"/>
        <v>2.7282611800000001</v>
      </c>
      <c r="F635" s="38">
        <v>3.0239493800000004</v>
      </c>
      <c r="G635" s="38">
        <v>2.7282611800000001</v>
      </c>
      <c r="H635" s="38">
        <v>0</v>
      </c>
      <c r="I635" s="38">
        <v>0</v>
      </c>
      <c r="J635" s="38">
        <v>0</v>
      </c>
      <c r="K635" s="38">
        <v>0</v>
      </c>
      <c r="L635" s="38">
        <v>0</v>
      </c>
      <c r="M635" s="38">
        <v>0</v>
      </c>
      <c r="N635" s="38">
        <v>0</v>
      </c>
      <c r="O635" s="38">
        <v>0</v>
      </c>
      <c r="P635" s="38">
        <v>0</v>
      </c>
      <c r="Q635" s="38">
        <v>0</v>
      </c>
      <c r="R635" s="38">
        <v>0.29568820000000029</v>
      </c>
      <c r="S635" s="40">
        <f t="shared" si="60"/>
        <v>-0.29568820000000029</v>
      </c>
      <c r="T635" s="26">
        <f t="shared" si="62"/>
        <v>0.90221787376612761</v>
      </c>
      <c r="U635" s="38"/>
      <c r="V635" s="38"/>
      <c r="W635" s="41" t="s">
        <v>61</v>
      </c>
      <c r="X635" s="42" t="s">
        <v>243</v>
      </c>
    </row>
    <row r="636" spans="1:24" s="29" customFormat="1" x14ac:dyDescent="0.25">
      <c r="A636" s="36"/>
      <c r="B636" s="37" t="s">
        <v>247</v>
      </c>
      <c r="C636" s="38">
        <v>0.11298999999999999</v>
      </c>
      <c r="D636" s="39">
        <f t="shared" si="65"/>
        <v>0.11298999999999999</v>
      </c>
      <c r="E636" s="39">
        <f t="shared" si="65"/>
        <v>0.11298999999999999</v>
      </c>
      <c r="F636" s="38">
        <v>0.11298999999999999</v>
      </c>
      <c r="G636" s="38">
        <v>0.11298999999999999</v>
      </c>
      <c r="H636" s="38">
        <v>0</v>
      </c>
      <c r="I636" s="38">
        <v>0</v>
      </c>
      <c r="J636" s="38">
        <v>0</v>
      </c>
      <c r="K636" s="38">
        <v>0</v>
      </c>
      <c r="L636" s="38">
        <v>0</v>
      </c>
      <c r="M636" s="38">
        <v>0</v>
      </c>
      <c r="N636" s="38">
        <v>0</v>
      </c>
      <c r="O636" s="38">
        <v>0</v>
      </c>
      <c r="P636" s="38">
        <v>0</v>
      </c>
      <c r="Q636" s="38">
        <v>0</v>
      </c>
      <c r="R636" s="38">
        <v>0</v>
      </c>
      <c r="S636" s="40">
        <f t="shared" si="60"/>
        <v>0</v>
      </c>
      <c r="T636" s="26">
        <f t="shared" si="62"/>
        <v>1</v>
      </c>
      <c r="U636" s="38"/>
      <c r="V636" s="38"/>
      <c r="W636" s="41"/>
      <c r="X636" s="42" t="s">
        <v>243</v>
      </c>
    </row>
    <row r="637" spans="1:24" s="29" customFormat="1" x14ac:dyDescent="0.25">
      <c r="A637" s="36"/>
      <c r="B637" s="37" t="s">
        <v>248</v>
      </c>
      <c r="C637" s="38">
        <v>0</v>
      </c>
      <c r="D637" s="39">
        <f t="shared" si="65"/>
        <v>0</v>
      </c>
      <c r="E637" s="39">
        <f t="shared" si="65"/>
        <v>0.18679999999999999</v>
      </c>
      <c r="F637" s="38">
        <v>0</v>
      </c>
      <c r="G637" s="38">
        <v>0</v>
      </c>
      <c r="H637" s="38">
        <v>0</v>
      </c>
      <c r="I637" s="38">
        <v>0</v>
      </c>
      <c r="J637" s="38">
        <v>0</v>
      </c>
      <c r="K637" s="38">
        <v>0</v>
      </c>
      <c r="L637" s="38">
        <v>0</v>
      </c>
      <c r="M637" s="38">
        <v>0.18679999999999999</v>
      </c>
      <c r="N637" s="38">
        <v>0.15830507999999999</v>
      </c>
      <c r="O637" s="38">
        <v>0</v>
      </c>
      <c r="P637" s="38">
        <v>0.15830507999999999</v>
      </c>
      <c r="Q637" s="38">
        <v>0</v>
      </c>
      <c r="R637" s="38">
        <v>0</v>
      </c>
      <c r="S637" s="40">
        <f t="shared" si="60"/>
        <v>0.18679999999999999</v>
      </c>
      <c r="T637" s="26" t="str">
        <f t="shared" si="62"/>
        <v>-</v>
      </c>
      <c r="U637" s="38"/>
      <c r="V637" s="38"/>
      <c r="W637" s="41" t="s">
        <v>104</v>
      </c>
      <c r="X637" s="42" t="s">
        <v>243</v>
      </c>
    </row>
    <row r="638" spans="1:24" s="29" customFormat="1" ht="31.5" x14ac:dyDescent="0.25">
      <c r="A638" s="36"/>
      <c r="B638" s="37" t="s">
        <v>249</v>
      </c>
      <c r="C638" s="38">
        <v>0</v>
      </c>
      <c r="D638" s="39">
        <f t="shared" si="65"/>
        <v>0</v>
      </c>
      <c r="E638" s="39">
        <f t="shared" si="65"/>
        <v>0.35</v>
      </c>
      <c r="F638" s="38">
        <v>0</v>
      </c>
      <c r="G638" s="38">
        <v>0</v>
      </c>
      <c r="H638" s="38">
        <v>0</v>
      </c>
      <c r="I638" s="38">
        <v>0</v>
      </c>
      <c r="J638" s="38">
        <v>0</v>
      </c>
      <c r="K638" s="38">
        <v>0</v>
      </c>
      <c r="L638" s="38">
        <v>0</v>
      </c>
      <c r="M638" s="38">
        <v>0.35</v>
      </c>
      <c r="N638" s="38">
        <v>0.29661017000000001</v>
      </c>
      <c r="O638" s="38">
        <v>0</v>
      </c>
      <c r="P638" s="38">
        <v>0.29661017000000001</v>
      </c>
      <c r="Q638" s="38">
        <v>0</v>
      </c>
      <c r="R638" s="38">
        <v>0</v>
      </c>
      <c r="S638" s="40">
        <f t="shared" si="60"/>
        <v>0.35</v>
      </c>
      <c r="T638" s="26" t="str">
        <f t="shared" si="62"/>
        <v>-</v>
      </c>
      <c r="U638" s="38"/>
      <c r="V638" s="38"/>
      <c r="W638" s="41" t="s">
        <v>104</v>
      </c>
      <c r="X638" s="42" t="s">
        <v>243</v>
      </c>
    </row>
    <row r="639" spans="1:24" s="29" customFormat="1" ht="31.5" x14ac:dyDescent="0.25">
      <c r="A639" s="36"/>
      <c r="B639" s="37" t="s">
        <v>250</v>
      </c>
      <c r="C639" s="38">
        <v>0</v>
      </c>
      <c r="D639" s="39">
        <f t="shared" si="65"/>
        <v>0</v>
      </c>
      <c r="E639" s="39">
        <f t="shared" si="65"/>
        <v>0.88319999999999999</v>
      </c>
      <c r="F639" s="38">
        <v>0</v>
      </c>
      <c r="G639" s="38">
        <v>0</v>
      </c>
      <c r="H639" s="38">
        <v>0</v>
      </c>
      <c r="I639" s="38">
        <v>0</v>
      </c>
      <c r="J639" s="38">
        <v>0</v>
      </c>
      <c r="K639" s="38">
        <v>0</v>
      </c>
      <c r="L639" s="38">
        <v>0</v>
      </c>
      <c r="M639" s="38">
        <v>0.88319999999999999</v>
      </c>
      <c r="N639" s="38">
        <v>0.74847558000000003</v>
      </c>
      <c r="O639" s="38">
        <v>0</v>
      </c>
      <c r="P639" s="38">
        <v>0.74847558000000003</v>
      </c>
      <c r="Q639" s="38">
        <v>0</v>
      </c>
      <c r="R639" s="38">
        <v>0</v>
      </c>
      <c r="S639" s="40">
        <f t="shared" si="60"/>
        <v>0.88319999999999999</v>
      </c>
      <c r="T639" s="26" t="str">
        <f t="shared" si="62"/>
        <v>-</v>
      </c>
      <c r="U639" s="38"/>
      <c r="V639" s="38"/>
      <c r="W639" s="41" t="s">
        <v>104</v>
      </c>
      <c r="X639" s="42" t="s">
        <v>243</v>
      </c>
    </row>
    <row r="640" spans="1:24" s="29" customFormat="1" x14ac:dyDescent="0.25">
      <c r="A640" s="36"/>
      <c r="B640" s="37" t="s">
        <v>251</v>
      </c>
      <c r="C640" s="38">
        <v>0</v>
      </c>
      <c r="D640" s="39">
        <f t="shared" si="65"/>
        <v>0</v>
      </c>
      <c r="E640" s="39">
        <f t="shared" si="65"/>
        <v>0</v>
      </c>
      <c r="F640" s="38">
        <v>0</v>
      </c>
      <c r="G640" s="38">
        <v>0</v>
      </c>
      <c r="H640" s="38">
        <v>0</v>
      </c>
      <c r="I640" s="38">
        <v>0</v>
      </c>
      <c r="J640" s="38">
        <v>0</v>
      </c>
      <c r="K640" s="38">
        <v>0</v>
      </c>
      <c r="L640" s="38">
        <v>0</v>
      </c>
      <c r="M640" s="38">
        <v>0</v>
      </c>
      <c r="N640" s="38">
        <v>4.1440678000000002</v>
      </c>
      <c r="O640" s="38">
        <v>0</v>
      </c>
      <c r="P640" s="38">
        <v>4.1440678000000002</v>
      </c>
      <c r="Q640" s="38">
        <v>0</v>
      </c>
      <c r="R640" s="38">
        <v>0</v>
      </c>
      <c r="S640" s="40">
        <f t="shared" si="60"/>
        <v>0</v>
      </c>
      <c r="T640" s="26" t="str">
        <f t="shared" si="62"/>
        <v>-</v>
      </c>
      <c r="U640" s="38"/>
      <c r="V640" s="38"/>
      <c r="W640" s="41"/>
      <c r="X640" s="42" t="s">
        <v>243</v>
      </c>
    </row>
    <row r="641" spans="1:24" s="29" customFormat="1" x14ac:dyDescent="0.25">
      <c r="A641" s="36"/>
      <c r="B641" s="37" t="s">
        <v>252</v>
      </c>
      <c r="C641" s="38">
        <v>0</v>
      </c>
      <c r="D641" s="39">
        <f t="shared" si="65"/>
        <v>0</v>
      </c>
      <c r="E641" s="39">
        <f t="shared" si="65"/>
        <v>0</v>
      </c>
      <c r="F641" s="38">
        <v>0</v>
      </c>
      <c r="G641" s="38">
        <v>0</v>
      </c>
      <c r="H641" s="38">
        <v>0</v>
      </c>
      <c r="I641" s="38">
        <v>0</v>
      </c>
      <c r="J641" s="38">
        <v>0</v>
      </c>
      <c r="K641" s="38">
        <v>0</v>
      </c>
      <c r="L641" s="38">
        <v>0</v>
      </c>
      <c r="M641" s="38">
        <v>0</v>
      </c>
      <c r="N641" s="38">
        <v>0.36200326999999999</v>
      </c>
      <c r="O641" s="38">
        <v>0</v>
      </c>
      <c r="P641" s="38">
        <v>0.36200326999999999</v>
      </c>
      <c r="Q641" s="38">
        <v>0</v>
      </c>
      <c r="R641" s="38">
        <v>0</v>
      </c>
      <c r="S641" s="40">
        <f t="shared" si="60"/>
        <v>0</v>
      </c>
      <c r="T641" s="26" t="str">
        <f t="shared" si="62"/>
        <v>-</v>
      </c>
      <c r="U641" s="38"/>
      <c r="V641" s="38"/>
      <c r="W641" s="41"/>
      <c r="X641" s="42" t="s">
        <v>243</v>
      </c>
    </row>
    <row r="642" spans="1:24" s="29" customFormat="1" ht="31.5" x14ac:dyDescent="0.25">
      <c r="A642" s="36"/>
      <c r="B642" s="37" t="s">
        <v>253</v>
      </c>
      <c r="C642" s="38">
        <v>0</v>
      </c>
      <c r="D642" s="39">
        <f t="shared" si="65"/>
        <v>0</v>
      </c>
      <c r="E642" s="39">
        <f t="shared" si="65"/>
        <v>0</v>
      </c>
      <c r="F642" s="38">
        <v>0</v>
      </c>
      <c r="G642" s="38">
        <v>0</v>
      </c>
      <c r="H642" s="38">
        <v>0</v>
      </c>
      <c r="I642" s="38">
        <v>0</v>
      </c>
      <c r="J642" s="38">
        <v>0</v>
      </c>
      <c r="K642" s="38">
        <v>0</v>
      </c>
      <c r="L642" s="38">
        <v>0</v>
      </c>
      <c r="M642" s="38">
        <v>0</v>
      </c>
      <c r="N642" s="38">
        <v>8.8499999999999995E-2</v>
      </c>
      <c r="O642" s="38">
        <v>8.8499999999999995E-2</v>
      </c>
      <c r="P642" s="38">
        <v>8.8499999999999995E-2</v>
      </c>
      <c r="Q642" s="38">
        <v>8.8499999999999995E-2</v>
      </c>
      <c r="R642" s="38">
        <v>0</v>
      </c>
      <c r="S642" s="40">
        <f t="shared" si="60"/>
        <v>0</v>
      </c>
      <c r="T642" s="26" t="str">
        <f t="shared" si="62"/>
        <v>-</v>
      </c>
      <c r="U642" s="38"/>
      <c r="V642" s="38"/>
      <c r="W642" s="41"/>
      <c r="X642" s="42" t="s">
        <v>243</v>
      </c>
    </row>
    <row r="643" spans="1:24" s="29" customFormat="1" x14ac:dyDescent="0.25">
      <c r="A643" s="36"/>
      <c r="B643" s="37" t="s">
        <v>254</v>
      </c>
      <c r="C643" s="38">
        <v>0</v>
      </c>
      <c r="D643" s="39">
        <f t="shared" si="65"/>
        <v>0</v>
      </c>
      <c r="E643" s="39">
        <f t="shared" si="65"/>
        <v>0.42716386000000001</v>
      </c>
      <c r="F643" s="38">
        <v>0</v>
      </c>
      <c r="G643" s="38">
        <v>0.42716386000000001</v>
      </c>
      <c r="H643" s="38">
        <v>0</v>
      </c>
      <c r="I643" s="38">
        <v>0</v>
      </c>
      <c r="J643" s="38">
        <v>0</v>
      </c>
      <c r="K643" s="38">
        <v>0</v>
      </c>
      <c r="L643" s="38">
        <v>0</v>
      </c>
      <c r="M643" s="38">
        <v>0</v>
      </c>
      <c r="N643" s="38">
        <v>0.04</v>
      </c>
      <c r="O643" s="38">
        <v>0</v>
      </c>
      <c r="P643" s="38">
        <v>0.04</v>
      </c>
      <c r="Q643" s="38">
        <v>0</v>
      </c>
      <c r="R643" s="38">
        <v>0</v>
      </c>
      <c r="S643" s="40">
        <f t="shared" si="60"/>
        <v>0.42716386000000001</v>
      </c>
      <c r="T643" s="26" t="str">
        <f t="shared" si="62"/>
        <v>-</v>
      </c>
      <c r="U643" s="38"/>
      <c r="V643" s="38"/>
      <c r="W643" s="41" t="s">
        <v>104</v>
      </c>
      <c r="X643" s="42" t="s">
        <v>243</v>
      </c>
    </row>
    <row r="644" spans="1:24" s="29" customFormat="1" x14ac:dyDescent="0.25">
      <c r="A644" s="36"/>
      <c r="B644" s="37" t="s">
        <v>255</v>
      </c>
      <c r="C644" s="38">
        <v>0</v>
      </c>
      <c r="D644" s="39">
        <f t="shared" ref="D644:E665" si="67">F644+H644+J644+L644</f>
        <v>0</v>
      </c>
      <c r="E644" s="39">
        <f t="shared" si="67"/>
        <v>0</v>
      </c>
      <c r="F644" s="38">
        <v>0</v>
      </c>
      <c r="G644" s="38">
        <v>0</v>
      </c>
      <c r="H644" s="38">
        <v>0</v>
      </c>
      <c r="I644" s="38">
        <v>0</v>
      </c>
      <c r="J644" s="38">
        <v>0</v>
      </c>
      <c r="K644" s="38">
        <v>0</v>
      </c>
      <c r="L644" s="38">
        <v>0</v>
      </c>
      <c r="M644" s="38">
        <v>0</v>
      </c>
      <c r="N644" s="38">
        <v>1.7509999999999999</v>
      </c>
      <c r="O644" s="38">
        <v>0</v>
      </c>
      <c r="P644" s="38">
        <v>1.7509999999999999</v>
      </c>
      <c r="Q644" s="38">
        <v>0</v>
      </c>
      <c r="R644" s="38">
        <v>0</v>
      </c>
      <c r="S644" s="40">
        <f t="shared" si="60"/>
        <v>0</v>
      </c>
      <c r="T644" s="26" t="str">
        <f t="shared" si="62"/>
        <v>-</v>
      </c>
      <c r="U644" s="38"/>
      <c r="V644" s="38"/>
      <c r="W644" s="41"/>
      <c r="X644" s="42" t="s">
        <v>243</v>
      </c>
    </row>
    <row r="645" spans="1:24" s="29" customFormat="1" x14ac:dyDescent="0.25">
      <c r="A645" s="36"/>
      <c r="B645" s="37" t="s">
        <v>256</v>
      </c>
      <c r="C645" s="38">
        <v>0</v>
      </c>
      <c r="D645" s="39">
        <f t="shared" si="67"/>
        <v>0</v>
      </c>
      <c r="E645" s="39">
        <f t="shared" si="67"/>
        <v>0.34609599419999998</v>
      </c>
      <c r="F645" s="38">
        <v>0</v>
      </c>
      <c r="G645" s="38">
        <v>0</v>
      </c>
      <c r="H645" s="38">
        <v>0</v>
      </c>
      <c r="I645" s="38">
        <v>0</v>
      </c>
      <c r="J645" s="38">
        <v>0</v>
      </c>
      <c r="K645" s="38">
        <v>0.34609599419999998</v>
      </c>
      <c r="L645" s="38">
        <v>0</v>
      </c>
      <c r="M645" s="38">
        <v>0</v>
      </c>
      <c r="N645" s="38">
        <v>0.29330169</v>
      </c>
      <c r="O645" s="38">
        <v>0</v>
      </c>
      <c r="P645" s="38">
        <v>0.29330169</v>
      </c>
      <c r="Q645" s="38">
        <v>0</v>
      </c>
      <c r="R645" s="38">
        <v>0</v>
      </c>
      <c r="S645" s="40">
        <f t="shared" si="60"/>
        <v>0.34609599419999998</v>
      </c>
      <c r="T645" s="26" t="str">
        <f t="shared" si="62"/>
        <v>-</v>
      </c>
      <c r="U645" s="38"/>
      <c r="V645" s="38"/>
      <c r="W645" s="41" t="s">
        <v>104</v>
      </c>
      <c r="X645" s="42" t="s">
        <v>243</v>
      </c>
    </row>
    <row r="646" spans="1:24" s="29" customFormat="1" ht="31.5" x14ac:dyDescent="0.25">
      <c r="A646" s="36"/>
      <c r="B646" s="37" t="s">
        <v>257</v>
      </c>
      <c r="C646" s="38">
        <v>0</v>
      </c>
      <c r="D646" s="39">
        <f t="shared" si="67"/>
        <v>0</v>
      </c>
      <c r="E646" s="39">
        <f t="shared" si="67"/>
        <v>0.51359785000000002</v>
      </c>
      <c r="F646" s="38">
        <v>0</v>
      </c>
      <c r="G646" s="38">
        <v>0</v>
      </c>
      <c r="H646" s="38">
        <v>0</v>
      </c>
      <c r="I646" s="38">
        <v>0</v>
      </c>
      <c r="J646" s="38">
        <v>0</v>
      </c>
      <c r="K646" s="38">
        <v>0.51359785000000002</v>
      </c>
      <c r="L646" s="38">
        <v>0</v>
      </c>
      <c r="M646" s="38">
        <v>0</v>
      </c>
      <c r="N646" s="38">
        <v>0.51847531000000002</v>
      </c>
      <c r="O646" s="38">
        <v>0</v>
      </c>
      <c r="P646" s="38">
        <v>0.51847531000000002</v>
      </c>
      <c r="Q646" s="38">
        <v>0.51847531000000002</v>
      </c>
      <c r="R646" s="38">
        <v>0</v>
      </c>
      <c r="S646" s="40">
        <f t="shared" si="60"/>
        <v>0.51359785000000002</v>
      </c>
      <c r="T646" s="26" t="str">
        <f t="shared" si="62"/>
        <v>-</v>
      </c>
      <c r="U646" s="38"/>
      <c r="V646" s="38"/>
      <c r="W646" s="41" t="s">
        <v>104</v>
      </c>
      <c r="X646" s="42" t="s">
        <v>243</v>
      </c>
    </row>
    <row r="647" spans="1:24" s="29" customFormat="1" x14ac:dyDescent="0.25">
      <c r="A647" s="36"/>
      <c r="B647" s="37" t="s">
        <v>258</v>
      </c>
      <c r="C647" s="38">
        <v>0</v>
      </c>
      <c r="D647" s="39">
        <f t="shared" si="67"/>
        <v>0</v>
      </c>
      <c r="E647" s="39">
        <f t="shared" si="67"/>
        <v>0</v>
      </c>
      <c r="F647" s="38">
        <v>0</v>
      </c>
      <c r="G647" s="38">
        <v>0</v>
      </c>
      <c r="H647" s="38">
        <v>0</v>
      </c>
      <c r="I647" s="38">
        <v>0</v>
      </c>
      <c r="J647" s="38">
        <v>0</v>
      </c>
      <c r="K647" s="38">
        <v>0</v>
      </c>
      <c r="L647" s="38">
        <v>0</v>
      </c>
      <c r="M647" s="38">
        <v>0</v>
      </c>
      <c r="N647" s="38">
        <v>2.4518678</v>
      </c>
      <c r="O647" s="38">
        <v>0</v>
      </c>
      <c r="P647" s="38">
        <v>2.4518678</v>
      </c>
      <c r="Q647" s="38">
        <v>0</v>
      </c>
      <c r="R647" s="38">
        <v>0</v>
      </c>
      <c r="S647" s="40">
        <f t="shared" si="60"/>
        <v>0</v>
      </c>
      <c r="T647" s="26" t="str">
        <f t="shared" si="62"/>
        <v>-</v>
      </c>
      <c r="U647" s="38"/>
      <c r="V647" s="38"/>
      <c r="W647" s="41"/>
      <c r="X647" s="42" t="s">
        <v>243</v>
      </c>
    </row>
    <row r="648" spans="1:24" s="29" customFormat="1" x14ac:dyDescent="0.25">
      <c r="A648" s="36"/>
      <c r="B648" s="37" t="s">
        <v>259</v>
      </c>
      <c r="C648" s="38">
        <v>0</v>
      </c>
      <c r="D648" s="39">
        <f t="shared" si="67"/>
        <v>0</v>
      </c>
      <c r="E648" s="39">
        <f t="shared" si="67"/>
        <v>0.34609599419999998</v>
      </c>
      <c r="F648" s="38">
        <v>0</v>
      </c>
      <c r="G648" s="38">
        <v>0</v>
      </c>
      <c r="H648" s="38">
        <v>0</v>
      </c>
      <c r="I648" s="38">
        <v>0</v>
      </c>
      <c r="J648" s="38">
        <v>0</v>
      </c>
      <c r="K648" s="38">
        <v>0.34609599419999998</v>
      </c>
      <c r="L648" s="38">
        <v>0</v>
      </c>
      <c r="M648" s="38">
        <v>0</v>
      </c>
      <c r="N648" s="38">
        <v>0.29330169</v>
      </c>
      <c r="O648" s="38">
        <v>0</v>
      </c>
      <c r="P648" s="38">
        <v>0.29330169</v>
      </c>
      <c r="Q648" s="38">
        <v>0</v>
      </c>
      <c r="R648" s="38">
        <v>0</v>
      </c>
      <c r="S648" s="40">
        <f t="shared" si="60"/>
        <v>0.34609599419999998</v>
      </c>
      <c r="T648" s="26" t="str">
        <f t="shared" si="62"/>
        <v>-</v>
      </c>
      <c r="U648" s="38"/>
      <c r="V648" s="38"/>
      <c r="W648" s="41" t="s">
        <v>104</v>
      </c>
      <c r="X648" s="42" t="s">
        <v>243</v>
      </c>
    </row>
    <row r="649" spans="1:24" s="29" customFormat="1" x14ac:dyDescent="0.25">
      <c r="A649" s="36"/>
      <c r="B649" s="37" t="s">
        <v>260</v>
      </c>
      <c r="C649" s="38">
        <v>0</v>
      </c>
      <c r="D649" s="39">
        <f t="shared" si="67"/>
        <v>0</v>
      </c>
      <c r="E649" s="39">
        <f t="shared" si="67"/>
        <v>0.34609599419999998</v>
      </c>
      <c r="F649" s="38">
        <v>0</v>
      </c>
      <c r="G649" s="38">
        <v>0</v>
      </c>
      <c r="H649" s="38">
        <v>0</v>
      </c>
      <c r="I649" s="38">
        <v>0</v>
      </c>
      <c r="J649" s="38">
        <v>0</v>
      </c>
      <c r="K649" s="38">
        <v>0.34609599419999998</v>
      </c>
      <c r="L649" s="38">
        <v>0</v>
      </c>
      <c r="M649" s="38">
        <v>0</v>
      </c>
      <c r="N649" s="38">
        <v>0.29330169</v>
      </c>
      <c r="O649" s="38">
        <v>0</v>
      </c>
      <c r="P649" s="38">
        <v>0.29330169</v>
      </c>
      <c r="Q649" s="38">
        <v>0</v>
      </c>
      <c r="R649" s="38">
        <v>0</v>
      </c>
      <c r="S649" s="40">
        <f t="shared" si="60"/>
        <v>0.34609599419999998</v>
      </c>
      <c r="T649" s="26" t="str">
        <f t="shared" si="62"/>
        <v>-</v>
      </c>
      <c r="U649" s="38"/>
      <c r="V649" s="38"/>
      <c r="W649" s="41" t="s">
        <v>104</v>
      </c>
      <c r="X649" s="42" t="s">
        <v>243</v>
      </c>
    </row>
    <row r="650" spans="1:24" s="29" customFormat="1" x14ac:dyDescent="0.25">
      <c r="A650" s="36"/>
      <c r="B650" s="37" t="s">
        <v>261</v>
      </c>
      <c r="C650" s="38">
        <v>0</v>
      </c>
      <c r="D650" s="39">
        <f t="shared" si="67"/>
        <v>0</v>
      </c>
      <c r="E650" s="39">
        <f t="shared" si="67"/>
        <v>6.5000000000000002E-2</v>
      </c>
      <c r="F650" s="38">
        <v>0</v>
      </c>
      <c r="G650" s="38">
        <v>0</v>
      </c>
      <c r="H650" s="38">
        <v>0</v>
      </c>
      <c r="I650" s="38">
        <v>0</v>
      </c>
      <c r="J650" s="38">
        <v>0</v>
      </c>
      <c r="K650" s="38">
        <v>0</v>
      </c>
      <c r="L650" s="38">
        <v>0</v>
      </c>
      <c r="M650" s="38">
        <v>6.5000000000000002E-2</v>
      </c>
      <c r="N650" s="38">
        <v>5.508474E-2</v>
      </c>
      <c r="O650" s="38">
        <v>5.508474E-2</v>
      </c>
      <c r="P650" s="38">
        <v>5.508474E-2</v>
      </c>
      <c r="Q650" s="38">
        <v>5.508474E-2</v>
      </c>
      <c r="R650" s="38">
        <v>0</v>
      </c>
      <c r="S650" s="40">
        <f t="shared" ref="S650:S713" si="68">E650-D650</f>
        <v>6.5000000000000002E-2</v>
      </c>
      <c r="T650" s="26" t="str">
        <f t="shared" si="62"/>
        <v>-</v>
      </c>
      <c r="U650" s="38"/>
      <c r="V650" s="38"/>
      <c r="W650" s="41" t="s">
        <v>104</v>
      </c>
      <c r="X650" s="42" t="s">
        <v>243</v>
      </c>
    </row>
    <row r="651" spans="1:24" s="29" customFormat="1" x14ac:dyDescent="0.25">
      <c r="A651" s="36"/>
      <c r="B651" s="37" t="s">
        <v>262</v>
      </c>
      <c r="C651" s="38">
        <v>0</v>
      </c>
      <c r="D651" s="39">
        <f t="shared" si="67"/>
        <v>0</v>
      </c>
      <c r="E651" s="39">
        <f t="shared" si="67"/>
        <v>4.9500000000000002E-2</v>
      </c>
      <c r="F651" s="38">
        <v>0</v>
      </c>
      <c r="G651" s="38">
        <v>0</v>
      </c>
      <c r="H651" s="38">
        <v>0</v>
      </c>
      <c r="I651" s="38">
        <v>0</v>
      </c>
      <c r="J651" s="38">
        <v>0</v>
      </c>
      <c r="K651" s="38">
        <v>0</v>
      </c>
      <c r="L651" s="38">
        <v>0</v>
      </c>
      <c r="M651" s="38">
        <v>4.9500000000000002E-2</v>
      </c>
      <c r="N651" s="38">
        <v>4.197915E-2</v>
      </c>
      <c r="O651" s="38">
        <v>4.197915E-2</v>
      </c>
      <c r="P651" s="38">
        <v>4.197915E-2</v>
      </c>
      <c r="Q651" s="38">
        <v>4.197915E-2</v>
      </c>
      <c r="R651" s="38">
        <v>0</v>
      </c>
      <c r="S651" s="40">
        <f t="shared" si="68"/>
        <v>4.9500000000000002E-2</v>
      </c>
      <c r="T651" s="26" t="str">
        <f t="shared" si="62"/>
        <v>-</v>
      </c>
      <c r="U651" s="38"/>
      <c r="V651" s="38"/>
      <c r="W651" s="41" t="s">
        <v>104</v>
      </c>
      <c r="X651" s="42" t="s">
        <v>243</v>
      </c>
    </row>
    <row r="652" spans="1:24" s="29" customFormat="1" ht="31.5" x14ac:dyDescent="0.25">
      <c r="A652" s="36"/>
      <c r="B652" s="37" t="s">
        <v>263</v>
      </c>
      <c r="C652" s="38">
        <v>0</v>
      </c>
      <c r="D652" s="39">
        <f t="shared" si="67"/>
        <v>0</v>
      </c>
      <c r="E652" s="39">
        <f t="shared" si="67"/>
        <v>0.39352999999999999</v>
      </c>
      <c r="F652" s="38">
        <v>0</v>
      </c>
      <c r="G652" s="38">
        <v>0</v>
      </c>
      <c r="H652" s="38">
        <v>0</v>
      </c>
      <c r="I652" s="38">
        <v>0</v>
      </c>
      <c r="J652" s="38">
        <v>0</v>
      </c>
      <c r="K652" s="38">
        <v>0.39352999999999999</v>
      </c>
      <c r="L652" s="38">
        <v>0</v>
      </c>
      <c r="M652" s="38">
        <v>0</v>
      </c>
      <c r="N652" s="38">
        <v>0.33350000000000002</v>
      </c>
      <c r="O652" s="38">
        <v>0</v>
      </c>
      <c r="P652" s="38">
        <v>0.33350000000000002</v>
      </c>
      <c r="Q652" s="38">
        <v>0</v>
      </c>
      <c r="R652" s="38">
        <v>0</v>
      </c>
      <c r="S652" s="40">
        <f t="shared" si="68"/>
        <v>0.39352999999999999</v>
      </c>
      <c r="T652" s="26" t="str">
        <f t="shared" si="62"/>
        <v>-</v>
      </c>
      <c r="U652" s="38"/>
      <c r="V652" s="38"/>
      <c r="W652" s="41" t="s">
        <v>104</v>
      </c>
      <c r="X652" s="42" t="s">
        <v>243</v>
      </c>
    </row>
    <row r="653" spans="1:24" s="47" customFormat="1" x14ac:dyDescent="0.25">
      <c r="A653" s="36">
        <v>426</v>
      </c>
      <c r="B653" s="37" t="s">
        <v>122</v>
      </c>
      <c r="C653" s="38">
        <f>SUM(C654:C828)</f>
        <v>0</v>
      </c>
      <c r="D653" s="39">
        <f t="shared" si="67"/>
        <v>0</v>
      </c>
      <c r="E653" s="39">
        <f t="shared" si="67"/>
        <v>22.733016869999997</v>
      </c>
      <c r="F653" s="38">
        <f t="shared" ref="F653:S653" si="69">SUM(F654:F828)</f>
        <v>0</v>
      </c>
      <c r="G653" s="38">
        <f t="shared" si="69"/>
        <v>0</v>
      </c>
      <c r="H653" s="38">
        <f t="shared" si="69"/>
        <v>0</v>
      </c>
      <c r="I653" s="38">
        <f t="shared" si="69"/>
        <v>0</v>
      </c>
      <c r="J653" s="38">
        <f t="shared" si="69"/>
        <v>0</v>
      </c>
      <c r="K653" s="38">
        <f t="shared" si="69"/>
        <v>3.0239193778</v>
      </c>
      <c r="L653" s="38">
        <f t="shared" si="69"/>
        <v>0</v>
      </c>
      <c r="M653" s="38">
        <f t="shared" si="69"/>
        <v>19.709097492199998</v>
      </c>
      <c r="N653" s="38">
        <f t="shared" si="69"/>
        <v>52.957541819999996</v>
      </c>
      <c r="O653" s="38">
        <f t="shared" si="69"/>
        <v>39.305693730000002</v>
      </c>
      <c r="P653" s="38">
        <f t="shared" si="69"/>
        <v>51.313490489999992</v>
      </c>
      <c r="Q653" s="38">
        <f t="shared" si="69"/>
        <v>42.102678209999979</v>
      </c>
      <c r="R653" s="38">
        <f t="shared" si="69"/>
        <v>0</v>
      </c>
      <c r="S653" s="38">
        <f t="shared" si="69"/>
        <v>22.733016869999997</v>
      </c>
      <c r="T653" s="26" t="str">
        <f t="shared" si="62"/>
        <v>-</v>
      </c>
      <c r="U653" s="38"/>
      <c r="V653" s="38"/>
      <c r="W653" s="41"/>
      <c r="X653" s="48"/>
    </row>
    <row r="654" spans="1:24" s="29" customFormat="1" ht="47.25" x14ac:dyDescent="0.25">
      <c r="A654" s="36"/>
      <c r="B654" s="37" t="s">
        <v>938</v>
      </c>
      <c r="C654" s="38">
        <v>0</v>
      </c>
      <c r="D654" s="39">
        <f t="shared" si="67"/>
        <v>0</v>
      </c>
      <c r="E654" s="39">
        <f t="shared" si="67"/>
        <v>1.65237E-3</v>
      </c>
      <c r="F654" s="38">
        <v>0</v>
      </c>
      <c r="G654" s="38">
        <v>0</v>
      </c>
      <c r="H654" s="38">
        <v>0</v>
      </c>
      <c r="I654" s="38">
        <v>0</v>
      </c>
      <c r="J654" s="38">
        <v>0</v>
      </c>
      <c r="K654" s="38">
        <v>1.65237E-3</v>
      </c>
      <c r="L654" s="38">
        <v>0</v>
      </c>
      <c r="M654" s="38">
        <v>0</v>
      </c>
      <c r="N654" s="38">
        <v>0.17605895999999999</v>
      </c>
      <c r="O654" s="38">
        <v>1.7265900000000001E-3</v>
      </c>
      <c r="P654" s="38">
        <v>0.17605895999999999</v>
      </c>
      <c r="Q654" s="38">
        <v>0.17605895999999999</v>
      </c>
      <c r="R654" s="38">
        <v>0</v>
      </c>
      <c r="S654" s="40">
        <f t="shared" si="68"/>
        <v>1.65237E-3</v>
      </c>
      <c r="T654" s="26" t="str">
        <f t="shared" si="62"/>
        <v>-</v>
      </c>
      <c r="U654" s="38"/>
      <c r="V654" s="38"/>
      <c r="W654" s="41" t="s">
        <v>1115</v>
      </c>
      <c r="X654" s="42" t="s">
        <v>237</v>
      </c>
    </row>
    <row r="655" spans="1:24" s="29" customFormat="1" ht="47.25" x14ac:dyDescent="0.25">
      <c r="A655" s="36"/>
      <c r="B655" s="37" t="s">
        <v>939</v>
      </c>
      <c r="C655" s="38">
        <v>0</v>
      </c>
      <c r="D655" s="39">
        <f t="shared" si="67"/>
        <v>0</v>
      </c>
      <c r="E655" s="39">
        <f t="shared" si="67"/>
        <v>0</v>
      </c>
      <c r="F655" s="38">
        <v>0</v>
      </c>
      <c r="G655" s="38">
        <v>0</v>
      </c>
      <c r="H655" s="38">
        <v>0</v>
      </c>
      <c r="I655" s="38">
        <v>0</v>
      </c>
      <c r="J655" s="38">
        <v>0</v>
      </c>
      <c r="K655" s="38">
        <v>0.35756558259999999</v>
      </c>
      <c r="L655" s="38">
        <v>0</v>
      </c>
      <c r="M655" s="38">
        <v>-0.35756558259999999</v>
      </c>
      <c r="N655" s="38">
        <v>0</v>
      </c>
      <c r="O655" s="38">
        <v>-0.30060706999999998</v>
      </c>
      <c r="P655" s="38">
        <v>0</v>
      </c>
      <c r="Q655" s="38">
        <v>0</v>
      </c>
      <c r="R655" s="38">
        <v>0</v>
      </c>
      <c r="S655" s="40">
        <f t="shared" si="68"/>
        <v>0</v>
      </c>
      <c r="T655" s="26" t="str">
        <f t="shared" si="62"/>
        <v>-</v>
      </c>
      <c r="U655" s="38"/>
      <c r="V655" s="38"/>
      <c r="W655" s="41" t="s">
        <v>1115</v>
      </c>
      <c r="X655" s="42" t="s">
        <v>237</v>
      </c>
    </row>
    <row r="656" spans="1:24" s="29" customFormat="1" ht="47.25" x14ac:dyDescent="0.25">
      <c r="A656" s="36"/>
      <c r="B656" s="37" t="s">
        <v>940</v>
      </c>
      <c r="C656" s="38">
        <v>0</v>
      </c>
      <c r="D656" s="39">
        <f t="shared" si="67"/>
        <v>0</v>
      </c>
      <c r="E656" s="39">
        <f t="shared" si="67"/>
        <v>0</v>
      </c>
      <c r="F656" s="38">
        <v>0</v>
      </c>
      <c r="G656" s="38">
        <v>0</v>
      </c>
      <c r="H656" s="38">
        <v>0</v>
      </c>
      <c r="I656" s="38">
        <v>0</v>
      </c>
      <c r="J656" s="38">
        <v>0</v>
      </c>
      <c r="K656" s="38">
        <v>1.26633E-3</v>
      </c>
      <c r="L656" s="38">
        <v>0</v>
      </c>
      <c r="M656" s="38">
        <v>-1.26633E-3</v>
      </c>
      <c r="N656" s="38">
        <v>0</v>
      </c>
      <c r="O656" s="38">
        <v>-0.13360316999999999</v>
      </c>
      <c r="P656" s="38">
        <v>0</v>
      </c>
      <c r="Q656" s="38">
        <v>0</v>
      </c>
      <c r="R656" s="38">
        <v>0</v>
      </c>
      <c r="S656" s="40">
        <f t="shared" si="68"/>
        <v>0</v>
      </c>
      <c r="T656" s="26" t="str">
        <f t="shared" si="62"/>
        <v>-</v>
      </c>
      <c r="U656" s="38"/>
      <c r="V656" s="38"/>
      <c r="W656" s="41" t="s">
        <v>1115</v>
      </c>
      <c r="X656" s="42" t="s">
        <v>237</v>
      </c>
    </row>
    <row r="657" spans="1:24" s="29" customFormat="1" ht="47.25" x14ac:dyDescent="0.25">
      <c r="A657" s="36"/>
      <c r="B657" s="37" t="s">
        <v>941</v>
      </c>
      <c r="C657" s="38">
        <v>0</v>
      </c>
      <c r="D657" s="39">
        <f t="shared" si="67"/>
        <v>0</v>
      </c>
      <c r="E657" s="39">
        <f t="shared" si="67"/>
        <v>0</v>
      </c>
      <c r="F657" s="38">
        <v>0</v>
      </c>
      <c r="G657" s="38">
        <v>0</v>
      </c>
      <c r="H657" s="38">
        <v>0</v>
      </c>
      <c r="I657" s="38">
        <v>0</v>
      </c>
      <c r="J657" s="38">
        <v>0</v>
      </c>
      <c r="K657" s="38">
        <v>0.79459019959999999</v>
      </c>
      <c r="L657" s="38">
        <v>0</v>
      </c>
      <c r="M657" s="38">
        <v>-0.79459019959999999</v>
      </c>
      <c r="N657" s="38">
        <v>0</v>
      </c>
      <c r="O657" s="38">
        <v>-0.66801571999999998</v>
      </c>
      <c r="P657" s="38">
        <v>0</v>
      </c>
      <c r="Q657" s="38">
        <v>0</v>
      </c>
      <c r="R657" s="38">
        <v>0</v>
      </c>
      <c r="S657" s="40">
        <f t="shared" si="68"/>
        <v>0</v>
      </c>
      <c r="T657" s="26" t="str">
        <f t="shared" si="62"/>
        <v>-</v>
      </c>
      <c r="U657" s="38"/>
      <c r="V657" s="38"/>
      <c r="W657" s="41" t="s">
        <v>1115</v>
      </c>
      <c r="X657" s="42" t="s">
        <v>237</v>
      </c>
    </row>
    <row r="658" spans="1:24" s="29" customFormat="1" ht="47.25" x14ac:dyDescent="0.25">
      <c r="A658" s="36"/>
      <c r="B658" s="37" t="s">
        <v>942</v>
      </c>
      <c r="C658" s="38">
        <v>0</v>
      </c>
      <c r="D658" s="39">
        <f t="shared" si="67"/>
        <v>0</v>
      </c>
      <c r="E658" s="39">
        <f t="shared" si="67"/>
        <v>0</v>
      </c>
      <c r="F658" s="38">
        <v>0</v>
      </c>
      <c r="G658" s="38">
        <v>0</v>
      </c>
      <c r="H658" s="38">
        <v>0</v>
      </c>
      <c r="I658" s="38">
        <v>0</v>
      </c>
      <c r="J658" s="38">
        <v>0</v>
      </c>
      <c r="K658" s="38">
        <v>0.1589180352</v>
      </c>
      <c r="L658" s="38">
        <v>0</v>
      </c>
      <c r="M658" s="38">
        <v>-0.1589180352</v>
      </c>
      <c r="N658" s="38">
        <v>0</v>
      </c>
      <c r="O658" s="38">
        <v>-0.13360314000000001</v>
      </c>
      <c r="P658" s="38">
        <v>0</v>
      </c>
      <c r="Q658" s="38">
        <v>0</v>
      </c>
      <c r="R658" s="38">
        <v>0</v>
      </c>
      <c r="S658" s="40">
        <f t="shared" si="68"/>
        <v>0</v>
      </c>
      <c r="T658" s="26" t="str">
        <f t="shared" si="62"/>
        <v>-</v>
      </c>
      <c r="U658" s="38"/>
      <c r="V658" s="38"/>
      <c r="W658" s="41" t="s">
        <v>1115</v>
      </c>
      <c r="X658" s="42" t="s">
        <v>237</v>
      </c>
    </row>
    <row r="659" spans="1:24" s="29" customFormat="1" ht="47.25" x14ac:dyDescent="0.25">
      <c r="A659" s="36"/>
      <c r="B659" s="37" t="s">
        <v>943</v>
      </c>
      <c r="C659" s="38">
        <v>0</v>
      </c>
      <c r="D659" s="39">
        <f t="shared" si="67"/>
        <v>0</v>
      </c>
      <c r="E659" s="39">
        <f t="shared" si="67"/>
        <v>9.6885999999999999E-4</v>
      </c>
      <c r="F659" s="38">
        <v>0</v>
      </c>
      <c r="G659" s="38">
        <v>0</v>
      </c>
      <c r="H659" s="38">
        <v>0</v>
      </c>
      <c r="I659" s="38">
        <v>0</v>
      </c>
      <c r="J659" s="38">
        <v>0</v>
      </c>
      <c r="K659" s="38">
        <v>9.6885999999999999E-4</v>
      </c>
      <c r="L659" s="38">
        <v>0</v>
      </c>
      <c r="M659" s="38">
        <v>0</v>
      </c>
      <c r="N659" s="38">
        <v>0.10323123999999999</v>
      </c>
      <c r="O659" s="38">
        <v>1.01238E-3</v>
      </c>
      <c r="P659" s="38">
        <v>0.10323123999999999</v>
      </c>
      <c r="Q659" s="38">
        <v>0.10323123999999999</v>
      </c>
      <c r="R659" s="38">
        <v>0</v>
      </c>
      <c r="S659" s="40">
        <f t="shared" si="68"/>
        <v>9.6885999999999999E-4</v>
      </c>
      <c r="T659" s="26" t="str">
        <f t="shared" si="62"/>
        <v>-</v>
      </c>
      <c r="U659" s="38"/>
      <c r="V659" s="38"/>
      <c r="W659" s="41" t="s">
        <v>1115</v>
      </c>
      <c r="X659" s="42" t="s">
        <v>237</v>
      </c>
    </row>
    <row r="660" spans="1:24" s="29" customFormat="1" ht="47.25" x14ac:dyDescent="0.25">
      <c r="A660" s="36"/>
      <c r="B660" s="37" t="s">
        <v>944</v>
      </c>
      <c r="C660" s="38">
        <v>0</v>
      </c>
      <c r="D660" s="39">
        <f t="shared" si="67"/>
        <v>0</v>
      </c>
      <c r="E660" s="39">
        <f t="shared" si="67"/>
        <v>0.32291957879999994</v>
      </c>
      <c r="F660" s="38">
        <v>0</v>
      </c>
      <c r="G660" s="38">
        <v>0</v>
      </c>
      <c r="H660" s="38">
        <v>0</v>
      </c>
      <c r="I660" s="38">
        <v>0</v>
      </c>
      <c r="J660" s="38">
        <v>0</v>
      </c>
      <c r="K660" s="38">
        <v>0.32864337580000003</v>
      </c>
      <c r="L660" s="38">
        <v>0</v>
      </c>
      <c r="M660" s="38">
        <v>-5.723797000000086E-3</v>
      </c>
      <c r="N660" s="38">
        <v>0.27942914000000002</v>
      </c>
      <c r="O660" s="38">
        <v>2.74033E-3</v>
      </c>
      <c r="P660" s="38">
        <v>0.27942914000000002</v>
      </c>
      <c r="Q660" s="38">
        <v>0.27942914000000002</v>
      </c>
      <c r="R660" s="38">
        <v>0</v>
      </c>
      <c r="S660" s="40">
        <f t="shared" si="68"/>
        <v>0.32291957879999994</v>
      </c>
      <c r="T660" s="26" t="str">
        <f t="shared" si="62"/>
        <v>-</v>
      </c>
      <c r="U660" s="38"/>
      <c r="V660" s="38"/>
      <c r="W660" s="41" t="s">
        <v>1115</v>
      </c>
      <c r="X660" s="42" t="s">
        <v>237</v>
      </c>
    </row>
    <row r="661" spans="1:24" s="29" customFormat="1" ht="47.25" x14ac:dyDescent="0.25">
      <c r="A661" s="36"/>
      <c r="B661" s="37" t="s">
        <v>945</v>
      </c>
      <c r="C661" s="38">
        <v>0</v>
      </c>
      <c r="D661" s="39">
        <f t="shared" si="67"/>
        <v>0</v>
      </c>
      <c r="E661" s="39">
        <f t="shared" si="67"/>
        <v>0</v>
      </c>
      <c r="F661" s="38">
        <v>0</v>
      </c>
      <c r="G661" s="38">
        <v>0</v>
      </c>
      <c r="H661" s="38">
        <v>0</v>
      </c>
      <c r="I661" s="38">
        <v>0</v>
      </c>
      <c r="J661" s="38">
        <v>0</v>
      </c>
      <c r="K661" s="38">
        <v>6.2770720000000002E-2</v>
      </c>
      <c r="L661" s="38">
        <v>0</v>
      </c>
      <c r="M661" s="38">
        <v>-6.2770720000000002E-2</v>
      </c>
      <c r="N661" s="38">
        <v>0</v>
      </c>
      <c r="O661" s="38">
        <v>-0.10589632</v>
      </c>
      <c r="P661" s="38">
        <v>0</v>
      </c>
      <c r="Q661" s="38">
        <v>0</v>
      </c>
      <c r="R661" s="38">
        <v>0</v>
      </c>
      <c r="S661" s="40">
        <f t="shared" si="68"/>
        <v>0</v>
      </c>
      <c r="T661" s="26" t="str">
        <f t="shared" ref="T661:T724" si="70">IF((F661+H661+J661+L661)&gt;0,E661/(F661+H661+J661+L661),"-")</f>
        <v>-</v>
      </c>
      <c r="U661" s="38"/>
      <c r="V661" s="38"/>
      <c r="W661" s="41" t="s">
        <v>1115</v>
      </c>
      <c r="X661" s="42" t="s">
        <v>237</v>
      </c>
    </row>
    <row r="662" spans="1:24" s="29" customFormat="1" ht="47.25" x14ac:dyDescent="0.25">
      <c r="A662" s="36"/>
      <c r="B662" s="37" t="s">
        <v>946</v>
      </c>
      <c r="C662" s="38">
        <v>0</v>
      </c>
      <c r="D662" s="39">
        <f t="shared" si="67"/>
        <v>0</v>
      </c>
      <c r="E662" s="39">
        <f t="shared" si="67"/>
        <v>0.13417329759999999</v>
      </c>
      <c r="F662" s="38">
        <v>0</v>
      </c>
      <c r="G662" s="38">
        <v>0</v>
      </c>
      <c r="H662" s="38">
        <v>0</v>
      </c>
      <c r="I662" s="38">
        <v>0</v>
      </c>
      <c r="J662" s="38">
        <v>0</v>
      </c>
      <c r="K662" s="38">
        <v>0.13617329759999999</v>
      </c>
      <c r="L662" s="38">
        <v>0</v>
      </c>
      <c r="M662" s="38">
        <v>-2E-3</v>
      </c>
      <c r="N662" s="38">
        <v>0.11578142</v>
      </c>
      <c r="O662" s="38">
        <v>1.1354500000000001E-3</v>
      </c>
      <c r="P662" s="38">
        <v>0.11578142</v>
      </c>
      <c r="Q662" s="38">
        <v>0.11578142</v>
      </c>
      <c r="R662" s="38">
        <v>0</v>
      </c>
      <c r="S662" s="40">
        <f t="shared" si="68"/>
        <v>0.13417329759999999</v>
      </c>
      <c r="T662" s="26" t="str">
        <f t="shared" si="70"/>
        <v>-</v>
      </c>
      <c r="U662" s="38"/>
      <c r="V662" s="38"/>
      <c r="W662" s="41" t="s">
        <v>1115</v>
      </c>
      <c r="X662" s="42" t="s">
        <v>237</v>
      </c>
    </row>
    <row r="663" spans="1:24" s="29" customFormat="1" ht="47.25" x14ac:dyDescent="0.25">
      <c r="A663" s="36"/>
      <c r="B663" s="37" t="s">
        <v>947</v>
      </c>
      <c r="C663" s="38">
        <v>0</v>
      </c>
      <c r="D663" s="39">
        <f t="shared" si="67"/>
        <v>0</v>
      </c>
      <c r="E663" s="39">
        <f t="shared" si="67"/>
        <v>0</v>
      </c>
      <c r="F663" s="38">
        <v>0</v>
      </c>
      <c r="G663" s="38">
        <v>0</v>
      </c>
      <c r="H663" s="38">
        <v>0</v>
      </c>
      <c r="I663" s="38">
        <v>0</v>
      </c>
      <c r="J663" s="38">
        <v>0</v>
      </c>
      <c r="K663" s="38">
        <v>0</v>
      </c>
      <c r="L663" s="38">
        <v>0</v>
      </c>
      <c r="M663" s="38">
        <v>0</v>
      </c>
      <c r="N663" s="38">
        <v>0.13890985</v>
      </c>
      <c r="O663" s="38">
        <v>0.13890985</v>
      </c>
      <c r="P663" s="38">
        <v>0.13890985</v>
      </c>
      <c r="Q663" s="38">
        <v>0.13890985</v>
      </c>
      <c r="R663" s="38">
        <v>0</v>
      </c>
      <c r="S663" s="40">
        <f t="shared" si="68"/>
        <v>0</v>
      </c>
      <c r="T663" s="26" t="str">
        <f t="shared" si="70"/>
        <v>-</v>
      </c>
      <c r="U663" s="38"/>
      <c r="V663" s="38"/>
      <c r="W663" s="41" t="s">
        <v>1115</v>
      </c>
      <c r="X663" s="42" t="s">
        <v>237</v>
      </c>
    </row>
    <row r="664" spans="1:24" s="29" customFormat="1" ht="47.25" x14ac:dyDescent="0.25">
      <c r="A664" s="36"/>
      <c r="B664" s="37" t="s">
        <v>948</v>
      </c>
      <c r="C664" s="38">
        <v>0</v>
      </c>
      <c r="D664" s="39">
        <f t="shared" si="67"/>
        <v>0</v>
      </c>
      <c r="E664" s="39">
        <f t="shared" si="67"/>
        <v>0.11210000000000001</v>
      </c>
      <c r="F664" s="38">
        <v>0</v>
      </c>
      <c r="G664" s="38">
        <v>0</v>
      </c>
      <c r="H664" s="38">
        <v>0</v>
      </c>
      <c r="I664" s="38">
        <v>0</v>
      </c>
      <c r="J664" s="38">
        <v>0</v>
      </c>
      <c r="K664" s="38">
        <v>0</v>
      </c>
      <c r="L664" s="38">
        <v>0</v>
      </c>
      <c r="M664" s="38">
        <v>0.11210000000000001</v>
      </c>
      <c r="N664" s="38">
        <v>0.10683508</v>
      </c>
      <c r="O664" s="38">
        <v>0.10683508</v>
      </c>
      <c r="P664" s="38">
        <v>0.10683508</v>
      </c>
      <c r="Q664" s="38">
        <v>0.10683508</v>
      </c>
      <c r="R664" s="38">
        <v>0</v>
      </c>
      <c r="S664" s="40">
        <f t="shared" si="68"/>
        <v>0.11210000000000001</v>
      </c>
      <c r="T664" s="26" t="str">
        <f t="shared" si="70"/>
        <v>-</v>
      </c>
      <c r="U664" s="38"/>
      <c r="V664" s="38"/>
      <c r="W664" s="41" t="s">
        <v>1115</v>
      </c>
      <c r="X664" s="42" t="s">
        <v>237</v>
      </c>
    </row>
    <row r="665" spans="1:24" s="29" customFormat="1" ht="47.25" x14ac:dyDescent="0.25">
      <c r="A665" s="36"/>
      <c r="B665" s="37" t="s">
        <v>949</v>
      </c>
      <c r="C665" s="38">
        <v>0</v>
      </c>
      <c r="D665" s="39">
        <f t="shared" si="67"/>
        <v>0</v>
      </c>
      <c r="E665" s="39">
        <f t="shared" si="67"/>
        <v>0.170048</v>
      </c>
      <c r="F665" s="38">
        <v>0</v>
      </c>
      <c r="G665" s="38">
        <v>0</v>
      </c>
      <c r="H665" s="38">
        <v>0</v>
      </c>
      <c r="I665" s="38">
        <v>0</v>
      </c>
      <c r="J665" s="38">
        <v>0</v>
      </c>
      <c r="K665" s="38">
        <v>0</v>
      </c>
      <c r="L665" s="38">
        <v>0</v>
      </c>
      <c r="M665" s="38">
        <v>0.170048</v>
      </c>
      <c r="N665" s="38">
        <v>0.1529894</v>
      </c>
      <c r="O665" s="38">
        <v>0.1529894</v>
      </c>
      <c r="P665" s="38">
        <v>0.1529894</v>
      </c>
      <c r="Q665" s="38">
        <v>0.1529894</v>
      </c>
      <c r="R665" s="38">
        <v>0</v>
      </c>
      <c r="S665" s="40">
        <f t="shared" si="68"/>
        <v>0.170048</v>
      </c>
      <c r="T665" s="26" t="str">
        <f t="shared" si="70"/>
        <v>-</v>
      </c>
      <c r="U665" s="38"/>
      <c r="V665" s="38"/>
      <c r="W665" s="41" t="s">
        <v>1115</v>
      </c>
      <c r="X665" s="42" t="s">
        <v>237</v>
      </c>
    </row>
    <row r="666" spans="1:24" s="29" customFormat="1" ht="47.25" x14ac:dyDescent="0.25">
      <c r="A666" s="36"/>
      <c r="B666" s="37" t="s">
        <v>950</v>
      </c>
      <c r="C666" s="38">
        <v>0</v>
      </c>
      <c r="D666" s="39">
        <f t="shared" ref="D666:E729" si="71">F666+H666+J666+L666</f>
        <v>0</v>
      </c>
      <c r="E666" s="39">
        <f t="shared" si="71"/>
        <v>0.44333899999999998</v>
      </c>
      <c r="F666" s="38">
        <v>0</v>
      </c>
      <c r="G666" s="38">
        <v>0</v>
      </c>
      <c r="H666" s="38">
        <v>0</v>
      </c>
      <c r="I666" s="38">
        <v>0</v>
      </c>
      <c r="J666" s="38">
        <v>0</v>
      </c>
      <c r="K666" s="38">
        <v>0</v>
      </c>
      <c r="L666" s="38">
        <v>0</v>
      </c>
      <c r="M666" s="38">
        <v>0.44333899999999998</v>
      </c>
      <c r="N666" s="38">
        <v>0.38517341999999999</v>
      </c>
      <c r="O666" s="38">
        <v>0.38517341999999999</v>
      </c>
      <c r="P666" s="38">
        <v>0.38517341999999999</v>
      </c>
      <c r="Q666" s="38">
        <v>0.38517341999999999</v>
      </c>
      <c r="R666" s="38">
        <v>0</v>
      </c>
      <c r="S666" s="40">
        <f t="shared" si="68"/>
        <v>0.44333899999999998</v>
      </c>
      <c r="T666" s="26" t="str">
        <f t="shared" si="70"/>
        <v>-</v>
      </c>
      <c r="U666" s="38"/>
      <c r="V666" s="38"/>
      <c r="W666" s="41" t="s">
        <v>1115</v>
      </c>
      <c r="X666" s="42" t="s">
        <v>237</v>
      </c>
    </row>
    <row r="667" spans="1:24" s="29" customFormat="1" ht="47.25" x14ac:dyDescent="0.25">
      <c r="A667" s="36"/>
      <c r="B667" s="37" t="s">
        <v>951</v>
      </c>
      <c r="C667" s="38">
        <v>0</v>
      </c>
      <c r="D667" s="39">
        <f t="shared" si="71"/>
        <v>0</v>
      </c>
      <c r="E667" s="39">
        <f t="shared" si="71"/>
        <v>0</v>
      </c>
      <c r="F667" s="38">
        <v>0</v>
      </c>
      <c r="G667" s="38">
        <v>0</v>
      </c>
      <c r="H667" s="38">
        <v>0</v>
      </c>
      <c r="I667" s="38">
        <v>0</v>
      </c>
      <c r="J667" s="38">
        <v>0</v>
      </c>
      <c r="K667" s="38">
        <v>0</v>
      </c>
      <c r="L667" s="38">
        <v>0</v>
      </c>
      <c r="M667" s="38">
        <v>0</v>
      </c>
      <c r="N667" s="38">
        <v>0.30417859000000003</v>
      </c>
      <c r="O667" s="38">
        <v>0.30417859000000003</v>
      </c>
      <c r="P667" s="38">
        <v>0.30417859000000003</v>
      </c>
      <c r="Q667" s="38">
        <v>0.30417859000000003</v>
      </c>
      <c r="R667" s="38">
        <v>0</v>
      </c>
      <c r="S667" s="40">
        <f t="shared" si="68"/>
        <v>0</v>
      </c>
      <c r="T667" s="26" t="str">
        <f t="shared" si="70"/>
        <v>-</v>
      </c>
      <c r="U667" s="38"/>
      <c r="V667" s="38"/>
      <c r="W667" s="41" t="s">
        <v>1115</v>
      </c>
      <c r="X667" s="42" t="s">
        <v>237</v>
      </c>
    </row>
    <row r="668" spans="1:24" s="29" customFormat="1" ht="47.25" x14ac:dyDescent="0.25">
      <c r="A668" s="36"/>
      <c r="B668" s="37" t="s">
        <v>952</v>
      </c>
      <c r="C668" s="38">
        <v>0</v>
      </c>
      <c r="D668" s="39">
        <f t="shared" si="71"/>
        <v>0</v>
      </c>
      <c r="E668" s="39">
        <f t="shared" si="71"/>
        <v>0.43605100000000002</v>
      </c>
      <c r="F668" s="38">
        <v>0</v>
      </c>
      <c r="G668" s="38">
        <v>0</v>
      </c>
      <c r="H668" s="38">
        <v>0</v>
      </c>
      <c r="I668" s="38">
        <v>0</v>
      </c>
      <c r="J668" s="38">
        <v>0</v>
      </c>
      <c r="K668" s="38">
        <v>0</v>
      </c>
      <c r="L668" s="38">
        <v>0</v>
      </c>
      <c r="M668" s="38">
        <v>0.43605100000000002</v>
      </c>
      <c r="N668" s="38">
        <v>0.41837878000000001</v>
      </c>
      <c r="O668" s="38">
        <v>0.41837878000000001</v>
      </c>
      <c r="P668" s="38">
        <v>0.41837878000000001</v>
      </c>
      <c r="Q668" s="38">
        <v>0.41837878000000001</v>
      </c>
      <c r="R668" s="38">
        <v>0</v>
      </c>
      <c r="S668" s="40">
        <f t="shared" si="68"/>
        <v>0.43605100000000002</v>
      </c>
      <c r="T668" s="26" t="str">
        <f t="shared" si="70"/>
        <v>-</v>
      </c>
      <c r="U668" s="38"/>
      <c r="V668" s="38"/>
      <c r="W668" s="41" t="s">
        <v>1115</v>
      </c>
      <c r="X668" s="42" t="s">
        <v>237</v>
      </c>
    </row>
    <row r="669" spans="1:24" s="29" customFormat="1" ht="47.25" x14ac:dyDescent="0.25">
      <c r="A669" s="36"/>
      <c r="B669" s="37" t="s">
        <v>953</v>
      </c>
      <c r="C669" s="38">
        <v>0</v>
      </c>
      <c r="D669" s="39">
        <f t="shared" si="71"/>
        <v>0</v>
      </c>
      <c r="E669" s="39">
        <f t="shared" si="71"/>
        <v>0</v>
      </c>
      <c r="F669" s="38">
        <v>0</v>
      </c>
      <c r="G669" s="38">
        <v>0</v>
      </c>
      <c r="H669" s="38">
        <v>0</v>
      </c>
      <c r="I669" s="38">
        <v>0</v>
      </c>
      <c r="J669" s="38">
        <v>0</v>
      </c>
      <c r="K669" s="38">
        <v>0</v>
      </c>
      <c r="L669" s="38">
        <v>0</v>
      </c>
      <c r="M669" s="38">
        <v>0</v>
      </c>
      <c r="N669" s="38">
        <v>0.13664651</v>
      </c>
      <c r="O669" s="38">
        <v>0.13664651</v>
      </c>
      <c r="P669" s="38">
        <v>0.13664651</v>
      </c>
      <c r="Q669" s="38">
        <v>0.13664651</v>
      </c>
      <c r="R669" s="38">
        <v>0</v>
      </c>
      <c r="S669" s="40">
        <f t="shared" si="68"/>
        <v>0</v>
      </c>
      <c r="T669" s="26" t="str">
        <f t="shared" si="70"/>
        <v>-</v>
      </c>
      <c r="U669" s="38"/>
      <c r="V669" s="38"/>
      <c r="W669" s="41" t="s">
        <v>1115</v>
      </c>
      <c r="X669" s="42" t="s">
        <v>237</v>
      </c>
    </row>
    <row r="670" spans="1:24" s="29" customFormat="1" ht="47.25" x14ac:dyDescent="0.25">
      <c r="A670" s="36"/>
      <c r="B670" s="37" t="s">
        <v>954</v>
      </c>
      <c r="C670" s="38">
        <v>0</v>
      </c>
      <c r="D670" s="39">
        <f t="shared" si="71"/>
        <v>0</v>
      </c>
      <c r="E670" s="39">
        <f t="shared" si="71"/>
        <v>0.25264199999999998</v>
      </c>
      <c r="F670" s="38">
        <v>0</v>
      </c>
      <c r="G670" s="38">
        <v>0</v>
      </c>
      <c r="H670" s="38">
        <v>0</v>
      </c>
      <c r="I670" s="38">
        <v>0</v>
      </c>
      <c r="J670" s="38">
        <v>0</v>
      </c>
      <c r="K670" s="38">
        <v>0</v>
      </c>
      <c r="L670" s="38">
        <v>0</v>
      </c>
      <c r="M670" s="38">
        <v>0.25264199999999998</v>
      </c>
      <c r="N670" s="38">
        <v>0.21410426999999999</v>
      </c>
      <c r="O670" s="38">
        <v>0.21410426999999999</v>
      </c>
      <c r="P670" s="38">
        <v>0.21410426999999999</v>
      </c>
      <c r="Q670" s="38">
        <v>0.21410426999999999</v>
      </c>
      <c r="R670" s="38">
        <v>0</v>
      </c>
      <c r="S670" s="40">
        <f t="shared" si="68"/>
        <v>0.25264199999999998</v>
      </c>
      <c r="T670" s="26" t="str">
        <f t="shared" si="70"/>
        <v>-</v>
      </c>
      <c r="U670" s="38"/>
      <c r="V670" s="38"/>
      <c r="W670" s="41" t="s">
        <v>1115</v>
      </c>
      <c r="X670" s="42" t="s">
        <v>237</v>
      </c>
    </row>
    <row r="671" spans="1:24" s="29" customFormat="1" ht="47.25" x14ac:dyDescent="0.25">
      <c r="A671" s="36"/>
      <c r="B671" s="37" t="s">
        <v>955</v>
      </c>
      <c r="C671" s="38">
        <v>0</v>
      </c>
      <c r="D671" s="39">
        <f t="shared" si="71"/>
        <v>0</v>
      </c>
      <c r="E671" s="39">
        <f t="shared" si="71"/>
        <v>0.17004820700000001</v>
      </c>
      <c r="F671" s="38">
        <v>0</v>
      </c>
      <c r="G671" s="38">
        <v>0</v>
      </c>
      <c r="H671" s="38">
        <v>0</v>
      </c>
      <c r="I671" s="38">
        <v>0</v>
      </c>
      <c r="J671" s="38">
        <v>0</v>
      </c>
      <c r="K671" s="38">
        <v>0</v>
      </c>
      <c r="L671" s="38">
        <v>0</v>
      </c>
      <c r="M671" s="38">
        <v>0.17004820700000001</v>
      </c>
      <c r="N671" s="38">
        <v>0.14410865</v>
      </c>
      <c r="O671" s="38">
        <v>0.14410865</v>
      </c>
      <c r="P671" s="38">
        <v>0.14410865</v>
      </c>
      <c r="Q671" s="38">
        <v>0.14410865</v>
      </c>
      <c r="R671" s="38">
        <v>0</v>
      </c>
      <c r="S671" s="40">
        <f t="shared" si="68"/>
        <v>0.17004820700000001</v>
      </c>
      <c r="T671" s="26" t="str">
        <f t="shared" si="70"/>
        <v>-</v>
      </c>
      <c r="U671" s="38"/>
      <c r="V671" s="38"/>
      <c r="W671" s="41" t="s">
        <v>1115</v>
      </c>
      <c r="X671" s="42" t="s">
        <v>237</v>
      </c>
    </row>
    <row r="672" spans="1:24" s="29" customFormat="1" ht="47.25" x14ac:dyDescent="0.25">
      <c r="A672" s="36"/>
      <c r="B672" s="37" t="s">
        <v>956</v>
      </c>
      <c r="C672" s="38">
        <v>0</v>
      </c>
      <c r="D672" s="39">
        <f t="shared" si="71"/>
        <v>0</v>
      </c>
      <c r="E672" s="39">
        <f t="shared" si="71"/>
        <v>0</v>
      </c>
      <c r="F672" s="38">
        <v>0</v>
      </c>
      <c r="G672" s="38">
        <v>0</v>
      </c>
      <c r="H672" s="38">
        <v>0</v>
      </c>
      <c r="I672" s="38">
        <v>0</v>
      </c>
      <c r="J672" s="38">
        <v>0</v>
      </c>
      <c r="K672" s="38">
        <v>0</v>
      </c>
      <c r="L672" s="38">
        <v>0</v>
      </c>
      <c r="M672" s="38">
        <v>0</v>
      </c>
      <c r="N672" s="38">
        <v>0.32219242999999997</v>
      </c>
      <c r="O672" s="38">
        <v>0.32219242999999997</v>
      </c>
      <c r="P672" s="38">
        <v>0.32219242999999997</v>
      </c>
      <c r="Q672" s="38">
        <v>0.32219242999999997</v>
      </c>
      <c r="R672" s="38">
        <v>0</v>
      </c>
      <c r="S672" s="40">
        <f t="shared" si="68"/>
        <v>0</v>
      </c>
      <c r="T672" s="26" t="str">
        <f t="shared" si="70"/>
        <v>-</v>
      </c>
      <c r="U672" s="38"/>
      <c r="V672" s="38"/>
      <c r="W672" s="41" t="s">
        <v>1115</v>
      </c>
      <c r="X672" s="42" t="s">
        <v>237</v>
      </c>
    </row>
    <row r="673" spans="1:24" s="29" customFormat="1" ht="47.25" x14ac:dyDescent="0.25">
      <c r="A673" s="36"/>
      <c r="B673" s="37" t="s">
        <v>957</v>
      </c>
      <c r="C673" s="38">
        <v>0</v>
      </c>
      <c r="D673" s="39">
        <f t="shared" si="71"/>
        <v>0</v>
      </c>
      <c r="E673" s="39">
        <f t="shared" si="71"/>
        <v>0</v>
      </c>
      <c r="F673" s="38">
        <v>0</v>
      </c>
      <c r="G673" s="38">
        <v>0</v>
      </c>
      <c r="H673" s="38">
        <v>0</v>
      </c>
      <c r="I673" s="38">
        <v>0</v>
      </c>
      <c r="J673" s="38">
        <v>0</v>
      </c>
      <c r="K673" s="38">
        <v>0</v>
      </c>
      <c r="L673" s="38">
        <v>0</v>
      </c>
      <c r="M673" s="38">
        <v>0</v>
      </c>
      <c r="N673" s="38">
        <v>0.18972632</v>
      </c>
      <c r="O673" s="38">
        <v>0.18972632</v>
      </c>
      <c r="P673" s="38">
        <v>0.18972632</v>
      </c>
      <c r="Q673" s="38">
        <v>0.18972632</v>
      </c>
      <c r="R673" s="38">
        <v>0</v>
      </c>
      <c r="S673" s="40">
        <f t="shared" si="68"/>
        <v>0</v>
      </c>
      <c r="T673" s="26" t="str">
        <f t="shared" si="70"/>
        <v>-</v>
      </c>
      <c r="U673" s="38"/>
      <c r="V673" s="38"/>
      <c r="W673" s="41" t="s">
        <v>1115</v>
      </c>
      <c r="X673" s="42" t="s">
        <v>237</v>
      </c>
    </row>
    <row r="674" spans="1:24" s="29" customFormat="1" ht="47.25" x14ac:dyDescent="0.25">
      <c r="A674" s="36"/>
      <c r="B674" s="37" t="s">
        <v>958</v>
      </c>
      <c r="C674" s="38">
        <v>0</v>
      </c>
      <c r="D674" s="39">
        <f t="shared" si="71"/>
        <v>0</v>
      </c>
      <c r="E674" s="39">
        <f t="shared" si="71"/>
        <v>0</v>
      </c>
      <c r="F674" s="38">
        <v>0</v>
      </c>
      <c r="G674" s="38">
        <v>0</v>
      </c>
      <c r="H674" s="38">
        <v>0</v>
      </c>
      <c r="I674" s="38">
        <v>0</v>
      </c>
      <c r="J674" s="38">
        <v>0</v>
      </c>
      <c r="K674" s="38">
        <v>0</v>
      </c>
      <c r="L674" s="38">
        <v>0</v>
      </c>
      <c r="M674" s="38">
        <v>0</v>
      </c>
      <c r="N674" s="38">
        <v>0.12529760000000001</v>
      </c>
      <c r="O674" s="38">
        <v>0.12529760000000001</v>
      </c>
      <c r="P674" s="38">
        <v>0.12529760000000001</v>
      </c>
      <c r="Q674" s="38">
        <v>0.12529760000000001</v>
      </c>
      <c r="R674" s="38">
        <v>0</v>
      </c>
      <c r="S674" s="40">
        <f t="shared" si="68"/>
        <v>0</v>
      </c>
      <c r="T674" s="26" t="str">
        <f t="shared" si="70"/>
        <v>-</v>
      </c>
      <c r="U674" s="38"/>
      <c r="V674" s="38"/>
      <c r="W674" s="41" t="s">
        <v>1115</v>
      </c>
      <c r="X674" s="42" t="s">
        <v>237</v>
      </c>
    </row>
    <row r="675" spans="1:24" s="29" customFormat="1" ht="47.25" x14ac:dyDescent="0.25">
      <c r="A675" s="36"/>
      <c r="B675" s="37" t="s">
        <v>959</v>
      </c>
      <c r="C675" s="38">
        <v>0</v>
      </c>
      <c r="D675" s="39">
        <f t="shared" si="71"/>
        <v>0</v>
      </c>
      <c r="E675" s="39">
        <f t="shared" si="71"/>
        <v>0</v>
      </c>
      <c r="F675" s="38">
        <v>0</v>
      </c>
      <c r="G675" s="38">
        <v>0</v>
      </c>
      <c r="H675" s="38">
        <v>0</v>
      </c>
      <c r="I675" s="38">
        <v>0</v>
      </c>
      <c r="J675" s="38">
        <v>0</v>
      </c>
      <c r="K675" s="38">
        <v>0</v>
      </c>
      <c r="L675" s="38">
        <v>0</v>
      </c>
      <c r="M675" s="38">
        <v>0</v>
      </c>
      <c r="N675" s="38">
        <v>0.22195045999999999</v>
      </c>
      <c r="O675" s="38">
        <v>0.22195045999999999</v>
      </c>
      <c r="P675" s="38">
        <v>0.22195045999999999</v>
      </c>
      <c r="Q675" s="38">
        <v>0.22195045999999999</v>
      </c>
      <c r="R675" s="38">
        <v>0</v>
      </c>
      <c r="S675" s="40">
        <f t="shared" si="68"/>
        <v>0</v>
      </c>
      <c r="T675" s="26" t="str">
        <f t="shared" si="70"/>
        <v>-</v>
      </c>
      <c r="U675" s="38"/>
      <c r="V675" s="38"/>
      <c r="W675" s="41" t="s">
        <v>1115</v>
      </c>
      <c r="X675" s="42" t="s">
        <v>237</v>
      </c>
    </row>
    <row r="676" spans="1:24" s="29" customFormat="1" ht="47.25" x14ac:dyDescent="0.25">
      <c r="A676" s="36"/>
      <c r="B676" s="37" t="s">
        <v>960</v>
      </c>
      <c r="C676" s="38">
        <v>0</v>
      </c>
      <c r="D676" s="39">
        <f t="shared" si="71"/>
        <v>0</v>
      </c>
      <c r="E676" s="39">
        <f t="shared" si="71"/>
        <v>0</v>
      </c>
      <c r="F676" s="38">
        <v>0</v>
      </c>
      <c r="G676" s="38">
        <v>0</v>
      </c>
      <c r="H676" s="38">
        <v>0</v>
      </c>
      <c r="I676" s="38">
        <v>0</v>
      </c>
      <c r="J676" s="38">
        <v>0</v>
      </c>
      <c r="K676" s="38">
        <v>0</v>
      </c>
      <c r="L676" s="38">
        <v>0</v>
      </c>
      <c r="M676" s="38">
        <v>0</v>
      </c>
      <c r="N676" s="38">
        <v>0.21120251999999998</v>
      </c>
      <c r="O676" s="38">
        <v>0.21120251999999998</v>
      </c>
      <c r="P676" s="38">
        <v>0.21120251999999998</v>
      </c>
      <c r="Q676" s="38">
        <v>0.21120251999999998</v>
      </c>
      <c r="R676" s="38">
        <v>0</v>
      </c>
      <c r="S676" s="40">
        <f t="shared" si="68"/>
        <v>0</v>
      </c>
      <c r="T676" s="26" t="str">
        <f t="shared" si="70"/>
        <v>-</v>
      </c>
      <c r="U676" s="38"/>
      <c r="V676" s="38"/>
      <c r="W676" s="41" t="s">
        <v>1115</v>
      </c>
      <c r="X676" s="42" t="s">
        <v>237</v>
      </c>
    </row>
    <row r="677" spans="1:24" s="29" customFormat="1" ht="47.25" x14ac:dyDescent="0.25">
      <c r="A677" s="36"/>
      <c r="B677" s="37" t="s">
        <v>961</v>
      </c>
      <c r="C677" s="38">
        <v>0</v>
      </c>
      <c r="D677" s="39">
        <f t="shared" si="71"/>
        <v>0</v>
      </c>
      <c r="E677" s="39">
        <f t="shared" si="71"/>
        <v>0</v>
      </c>
      <c r="F677" s="38">
        <v>0</v>
      </c>
      <c r="G677" s="38">
        <v>0</v>
      </c>
      <c r="H677" s="38">
        <v>0</v>
      </c>
      <c r="I677" s="38">
        <v>0</v>
      </c>
      <c r="J677" s="38">
        <v>0</v>
      </c>
      <c r="K677" s="38">
        <v>0</v>
      </c>
      <c r="L677" s="38">
        <v>0</v>
      </c>
      <c r="M677" s="38">
        <v>0</v>
      </c>
      <c r="N677" s="38">
        <v>0.23984729999999999</v>
      </c>
      <c r="O677" s="38">
        <v>0.23984729999999999</v>
      </c>
      <c r="P677" s="38">
        <v>0.23984729999999999</v>
      </c>
      <c r="Q677" s="38">
        <v>0.23984729999999999</v>
      </c>
      <c r="R677" s="38">
        <v>0</v>
      </c>
      <c r="S677" s="40">
        <f t="shared" si="68"/>
        <v>0</v>
      </c>
      <c r="T677" s="26" t="str">
        <f t="shared" si="70"/>
        <v>-</v>
      </c>
      <c r="U677" s="38"/>
      <c r="V677" s="38"/>
      <c r="W677" s="41" t="s">
        <v>1115</v>
      </c>
      <c r="X677" s="42" t="s">
        <v>237</v>
      </c>
    </row>
    <row r="678" spans="1:24" s="29" customFormat="1" ht="47.25" x14ac:dyDescent="0.25">
      <c r="A678" s="36"/>
      <c r="B678" s="37" t="s">
        <v>962</v>
      </c>
      <c r="C678" s="38">
        <v>0</v>
      </c>
      <c r="D678" s="39">
        <f t="shared" si="71"/>
        <v>0</v>
      </c>
      <c r="E678" s="39">
        <f t="shared" si="71"/>
        <v>0</v>
      </c>
      <c r="F678" s="38">
        <v>0</v>
      </c>
      <c r="G678" s="38">
        <v>0</v>
      </c>
      <c r="H678" s="38">
        <v>0</v>
      </c>
      <c r="I678" s="38">
        <v>0</v>
      </c>
      <c r="J678" s="38">
        <v>0</v>
      </c>
      <c r="K678" s="38">
        <v>0</v>
      </c>
      <c r="L678" s="38">
        <v>0</v>
      </c>
      <c r="M678" s="38">
        <v>0</v>
      </c>
      <c r="N678" s="38">
        <v>0.32935119000000002</v>
      </c>
      <c r="O678" s="38">
        <v>0.32935119000000002</v>
      </c>
      <c r="P678" s="38">
        <v>0.32935119000000002</v>
      </c>
      <c r="Q678" s="38">
        <v>0.32935119000000002</v>
      </c>
      <c r="R678" s="38">
        <v>0</v>
      </c>
      <c r="S678" s="40">
        <f t="shared" si="68"/>
        <v>0</v>
      </c>
      <c r="T678" s="26" t="str">
        <f t="shared" si="70"/>
        <v>-</v>
      </c>
      <c r="U678" s="38"/>
      <c r="V678" s="38"/>
      <c r="W678" s="41" t="s">
        <v>1115</v>
      </c>
      <c r="X678" s="42" t="s">
        <v>237</v>
      </c>
    </row>
    <row r="679" spans="1:24" s="29" customFormat="1" ht="47.25" x14ac:dyDescent="0.25">
      <c r="A679" s="36"/>
      <c r="B679" s="37" t="s">
        <v>963</v>
      </c>
      <c r="C679" s="38">
        <v>0</v>
      </c>
      <c r="D679" s="39">
        <f t="shared" si="71"/>
        <v>0</v>
      </c>
      <c r="E679" s="39">
        <f t="shared" si="71"/>
        <v>0</v>
      </c>
      <c r="F679" s="38">
        <v>0</v>
      </c>
      <c r="G679" s="38">
        <v>0</v>
      </c>
      <c r="H679" s="38">
        <v>0</v>
      </c>
      <c r="I679" s="38">
        <v>0</v>
      </c>
      <c r="J679" s="38">
        <v>0</v>
      </c>
      <c r="K679" s="38">
        <v>0</v>
      </c>
      <c r="L679" s="38">
        <v>0</v>
      </c>
      <c r="M679" s="38">
        <v>0</v>
      </c>
      <c r="N679" s="38">
        <v>0.21307493</v>
      </c>
      <c r="O679" s="38">
        <v>0.21307493</v>
      </c>
      <c r="P679" s="38">
        <v>0.21307493</v>
      </c>
      <c r="Q679" s="38">
        <v>0.21307493</v>
      </c>
      <c r="R679" s="38">
        <v>0</v>
      </c>
      <c r="S679" s="40">
        <f t="shared" si="68"/>
        <v>0</v>
      </c>
      <c r="T679" s="26" t="str">
        <f t="shared" si="70"/>
        <v>-</v>
      </c>
      <c r="U679" s="38"/>
      <c r="V679" s="38"/>
      <c r="W679" s="41" t="s">
        <v>1115</v>
      </c>
      <c r="X679" s="42" t="s">
        <v>237</v>
      </c>
    </row>
    <row r="680" spans="1:24" s="29" customFormat="1" ht="47.25" x14ac:dyDescent="0.25">
      <c r="A680" s="36"/>
      <c r="B680" s="37" t="s">
        <v>964</v>
      </c>
      <c r="C680" s="38">
        <v>0</v>
      </c>
      <c r="D680" s="39">
        <f t="shared" si="71"/>
        <v>0</v>
      </c>
      <c r="E680" s="39">
        <f t="shared" si="71"/>
        <v>0</v>
      </c>
      <c r="F680" s="38">
        <v>0</v>
      </c>
      <c r="G680" s="38">
        <v>0</v>
      </c>
      <c r="H680" s="38">
        <v>0</v>
      </c>
      <c r="I680" s="38">
        <v>0</v>
      </c>
      <c r="J680" s="38">
        <v>0</v>
      </c>
      <c r="K680" s="38">
        <v>0</v>
      </c>
      <c r="L680" s="38">
        <v>0</v>
      </c>
      <c r="M680" s="38">
        <v>0</v>
      </c>
      <c r="N680" s="38">
        <v>0.12109932000000001</v>
      </c>
      <c r="O680" s="38">
        <v>0.12109932000000001</v>
      </c>
      <c r="P680" s="38">
        <v>0.12109932000000001</v>
      </c>
      <c r="Q680" s="38">
        <v>0.12109932000000001</v>
      </c>
      <c r="R680" s="38">
        <v>0</v>
      </c>
      <c r="S680" s="40">
        <f t="shared" si="68"/>
        <v>0</v>
      </c>
      <c r="T680" s="26" t="str">
        <f t="shared" si="70"/>
        <v>-</v>
      </c>
      <c r="U680" s="38"/>
      <c r="V680" s="38"/>
      <c r="W680" s="41" t="s">
        <v>1115</v>
      </c>
      <c r="X680" s="42" t="s">
        <v>237</v>
      </c>
    </row>
    <row r="681" spans="1:24" s="29" customFormat="1" ht="47.25" x14ac:dyDescent="0.25">
      <c r="A681" s="36"/>
      <c r="B681" s="37" t="s">
        <v>965</v>
      </c>
      <c r="C681" s="38">
        <v>0</v>
      </c>
      <c r="D681" s="39">
        <f t="shared" si="71"/>
        <v>0</v>
      </c>
      <c r="E681" s="39">
        <f t="shared" si="71"/>
        <v>0</v>
      </c>
      <c r="F681" s="38">
        <v>0</v>
      </c>
      <c r="G681" s="38">
        <v>0</v>
      </c>
      <c r="H681" s="38">
        <v>0</v>
      </c>
      <c r="I681" s="38">
        <v>0</v>
      </c>
      <c r="J681" s="38">
        <v>0</v>
      </c>
      <c r="K681" s="38">
        <v>0</v>
      </c>
      <c r="L681" s="38">
        <v>0</v>
      </c>
      <c r="M681" s="38">
        <v>0</v>
      </c>
      <c r="N681" s="38">
        <v>0.121419</v>
      </c>
      <c r="O681" s="38">
        <v>0.121419</v>
      </c>
      <c r="P681" s="38">
        <v>0.121419</v>
      </c>
      <c r="Q681" s="38">
        <v>0.121419</v>
      </c>
      <c r="R681" s="38">
        <v>0</v>
      </c>
      <c r="S681" s="40">
        <f t="shared" si="68"/>
        <v>0</v>
      </c>
      <c r="T681" s="26" t="str">
        <f t="shared" si="70"/>
        <v>-</v>
      </c>
      <c r="U681" s="38"/>
      <c r="V681" s="38"/>
      <c r="W681" s="41" t="s">
        <v>1115</v>
      </c>
      <c r="X681" s="42" t="s">
        <v>237</v>
      </c>
    </row>
    <row r="682" spans="1:24" s="29" customFormat="1" ht="47.25" x14ac:dyDescent="0.25">
      <c r="A682" s="36"/>
      <c r="B682" s="37" t="s">
        <v>966</v>
      </c>
      <c r="C682" s="38">
        <v>0</v>
      </c>
      <c r="D682" s="39">
        <f t="shared" si="71"/>
        <v>0</v>
      </c>
      <c r="E682" s="39">
        <f t="shared" si="71"/>
        <v>0</v>
      </c>
      <c r="F682" s="38">
        <v>0</v>
      </c>
      <c r="G682" s="38">
        <v>0</v>
      </c>
      <c r="H682" s="38">
        <v>0</v>
      </c>
      <c r="I682" s="38">
        <v>0</v>
      </c>
      <c r="J682" s="38">
        <v>0</v>
      </c>
      <c r="K682" s="38">
        <v>0</v>
      </c>
      <c r="L682" s="38">
        <v>0</v>
      </c>
      <c r="M682" s="38">
        <v>0</v>
      </c>
      <c r="N682" s="38">
        <v>0.14755509</v>
      </c>
      <c r="O682" s="38">
        <v>0.14755509</v>
      </c>
      <c r="P682" s="38">
        <v>0.14755509</v>
      </c>
      <c r="Q682" s="38">
        <v>0.14755509</v>
      </c>
      <c r="R682" s="38">
        <v>0</v>
      </c>
      <c r="S682" s="40">
        <f t="shared" si="68"/>
        <v>0</v>
      </c>
      <c r="T682" s="26" t="str">
        <f t="shared" si="70"/>
        <v>-</v>
      </c>
      <c r="U682" s="38"/>
      <c r="V682" s="38"/>
      <c r="W682" s="41" t="s">
        <v>1115</v>
      </c>
      <c r="X682" s="42" t="s">
        <v>237</v>
      </c>
    </row>
    <row r="683" spans="1:24" s="29" customFormat="1" ht="47.25" x14ac:dyDescent="0.25">
      <c r="A683" s="36"/>
      <c r="B683" s="37" t="s">
        <v>967</v>
      </c>
      <c r="C683" s="38">
        <v>0</v>
      </c>
      <c r="D683" s="39">
        <f t="shared" si="71"/>
        <v>0</v>
      </c>
      <c r="E683" s="39">
        <f t="shared" si="71"/>
        <v>0</v>
      </c>
      <c r="F683" s="38">
        <v>0</v>
      </c>
      <c r="G683" s="38">
        <v>0</v>
      </c>
      <c r="H683" s="38">
        <v>0</v>
      </c>
      <c r="I683" s="38">
        <v>0</v>
      </c>
      <c r="J683" s="38">
        <v>0</v>
      </c>
      <c r="K683" s="38">
        <v>0</v>
      </c>
      <c r="L683" s="38">
        <v>0</v>
      </c>
      <c r="M683" s="38">
        <v>0</v>
      </c>
      <c r="N683" s="38">
        <v>0.14778141</v>
      </c>
      <c r="O683" s="38">
        <v>0.14778141</v>
      </c>
      <c r="P683" s="38">
        <v>0.14778141</v>
      </c>
      <c r="Q683" s="38">
        <v>0.14778141</v>
      </c>
      <c r="R683" s="38">
        <v>0</v>
      </c>
      <c r="S683" s="40">
        <f t="shared" si="68"/>
        <v>0</v>
      </c>
      <c r="T683" s="26" t="str">
        <f t="shared" si="70"/>
        <v>-</v>
      </c>
      <c r="U683" s="38"/>
      <c r="V683" s="38"/>
      <c r="W683" s="41" t="s">
        <v>1115</v>
      </c>
      <c r="X683" s="42" t="s">
        <v>237</v>
      </c>
    </row>
    <row r="684" spans="1:24" s="29" customFormat="1" ht="47.25" x14ac:dyDescent="0.25">
      <c r="A684" s="36"/>
      <c r="B684" s="37" t="s">
        <v>968</v>
      </c>
      <c r="C684" s="38">
        <v>0</v>
      </c>
      <c r="D684" s="39">
        <f t="shared" si="71"/>
        <v>0</v>
      </c>
      <c r="E684" s="39">
        <f t="shared" si="71"/>
        <v>0</v>
      </c>
      <c r="F684" s="38">
        <v>0</v>
      </c>
      <c r="G684" s="38">
        <v>0</v>
      </c>
      <c r="H684" s="38">
        <v>0</v>
      </c>
      <c r="I684" s="38">
        <v>0</v>
      </c>
      <c r="J684" s="38">
        <v>0</v>
      </c>
      <c r="K684" s="38">
        <v>0</v>
      </c>
      <c r="L684" s="38">
        <v>0</v>
      </c>
      <c r="M684" s="38">
        <v>0</v>
      </c>
      <c r="N684" s="38">
        <v>0.14745407999999999</v>
      </c>
      <c r="O684" s="38">
        <v>0.14745407999999999</v>
      </c>
      <c r="P684" s="38">
        <v>0.14745407999999999</v>
      </c>
      <c r="Q684" s="38">
        <v>0.14745407999999999</v>
      </c>
      <c r="R684" s="38">
        <v>0</v>
      </c>
      <c r="S684" s="40">
        <f t="shared" si="68"/>
        <v>0</v>
      </c>
      <c r="T684" s="26" t="str">
        <f t="shared" si="70"/>
        <v>-</v>
      </c>
      <c r="U684" s="38"/>
      <c r="V684" s="38"/>
      <c r="W684" s="41" t="s">
        <v>1115</v>
      </c>
      <c r="X684" s="42" t="s">
        <v>237</v>
      </c>
    </row>
    <row r="685" spans="1:24" s="29" customFormat="1" ht="47.25" x14ac:dyDescent="0.25">
      <c r="A685" s="36"/>
      <c r="B685" s="37" t="s">
        <v>969</v>
      </c>
      <c r="C685" s="38">
        <v>0</v>
      </c>
      <c r="D685" s="39">
        <f t="shared" si="71"/>
        <v>0</v>
      </c>
      <c r="E685" s="39">
        <f t="shared" si="71"/>
        <v>0</v>
      </c>
      <c r="F685" s="38">
        <v>0</v>
      </c>
      <c r="G685" s="38">
        <v>0</v>
      </c>
      <c r="H685" s="38">
        <v>0</v>
      </c>
      <c r="I685" s="38">
        <v>0</v>
      </c>
      <c r="J685" s="38">
        <v>0</v>
      </c>
      <c r="K685" s="38">
        <v>0</v>
      </c>
      <c r="L685" s="38">
        <v>0</v>
      </c>
      <c r="M685" s="38">
        <v>0</v>
      </c>
      <c r="N685" s="38">
        <v>0.19942044</v>
      </c>
      <c r="O685" s="38">
        <v>0.19942044</v>
      </c>
      <c r="P685" s="38">
        <v>0.19942044</v>
      </c>
      <c r="Q685" s="38">
        <v>0.19942044</v>
      </c>
      <c r="R685" s="38">
        <v>0</v>
      </c>
      <c r="S685" s="40">
        <f t="shared" si="68"/>
        <v>0</v>
      </c>
      <c r="T685" s="26" t="str">
        <f t="shared" si="70"/>
        <v>-</v>
      </c>
      <c r="U685" s="38"/>
      <c r="V685" s="38"/>
      <c r="W685" s="41" t="s">
        <v>1115</v>
      </c>
      <c r="X685" s="42" t="s">
        <v>237</v>
      </c>
    </row>
    <row r="686" spans="1:24" s="29" customFormat="1" ht="47.25" x14ac:dyDescent="0.25">
      <c r="A686" s="36"/>
      <c r="B686" s="37" t="s">
        <v>970</v>
      </c>
      <c r="C686" s="38">
        <v>0</v>
      </c>
      <c r="D686" s="39">
        <f t="shared" si="71"/>
        <v>0</v>
      </c>
      <c r="E686" s="39">
        <f t="shared" si="71"/>
        <v>0</v>
      </c>
      <c r="F686" s="38">
        <v>0</v>
      </c>
      <c r="G686" s="38">
        <v>0</v>
      </c>
      <c r="H686" s="38">
        <v>0</v>
      </c>
      <c r="I686" s="38">
        <v>0</v>
      </c>
      <c r="J686" s="38">
        <v>0</v>
      </c>
      <c r="K686" s="38">
        <v>0</v>
      </c>
      <c r="L686" s="38">
        <v>0</v>
      </c>
      <c r="M686" s="38">
        <v>0</v>
      </c>
      <c r="N686" s="38">
        <v>0.19755620000000002</v>
      </c>
      <c r="O686" s="38">
        <v>0.19755620000000002</v>
      </c>
      <c r="P686" s="38">
        <v>0.19755620000000002</v>
      </c>
      <c r="Q686" s="38">
        <v>0.19755620000000002</v>
      </c>
      <c r="R686" s="38">
        <v>0</v>
      </c>
      <c r="S686" s="40">
        <f t="shared" si="68"/>
        <v>0</v>
      </c>
      <c r="T686" s="26" t="str">
        <f t="shared" si="70"/>
        <v>-</v>
      </c>
      <c r="U686" s="38"/>
      <c r="V686" s="38"/>
      <c r="W686" s="41" t="s">
        <v>1115</v>
      </c>
      <c r="X686" s="42" t="s">
        <v>237</v>
      </c>
    </row>
    <row r="687" spans="1:24" s="29" customFormat="1" ht="47.25" x14ac:dyDescent="0.25">
      <c r="A687" s="36"/>
      <c r="B687" s="37" t="s">
        <v>971</v>
      </c>
      <c r="C687" s="38">
        <v>0</v>
      </c>
      <c r="D687" s="39">
        <f t="shared" si="71"/>
        <v>0</v>
      </c>
      <c r="E687" s="39">
        <f t="shared" si="71"/>
        <v>0</v>
      </c>
      <c r="F687" s="38">
        <v>0</v>
      </c>
      <c r="G687" s="38">
        <v>0</v>
      </c>
      <c r="H687" s="38">
        <v>0</v>
      </c>
      <c r="I687" s="38">
        <v>0</v>
      </c>
      <c r="J687" s="38">
        <v>0</v>
      </c>
      <c r="K687" s="38">
        <v>0</v>
      </c>
      <c r="L687" s="38">
        <v>0</v>
      </c>
      <c r="M687" s="38">
        <v>0</v>
      </c>
      <c r="N687" s="38">
        <v>0.19787304</v>
      </c>
      <c r="O687" s="38">
        <v>0.19787304</v>
      </c>
      <c r="P687" s="38">
        <v>0.19787304</v>
      </c>
      <c r="Q687" s="38">
        <v>0.19787304</v>
      </c>
      <c r="R687" s="38">
        <v>0</v>
      </c>
      <c r="S687" s="40">
        <f t="shared" si="68"/>
        <v>0</v>
      </c>
      <c r="T687" s="26" t="str">
        <f t="shared" si="70"/>
        <v>-</v>
      </c>
      <c r="U687" s="38"/>
      <c r="V687" s="38"/>
      <c r="W687" s="41" t="s">
        <v>1115</v>
      </c>
      <c r="X687" s="42" t="s">
        <v>237</v>
      </c>
    </row>
    <row r="688" spans="1:24" s="29" customFormat="1" ht="47.25" x14ac:dyDescent="0.25">
      <c r="A688" s="36"/>
      <c r="B688" s="37" t="s">
        <v>972</v>
      </c>
      <c r="C688" s="38">
        <v>0</v>
      </c>
      <c r="D688" s="39">
        <f t="shared" si="71"/>
        <v>0</v>
      </c>
      <c r="E688" s="39">
        <f t="shared" si="71"/>
        <v>0</v>
      </c>
      <c r="F688" s="38">
        <v>0</v>
      </c>
      <c r="G688" s="38">
        <v>0</v>
      </c>
      <c r="H688" s="38">
        <v>0</v>
      </c>
      <c r="I688" s="38">
        <v>0</v>
      </c>
      <c r="J688" s="38">
        <v>0</v>
      </c>
      <c r="K688" s="38">
        <v>0</v>
      </c>
      <c r="L688" s="38">
        <v>0</v>
      </c>
      <c r="M688" s="38">
        <v>0</v>
      </c>
      <c r="N688" s="38">
        <v>0.19777339000000002</v>
      </c>
      <c r="O688" s="38">
        <v>0.19777339000000002</v>
      </c>
      <c r="P688" s="38">
        <v>0.19777339000000002</v>
      </c>
      <c r="Q688" s="38">
        <v>0.19777339000000002</v>
      </c>
      <c r="R688" s="38">
        <v>0</v>
      </c>
      <c r="S688" s="40">
        <f t="shared" si="68"/>
        <v>0</v>
      </c>
      <c r="T688" s="26" t="str">
        <f t="shared" si="70"/>
        <v>-</v>
      </c>
      <c r="U688" s="38"/>
      <c r="V688" s="38"/>
      <c r="W688" s="41" t="s">
        <v>1115</v>
      </c>
      <c r="X688" s="42" t="s">
        <v>237</v>
      </c>
    </row>
    <row r="689" spans="1:24" s="29" customFormat="1" ht="47.25" x14ac:dyDescent="0.25">
      <c r="A689" s="36"/>
      <c r="B689" s="37" t="s">
        <v>973</v>
      </c>
      <c r="C689" s="38">
        <v>0</v>
      </c>
      <c r="D689" s="39">
        <f t="shared" si="71"/>
        <v>0</v>
      </c>
      <c r="E689" s="39">
        <f t="shared" si="71"/>
        <v>0</v>
      </c>
      <c r="F689" s="38">
        <v>0</v>
      </c>
      <c r="G689" s="38">
        <v>0</v>
      </c>
      <c r="H689" s="38">
        <v>0</v>
      </c>
      <c r="I689" s="38">
        <v>0</v>
      </c>
      <c r="J689" s="38">
        <v>0</v>
      </c>
      <c r="K689" s="38">
        <v>0</v>
      </c>
      <c r="L689" s="38">
        <v>0</v>
      </c>
      <c r="M689" s="38">
        <v>0</v>
      </c>
      <c r="N689" s="38">
        <v>0.19787441</v>
      </c>
      <c r="O689" s="38">
        <v>0.19787441</v>
      </c>
      <c r="P689" s="38">
        <v>0.19787441</v>
      </c>
      <c r="Q689" s="38">
        <v>0.19787441</v>
      </c>
      <c r="R689" s="38">
        <v>0</v>
      </c>
      <c r="S689" s="40">
        <f t="shared" si="68"/>
        <v>0</v>
      </c>
      <c r="T689" s="26" t="str">
        <f t="shared" si="70"/>
        <v>-</v>
      </c>
      <c r="U689" s="38"/>
      <c r="V689" s="38"/>
      <c r="W689" s="41" t="s">
        <v>1115</v>
      </c>
      <c r="X689" s="42" t="s">
        <v>237</v>
      </c>
    </row>
    <row r="690" spans="1:24" s="29" customFormat="1" ht="47.25" x14ac:dyDescent="0.25">
      <c r="A690" s="36"/>
      <c r="B690" s="37" t="s">
        <v>974</v>
      </c>
      <c r="C690" s="38">
        <v>0</v>
      </c>
      <c r="D690" s="39">
        <f t="shared" si="71"/>
        <v>0</v>
      </c>
      <c r="E690" s="39">
        <f t="shared" si="71"/>
        <v>0</v>
      </c>
      <c r="F690" s="38">
        <v>0</v>
      </c>
      <c r="G690" s="38">
        <v>0</v>
      </c>
      <c r="H690" s="38">
        <v>0</v>
      </c>
      <c r="I690" s="38">
        <v>0</v>
      </c>
      <c r="J690" s="38">
        <v>0</v>
      </c>
      <c r="K690" s="38">
        <v>0</v>
      </c>
      <c r="L690" s="38">
        <v>0</v>
      </c>
      <c r="M690" s="38">
        <v>0</v>
      </c>
      <c r="N690" s="38">
        <v>0.29305084999999997</v>
      </c>
      <c r="O690" s="38">
        <v>0.29305084999999997</v>
      </c>
      <c r="P690" s="38">
        <v>0.29305084999999997</v>
      </c>
      <c r="Q690" s="38">
        <v>0.29305084999999997</v>
      </c>
      <c r="R690" s="38">
        <v>0</v>
      </c>
      <c r="S690" s="40">
        <f t="shared" si="68"/>
        <v>0</v>
      </c>
      <c r="T690" s="26" t="str">
        <f t="shared" si="70"/>
        <v>-</v>
      </c>
      <c r="U690" s="38"/>
      <c r="V690" s="38"/>
      <c r="W690" s="41" t="s">
        <v>1115</v>
      </c>
      <c r="X690" s="42" t="s">
        <v>237</v>
      </c>
    </row>
    <row r="691" spans="1:24" s="29" customFormat="1" ht="47.25" x14ac:dyDescent="0.25">
      <c r="A691" s="36"/>
      <c r="B691" s="37" t="s">
        <v>975</v>
      </c>
      <c r="C691" s="38">
        <v>0</v>
      </c>
      <c r="D691" s="39">
        <f t="shared" si="71"/>
        <v>0</v>
      </c>
      <c r="E691" s="39">
        <f t="shared" si="71"/>
        <v>0</v>
      </c>
      <c r="F691" s="38">
        <v>0</v>
      </c>
      <c r="G691" s="38">
        <v>0</v>
      </c>
      <c r="H691" s="38">
        <v>0</v>
      </c>
      <c r="I691" s="38">
        <v>0</v>
      </c>
      <c r="J691" s="38">
        <v>0</v>
      </c>
      <c r="K691" s="38">
        <v>0</v>
      </c>
      <c r="L691" s="38">
        <v>0</v>
      </c>
      <c r="M691" s="38">
        <v>0</v>
      </c>
      <c r="N691" s="38">
        <v>0.24152542000000002</v>
      </c>
      <c r="O691" s="38">
        <v>0.24152542000000002</v>
      </c>
      <c r="P691" s="38">
        <v>0.24152542000000002</v>
      </c>
      <c r="Q691" s="38">
        <v>0.24152542000000002</v>
      </c>
      <c r="R691" s="38">
        <v>0</v>
      </c>
      <c r="S691" s="40">
        <f t="shared" si="68"/>
        <v>0</v>
      </c>
      <c r="T691" s="26" t="str">
        <f t="shared" si="70"/>
        <v>-</v>
      </c>
      <c r="U691" s="38"/>
      <c r="V691" s="38"/>
      <c r="W691" s="41" t="s">
        <v>1115</v>
      </c>
      <c r="X691" s="42" t="s">
        <v>237</v>
      </c>
    </row>
    <row r="692" spans="1:24" s="29" customFormat="1" ht="47.25" x14ac:dyDescent="0.25">
      <c r="A692" s="36"/>
      <c r="B692" s="37" t="s">
        <v>976</v>
      </c>
      <c r="C692" s="38">
        <v>0</v>
      </c>
      <c r="D692" s="39">
        <f t="shared" si="71"/>
        <v>0</v>
      </c>
      <c r="E692" s="39">
        <f t="shared" si="71"/>
        <v>0</v>
      </c>
      <c r="F692" s="38">
        <v>0</v>
      </c>
      <c r="G692" s="38">
        <v>0</v>
      </c>
      <c r="H692" s="38">
        <v>0</v>
      </c>
      <c r="I692" s="38">
        <v>0</v>
      </c>
      <c r="J692" s="38">
        <v>0</v>
      </c>
      <c r="K692" s="38">
        <v>0</v>
      </c>
      <c r="L692" s="38">
        <v>0</v>
      </c>
      <c r="M692" s="38">
        <v>0</v>
      </c>
      <c r="N692" s="38">
        <v>0.22864407</v>
      </c>
      <c r="O692" s="38">
        <v>0.22864407</v>
      </c>
      <c r="P692" s="38">
        <v>0.22864407</v>
      </c>
      <c r="Q692" s="38">
        <v>0.22864407</v>
      </c>
      <c r="R692" s="38">
        <v>0</v>
      </c>
      <c r="S692" s="40">
        <f t="shared" si="68"/>
        <v>0</v>
      </c>
      <c r="T692" s="26" t="str">
        <f t="shared" si="70"/>
        <v>-</v>
      </c>
      <c r="U692" s="38"/>
      <c r="V692" s="38"/>
      <c r="W692" s="41" t="s">
        <v>1115</v>
      </c>
      <c r="X692" s="42" t="s">
        <v>237</v>
      </c>
    </row>
    <row r="693" spans="1:24" s="29" customFormat="1" ht="47.25" x14ac:dyDescent="0.25">
      <c r="A693" s="36"/>
      <c r="B693" s="37" t="s">
        <v>977</v>
      </c>
      <c r="C693" s="38">
        <v>0</v>
      </c>
      <c r="D693" s="39">
        <f t="shared" si="71"/>
        <v>0</v>
      </c>
      <c r="E693" s="39">
        <f t="shared" si="71"/>
        <v>0</v>
      </c>
      <c r="F693" s="38">
        <v>0</v>
      </c>
      <c r="G693" s="38">
        <v>0</v>
      </c>
      <c r="H693" s="38">
        <v>0</v>
      </c>
      <c r="I693" s="38">
        <v>0</v>
      </c>
      <c r="J693" s="38">
        <v>0</v>
      </c>
      <c r="K693" s="38">
        <v>0</v>
      </c>
      <c r="L693" s="38">
        <v>0</v>
      </c>
      <c r="M693" s="38">
        <v>0</v>
      </c>
      <c r="N693" s="38">
        <v>0.28661017</v>
      </c>
      <c r="O693" s="38">
        <v>0.28661017</v>
      </c>
      <c r="P693" s="38">
        <v>0.28661017</v>
      </c>
      <c r="Q693" s="38">
        <v>0.28661017</v>
      </c>
      <c r="R693" s="38">
        <v>0</v>
      </c>
      <c r="S693" s="40">
        <f t="shared" si="68"/>
        <v>0</v>
      </c>
      <c r="T693" s="26" t="str">
        <f t="shared" si="70"/>
        <v>-</v>
      </c>
      <c r="U693" s="38"/>
      <c r="V693" s="38"/>
      <c r="W693" s="41" t="s">
        <v>1115</v>
      </c>
      <c r="X693" s="42" t="s">
        <v>237</v>
      </c>
    </row>
    <row r="694" spans="1:24" s="29" customFormat="1" ht="47.25" x14ac:dyDescent="0.25">
      <c r="A694" s="36"/>
      <c r="B694" s="37" t="s">
        <v>978</v>
      </c>
      <c r="C694" s="38">
        <v>0</v>
      </c>
      <c r="D694" s="39">
        <f t="shared" si="71"/>
        <v>0</v>
      </c>
      <c r="E694" s="39">
        <f t="shared" si="71"/>
        <v>0</v>
      </c>
      <c r="F694" s="38">
        <v>0</v>
      </c>
      <c r="G694" s="38">
        <v>0</v>
      </c>
      <c r="H694" s="38">
        <v>0</v>
      </c>
      <c r="I694" s="38">
        <v>0</v>
      </c>
      <c r="J694" s="38">
        <v>0</v>
      </c>
      <c r="K694" s="38">
        <v>0</v>
      </c>
      <c r="L694" s="38">
        <v>0</v>
      </c>
      <c r="M694" s="38">
        <v>0</v>
      </c>
      <c r="N694" s="38">
        <v>0.25118644000000001</v>
      </c>
      <c r="O694" s="38">
        <v>0.25118644000000001</v>
      </c>
      <c r="P694" s="38">
        <v>0.25118644000000001</v>
      </c>
      <c r="Q694" s="38">
        <v>0.25118644000000001</v>
      </c>
      <c r="R694" s="38">
        <v>0</v>
      </c>
      <c r="S694" s="40">
        <f t="shared" si="68"/>
        <v>0</v>
      </c>
      <c r="T694" s="26" t="str">
        <f t="shared" si="70"/>
        <v>-</v>
      </c>
      <c r="U694" s="38"/>
      <c r="V694" s="38"/>
      <c r="W694" s="41" t="s">
        <v>1115</v>
      </c>
      <c r="X694" s="42" t="s">
        <v>237</v>
      </c>
    </row>
    <row r="695" spans="1:24" s="29" customFormat="1" ht="47.25" x14ac:dyDescent="0.25">
      <c r="A695" s="36"/>
      <c r="B695" s="37" t="s">
        <v>979</v>
      </c>
      <c r="C695" s="38">
        <v>0</v>
      </c>
      <c r="D695" s="39">
        <f t="shared" si="71"/>
        <v>0</v>
      </c>
      <c r="E695" s="39">
        <f t="shared" si="71"/>
        <v>0</v>
      </c>
      <c r="F695" s="38">
        <v>0</v>
      </c>
      <c r="G695" s="38">
        <v>0</v>
      </c>
      <c r="H695" s="38">
        <v>0</v>
      </c>
      <c r="I695" s="38">
        <v>0</v>
      </c>
      <c r="J695" s="38">
        <v>0</v>
      </c>
      <c r="K695" s="38">
        <v>0</v>
      </c>
      <c r="L695" s="38">
        <v>0</v>
      </c>
      <c r="M695" s="38">
        <v>0</v>
      </c>
      <c r="N695" s="38">
        <v>0.30271186</v>
      </c>
      <c r="O695" s="38">
        <v>0.30271186</v>
      </c>
      <c r="P695" s="38">
        <v>0.30271186</v>
      </c>
      <c r="Q695" s="38">
        <v>0.30271186</v>
      </c>
      <c r="R695" s="38">
        <v>0</v>
      </c>
      <c r="S695" s="40">
        <f t="shared" si="68"/>
        <v>0</v>
      </c>
      <c r="T695" s="26" t="str">
        <f t="shared" si="70"/>
        <v>-</v>
      </c>
      <c r="U695" s="38"/>
      <c r="V695" s="38"/>
      <c r="W695" s="41" t="s">
        <v>1115</v>
      </c>
      <c r="X695" s="42" t="s">
        <v>237</v>
      </c>
    </row>
    <row r="696" spans="1:24" s="29" customFormat="1" ht="47.25" x14ac:dyDescent="0.25">
      <c r="A696" s="36"/>
      <c r="B696" s="37" t="s">
        <v>980</v>
      </c>
      <c r="C696" s="38">
        <v>0</v>
      </c>
      <c r="D696" s="39">
        <f t="shared" si="71"/>
        <v>0</v>
      </c>
      <c r="E696" s="39">
        <f t="shared" si="71"/>
        <v>0</v>
      </c>
      <c r="F696" s="38">
        <v>0</v>
      </c>
      <c r="G696" s="38">
        <v>0</v>
      </c>
      <c r="H696" s="38">
        <v>0</v>
      </c>
      <c r="I696" s="38">
        <v>0</v>
      </c>
      <c r="J696" s="38">
        <v>0</v>
      </c>
      <c r="K696" s="38">
        <v>0</v>
      </c>
      <c r="L696" s="38">
        <v>0</v>
      </c>
      <c r="M696" s="38">
        <v>0</v>
      </c>
      <c r="N696" s="38">
        <v>0.10651053999999999</v>
      </c>
      <c r="O696" s="38">
        <v>0.10651053999999999</v>
      </c>
      <c r="P696" s="38">
        <v>0.10651053999999999</v>
      </c>
      <c r="Q696" s="38">
        <v>0.10651053999999999</v>
      </c>
      <c r="R696" s="38">
        <v>0</v>
      </c>
      <c r="S696" s="40">
        <f t="shared" si="68"/>
        <v>0</v>
      </c>
      <c r="T696" s="26" t="str">
        <f t="shared" si="70"/>
        <v>-</v>
      </c>
      <c r="U696" s="38"/>
      <c r="V696" s="38"/>
      <c r="W696" s="41" t="s">
        <v>1115</v>
      </c>
      <c r="X696" s="42" t="s">
        <v>237</v>
      </c>
    </row>
    <row r="697" spans="1:24" s="29" customFormat="1" ht="47.25" x14ac:dyDescent="0.25">
      <c r="A697" s="36"/>
      <c r="B697" s="37" t="s">
        <v>981</v>
      </c>
      <c r="C697" s="38">
        <v>0</v>
      </c>
      <c r="D697" s="39">
        <f t="shared" si="71"/>
        <v>0</v>
      </c>
      <c r="E697" s="39">
        <f t="shared" si="71"/>
        <v>0</v>
      </c>
      <c r="F697" s="38">
        <v>0</v>
      </c>
      <c r="G697" s="38">
        <v>0</v>
      </c>
      <c r="H697" s="38">
        <v>0</v>
      </c>
      <c r="I697" s="38">
        <v>0</v>
      </c>
      <c r="J697" s="38">
        <v>0</v>
      </c>
      <c r="K697" s="38">
        <v>0</v>
      </c>
      <c r="L697" s="38">
        <v>0</v>
      </c>
      <c r="M697" s="38">
        <v>0</v>
      </c>
      <c r="N697" s="38">
        <v>0.10651052999999999</v>
      </c>
      <c r="O697" s="38">
        <v>0.10651052999999999</v>
      </c>
      <c r="P697" s="38">
        <v>0.10651052999999999</v>
      </c>
      <c r="Q697" s="38">
        <v>0.10651052999999999</v>
      </c>
      <c r="R697" s="38">
        <v>0</v>
      </c>
      <c r="S697" s="40">
        <f t="shared" si="68"/>
        <v>0</v>
      </c>
      <c r="T697" s="26" t="str">
        <f t="shared" si="70"/>
        <v>-</v>
      </c>
      <c r="U697" s="38"/>
      <c r="V697" s="38"/>
      <c r="W697" s="41" t="s">
        <v>1115</v>
      </c>
      <c r="X697" s="42" t="s">
        <v>237</v>
      </c>
    </row>
    <row r="698" spans="1:24" s="29" customFormat="1" ht="47.25" x14ac:dyDescent="0.25">
      <c r="A698" s="36"/>
      <c r="B698" s="37" t="s">
        <v>982</v>
      </c>
      <c r="C698" s="38">
        <v>0</v>
      </c>
      <c r="D698" s="39">
        <f t="shared" si="71"/>
        <v>0</v>
      </c>
      <c r="E698" s="39">
        <f t="shared" si="71"/>
        <v>0</v>
      </c>
      <c r="F698" s="38">
        <v>0</v>
      </c>
      <c r="G698" s="38">
        <v>0</v>
      </c>
      <c r="H698" s="38">
        <v>0</v>
      </c>
      <c r="I698" s="38">
        <v>0</v>
      </c>
      <c r="J698" s="38">
        <v>0</v>
      </c>
      <c r="K698" s="38">
        <v>0</v>
      </c>
      <c r="L698" s="38">
        <v>0</v>
      </c>
      <c r="M698" s="38">
        <v>0</v>
      </c>
      <c r="N698" s="38">
        <v>0.28650681</v>
      </c>
      <c r="O698" s="38">
        <v>0.28650681</v>
      </c>
      <c r="P698" s="38">
        <v>0.28650681</v>
      </c>
      <c r="Q698" s="38">
        <v>0.28650681</v>
      </c>
      <c r="R698" s="38">
        <v>0</v>
      </c>
      <c r="S698" s="40">
        <f t="shared" si="68"/>
        <v>0</v>
      </c>
      <c r="T698" s="26" t="str">
        <f t="shared" si="70"/>
        <v>-</v>
      </c>
      <c r="U698" s="38"/>
      <c r="V698" s="38"/>
      <c r="W698" s="41" t="s">
        <v>1115</v>
      </c>
      <c r="X698" s="42" t="s">
        <v>237</v>
      </c>
    </row>
    <row r="699" spans="1:24" s="29" customFormat="1" ht="47.25" x14ac:dyDescent="0.25">
      <c r="A699" s="36"/>
      <c r="B699" s="37" t="s">
        <v>983</v>
      </c>
      <c r="C699" s="38">
        <v>0</v>
      </c>
      <c r="D699" s="39">
        <f t="shared" si="71"/>
        <v>0</v>
      </c>
      <c r="E699" s="39">
        <f t="shared" si="71"/>
        <v>0</v>
      </c>
      <c r="F699" s="38">
        <v>0</v>
      </c>
      <c r="G699" s="38">
        <v>0</v>
      </c>
      <c r="H699" s="38">
        <v>0</v>
      </c>
      <c r="I699" s="38">
        <v>0</v>
      </c>
      <c r="J699" s="38">
        <v>0</v>
      </c>
      <c r="K699" s="38">
        <v>0</v>
      </c>
      <c r="L699" s="38">
        <v>0</v>
      </c>
      <c r="M699" s="38">
        <v>0</v>
      </c>
      <c r="N699" s="38">
        <v>0.1685334</v>
      </c>
      <c r="O699" s="38">
        <v>0.1685334</v>
      </c>
      <c r="P699" s="38">
        <v>0.1685334</v>
      </c>
      <c r="Q699" s="38">
        <v>0.1685334</v>
      </c>
      <c r="R699" s="38">
        <v>0</v>
      </c>
      <c r="S699" s="40">
        <f t="shared" si="68"/>
        <v>0</v>
      </c>
      <c r="T699" s="26" t="str">
        <f t="shared" si="70"/>
        <v>-</v>
      </c>
      <c r="U699" s="38"/>
      <c r="V699" s="38"/>
      <c r="W699" s="41" t="s">
        <v>1115</v>
      </c>
      <c r="X699" s="42" t="s">
        <v>237</v>
      </c>
    </row>
    <row r="700" spans="1:24" s="29" customFormat="1" ht="47.25" x14ac:dyDescent="0.25">
      <c r="A700" s="36"/>
      <c r="B700" s="37" t="s">
        <v>984</v>
      </c>
      <c r="C700" s="38">
        <v>0</v>
      </c>
      <c r="D700" s="39">
        <f t="shared" si="71"/>
        <v>0</v>
      </c>
      <c r="E700" s="39">
        <f t="shared" si="71"/>
        <v>0</v>
      </c>
      <c r="F700" s="38">
        <v>0</v>
      </c>
      <c r="G700" s="38">
        <v>0</v>
      </c>
      <c r="H700" s="38">
        <v>0</v>
      </c>
      <c r="I700" s="38">
        <v>0</v>
      </c>
      <c r="J700" s="38">
        <v>0</v>
      </c>
      <c r="K700" s="38">
        <v>0</v>
      </c>
      <c r="L700" s="38">
        <v>0</v>
      </c>
      <c r="M700" s="38">
        <v>0</v>
      </c>
      <c r="N700" s="38">
        <v>0.25118651999999997</v>
      </c>
      <c r="O700" s="38">
        <v>0.25118651999999997</v>
      </c>
      <c r="P700" s="38">
        <v>0.25118651999999997</v>
      </c>
      <c r="Q700" s="38">
        <v>0.25118651999999997</v>
      </c>
      <c r="R700" s="38">
        <v>0</v>
      </c>
      <c r="S700" s="40">
        <f t="shared" si="68"/>
        <v>0</v>
      </c>
      <c r="T700" s="26" t="str">
        <f t="shared" si="70"/>
        <v>-</v>
      </c>
      <c r="U700" s="38"/>
      <c r="V700" s="38"/>
      <c r="W700" s="41" t="s">
        <v>1115</v>
      </c>
      <c r="X700" s="42" t="s">
        <v>237</v>
      </c>
    </row>
    <row r="701" spans="1:24" s="29" customFormat="1" ht="47.25" x14ac:dyDescent="0.25">
      <c r="A701" s="36"/>
      <c r="B701" s="37" t="s">
        <v>985</v>
      </c>
      <c r="C701" s="38">
        <v>0</v>
      </c>
      <c r="D701" s="39">
        <f t="shared" si="71"/>
        <v>0</v>
      </c>
      <c r="E701" s="39">
        <f t="shared" si="71"/>
        <v>0</v>
      </c>
      <c r="F701" s="38">
        <v>0</v>
      </c>
      <c r="G701" s="38">
        <v>0</v>
      </c>
      <c r="H701" s="38">
        <v>0</v>
      </c>
      <c r="I701" s="38">
        <v>0</v>
      </c>
      <c r="J701" s="38">
        <v>0</v>
      </c>
      <c r="K701" s="38">
        <v>0</v>
      </c>
      <c r="L701" s="38">
        <v>0</v>
      </c>
      <c r="M701" s="38">
        <v>0</v>
      </c>
      <c r="N701" s="38">
        <v>0.2415255</v>
      </c>
      <c r="O701" s="38">
        <v>0.2415255</v>
      </c>
      <c r="P701" s="38">
        <v>0.2415255</v>
      </c>
      <c r="Q701" s="38">
        <v>0.2415255</v>
      </c>
      <c r="R701" s="38">
        <v>0</v>
      </c>
      <c r="S701" s="40">
        <f t="shared" si="68"/>
        <v>0</v>
      </c>
      <c r="T701" s="26" t="str">
        <f t="shared" si="70"/>
        <v>-</v>
      </c>
      <c r="U701" s="38"/>
      <c r="V701" s="38"/>
      <c r="W701" s="41" t="s">
        <v>1115</v>
      </c>
      <c r="X701" s="42" t="s">
        <v>237</v>
      </c>
    </row>
    <row r="702" spans="1:24" s="29" customFormat="1" ht="47.25" x14ac:dyDescent="0.25">
      <c r="A702" s="36"/>
      <c r="B702" s="37" t="s">
        <v>986</v>
      </c>
      <c r="C702" s="38">
        <v>0</v>
      </c>
      <c r="D702" s="39">
        <f t="shared" si="71"/>
        <v>0</v>
      </c>
      <c r="E702" s="39">
        <f t="shared" si="71"/>
        <v>0</v>
      </c>
      <c r="F702" s="38">
        <v>0</v>
      </c>
      <c r="G702" s="38">
        <v>0</v>
      </c>
      <c r="H702" s="38">
        <v>0</v>
      </c>
      <c r="I702" s="38">
        <v>0</v>
      </c>
      <c r="J702" s="38">
        <v>0</v>
      </c>
      <c r="K702" s="38">
        <v>0</v>
      </c>
      <c r="L702" s="38">
        <v>0</v>
      </c>
      <c r="M702" s="38">
        <v>0</v>
      </c>
      <c r="N702" s="38">
        <v>0.1203814</v>
      </c>
      <c r="O702" s="38">
        <v>0.1203814</v>
      </c>
      <c r="P702" s="38">
        <v>0.1203814</v>
      </c>
      <c r="Q702" s="38">
        <v>0.1203814</v>
      </c>
      <c r="R702" s="38">
        <v>0</v>
      </c>
      <c r="S702" s="40">
        <f t="shared" si="68"/>
        <v>0</v>
      </c>
      <c r="T702" s="26" t="str">
        <f t="shared" si="70"/>
        <v>-</v>
      </c>
      <c r="U702" s="38"/>
      <c r="V702" s="38"/>
      <c r="W702" s="41" t="s">
        <v>1115</v>
      </c>
      <c r="X702" s="42" t="s">
        <v>237</v>
      </c>
    </row>
    <row r="703" spans="1:24" s="29" customFormat="1" ht="47.25" x14ac:dyDescent="0.25">
      <c r="A703" s="36"/>
      <c r="B703" s="37" t="s">
        <v>987</v>
      </c>
      <c r="C703" s="38">
        <v>0</v>
      </c>
      <c r="D703" s="39">
        <f t="shared" si="71"/>
        <v>0</v>
      </c>
      <c r="E703" s="39">
        <f t="shared" si="71"/>
        <v>0</v>
      </c>
      <c r="F703" s="38">
        <v>0</v>
      </c>
      <c r="G703" s="38">
        <v>0</v>
      </c>
      <c r="H703" s="38">
        <v>0</v>
      </c>
      <c r="I703" s="38">
        <v>0</v>
      </c>
      <c r="J703" s="38">
        <v>0</v>
      </c>
      <c r="K703" s="38">
        <v>0</v>
      </c>
      <c r="L703" s="38">
        <v>0</v>
      </c>
      <c r="M703" s="38">
        <v>0</v>
      </c>
      <c r="N703" s="38">
        <v>0.54745779999999999</v>
      </c>
      <c r="O703" s="38">
        <v>0.54745779999999999</v>
      </c>
      <c r="P703" s="38">
        <v>0.54745779999999999</v>
      </c>
      <c r="Q703" s="38">
        <v>0.54745779999999999</v>
      </c>
      <c r="R703" s="38">
        <v>0</v>
      </c>
      <c r="S703" s="40">
        <f t="shared" si="68"/>
        <v>0</v>
      </c>
      <c r="T703" s="26" t="str">
        <f t="shared" si="70"/>
        <v>-</v>
      </c>
      <c r="U703" s="38"/>
      <c r="V703" s="38"/>
      <c r="W703" s="41" t="s">
        <v>1115</v>
      </c>
      <c r="X703" s="42" t="s">
        <v>237</v>
      </c>
    </row>
    <row r="704" spans="1:24" s="29" customFormat="1" ht="47.25" x14ac:dyDescent="0.25">
      <c r="A704" s="36"/>
      <c r="B704" s="37" t="s">
        <v>988</v>
      </c>
      <c r="C704" s="38">
        <v>0</v>
      </c>
      <c r="D704" s="39">
        <f t="shared" si="71"/>
        <v>0</v>
      </c>
      <c r="E704" s="39">
        <f t="shared" si="71"/>
        <v>0</v>
      </c>
      <c r="F704" s="38">
        <v>0</v>
      </c>
      <c r="G704" s="38">
        <v>0</v>
      </c>
      <c r="H704" s="38">
        <v>0</v>
      </c>
      <c r="I704" s="38">
        <v>0</v>
      </c>
      <c r="J704" s="38">
        <v>0</v>
      </c>
      <c r="K704" s="38">
        <v>0</v>
      </c>
      <c r="L704" s="38">
        <v>0</v>
      </c>
      <c r="M704" s="38">
        <v>0</v>
      </c>
      <c r="N704" s="38">
        <v>0.37033873</v>
      </c>
      <c r="O704" s="38">
        <v>0.37033873</v>
      </c>
      <c r="P704" s="38">
        <v>0.37033873</v>
      </c>
      <c r="Q704" s="38">
        <v>0.37033873</v>
      </c>
      <c r="R704" s="38">
        <v>0</v>
      </c>
      <c r="S704" s="40">
        <f t="shared" si="68"/>
        <v>0</v>
      </c>
      <c r="T704" s="26" t="str">
        <f t="shared" si="70"/>
        <v>-</v>
      </c>
      <c r="U704" s="38"/>
      <c r="V704" s="38"/>
      <c r="W704" s="41" t="s">
        <v>1115</v>
      </c>
      <c r="X704" s="42" t="s">
        <v>237</v>
      </c>
    </row>
    <row r="705" spans="1:24" s="29" customFormat="1" ht="47.25" x14ac:dyDescent="0.25">
      <c r="A705" s="36"/>
      <c r="B705" s="37" t="s">
        <v>989</v>
      </c>
      <c r="C705" s="38">
        <v>0</v>
      </c>
      <c r="D705" s="39">
        <f t="shared" si="71"/>
        <v>0</v>
      </c>
      <c r="E705" s="39">
        <f t="shared" si="71"/>
        <v>0</v>
      </c>
      <c r="F705" s="38">
        <v>0</v>
      </c>
      <c r="G705" s="38">
        <v>0</v>
      </c>
      <c r="H705" s="38">
        <v>0</v>
      </c>
      <c r="I705" s="38">
        <v>0</v>
      </c>
      <c r="J705" s="38">
        <v>0</v>
      </c>
      <c r="K705" s="38">
        <v>0</v>
      </c>
      <c r="L705" s="38">
        <v>0</v>
      </c>
      <c r="M705" s="38">
        <v>0</v>
      </c>
      <c r="N705" s="38">
        <v>0.12038125</v>
      </c>
      <c r="O705" s="38">
        <v>0.12038125</v>
      </c>
      <c r="P705" s="38">
        <v>0.12038125</v>
      </c>
      <c r="Q705" s="38">
        <v>0.12038125</v>
      </c>
      <c r="R705" s="38">
        <v>0</v>
      </c>
      <c r="S705" s="40">
        <f t="shared" si="68"/>
        <v>0</v>
      </c>
      <c r="T705" s="26" t="str">
        <f t="shared" si="70"/>
        <v>-</v>
      </c>
      <c r="U705" s="38"/>
      <c r="V705" s="38"/>
      <c r="W705" s="41" t="s">
        <v>1115</v>
      </c>
      <c r="X705" s="42" t="s">
        <v>237</v>
      </c>
    </row>
    <row r="706" spans="1:24" s="29" customFormat="1" ht="47.25" x14ac:dyDescent="0.25">
      <c r="A706" s="36"/>
      <c r="B706" s="37" t="s">
        <v>990</v>
      </c>
      <c r="C706" s="38">
        <v>0</v>
      </c>
      <c r="D706" s="39">
        <f t="shared" si="71"/>
        <v>0</v>
      </c>
      <c r="E706" s="39">
        <f t="shared" si="71"/>
        <v>0</v>
      </c>
      <c r="F706" s="38">
        <v>0</v>
      </c>
      <c r="G706" s="38">
        <v>0</v>
      </c>
      <c r="H706" s="38">
        <v>0</v>
      </c>
      <c r="I706" s="38">
        <v>0</v>
      </c>
      <c r="J706" s="38">
        <v>0</v>
      </c>
      <c r="K706" s="38">
        <v>0</v>
      </c>
      <c r="L706" s="38">
        <v>0</v>
      </c>
      <c r="M706" s="38">
        <v>0</v>
      </c>
      <c r="N706" s="38">
        <v>0.11315817</v>
      </c>
      <c r="O706" s="38">
        <v>0.11315817</v>
      </c>
      <c r="P706" s="38">
        <v>0.11315817</v>
      </c>
      <c r="Q706" s="38">
        <v>0.11315817</v>
      </c>
      <c r="R706" s="38">
        <v>0</v>
      </c>
      <c r="S706" s="40">
        <f t="shared" si="68"/>
        <v>0</v>
      </c>
      <c r="T706" s="26" t="str">
        <f t="shared" si="70"/>
        <v>-</v>
      </c>
      <c r="U706" s="38"/>
      <c r="V706" s="38"/>
      <c r="W706" s="41" t="s">
        <v>1115</v>
      </c>
      <c r="X706" s="42" t="s">
        <v>237</v>
      </c>
    </row>
    <row r="707" spans="1:24" s="29" customFormat="1" ht="47.25" x14ac:dyDescent="0.25">
      <c r="A707" s="36"/>
      <c r="B707" s="37" t="s">
        <v>991</v>
      </c>
      <c r="C707" s="38">
        <v>0</v>
      </c>
      <c r="D707" s="39">
        <f t="shared" si="71"/>
        <v>0</v>
      </c>
      <c r="E707" s="39">
        <f t="shared" si="71"/>
        <v>0</v>
      </c>
      <c r="F707" s="38">
        <v>0</v>
      </c>
      <c r="G707" s="38">
        <v>0</v>
      </c>
      <c r="H707" s="38">
        <v>0</v>
      </c>
      <c r="I707" s="38">
        <v>0</v>
      </c>
      <c r="J707" s="38">
        <v>0</v>
      </c>
      <c r="K707" s="38">
        <v>0</v>
      </c>
      <c r="L707" s="38">
        <v>0</v>
      </c>
      <c r="M707" s="38">
        <v>0</v>
      </c>
      <c r="N707" s="38">
        <v>0.13203393999999999</v>
      </c>
      <c r="O707" s="38">
        <v>0.13203393999999999</v>
      </c>
      <c r="P707" s="38">
        <v>0.13203393999999999</v>
      </c>
      <c r="Q707" s="38">
        <v>0.13203393999999999</v>
      </c>
      <c r="R707" s="38">
        <v>0</v>
      </c>
      <c r="S707" s="40">
        <f t="shared" si="68"/>
        <v>0</v>
      </c>
      <c r="T707" s="26" t="str">
        <f t="shared" si="70"/>
        <v>-</v>
      </c>
      <c r="U707" s="38"/>
      <c r="V707" s="38"/>
      <c r="W707" s="41" t="s">
        <v>1115</v>
      </c>
      <c r="X707" s="42" t="s">
        <v>237</v>
      </c>
    </row>
    <row r="708" spans="1:24" s="29" customFormat="1" ht="47.25" x14ac:dyDescent="0.25">
      <c r="A708" s="36"/>
      <c r="B708" s="37" t="s">
        <v>992</v>
      </c>
      <c r="C708" s="38">
        <v>0</v>
      </c>
      <c r="D708" s="39">
        <f t="shared" si="71"/>
        <v>0</v>
      </c>
      <c r="E708" s="39">
        <f t="shared" si="71"/>
        <v>0</v>
      </c>
      <c r="F708" s="38">
        <v>0</v>
      </c>
      <c r="G708" s="38">
        <v>0</v>
      </c>
      <c r="H708" s="38">
        <v>0</v>
      </c>
      <c r="I708" s="38">
        <v>0</v>
      </c>
      <c r="J708" s="38">
        <v>0</v>
      </c>
      <c r="K708" s="38">
        <v>0</v>
      </c>
      <c r="L708" s="38">
        <v>0</v>
      </c>
      <c r="M708" s="38">
        <v>0</v>
      </c>
      <c r="N708" s="38">
        <v>0.13241929</v>
      </c>
      <c r="O708" s="38">
        <v>0.13241929</v>
      </c>
      <c r="P708" s="38">
        <v>0.13241929</v>
      </c>
      <c r="Q708" s="38">
        <v>0.13241929</v>
      </c>
      <c r="R708" s="38">
        <v>0</v>
      </c>
      <c r="S708" s="40">
        <f t="shared" si="68"/>
        <v>0</v>
      </c>
      <c r="T708" s="26" t="str">
        <f t="shared" si="70"/>
        <v>-</v>
      </c>
      <c r="U708" s="38"/>
      <c r="V708" s="38"/>
      <c r="W708" s="41" t="s">
        <v>1115</v>
      </c>
      <c r="X708" s="42" t="s">
        <v>237</v>
      </c>
    </row>
    <row r="709" spans="1:24" s="29" customFormat="1" ht="47.25" x14ac:dyDescent="0.25">
      <c r="A709" s="36"/>
      <c r="B709" s="37" t="s">
        <v>993</v>
      </c>
      <c r="C709" s="38">
        <v>0</v>
      </c>
      <c r="D709" s="39">
        <f t="shared" si="71"/>
        <v>0</v>
      </c>
      <c r="E709" s="39">
        <f t="shared" si="71"/>
        <v>0</v>
      </c>
      <c r="F709" s="38">
        <v>0</v>
      </c>
      <c r="G709" s="38">
        <v>0</v>
      </c>
      <c r="H709" s="38">
        <v>0</v>
      </c>
      <c r="I709" s="38">
        <v>0</v>
      </c>
      <c r="J709" s="38">
        <v>0</v>
      </c>
      <c r="K709" s="38">
        <v>0</v>
      </c>
      <c r="L709" s="38">
        <v>0</v>
      </c>
      <c r="M709" s="38">
        <v>0</v>
      </c>
      <c r="N709" s="38">
        <v>0.33465965999999997</v>
      </c>
      <c r="O709" s="38">
        <v>0.33465965999999997</v>
      </c>
      <c r="P709" s="38">
        <v>0.33465965999999997</v>
      </c>
      <c r="Q709" s="38">
        <v>0.33465965999999997</v>
      </c>
      <c r="R709" s="38">
        <v>0</v>
      </c>
      <c r="S709" s="40">
        <f t="shared" si="68"/>
        <v>0</v>
      </c>
      <c r="T709" s="26" t="str">
        <f t="shared" si="70"/>
        <v>-</v>
      </c>
      <c r="U709" s="38"/>
      <c r="V709" s="38"/>
      <c r="W709" s="41" t="s">
        <v>1115</v>
      </c>
      <c r="X709" s="42" t="s">
        <v>237</v>
      </c>
    </row>
    <row r="710" spans="1:24" s="29" customFormat="1" ht="47.25" x14ac:dyDescent="0.25">
      <c r="A710" s="36"/>
      <c r="B710" s="37" t="s">
        <v>994</v>
      </c>
      <c r="C710" s="38">
        <v>0</v>
      </c>
      <c r="D710" s="39">
        <f t="shared" si="71"/>
        <v>0</v>
      </c>
      <c r="E710" s="39">
        <f t="shared" si="71"/>
        <v>0</v>
      </c>
      <c r="F710" s="38">
        <v>0</v>
      </c>
      <c r="G710" s="38">
        <v>0</v>
      </c>
      <c r="H710" s="38">
        <v>0</v>
      </c>
      <c r="I710" s="38">
        <v>0</v>
      </c>
      <c r="J710" s="38">
        <v>0</v>
      </c>
      <c r="K710" s="38">
        <v>0</v>
      </c>
      <c r="L710" s="38">
        <v>0</v>
      </c>
      <c r="M710" s="38">
        <v>0</v>
      </c>
      <c r="N710" s="38">
        <v>0.211871</v>
      </c>
      <c r="O710" s="38">
        <v>0.211871</v>
      </c>
      <c r="P710" s="38">
        <v>0.211871</v>
      </c>
      <c r="Q710" s="38">
        <v>0.211871</v>
      </c>
      <c r="R710" s="38">
        <v>0</v>
      </c>
      <c r="S710" s="40">
        <f t="shared" si="68"/>
        <v>0</v>
      </c>
      <c r="T710" s="26" t="str">
        <f t="shared" si="70"/>
        <v>-</v>
      </c>
      <c r="U710" s="38"/>
      <c r="V710" s="38"/>
      <c r="W710" s="41" t="s">
        <v>1115</v>
      </c>
      <c r="X710" s="42" t="s">
        <v>237</v>
      </c>
    </row>
    <row r="711" spans="1:24" s="29" customFormat="1" ht="47.25" x14ac:dyDescent="0.25">
      <c r="A711" s="36"/>
      <c r="B711" s="37" t="s">
        <v>995</v>
      </c>
      <c r="C711" s="38">
        <v>0</v>
      </c>
      <c r="D711" s="39">
        <f t="shared" si="71"/>
        <v>0</v>
      </c>
      <c r="E711" s="39">
        <f t="shared" si="71"/>
        <v>0</v>
      </c>
      <c r="F711" s="38">
        <v>0</v>
      </c>
      <c r="G711" s="38">
        <v>0</v>
      </c>
      <c r="H711" s="38">
        <v>0</v>
      </c>
      <c r="I711" s="38">
        <v>0</v>
      </c>
      <c r="J711" s="38">
        <v>0</v>
      </c>
      <c r="K711" s="38">
        <v>0</v>
      </c>
      <c r="L711" s="38">
        <v>0</v>
      </c>
      <c r="M711" s="38">
        <v>0</v>
      </c>
      <c r="N711" s="38">
        <v>0.20464801999999999</v>
      </c>
      <c r="O711" s="38">
        <v>0.20464801999999999</v>
      </c>
      <c r="P711" s="38">
        <v>0.20464801999999999</v>
      </c>
      <c r="Q711" s="38">
        <v>0.20464801999999999</v>
      </c>
      <c r="R711" s="38">
        <v>0</v>
      </c>
      <c r="S711" s="40">
        <f t="shared" si="68"/>
        <v>0</v>
      </c>
      <c r="T711" s="26" t="str">
        <f t="shared" si="70"/>
        <v>-</v>
      </c>
      <c r="U711" s="38"/>
      <c r="V711" s="38"/>
      <c r="W711" s="41" t="s">
        <v>1115</v>
      </c>
      <c r="X711" s="42" t="s">
        <v>237</v>
      </c>
    </row>
    <row r="712" spans="1:24" s="29" customFormat="1" ht="47.25" x14ac:dyDescent="0.25">
      <c r="A712" s="36"/>
      <c r="B712" s="37" t="s">
        <v>996</v>
      </c>
      <c r="C712" s="38">
        <v>0</v>
      </c>
      <c r="D712" s="39">
        <f t="shared" si="71"/>
        <v>0</v>
      </c>
      <c r="E712" s="39">
        <f t="shared" si="71"/>
        <v>0</v>
      </c>
      <c r="F712" s="38">
        <v>0</v>
      </c>
      <c r="G712" s="38">
        <v>0</v>
      </c>
      <c r="H712" s="38">
        <v>0</v>
      </c>
      <c r="I712" s="38">
        <v>0</v>
      </c>
      <c r="J712" s="38">
        <v>0</v>
      </c>
      <c r="K712" s="38">
        <v>0</v>
      </c>
      <c r="L712" s="38">
        <v>0</v>
      </c>
      <c r="M712" s="38">
        <v>0</v>
      </c>
      <c r="N712" s="38">
        <v>0.15890325</v>
      </c>
      <c r="O712" s="38">
        <v>0.15890325</v>
      </c>
      <c r="P712" s="38">
        <v>0.15890325</v>
      </c>
      <c r="Q712" s="38">
        <v>0.15890325</v>
      </c>
      <c r="R712" s="38">
        <v>0</v>
      </c>
      <c r="S712" s="40">
        <f t="shared" si="68"/>
        <v>0</v>
      </c>
      <c r="T712" s="26" t="str">
        <f t="shared" si="70"/>
        <v>-</v>
      </c>
      <c r="U712" s="38"/>
      <c r="V712" s="38"/>
      <c r="W712" s="41" t="s">
        <v>1115</v>
      </c>
      <c r="X712" s="42" t="s">
        <v>237</v>
      </c>
    </row>
    <row r="713" spans="1:24" s="29" customFormat="1" ht="47.25" x14ac:dyDescent="0.25">
      <c r="A713" s="36"/>
      <c r="B713" s="37" t="s">
        <v>997</v>
      </c>
      <c r="C713" s="38">
        <v>0</v>
      </c>
      <c r="D713" s="39">
        <f t="shared" si="71"/>
        <v>0</v>
      </c>
      <c r="E713" s="39">
        <f t="shared" si="71"/>
        <v>0</v>
      </c>
      <c r="F713" s="38">
        <v>0</v>
      </c>
      <c r="G713" s="38">
        <v>0</v>
      </c>
      <c r="H713" s="38">
        <v>0</v>
      </c>
      <c r="I713" s="38">
        <v>0</v>
      </c>
      <c r="J713" s="38">
        <v>0</v>
      </c>
      <c r="K713" s="38">
        <v>0</v>
      </c>
      <c r="L713" s="38">
        <v>0</v>
      </c>
      <c r="M713" s="38">
        <v>0</v>
      </c>
      <c r="N713" s="38">
        <v>0.16101695000000002</v>
      </c>
      <c r="O713" s="38">
        <v>0.16101695000000002</v>
      </c>
      <c r="P713" s="38">
        <v>0.16101695000000002</v>
      </c>
      <c r="Q713" s="38">
        <v>0.16101695000000002</v>
      </c>
      <c r="R713" s="38">
        <v>0</v>
      </c>
      <c r="S713" s="40">
        <f t="shared" si="68"/>
        <v>0</v>
      </c>
      <c r="T713" s="26" t="str">
        <f t="shared" si="70"/>
        <v>-</v>
      </c>
      <c r="U713" s="38"/>
      <c r="V713" s="38"/>
      <c r="W713" s="41" t="s">
        <v>1115</v>
      </c>
      <c r="X713" s="42" t="s">
        <v>237</v>
      </c>
    </row>
    <row r="714" spans="1:24" s="29" customFormat="1" ht="47.25" x14ac:dyDescent="0.25">
      <c r="A714" s="36"/>
      <c r="B714" s="37" t="s">
        <v>998</v>
      </c>
      <c r="C714" s="38">
        <v>0</v>
      </c>
      <c r="D714" s="39">
        <f t="shared" si="71"/>
        <v>0</v>
      </c>
      <c r="E714" s="39">
        <f t="shared" si="71"/>
        <v>0</v>
      </c>
      <c r="F714" s="38">
        <v>0</v>
      </c>
      <c r="G714" s="38">
        <v>0</v>
      </c>
      <c r="H714" s="38">
        <v>0</v>
      </c>
      <c r="I714" s="38">
        <v>0</v>
      </c>
      <c r="J714" s="38">
        <v>0</v>
      </c>
      <c r="K714" s="38">
        <v>0</v>
      </c>
      <c r="L714" s="38">
        <v>0</v>
      </c>
      <c r="M714" s="38">
        <v>0</v>
      </c>
      <c r="N714" s="38">
        <v>0.19966101999999999</v>
      </c>
      <c r="O714" s="38">
        <v>0.19966101999999999</v>
      </c>
      <c r="P714" s="38">
        <v>0.19966101999999999</v>
      </c>
      <c r="Q714" s="38">
        <v>0.19966101999999999</v>
      </c>
      <c r="R714" s="38">
        <v>0</v>
      </c>
      <c r="S714" s="40">
        <f t="shared" ref="S714:S777" si="72">E714-D714</f>
        <v>0</v>
      </c>
      <c r="T714" s="26" t="str">
        <f t="shared" si="70"/>
        <v>-</v>
      </c>
      <c r="U714" s="38"/>
      <c r="V714" s="38"/>
      <c r="W714" s="41" t="s">
        <v>1115</v>
      </c>
      <c r="X714" s="42" t="s">
        <v>237</v>
      </c>
    </row>
    <row r="715" spans="1:24" s="29" customFormat="1" ht="47.25" x14ac:dyDescent="0.25">
      <c r="A715" s="36"/>
      <c r="B715" s="37" t="s">
        <v>999</v>
      </c>
      <c r="C715" s="38">
        <v>0</v>
      </c>
      <c r="D715" s="39">
        <f t="shared" si="71"/>
        <v>0</v>
      </c>
      <c r="E715" s="39">
        <f t="shared" si="71"/>
        <v>0</v>
      </c>
      <c r="F715" s="38">
        <v>0</v>
      </c>
      <c r="G715" s="38">
        <v>0</v>
      </c>
      <c r="H715" s="38">
        <v>0</v>
      </c>
      <c r="I715" s="38">
        <v>0</v>
      </c>
      <c r="J715" s="38">
        <v>0</v>
      </c>
      <c r="K715" s="38">
        <v>0</v>
      </c>
      <c r="L715" s="38">
        <v>0</v>
      </c>
      <c r="M715" s="38">
        <v>0</v>
      </c>
      <c r="N715" s="38">
        <v>0.25762711999999999</v>
      </c>
      <c r="O715" s="38">
        <v>0.25762711999999999</v>
      </c>
      <c r="P715" s="38">
        <v>0.25762711999999999</v>
      </c>
      <c r="Q715" s="38">
        <v>0.25762711999999999</v>
      </c>
      <c r="R715" s="38">
        <v>0</v>
      </c>
      <c r="S715" s="40">
        <f t="shared" si="72"/>
        <v>0</v>
      </c>
      <c r="T715" s="26" t="str">
        <f t="shared" si="70"/>
        <v>-</v>
      </c>
      <c r="U715" s="38"/>
      <c r="V715" s="38"/>
      <c r="W715" s="41" t="s">
        <v>1115</v>
      </c>
      <c r="X715" s="42" t="s">
        <v>237</v>
      </c>
    </row>
    <row r="716" spans="1:24" s="29" customFormat="1" ht="47.25" x14ac:dyDescent="0.25">
      <c r="A716" s="36"/>
      <c r="B716" s="37" t="s">
        <v>1000</v>
      </c>
      <c r="C716" s="38">
        <v>0</v>
      </c>
      <c r="D716" s="39">
        <f t="shared" si="71"/>
        <v>0</v>
      </c>
      <c r="E716" s="39">
        <f t="shared" si="71"/>
        <v>0</v>
      </c>
      <c r="F716" s="38">
        <v>0</v>
      </c>
      <c r="G716" s="38">
        <v>0</v>
      </c>
      <c r="H716" s="38">
        <v>0</v>
      </c>
      <c r="I716" s="38">
        <v>0</v>
      </c>
      <c r="J716" s="38">
        <v>0</v>
      </c>
      <c r="K716" s="38">
        <v>0</v>
      </c>
      <c r="L716" s="38">
        <v>0</v>
      </c>
      <c r="M716" s="38">
        <v>0</v>
      </c>
      <c r="N716" s="38">
        <v>0.13847457999999999</v>
      </c>
      <c r="O716" s="38">
        <v>0.13847457999999999</v>
      </c>
      <c r="P716" s="38">
        <v>0.13847457999999999</v>
      </c>
      <c r="Q716" s="38">
        <v>0.13847457999999999</v>
      </c>
      <c r="R716" s="38">
        <v>0</v>
      </c>
      <c r="S716" s="40">
        <f t="shared" si="72"/>
        <v>0</v>
      </c>
      <c r="T716" s="26" t="str">
        <f t="shared" si="70"/>
        <v>-</v>
      </c>
      <c r="U716" s="38"/>
      <c r="V716" s="38"/>
      <c r="W716" s="41" t="s">
        <v>1115</v>
      </c>
      <c r="X716" s="42" t="s">
        <v>237</v>
      </c>
    </row>
    <row r="717" spans="1:24" s="29" customFormat="1" ht="47.25" x14ac:dyDescent="0.25">
      <c r="A717" s="36"/>
      <c r="B717" s="37" t="s">
        <v>1001</v>
      </c>
      <c r="C717" s="38">
        <v>0</v>
      </c>
      <c r="D717" s="39">
        <f t="shared" si="71"/>
        <v>0</v>
      </c>
      <c r="E717" s="39">
        <f t="shared" si="71"/>
        <v>0</v>
      </c>
      <c r="F717" s="38">
        <v>0</v>
      </c>
      <c r="G717" s="38">
        <v>0</v>
      </c>
      <c r="H717" s="38">
        <v>0</v>
      </c>
      <c r="I717" s="38">
        <v>0</v>
      </c>
      <c r="J717" s="38">
        <v>0</v>
      </c>
      <c r="K717" s="38">
        <v>0</v>
      </c>
      <c r="L717" s="38">
        <v>0</v>
      </c>
      <c r="M717" s="38">
        <v>0</v>
      </c>
      <c r="N717" s="38">
        <v>0.18033898000000001</v>
      </c>
      <c r="O717" s="38">
        <v>0.18033898000000001</v>
      </c>
      <c r="P717" s="38">
        <v>0.18033898000000001</v>
      </c>
      <c r="Q717" s="38">
        <v>0.18033898000000001</v>
      </c>
      <c r="R717" s="38">
        <v>0</v>
      </c>
      <c r="S717" s="40">
        <f t="shared" si="72"/>
        <v>0</v>
      </c>
      <c r="T717" s="26" t="str">
        <f t="shared" si="70"/>
        <v>-</v>
      </c>
      <c r="U717" s="38"/>
      <c r="V717" s="38"/>
      <c r="W717" s="41" t="s">
        <v>1115</v>
      </c>
      <c r="X717" s="42" t="s">
        <v>237</v>
      </c>
    </row>
    <row r="718" spans="1:24" s="29" customFormat="1" ht="47.25" x14ac:dyDescent="0.25">
      <c r="A718" s="36"/>
      <c r="B718" s="37" t="s">
        <v>1002</v>
      </c>
      <c r="C718" s="38">
        <v>0</v>
      </c>
      <c r="D718" s="39">
        <f t="shared" si="71"/>
        <v>0</v>
      </c>
      <c r="E718" s="39">
        <f t="shared" si="71"/>
        <v>0</v>
      </c>
      <c r="F718" s="38">
        <v>0</v>
      </c>
      <c r="G718" s="38">
        <v>0</v>
      </c>
      <c r="H718" s="38">
        <v>0</v>
      </c>
      <c r="I718" s="38">
        <v>0</v>
      </c>
      <c r="J718" s="38">
        <v>0</v>
      </c>
      <c r="K718" s="38">
        <v>0</v>
      </c>
      <c r="L718" s="38">
        <v>0</v>
      </c>
      <c r="M718" s="38">
        <v>0</v>
      </c>
      <c r="N718" s="38">
        <v>0.29627119000000002</v>
      </c>
      <c r="O718" s="38">
        <v>0.29627119000000002</v>
      </c>
      <c r="P718" s="38">
        <v>0.29627119000000002</v>
      </c>
      <c r="Q718" s="38">
        <v>0.29627119000000002</v>
      </c>
      <c r="R718" s="38">
        <v>0</v>
      </c>
      <c r="S718" s="40">
        <f t="shared" si="72"/>
        <v>0</v>
      </c>
      <c r="T718" s="26" t="str">
        <f t="shared" si="70"/>
        <v>-</v>
      </c>
      <c r="U718" s="38"/>
      <c r="V718" s="38"/>
      <c r="W718" s="41" t="s">
        <v>1115</v>
      </c>
      <c r="X718" s="42" t="s">
        <v>237</v>
      </c>
    </row>
    <row r="719" spans="1:24" s="29" customFormat="1" ht="47.25" x14ac:dyDescent="0.25">
      <c r="A719" s="36"/>
      <c r="B719" s="37" t="s">
        <v>1003</v>
      </c>
      <c r="C719" s="38">
        <v>0</v>
      </c>
      <c r="D719" s="39">
        <f t="shared" si="71"/>
        <v>0</v>
      </c>
      <c r="E719" s="39">
        <f t="shared" si="71"/>
        <v>0</v>
      </c>
      <c r="F719" s="38">
        <v>0</v>
      </c>
      <c r="G719" s="38">
        <v>0</v>
      </c>
      <c r="H719" s="38">
        <v>0</v>
      </c>
      <c r="I719" s="38">
        <v>0</v>
      </c>
      <c r="J719" s="38">
        <v>0</v>
      </c>
      <c r="K719" s="38">
        <v>0</v>
      </c>
      <c r="L719" s="38">
        <v>0</v>
      </c>
      <c r="M719" s="38">
        <v>0</v>
      </c>
      <c r="N719" s="38">
        <v>0.34135592999999997</v>
      </c>
      <c r="O719" s="38">
        <v>0.34135592999999997</v>
      </c>
      <c r="P719" s="38">
        <v>0.34135592999999997</v>
      </c>
      <c r="Q719" s="38">
        <v>0.34135592999999997</v>
      </c>
      <c r="R719" s="38">
        <v>0</v>
      </c>
      <c r="S719" s="40">
        <f t="shared" si="72"/>
        <v>0</v>
      </c>
      <c r="T719" s="26" t="str">
        <f t="shared" si="70"/>
        <v>-</v>
      </c>
      <c r="U719" s="38"/>
      <c r="V719" s="38"/>
      <c r="W719" s="41" t="s">
        <v>1115</v>
      </c>
      <c r="X719" s="42" t="s">
        <v>237</v>
      </c>
    </row>
    <row r="720" spans="1:24" s="29" customFormat="1" ht="47.25" x14ac:dyDescent="0.25">
      <c r="A720" s="36"/>
      <c r="B720" s="37" t="s">
        <v>1004</v>
      </c>
      <c r="C720" s="38">
        <v>0</v>
      </c>
      <c r="D720" s="39">
        <f t="shared" si="71"/>
        <v>0</v>
      </c>
      <c r="E720" s="39">
        <f t="shared" si="71"/>
        <v>0</v>
      </c>
      <c r="F720" s="38">
        <v>0</v>
      </c>
      <c r="G720" s="38">
        <v>0</v>
      </c>
      <c r="H720" s="38">
        <v>0</v>
      </c>
      <c r="I720" s="38">
        <v>0</v>
      </c>
      <c r="J720" s="38">
        <v>0</v>
      </c>
      <c r="K720" s="38">
        <v>0</v>
      </c>
      <c r="L720" s="38">
        <v>0</v>
      </c>
      <c r="M720" s="38">
        <v>0</v>
      </c>
      <c r="N720" s="38">
        <v>0.14491525</v>
      </c>
      <c r="O720" s="38">
        <v>0.14491525</v>
      </c>
      <c r="P720" s="38">
        <v>0.14491525</v>
      </c>
      <c r="Q720" s="38">
        <v>0.14491525</v>
      </c>
      <c r="R720" s="38">
        <v>0</v>
      </c>
      <c r="S720" s="40">
        <f t="shared" si="72"/>
        <v>0</v>
      </c>
      <c r="T720" s="26" t="str">
        <f t="shared" si="70"/>
        <v>-</v>
      </c>
      <c r="U720" s="38"/>
      <c r="V720" s="38"/>
      <c r="W720" s="41" t="s">
        <v>1115</v>
      </c>
      <c r="X720" s="42" t="s">
        <v>237</v>
      </c>
    </row>
    <row r="721" spans="1:24" s="29" customFormat="1" ht="47.25" x14ac:dyDescent="0.25">
      <c r="A721" s="36"/>
      <c r="B721" s="37" t="s">
        <v>1005</v>
      </c>
      <c r="C721" s="38">
        <v>0</v>
      </c>
      <c r="D721" s="39">
        <f t="shared" si="71"/>
        <v>0</v>
      </c>
      <c r="E721" s="39">
        <f t="shared" si="71"/>
        <v>0</v>
      </c>
      <c r="F721" s="38">
        <v>0</v>
      </c>
      <c r="G721" s="38">
        <v>0</v>
      </c>
      <c r="H721" s="38">
        <v>0</v>
      </c>
      <c r="I721" s="38">
        <v>0</v>
      </c>
      <c r="J721" s="38">
        <v>0</v>
      </c>
      <c r="K721" s="38">
        <v>0</v>
      </c>
      <c r="L721" s="38">
        <v>0</v>
      </c>
      <c r="M721" s="38">
        <v>0</v>
      </c>
      <c r="N721" s="38">
        <v>0.22542373000000002</v>
      </c>
      <c r="O721" s="38">
        <v>0.22542373000000002</v>
      </c>
      <c r="P721" s="38">
        <v>0.22542373000000002</v>
      </c>
      <c r="Q721" s="38">
        <v>0.22542373000000002</v>
      </c>
      <c r="R721" s="38">
        <v>0</v>
      </c>
      <c r="S721" s="40">
        <f t="shared" si="72"/>
        <v>0</v>
      </c>
      <c r="T721" s="26" t="str">
        <f t="shared" si="70"/>
        <v>-</v>
      </c>
      <c r="U721" s="38"/>
      <c r="V721" s="38"/>
      <c r="W721" s="41" t="s">
        <v>1115</v>
      </c>
      <c r="X721" s="42" t="s">
        <v>237</v>
      </c>
    </row>
    <row r="722" spans="1:24" s="29" customFormat="1" ht="47.25" x14ac:dyDescent="0.25">
      <c r="A722" s="36"/>
      <c r="B722" s="37" t="s">
        <v>1006</v>
      </c>
      <c r="C722" s="38">
        <v>0</v>
      </c>
      <c r="D722" s="39">
        <f t="shared" si="71"/>
        <v>0</v>
      </c>
      <c r="E722" s="39">
        <f t="shared" si="71"/>
        <v>0</v>
      </c>
      <c r="F722" s="38">
        <v>0</v>
      </c>
      <c r="G722" s="38">
        <v>0</v>
      </c>
      <c r="H722" s="38">
        <v>0</v>
      </c>
      <c r="I722" s="38">
        <v>0</v>
      </c>
      <c r="J722" s="38">
        <v>0</v>
      </c>
      <c r="K722" s="38">
        <v>0</v>
      </c>
      <c r="L722" s="38">
        <v>0</v>
      </c>
      <c r="M722" s="38">
        <v>0</v>
      </c>
      <c r="N722" s="38">
        <v>0.15779660999999998</v>
      </c>
      <c r="O722" s="38">
        <v>0.15779660999999998</v>
      </c>
      <c r="P722" s="38">
        <v>0.15779660999999998</v>
      </c>
      <c r="Q722" s="38">
        <v>0.15779660999999998</v>
      </c>
      <c r="R722" s="38">
        <v>0</v>
      </c>
      <c r="S722" s="40">
        <f t="shared" si="72"/>
        <v>0</v>
      </c>
      <c r="T722" s="26" t="str">
        <f t="shared" si="70"/>
        <v>-</v>
      </c>
      <c r="U722" s="38"/>
      <c r="V722" s="38"/>
      <c r="W722" s="41" t="s">
        <v>1115</v>
      </c>
      <c r="X722" s="42" t="s">
        <v>237</v>
      </c>
    </row>
    <row r="723" spans="1:24" s="29" customFormat="1" ht="47.25" x14ac:dyDescent="0.25">
      <c r="A723" s="36"/>
      <c r="B723" s="37" t="s">
        <v>1007</v>
      </c>
      <c r="C723" s="38">
        <v>0</v>
      </c>
      <c r="D723" s="39">
        <f t="shared" si="71"/>
        <v>0</v>
      </c>
      <c r="E723" s="39">
        <f t="shared" si="71"/>
        <v>0</v>
      </c>
      <c r="F723" s="38">
        <v>0</v>
      </c>
      <c r="G723" s="38">
        <v>0</v>
      </c>
      <c r="H723" s="38">
        <v>0</v>
      </c>
      <c r="I723" s="38">
        <v>0</v>
      </c>
      <c r="J723" s="38">
        <v>0</v>
      </c>
      <c r="K723" s="38">
        <v>0</v>
      </c>
      <c r="L723" s="38">
        <v>0</v>
      </c>
      <c r="M723" s="38">
        <v>0</v>
      </c>
      <c r="N723" s="38">
        <v>0.16745763</v>
      </c>
      <c r="O723" s="38">
        <v>0.16745763</v>
      </c>
      <c r="P723" s="38">
        <v>0.16745763</v>
      </c>
      <c r="Q723" s="38">
        <v>0.16745763</v>
      </c>
      <c r="R723" s="38">
        <v>0</v>
      </c>
      <c r="S723" s="40">
        <f t="shared" si="72"/>
        <v>0</v>
      </c>
      <c r="T723" s="26" t="str">
        <f t="shared" si="70"/>
        <v>-</v>
      </c>
      <c r="U723" s="38"/>
      <c r="V723" s="38"/>
      <c r="W723" s="41" t="s">
        <v>1115</v>
      </c>
      <c r="X723" s="42" t="s">
        <v>237</v>
      </c>
    </row>
    <row r="724" spans="1:24" s="29" customFormat="1" ht="47.25" x14ac:dyDescent="0.25">
      <c r="A724" s="36"/>
      <c r="B724" s="37" t="s">
        <v>1008</v>
      </c>
      <c r="C724" s="38">
        <v>0</v>
      </c>
      <c r="D724" s="39">
        <f t="shared" si="71"/>
        <v>0</v>
      </c>
      <c r="E724" s="39">
        <f t="shared" si="71"/>
        <v>0</v>
      </c>
      <c r="F724" s="38">
        <v>0</v>
      </c>
      <c r="G724" s="38">
        <v>0</v>
      </c>
      <c r="H724" s="38">
        <v>0</v>
      </c>
      <c r="I724" s="38">
        <v>0</v>
      </c>
      <c r="J724" s="38">
        <v>0</v>
      </c>
      <c r="K724" s="38">
        <v>0</v>
      </c>
      <c r="L724" s="38">
        <v>0</v>
      </c>
      <c r="M724" s="38">
        <v>0</v>
      </c>
      <c r="N724" s="38">
        <v>0.27372880999999999</v>
      </c>
      <c r="O724" s="38">
        <v>0.27372880999999999</v>
      </c>
      <c r="P724" s="38">
        <v>0.27372880999999999</v>
      </c>
      <c r="Q724" s="38">
        <v>0.27372880999999999</v>
      </c>
      <c r="R724" s="38">
        <v>0</v>
      </c>
      <c r="S724" s="40">
        <f t="shared" si="72"/>
        <v>0</v>
      </c>
      <c r="T724" s="26" t="str">
        <f t="shared" si="70"/>
        <v>-</v>
      </c>
      <c r="U724" s="38"/>
      <c r="V724" s="38"/>
      <c r="W724" s="41" t="s">
        <v>1115</v>
      </c>
      <c r="X724" s="42" t="s">
        <v>237</v>
      </c>
    </row>
    <row r="725" spans="1:24" s="29" customFormat="1" ht="47.25" x14ac:dyDescent="0.25">
      <c r="A725" s="36"/>
      <c r="B725" s="37" t="s">
        <v>1009</v>
      </c>
      <c r="C725" s="38">
        <v>0</v>
      </c>
      <c r="D725" s="39">
        <f t="shared" si="71"/>
        <v>0</v>
      </c>
      <c r="E725" s="39">
        <f t="shared" si="71"/>
        <v>0</v>
      </c>
      <c r="F725" s="38">
        <v>0</v>
      </c>
      <c r="G725" s="38">
        <v>0</v>
      </c>
      <c r="H725" s="38">
        <v>0</v>
      </c>
      <c r="I725" s="38">
        <v>0</v>
      </c>
      <c r="J725" s="38">
        <v>0</v>
      </c>
      <c r="K725" s="38">
        <v>0</v>
      </c>
      <c r="L725" s="38">
        <v>0</v>
      </c>
      <c r="M725" s="38">
        <v>0</v>
      </c>
      <c r="N725" s="38">
        <v>0.23508475000000001</v>
      </c>
      <c r="O725" s="38">
        <v>0.23508475000000001</v>
      </c>
      <c r="P725" s="38">
        <v>0.23508475000000001</v>
      </c>
      <c r="Q725" s="38">
        <v>0.23508475000000001</v>
      </c>
      <c r="R725" s="38">
        <v>0</v>
      </c>
      <c r="S725" s="40">
        <f t="shared" si="72"/>
        <v>0</v>
      </c>
      <c r="T725" s="26" t="str">
        <f t="shared" ref="T725:T788" si="73">IF((F725+H725+J725+L725)&gt;0,E725/(F725+H725+J725+L725),"-")</f>
        <v>-</v>
      </c>
      <c r="U725" s="38"/>
      <c r="V725" s="38"/>
      <c r="W725" s="41" t="s">
        <v>1115</v>
      </c>
      <c r="X725" s="42" t="s">
        <v>237</v>
      </c>
    </row>
    <row r="726" spans="1:24" s="29" customFormat="1" ht="47.25" x14ac:dyDescent="0.25">
      <c r="A726" s="36"/>
      <c r="B726" s="37" t="s">
        <v>1010</v>
      </c>
      <c r="C726" s="38">
        <v>0</v>
      </c>
      <c r="D726" s="39">
        <f t="shared" si="71"/>
        <v>0</v>
      </c>
      <c r="E726" s="39">
        <f t="shared" si="71"/>
        <v>0</v>
      </c>
      <c r="F726" s="38">
        <v>0</v>
      </c>
      <c r="G726" s="38">
        <v>0</v>
      </c>
      <c r="H726" s="38">
        <v>0</v>
      </c>
      <c r="I726" s="38">
        <v>0</v>
      </c>
      <c r="J726" s="38">
        <v>0</v>
      </c>
      <c r="K726" s="38">
        <v>0</v>
      </c>
      <c r="L726" s="38">
        <v>0</v>
      </c>
      <c r="M726" s="38">
        <v>0</v>
      </c>
      <c r="N726" s="38">
        <v>0.10627119</v>
      </c>
      <c r="O726" s="38">
        <v>0.10627119</v>
      </c>
      <c r="P726" s="38">
        <v>0.10627119</v>
      </c>
      <c r="Q726" s="38">
        <v>0.10627119</v>
      </c>
      <c r="R726" s="38">
        <v>0</v>
      </c>
      <c r="S726" s="40">
        <f t="shared" si="72"/>
        <v>0</v>
      </c>
      <c r="T726" s="26" t="str">
        <f t="shared" si="73"/>
        <v>-</v>
      </c>
      <c r="U726" s="38"/>
      <c r="V726" s="38"/>
      <c r="W726" s="41" t="s">
        <v>1115</v>
      </c>
      <c r="X726" s="42" t="s">
        <v>237</v>
      </c>
    </row>
    <row r="727" spans="1:24" s="29" customFormat="1" ht="47.25" x14ac:dyDescent="0.25">
      <c r="A727" s="36"/>
      <c r="B727" s="37" t="s">
        <v>1011</v>
      </c>
      <c r="C727" s="38">
        <v>0</v>
      </c>
      <c r="D727" s="39">
        <f t="shared" si="71"/>
        <v>0</v>
      </c>
      <c r="E727" s="39">
        <f t="shared" si="71"/>
        <v>0</v>
      </c>
      <c r="F727" s="38">
        <v>0</v>
      </c>
      <c r="G727" s="38">
        <v>0</v>
      </c>
      <c r="H727" s="38">
        <v>0</v>
      </c>
      <c r="I727" s="38">
        <v>0</v>
      </c>
      <c r="J727" s="38">
        <v>0</v>
      </c>
      <c r="K727" s="38">
        <v>0</v>
      </c>
      <c r="L727" s="38">
        <v>0</v>
      </c>
      <c r="M727" s="38">
        <v>0</v>
      </c>
      <c r="N727" s="38">
        <v>0.13525424</v>
      </c>
      <c r="O727" s="38">
        <v>0.13525424</v>
      </c>
      <c r="P727" s="38">
        <v>0.13525424</v>
      </c>
      <c r="Q727" s="38">
        <v>0.13525424</v>
      </c>
      <c r="R727" s="38">
        <v>0</v>
      </c>
      <c r="S727" s="40">
        <f t="shared" si="72"/>
        <v>0</v>
      </c>
      <c r="T727" s="26" t="str">
        <f t="shared" si="73"/>
        <v>-</v>
      </c>
      <c r="U727" s="38"/>
      <c r="V727" s="38"/>
      <c r="W727" s="41" t="s">
        <v>1115</v>
      </c>
      <c r="X727" s="42" t="s">
        <v>237</v>
      </c>
    </row>
    <row r="728" spans="1:24" s="29" customFormat="1" ht="47.25" x14ac:dyDescent="0.25">
      <c r="A728" s="36"/>
      <c r="B728" s="37" t="s">
        <v>1012</v>
      </c>
      <c r="C728" s="38">
        <v>0</v>
      </c>
      <c r="D728" s="39">
        <f t="shared" si="71"/>
        <v>0</v>
      </c>
      <c r="E728" s="39">
        <f t="shared" si="71"/>
        <v>0</v>
      </c>
      <c r="F728" s="38">
        <v>0</v>
      </c>
      <c r="G728" s="38">
        <v>0</v>
      </c>
      <c r="H728" s="38">
        <v>0</v>
      </c>
      <c r="I728" s="38">
        <v>0</v>
      </c>
      <c r="J728" s="38">
        <v>0</v>
      </c>
      <c r="K728" s="38">
        <v>0</v>
      </c>
      <c r="L728" s="38">
        <v>0</v>
      </c>
      <c r="M728" s="38">
        <v>0</v>
      </c>
      <c r="N728" s="38">
        <v>0.14813558999999998</v>
      </c>
      <c r="O728" s="38">
        <v>0.14813558999999998</v>
      </c>
      <c r="P728" s="38">
        <v>0.14813558999999998</v>
      </c>
      <c r="Q728" s="38">
        <v>0.14813558999999998</v>
      </c>
      <c r="R728" s="38">
        <v>0</v>
      </c>
      <c r="S728" s="40">
        <f t="shared" si="72"/>
        <v>0</v>
      </c>
      <c r="T728" s="26" t="str">
        <f t="shared" si="73"/>
        <v>-</v>
      </c>
      <c r="U728" s="38"/>
      <c r="V728" s="38"/>
      <c r="W728" s="41" t="s">
        <v>1115</v>
      </c>
      <c r="X728" s="42" t="s">
        <v>237</v>
      </c>
    </row>
    <row r="729" spans="1:24" s="29" customFormat="1" ht="47.25" x14ac:dyDescent="0.25">
      <c r="A729" s="36"/>
      <c r="B729" s="37" t="s">
        <v>1013</v>
      </c>
      <c r="C729" s="38">
        <v>0</v>
      </c>
      <c r="D729" s="39">
        <f t="shared" si="71"/>
        <v>0</v>
      </c>
      <c r="E729" s="39">
        <f t="shared" si="71"/>
        <v>0</v>
      </c>
      <c r="F729" s="38">
        <v>0</v>
      </c>
      <c r="G729" s="38">
        <v>0</v>
      </c>
      <c r="H729" s="38">
        <v>0</v>
      </c>
      <c r="I729" s="38">
        <v>0</v>
      </c>
      <c r="J729" s="38">
        <v>0</v>
      </c>
      <c r="K729" s="38">
        <v>0</v>
      </c>
      <c r="L729" s="38">
        <v>0</v>
      </c>
      <c r="M729" s="38">
        <v>0</v>
      </c>
      <c r="N729" s="38">
        <v>0.24152542000000002</v>
      </c>
      <c r="O729" s="38">
        <v>0.24152542000000002</v>
      </c>
      <c r="P729" s="38">
        <v>0.24152542000000002</v>
      </c>
      <c r="Q729" s="38">
        <v>0.24152542000000002</v>
      </c>
      <c r="R729" s="38">
        <v>0</v>
      </c>
      <c r="S729" s="40">
        <f t="shared" si="72"/>
        <v>0</v>
      </c>
      <c r="T729" s="26" t="str">
        <f t="shared" si="73"/>
        <v>-</v>
      </c>
      <c r="U729" s="38"/>
      <c r="V729" s="38"/>
      <c r="W729" s="41" t="s">
        <v>1115</v>
      </c>
      <c r="X729" s="42" t="s">
        <v>237</v>
      </c>
    </row>
    <row r="730" spans="1:24" s="29" customFormat="1" ht="47.25" x14ac:dyDescent="0.25">
      <c r="A730" s="36"/>
      <c r="B730" s="37" t="s">
        <v>1014</v>
      </c>
      <c r="C730" s="38">
        <v>0</v>
      </c>
      <c r="D730" s="39">
        <f t="shared" ref="D730:E793" si="74">F730+H730+J730+L730</f>
        <v>0</v>
      </c>
      <c r="E730" s="39">
        <f t="shared" si="74"/>
        <v>0</v>
      </c>
      <c r="F730" s="38">
        <v>0</v>
      </c>
      <c r="G730" s="38">
        <v>0</v>
      </c>
      <c r="H730" s="38">
        <v>0</v>
      </c>
      <c r="I730" s="38">
        <v>0</v>
      </c>
      <c r="J730" s="38">
        <v>0</v>
      </c>
      <c r="K730" s="38">
        <v>0</v>
      </c>
      <c r="L730" s="38">
        <v>0</v>
      </c>
      <c r="M730" s="38">
        <v>0</v>
      </c>
      <c r="N730" s="38">
        <v>0.19966101999999999</v>
      </c>
      <c r="O730" s="38">
        <v>0.19966101999999999</v>
      </c>
      <c r="P730" s="38">
        <v>0.19966101999999999</v>
      </c>
      <c r="Q730" s="38">
        <v>0.19966101999999999</v>
      </c>
      <c r="R730" s="38">
        <v>0</v>
      </c>
      <c r="S730" s="40">
        <f t="shared" si="72"/>
        <v>0</v>
      </c>
      <c r="T730" s="26" t="str">
        <f t="shared" si="73"/>
        <v>-</v>
      </c>
      <c r="U730" s="38"/>
      <c r="V730" s="38"/>
      <c r="W730" s="41" t="s">
        <v>1115</v>
      </c>
      <c r="X730" s="42" t="s">
        <v>237</v>
      </c>
    </row>
    <row r="731" spans="1:24" s="29" customFormat="1" ht="47.25" x14ac:dyDescent="0.25">
      <c r="A731" s="36"/>
      <c r="B731" s="37" t="s">
        <v>1015</v>
      </c>
      <c r="C731" s="38">
        <v>0</v>
      </c>
      <c r="D731" s="39">
        <f t="shared" si="74"/>
        <v>0</v>
      </c>
      <c r="E731" s="39">
        <f t="shared" si="74"/>
        <v>0</v>
      </c>
      <c r="F731" s="38">
        <v>0</v>
      </c>
      <c r="G731" s="38">
        <v>0</v>
      </c>
      <c r="H731" s="38">
        <v>0</v>
      </c>
      <c r="I731" s="38">
        <v>0</v>
      </c>
      <c r="J731" s="38">
        <v>0</v>
      </c>
      <c r="K731" s="38">
        <v>0</v>
      </c>
      <c r="L731" s="38">
        <v>0</v>
      </c>
      <c r="M731" s="38">
        <v>0</v>
      </c>
      <c r="N731" s="38">
        <v>0.19966101999999999</v>
      </c>
      <c r="O731" s="38">
        <v>0.19966101999999999</v>
      </c>
      <c r="P731" s="38">
        <v>0.19966101999999999</v>
      </c>
      <c r="Q731" s="38">
        <v>0.19966101999999999</v>
      </c>
      <c r="R731" s="38">
        <v>0</v>
      </c>
      <c r="S731" s="40">
        <f t="shared" si="72"/>
        <v>0</v>
      </c>
      <c r="T731" s="26" t="str">
        <f t="shared" si="73"/>
        <v>-</v>
      </c>
      <c r="U731" s="38"/>
      <c r="V731" s="38"/>
      <c r="W731" s="41" t="s">
        <v>1115</v>
      </c>
      <c r="X731" s="42" t="s">
        <v>237</v>
      </c>
    </row>
    <row r="732" spans="1:24" s="29" customFormat="1" ht="47.25" x14ac:dyDescent="0.25">
      <c r="A732" s="36"/>
      <c r="B732" s="37" t="s">
        <v>1016</v>
      </c>
      <c r="C732" s="38">
        <v>0</v>
      </c>
      <c r="D732" s="39">
        <f t="shared" si="74"/>
        <v>0</v>
      </c>
      <c r="E732" s="39">
        <f t="shared" si="74"/>
        <v>0</v>
      </c>
      <c r="F732" s="38">
        <v>0</v>
      </c>
      <c r="G732" s="38">
        <v>0</v>
      </c>
      <c r="H732" s="38">
        <v>0</v>
      </c>
      <c r="I732" s="38">
        <v>0</v>
      </c>
      <c r="J732" s="38">
        <v>0</v>
      </c>
      <c r="K732" s="38">
        <v>0</v>
      </c>
      <c r="L732" s="38">
        <v>0</v>
      </c>
      <c r="M732" s="38">
        <v>0</v>
      </c>
      <c r="N732" s="38">
        <v>0.19966101999999999</v>
      </c>
      <c r="O732" s="38">
        <v>0.19966101999999999</v>
      </c>
      <c r="P732" s="38">
        <v>0.19966101999999999</v>
      </c>
      <c r="Q732" s="38">
        <v>0.19966101999999999</v>
      </c>
      <c r="R732" s="38">
        <v>0</v>
      </c>
      <c r="S732" s="40">
        <f t="shared" si="72"/>
        <v>0</v>
      </c>
      <c r="T732" s="26" t="str">
        <f t="shared" si="73"/>
        <v>-</v>
      </c>
      <c r="U732" s="38"/>
      <c r="V732" s="38"/>
      <c r="W732" s="41" t="s">
        <v>1115</v>
      </c>
      <c r="X732" s="42" t="s">
        <v>237</v>
      </c>
    </row>
    <row r="733" spans="1:24" s="29" customFormat="1" ht="47.25" x14ac:dyDescent="0.25">
      <c r="A733" s="36"/>
      <c r="B733" s="37" t="s">
        <v>1017</v>
      </c>
      <c r="C733" s="38">
        <v>0</v>
      </c>
      <c r="D733" s="39">
        <f t="shared" si="74"/>
        <v>0</v>
      </c>
      <c r="E733" s="39">
        <f t="shared" si="74"/>
        <v>0</v>
      </c>
      <c r="F733" s="38">
        <v>0</v>
      </c>
      <c r="G733" s="38">
        <v>0</v>
      </c>
      <c r="H733" s="38">
        <v>0</v>
      </c>
      <c r="I733" s="38">
        <v>0</v>
      </c>
      <c r="J733" s="38">
        <v>0</v>
      </c>
      <c r="K733" s="38">
        <v>0</v>
      </c>
      <c r="L733" s="38">
        <v>0</v>
      </c>
      <c r="M733" s="38">
        <v>0</v>
      </c>
      <c r="N733" s="38">
        <v>0.22542373000000002</v>
      </c>
      <c r="O733" s="38">
        <v>0.22542373000000002</v>
      </c>
      <c r="P733" s="38">
        <v>0.22542373000000002</v>
      </c>
      <c r="Q733" s="38">
        <v>0.22542373000000002</v>
      </c>
      <c r="R733" s="38">
        <v>0</v>
      </c>
      <c r="S733" s="40">
        <f t="shared" si="72"/>
        <v>0</v>
      </c>
      <c r="T733" s="26" t="str">
        <f t="shared" si="73"/>
        <v>-</v>
      </c>
      <c r="U733" s="38"/>
      <c r="V733" s="38"/>
      <c r="W733" s="41" t="s">
        <v>1115</v>
      </c>
      <c r="X733" s="42" t="s">
        <v>237</v>
      </c>
    </row>
    <row r="734" spans="1:24" s="29" customFormat="1" ht="47.25" x14ac:dyDescent="0.25">
      <c r="A734" s="36"/>
      <c r="B734" s="37" t="s">
        <v>1018</v>
      </c>
      <c r="C734" s="38">
        <v>0</v>
      </c>
      <c r="D734" s="39">
        <f t="shared" si="74"/>
        <v>0</v>
      </c>
      <c r="E734" s="39">
        <f t="shared" si="74"/>
        <v>0</v>
      </c>
      <c r="F734" s="38">
        <v>0</v>
      </c>
      <c r="G734" s="38">
        <v>0</v>
      </c>
      <c r="H734" s="38">
        <v>0</v>
      </c>
      <c r="I734" s="38">
        <v>0</v>
      </c>
      <c r="J734" s="38">
        <v>0</v>
      </c>
      <c r="K734" s="38">
        <v>0</v>
      </c>
      <c r="L734" s="38">
        <v>0</v>
      </c>
      <c r="M734" s="38">
        <v>0</v>
      </c>
      <c r="N734" s="38">
        <v>0.1159322</v>
      </c>
      <c r="O734" s="38">
        <v>0.1159322</v>
      </c>
      <c r="P734" s="38">
        <v>0.1159322</v>
      </c>
      <c r="Q734" s="38">
        <v>0.1159322</v>
      </c>
      <c r="R734" s="38">
        <v>0</v>
      </c>
      <c r="S734" s="40">
        <f t="shared" si="72"/>
        <v>0</v>
      </c>
      <c r="T734" s="26" t="str">
        <f t="shared" si="73"/>
        <v>-</v>
      </c>
      <c r="U734" s="38"/>
      <c r="V734" s="38"/>
      <c r="W734" s="41" t="s">
        <v>1115</v>
      </c>
      <c r="X734" s="42" t="s">
        <v>237</v>
      </c>
    </row>
    <row r="735" spans="1:24" s="29" customFormat="1" ht="47.25" x14ac:dyDescent="0.25">
      <c r="A735" s="36"/>
      <c r="B735" s="37" t="s">
        <v>1019</v>
      </c>
      <c r="C735" s="38">
        <v>0</v>
      </c>
      <c r="D735" s="39">
        <f t="shared" si="74"/>
        <v>0</v>
      </c>
      <c r="E735" s="39">
        <f t="shared" si="74"/>
        <v>0</v>
      </c>
      <c r="F735" s="38">
        <v>0</v>
      </c>
      <c r="G735" s="38">
        <v>0</v>
      </c>
      <c r="H735" s="38">
        <v>0</v>
      </c>
      <c r="I735" s="38">
        <v>0</v>
      </c>
      <c r="J735" s="38">
        <v>0</v>
      </c>
      <c r="K735" s="38">
        <v>0</v>
      </c>
      <c r="L735" s="38">
        <v>0</v>
      </c>
      <c r="M735" s="38">
        <v>0</v>
      </c>
      <c r="N735" s="38">
        <v>0.41864406999999998</v>
      </c>
      <c r="O735" s="38">
        <v>0.41864406999999998</v>
      </c>
      <c r="P735" s="38">
        <v>0.41864406999999998</v>
      </c>
      <c r="Q735" s="38">
        <v>0.41864406999999998</v>
      </c>
      <c r="R735" s="38">
        <v>0</v>
      </c>
      <c r="S735" s="40">
        <f t="shared" si="72"/>
        <v>0</v>
      </c>
      <c r="T735" s="26" t="str">
        <f t="shared" si="73"/>
        <v>-</v>
      </c>
      <c r="U735" s="38"/>
      <c r="V735" s="38"/>
      <c r="W735" s="41" t="s">
        <v>1115</v>
      </c>
      <c r="X735" s="42" t="s">
        <v>237</v>
      </c>
    </row>
    <row r="736" spans="1:24" s="29" customFormat="1" ht="47.25" x14ac:dyDescent="0.25">
      <c r="A736" s="36"/>
      <c r="B736" s="37" t="s">
        <v>1020</v>
      </c>
      <c r="C736" s="38">
        <v>0</v>
      </c>
      <c r="D736" s="39">
        <f t="shared" si="74"/>
        <v>0</v>
      </c>
      <c r="E736" s="39">
        <f t="shared" si="74"/>
        <v>0</v>
      </c>
      <c r="F736" s="38">
        <v>0</v>
      </c>
      <c r="G736" s="38">
        <v>0</v>
      </c>
      <c r="H736" s="38">
        <v>0</v>
      </c>
      <c r="I736" s="38">
        <v>0</v>
      </c>
      <c r="J736" s="38">
        <v>0</v>
      </c>
      <c r="K736" s="38">
        <v>0</v>
      </c>
      <c r="L736" s="38">
        <v>0</v>
      </c>
      <c r="M736" s="38">
        <v>0</v>
      </c>
      <c r="N736" s="38">
        <v>0.14491525</v>
      </c>
      <c r="O736" s="38">
        <v>0.14491525</v>
      </c>
      <c r="P736" s="38">
        <v>0.14491525</v>
      </c>
      <c r="Q736" s="38">
        <v>0.14491525</v>
      </c>
      <c r="R736" s="38">
        <v>0</v>
      </c>
      <c r="S736" s="40">
        <f t="shared" si="72"/>
        <v>0</v>
      </c>
      <c r="T736" s="26" t="str">
        <f t="shared" si="73"/>
        <v>-</v>
      </c>
      <c r="U736" s="38"/>
      <c r="V736" s="38"/>
      <c r="W736" s="41" t="s">
        <v>1115</v>
      </c>
      <c r="X736" s="42" t="s">
        <v>237</v>
      </c>
    </row>
    <row r="737" spans="1:24" s="29" customFormat="1" ht="47.25" x14ac:dyDescent="0.25">
      <c r="A737" s="36"/>
      <c r="B737" s="37" t="s">
        <v>1021</v>
      </c>
      <c r="C737" s="38">
        <v>0</v>
      </c>
      <c r="D737" s="39">
        <f t="shared" si="74"/>
        <v>0</v>
      </c>
      <c r="E737" s="39">
        <f t="shared" si="74"/>
        <v>0</v>
      </c>
      <c r="F737" s="38">
        <v>0</v>
      </c>
      <c r="G737" s="38">
        <v>0</v>
      </c>
      <c r="H737" s="38">
        <v>0</v>
      </c>
      <c r="I737" s="38">
        <v>0</v>
      </c>
      <c r="J737" s="38">
        <v>0</v>
      </c>
      <c r="K737" s="38">
        <v>0</v>
      </c>
      <c r="L737" s="38">
        <v>0</v>
      </c>
      <c r="M737" s="38">
        <v>0</v>
      </c>
      <c r="N737" s="38">
        <v>0.20932202999999999</v>
      </c>
      <c r="O737" s="38">
        <v>0.20932202999999999</v>
      </c>
      <c r="P737" s="38">
        <v>0.20932202999999999</v>
      </c>
      <c r="Q737" s="38">
        <v>0.20932202999999999</v>
      </c>
      <c r="R737" s="38">
        <v>0</v>
      </c>
      <c r="S737" s="40">
        <f t="shared" si="72"/>
        <v>0</v>
      </c>
      <c r="T737" s="26" t="str">
        <f t="shared" si="73"/>
        <v>-</v>
      </c>
      <c r="U737" s="38"/>
      <c r="V737" s="38"/>
      <c r="W737" s="41" t="s">
        <v>1115</v>
      </c>
      <c r="X737" s="42" t="s">
        <v>237</v>
      </c>
    </row>
    <row r="738" spans="1:24" s="29" customFormat="1" ht="47.25" x14ac:dyDescent="0.25">
      <c r="A738" s="36"/>
      <c r="B738" s="37" t="s">
        <v>1022</v>
      </c>
      <c r="C738" s="38">
        <v>0</v>
      </c>
      <c r="D738" s="39">
        <f t="shared" si="74"/>
        <v>0</v>
      </c>
      <c r="E738" s="39">
        <f t="shared" si="74"/>
        <v>0</v>
      </c>
      <c r="F738" s="38">
        <v>0</v>
      </c>
      <c r="G738" s="38">
        <v>0</v>
      </c>
      <c r="H738" s="38">
        <v>0</v>
      </c>
      <c r="I738" s="38">
        <v>0</v>
      </c>
      <c r="J738" s="38">
        <v>0</v>
      </c>
      <c r="K738" s="38">
        <v>0</v>
      </c>
      <c r="L738" s="38">
        <v>0</v>
      </c>
      <c r="M738" s="38">
        <v>0</v>
      </c>
      <c r="N738" s="38">
        <v>0.25762711999999999</v>
      </c>
      <c r="O738" s="38">
        <v>0.25762711999999999</v>
      </c>
      <c r="P738" s="38">
        <v>0.25762711999999999</v>
      </c>
      <c r="Q738" s="38">
        <v>0.25762711999999999</v>
      </c>
      <c r="R738" s="38">
        <v>0</v>
      </c>
      <c r="S738" s="40">
        <f t="shared" si="72"/>
        <v>0</v>
      </c>
      <c r="T738" s="26" t="str">
        <f t="shared" si="73"/>
        <v>-</v>
      </c>
      <c r="U738" s="38"/>
      <c r="V738" s="38"/>
      <c r="W738" s="41" t="s">
        <v>1115</v>
      </c>
      <c r="X738" s="42" t="s">
        <v>237</v>
      </c>
    </row>
    <row r="739" spans="1:24" s="29" customFormat="1" ht="47.25" x14ac:dyDescent="0.25">
      <c r="A739" s="36"/>
      <c r="B739" s="37" t="s">
        <v>1023</v>
      </c>
      <c r="C739" s="38">
        <v>0</v>
      </c>
      <c r="D739" s="39">
        <f t="shared" si="74"/>
        <v>0</v>
      </c>
      <c r="E739" s="39">
        <f t="shared" si="74"/>
        <v>0</v>
      </c>
      <c r="F739" s="38">
        <v>0</v>
      </c>
      <c r="G739" s="38">
        <v>0</v>
      </c>
      <c r="H739" s="38">
        <v>0</v>
      </c>
      <c r="I739" s="38">
        <v>0</v>
      </c>
      <c r="J739" s="38">
        <v>0</v>
      </c>
      <c r="K739" s="38">
        <v>0</v>
      </c>
      <c r="L739" s="38">
        <v>0</v>
      </c>
      <c r="M739" s="38">
        <v>0</v>
      </c>
      <c r="N739" s="38">
        <v>0.14813558999999998</v>
      </c>
      <c r="O739" s="38">
        <v>0.14813558999999998</v>
      </c>
      <c r="P739" s="38">
        <v>0.14813558999999998</v>
      </c>
      <c r="Q739" s="38">
        <v>0.14813558999999998</v>
      </c>
      <c r="R739" s="38">
        <v>0</v>
      </c>
      <c r="S739" s="40">
        <f t="shared" si="72"/>
        <v>0</v>
      </c>
      <c r="T739" s="26" t="str">
        <f t="shared" si="73"/>
        <v>-</v>
      </c>
      <c r="U739" s="38"/>
      <c r="V739" s="38"/>
      <c r="W739" s="41" t="s">
        <v>1115</v>
      </c>
      <c r="X739" s="42" t="s">
        <v>237</v>
      </c>
    </row>
    <row r="740" spans="1:24" s="29" customFormat="1" ht="47.25" x14ac:dyDescent="0.25">
      <c r="A740" s="36"/>
      <c r="B740" s="37" t="s">
        <v>1024</v>
      </c>
      <c r="C740" s="38">
        <v>0</v>
      </c>
      <c r="D740" s="39">
        <f t="shared" si="74"/>
        <v>0</v>
      </c>
      <c r="E740" s="39">
        <f t="shared" si="74"/>
        <v>0</v>
      </c>
      <c r="F740" s="38">
        <v>0</v>
      </c>
      <c r="G740" s="38">
        <v>0</v>
      </c>
      <c r="H740" s="38">
        <v>0</v>
      </c>
      <c r="I740" s="38">
        <v>0</v>
      </c>
      <c r="J740" s="38">
        <v>0</v>
      </c>
      <c r="K740" s="38">
        <v>0</v>
      </c>
      <c r="L740" s="38">
        <v>0</v>
      </c>
      <c r="M740" s="38">
        <v>0</v>
      </c>
      <c r="N740" s="38">
        <v>0.1159322</v>
      </c>
      <c r="O740" s="38">
        <v>0.1159322</v>
      </c>
      <c r="P740" s="38">
        <v>0.1159322</v>
      </c>
      <c r="Q740" s="38">
        <v>0.1159322</v>
      </c>
      <c r="R740" s="38">
        <v>0</v>
      </c>
      <c r="S740" s="40">
        <f t="shared" si="72"/>
        <v>0</v>
      </c>
      <c r="T740" s="26" t="str">
        <f t="shared" si="73"/>
        <v>-</v>
      </c>
      <c r="U740" s="38"/>
      <c r="V740" s="38"/>
      <c r="W740" s="41" t="s">
        <v>1115</v>
      </c>
      <c r="X740" s="42" t="s">
        <v>237</v>
      </c>
    </row>
    <row r="741" spans="1:24" s="29" customFormat="1" ht="47.25" x14ac:dyDescent="0.25">
      <c r="A741" s="36"/>
      <c r="B741" s="37" t="s">
        <v>1025</v>
      </c>
      <c r="C741" s="38">
        <v>0</v>
      </c>
      <c r="D741" s="39">
        <f t="shared" si="74"/>
        <v>0</v>
      </c>
      <c r="E741" s="39">
        <f t="shared" si="74"/>
        <v>0</v>
      </c>
      <c r="F741" s="38">
        <v>0</v>
      </c>
      <c r="G741" s="38">
        <v>0</v>
      </c>
      <c r="H741" s="38">
        <v>0</v>
      </c>
      <c r="I741" s="38">
        <v>0</v>
      </c>
      <c r="J741" s="38">
        <v>0</v>
      </c>
      <c r="K741" s="38">
        <v>0</v>
      </c>
      <c r="L741" s="38">
        <v>0</v>
      </c>
      <c r="M741" s="38">
        <v>0</v>
      </c>
      <c r="N741" s="38">
        <v>0.21254237000000001</v>
      </c>
      <c r="O741" s="38">
        <v>0.21254237000000001</v>
      </c>
      <c r="P741" s="38">
        <v>0.21254237000000001</v>
      </c>
      <c r="Q741" s="38">
        <v>0.21254237000000001</v>
      </c>
      <c r="R741" s="38">
        <v>0</v>
      </c>
      <c r="S741" s="40">
        <f t="shared" si="72"/>
        <v>0</v>
      </c>
      <c r="T741" s="26" t="str">
        <f t="shared" si="73"/>
        <v>-</v>
      </c>
      <c r="U741" s="38"/>
      <c r="V741" s="38"/>
      <c r="W741" s="41" t="s">
        <v>1115</v>
      </c>
      <c r="X741" s="42" t="s">
        <v>237</v>
      </c>
    </row>
    <row r="742" spans="1:24" s="29" customFormat="1" ht="47.25" x14ac:dyDescent="0.25">
      <c r="A742" s="36"/>
      <c r="B742" s="37" t="s">
        <v>1026</v>
      </c>
      <c r="C742" s="38">
        <v>0</v>
      </c>
      <c r="D742" s="39">
        <f t="shared" si="74"/>
        <v>0</v>
      </c>
      <c r="E742" s="39">
        <f t="shared" si="74"/>
        <v>0</v>
      </c>
      <c r="F742" s="38">
        <v>0</v>
      </c>
      <c r="G742" s="38">
        <v>0</v>
      </c>
      <c r="H742" s="38">
        <v>0</v>
      </c>
      <c r="I742" s="38">
        <v>0</v>
      </c>
      <c r="J742" s="38">
        <v>0</v>
      </c>
      <c r="K742" s="38">
        <v>0</v>
      </c>
      <c r="L742" s="38">
        <v>0</v>
      </c>
      <c r="M742" s="38">
        <v>0</v>
      </c>
      <c r="N742" s="38">
        <v>0.1159322</v>
      </c>
      <c r="O742" s="38">
        <v>0.1159322</v>
      </c>
      <c r="P742" s="38">
        <v>0.1159322</v>
      </c>
      <c r="Q742" s="38">
        <v>0.1159322</v>
      </c>
      <c r="R742" s="38">
        <v>0</v>
      </c>
      <c r="S742" s="40">
        <f t="shared" si="72"/>
        <v>0</v>
      </c>
      <c r="T742" s="26" t="str">
        <f t="shared" si="73"/>
        <v>-</v>
      </c>
      <c r="U742" s="38"/>
      <c r="V742" s="38"/>
      <c r="W742" s="41" t="s">
        <v>1115</v>
      </c>
      <c r="X742" s="42" t="s">
        <v>237</v>
      </c>
    </row>
    <row r="743" spans="1:24" s="29" customFormat="1" ht="47.25" x14ac:dyDescent="0.25">
      <c r="A743" s="36"/>
      <c r="B743" s="37" t="s">
        <v>1027</v>
      </c>
      <c r="C743" s="38">
        <v>0</v>
      </c>
      <c r="D743" s="39">
        <f t="shared" si="74"/>
        <v>0</v>
      </c>
      <c r="E743" s="39">
        <f t="shared" si="74"/>
        <v>0</v>
      </c>
      <c r="F743" s="38">
        <v>0</v>
      </c>
      <c r="G743" s="38">
        <v>0</v>
      </c>
      <c r="H743" s="38">
        <v>0</v>
      </c>
      <c r="I743" s="38">
        <v>0</v>
      </c>
      <c r="J743" s="38">
        <v>0</v>
      </c>
      <c r="K743" s="38">
        <v>0</v>
      </c>
      <c r="L743" s="38">
        <v>0</v>
      </c>
      <c r="M743" s="38">
        <v>0</v>
      </c>
      <c r="N743" s="38">
        <v>0.19322033999999999</v>
      </c>
      <c r="O743" s="38">
        <v>0.19322033999999999</v>
      </c>
      <c r="P743" s="38">
        <v>0.19322033999999999</v>
      </c>
      <c r="Q743" s="38">
        <v>0.19322033999999999</v>
      </c>
      <c r="R743" s="38">
        <v>0</v>
      </c>
      <c r="S743" s="40">
        <f t="shared" si="72"/>
        <v>0</v>
      </c>
      <c r="T743" s="26" t="str">
        <f t="shared" si="73"/>
        <v>-</v>
      </c>
      <c r="U743" s="38"/>
      <c r="V743" s="38"/>
      <c r="W743" s="41" t="s">
        <v>1115</v>
      </c>
      <c r="X743" s="42" t="s">
        <v>237</v>
      </c>
    </row>
    <row r="744" spans="1:24" s="29" customFormat="1" ht="47.25" x14ac:dyDescent="0.25">
      <c r="A744" s="36"/>
      <c r="B744" s="37" t="s">
        <v>1028</v>
      </c>
      <c r="C744" s="38">
        <v>0</v>
      </c>
      <c r="D744" s="39">
        <f t="shared" si="74"/>
        <v>0</v>
      </c>
      <c r="E744" s="39">
        <f t="shared" si="74"/>
        <v>0</v>
      </c>
      <c r="F744" s="38">
        <v>0</v>
      </c>
      <c r="G744" s="38">
        <v>0</v>
      </c>
      <c r="H744" s="38">
        <v>0</v>
      </c>
      <c r="I744" s="38">
        <v>0</v>
      </c>
      <c r="J744" s="38">
        <v>0</v>
      </c>
      <c r="K744" s="38">
        <v>0</v>
      </c>
      <c r="L744" s="38">
        <v>0</v>
      </c>
      <c r="M744" s="38">
        <v>0</v>
      </c>
      <c r="N744" s="38">
        <v>0.29627119000000002</v>
      </c>
      <c r="O744" s="38">
        <v>0.29627119000000002</v>
      </c>
      <c r="P744" s="38">
        <v>0.29627119000000002</v>
      </c>
      <c r="Q744" s="38">
        <v>0.29627119000000002</v>
      </c>
      <c r="R744" s="38">
        <v>0</v>
      </c>
      <c r="S744" s="40">
        <f t="shared" si="72"/>
        <v>0</v>
      </c>
      <c r="T744" s="26" t="str">
        <f t="shared" si="73"/>
        <v>-</v>
      </c>
      <c r="U744" s="38"/>
      <c r="V744" s="38"/>
      <c r="W744" s="41" t="s">
        <v>1115</v>
      </c>
      <c r="X744" s="42" t="s">
        <v>237</v>
      </c>
    </row>
    <row r="745" spans="1:24" s="29" customFormat="1" ht="47.25" x14ac:dyDescent="0.25">
      <c r="A745" s="36"/>
      <c r="B745" s="37" t="s">
        <v>1029</v>
      </c>
      <c r="C745" s="38">
        <v>0</v>
      </c>
      <c r="D745" s="39">
        <f t="shared" si="74"/>
        <v>0</v>
      </c>
      <c r="E745" s="39">
        <f t="shared" si="74"/>
        <v>0</v>
      </c>
      <c r="F745" s="38">
        <v>0</v>
      </c>
      <c r="G745" s="38">
        <v>0</v>
      </c>
      <c r="H745" s="38">
        <v>0</v>
      </c>
      <c r="I745" s="38">
        <v>0</v>
      </c>
      <c r="J745" s="38">
        <v>0</v>
      </c>
      <c r="K745" s="38">
        <v>0</v>
      </c>
      <c r="L745" s="38">
        <v>0</v>
      </c>
      <c r="M745" s="38">
        <v>0</v>
      </c>
      <c r="N745" s="38">
        <v>0.13525424</v>
      </c>
      <c r="O745" s="38">
        <v>0.13525424</v>
      </c>
      <c r="P745" s="38">
        <v>0.13525424</v>
      </c>
      <c r="Q745" s="38">
        <v>0.13525424</v>
      </c>
      <c r="R745" s="38">
        <v>0</v>
      </c>
      <c r="S745" s="40">
        <f t="shared" si="72"/>
        <v>0</v>
      </c>
      <c r="T745" s="26" t="str">
        <f t="shared" si="73"/>
        <v>-</v>
      </c>
      <c r="U745" s="38"/>
      <c r="V745" s="38"/>
      <c r="W745" s="41" t="s">
        <v>1115</v>
      </c>
      <c r="X745" s="42" t="s">
        <v>237</v>
      </c>
    </row>
    <row r="746" spans="1:24" s="29" customFormat="1" ht="47.25" x14ac:dyDescent="0.25">
      <c r="A746" s="36"/>
      <c r="B746" s="37" t="s">
        <v>1030</v>
      </c>
      <c r="C746" s="38">
        <v>0</v>
      </c>
      <c r="D746" s="39">
        <f t="shared" si="74"/>
        <v>0</v>
      </c>
      <c r="E746" s="39">
        <f t="shared" si="74"/>
        <v>0</v>
      </c>
      <c r="F746" s="38">
        <v>0</v>
      </c>
      <c r="G746" s="38">
        <v>0</v>
      </c>
      <c r="H746" s="38">
        <v>0</v>
      </c>
      <c r="I746" s="38">
        <v>0</v>
      </c>
      <c r="J746" s="38">
        <v>0</v>
      </c>
      <c r="K746" s="38">
        <v>0</v>
      </c>
      <c r="L746" s="38">
        <v>0</v>
      </c>
      <c r="M746" s="38">
        <v>0</v>
      </c>
      <c r="N746" s="38">
        <v>0.19592881000000001</v>
      </c>
      <c r="O746" s="38">
        <v>0.19592881000000001</v>
      </c>
      <c r="P746" s="38">
        <v>0.19592881000000001</v>
      </c>
      <c r="Q746" s="38">
        <v>0.19592881000000001</v>
      </c>
      <c r="R746" s="38">
        <v>0</v>
      </c>
      <c r="S746" s="40">
        <f t="shared" si="72"/>
        <v>0</v>
      </c>
      <c r="T746" s="26" t="str">
        <f t="shared" si="73"/>
        <v>-</v>
      </c>
      <c r="U746" s="38"/>
      <c r="V746" s="38"/>
      <c r="W746" s="41" t="s">
        <v>1115</v>
      </c>
      <c r="X746" s="42" t="s">
        <v>237</v>
      </c>
    </row>
    <row r="747" spans="1:24" s="29" customFormat="1" ht="47.25" x14ac:dyDescent="0.25">
      <c r="A747" s="36"/>
      <c r="B747" s="37" t="s">
        <v>1031</v>
      </c>
      <c r="C747" s="38">
        <v>0</v>
      </c>
      <c r="D747" s="39">
        <f t="shared" si="74"/>
        <v>0</v>
      </c>
      <c r="E747" s="39">
        <f t="shared" si="74"/>
        <v>0</v>
      </c>
      <c r="F747" s="38">
        <v>0</v>
      </c>
      <c r="G747" s="38">
        <v>0</v>
      </c>
      <c r="H747" s="38">
        <v>0</v>
      </c>
      <c r="I747" s="38">
        <v>0</v>
      </c>
      <c r="J747" s="38">
        <v>0</v>
      </c>
      <c r="K747" s="38">
        <v>0</v>
      </c>
      <c r="L747" s="38">
        <v>0</v>
      </c>
      <c r="M747" s="38">
        <v>0</v>
      </c>
      <c r="N747" s="38">
        <v>0.12920339</v>
      </c>
      <c r="O747" s="38">
        <v>0.12920339</v>
      </c>
      <c r="P747" s="38">
        <v>0.12920339</v>
      </c>
      <c r="Q747" s="38">
        <v>0.12920339</v>
      </c>
      <c r="R747" s="38">
        <v>0</v>
      </c>
      <c r="S747" s="40">
        <f t="shared" si="72"/>
        <v>0</v>
      </c>
      <c r="T747" s="26" t="str">
        <f t="shared" si="73"/>
        <v>-</v>
      </c>
      <c r="U747" s="38"/>
      <c r="V747" s="38"/>
      <c r="W747" s="41" t="s">
        <v>1115</v>
      </c>
      <c r="X747" s="42" t="s">
        <v>237</v>
      </c>
    </row>
    <row r="748" spans="1:24" s="29" customFormat="1" ht="47.25" x14ac:dyDescent="0.25">
      <c r="A748" s="36"/>
      <c r="B748" s="37" t="s">
        <v>1032</v>
      </c>
      <c r="C748" s="38">
        <v>0</v>
      </c>
      <c r="D748" s="39">
        <f t="shared" si="74"/>
        <v>0</v>
      </c>
      <c r="E748" s="39">
        <f t="shared" si="74"/>
        <v>0</v>
      </c>
      <c r="F748" s="38">
        <v>0</v>
      </c>
      <c r="G748" s="38">
        <v>0</v>
      </c>
      <c r="H748" s="38">
        <v>0</v>
      </c>
      <c r="I748" s="38">
        <v>0</v>
      </c>
      <c r="J748" s="38">
        <v>0</v>
      </c>
      <c r="K748" s="38">
        <v>0</v>
      </c>
      <c r="L748" s="38">
        <v>0</v>
      </c>
      <c r="M748" s="38">
        <v>0</v>
      </c>
      <c r="N748" s="38">
        <v>0.13041832</v>
      </c>
      <c r="O748" s="38">
        <v>0.13041832</v>
      </c>
      <c r="P748" s="38">
        <v>0.13041832</v>
      </c>
      <c r="Q748" s="38">
        <v>0.13041832</v>
      </c>
      <c r="R748" s="38">
        <v>0</v>
      </c>
      <c r="S748" s="40">
        <f t="shared" si="72"/>
        <v>0</v>
      </c>
      <c r="T748" s="26" t="str">
        <f t="shared" si="73"/>
        <v>-</v>
      </c>
      <c r="U748" s="38"/>
      <c r="V748" s="38"/>
      <c r="W748" s="41" t="s">
        <v>1115</v>
      </c>
      <c r="X748" s="42" t="s">
        <v>237</v>
      </c>
    </row>
    <row r="749" spans="1:24" s="29" customFormat="1" ht="47.25" x14ac:dyDescent="0.25">
      <c r="A749" s="36"/>
      <c r="B749" s="37" t="s">
        <v>1033</v>
      </c>
      <c r="C749" s="38">
        <v>0</v>
      </c>
      <c r="D749" s="39">
        <f t="shared" si="74"/>
        <v>0</v>
      </c>
      <c r="E749" s="39">
        <f t="shared" si="74"/>
        <v>0</v>
      </c>
      <c r="F749" s="38">
        <v>0</v>
      </c>
      <c r="G749" s="38">
        <v>0</v>
      </c>
      <c r="H749" s="38">
        <v>0</v>
      </c>
      <c r="I749" s="38">
        <v>0</v>
      </c>
      <c r="J749" s="38">
        <v>0</v>
      </c>
      <c r="K749" s="38">
        <v>0</v>
      </c>
      <c r="L749" s="38">
        <v>0</v>
      </c>
      <c r="M749" s="38">
        <v>0</v>
      </c>
      <c r="N749" s="38">
        <v>0.14560948999999998</v>
      </c>
      <c r="O749" s="38">
        <v>0.14560948999999998</v>
      </c>
      <c r="P749" s="38">
        <v>0.14560948999999998</v>
      </c>
      <c r="Q749" s="38">
        <v>0.14560948999999998</v>
      </c>
      <c r="R749" s="38">
        <v>0</v>
      </c>
      <c r="S749" s="40">
        <f t="shared" si="72"/>
        <v>0</v>
      </c>
      <c r="T749" s="26" t="str">
        <f t="shared" si="73"/>
        <v>-</v>
      </c>
      <c r="U749" s="38"/>
      <c r="V749" s="38"/>
      <c r="W749" s="41" t="s">
        <v>1115</v>
      </c>
      <c r="X749" s="42" t="s">
        <v>237</v>
      </c>
    </row>
    <row r="750" spans="1:24" s="29" customFormat="1" ht="47.25" x14ac:dyDescent="0.25">
      <c r="A750" s="36"/>
      <c r="B750" s="37" t="s">
        <v>1034</v>
      </c>
      <c r="C750" s="38">
        <v>0</v>
      </c>
      <c r="D750" s="39">
        <f t="shared" si="74"/>
        <v>0</v>
      </c>
      <c r="E750" s="39">
        <f t="shared" si="74"/>
        <v>0</v>
      </c>
      <c r="F750" s="38">
        <v>0</v>
      </c>
      <c r="G750" s="38">
        <v>0</v>
      </c>
      <c r="H750" s="38">
        <v>0</v>
      </c>
      <c r="I750" s="38">
        <v>0</v>
      </c>
      <c r="J750" s="38">
        <v>0</v>
      </c>
      <c r="K750" s="38">
        <v>0</v>
      </c>
      <c r="L750" s="38">
        <v>0</v>
      </c>
      <c r="M750" s="38">
        <v>0</v>
      </c>
      <c r="N750" s="38">
        <v>0.14560948999999998</v>
      </c>
      <c r="O750" s="38">
        <v>0.14560948999999998</v>
      </c>
      <c r="P750" s="38">
        <v>0.14560948999999998</v>
      </c>
      <c r="Q750" s="38">
        <v>0.14560948999999998</v>
      </c>
      <c r="R750" s="38">
        <v>0</v>
      </c>
      <c r="S750" s="40">
        <f t="shared" si="72"/>
        <v>0</v>
      </c>
      <c r="T750" s="26" t="str">
        <f t="shared" si="73"/>
        <v>-</v>
      </c>
      <c r="U750" s="38"/>
      <c r="V750" s="38"/>
      <c r="W750" s="41" t="s">
        <v>1115</v>
      </c>
      <c r="X750" s="42" t="s">
        <v>237</v>
      </c>
    </row>
    <row r="751" spans="1:24" s="29" customFormat="1" ht="47.25" x14ac:dyDescent="0.25">
      <c r="A751" s="36"/>
      <c r="B751" s="37" t="s">
        <v>1035</v>
      </c>
      <c r="C751" s="38">
        <v>0</v>
      </c>
      <c r="D751" s="39">
        <f t="shared" si="74"/>
        <v>0</v>
      </c>
      <c r="E751" s="39">
        <f t="shared" si="74"/>
        <v>0</v>
      </c>
      <c r="F751" s="38">
        <v>0</v>
      </c>
      <c r="G751" s="38">
        <v>0</v>
      </c>
      <c r="H751" s="38">
        <v>0</v>
      </c>
      <c r="I751" s="38">
        <v>0</v>
      </c>
      <c r="J751" s="38">
        <v>0</v>
      </c>
      <c r="K751" s="38">
        <v>0</v>
      </c>
      <c r="L751" s="38">
        <v>0</v>
      </c>
      <c r="M751" s="38">
        <v>0</v>
      </c>
      <c r="N751" s="38">
        <v>0.14560948999999998</v>
      </c>
      <c r="O751" s="38">
        <v>0.14560948999999998</v>
      </c>
      <c r="P751" s="38">
        <v>0.14560948999999998</v>
      </c>
      <c r="Q751" s="38">
        <v>0.14560948999999998</v>
      </c>
      <c r="R751" s="38">
        <v>0</v>
      </c>
      <c r="S751" s="40">
        <f t="shared" si="72"/>
        <v>0</v>
      </c>
      <c r="T751" s="26" t="str">
        <f t="shared" si="73"/>
        <v>-</v>
      </c>
      <c r="U751" s="38"/>
      <c r="V751" s="38"/>
      <c r="W751" s="41" t="s">
        <v>1115</v>
      </c>
      <c r="X751" s="42" t="s">
        <v>237</v>
      </c>
    </row>
    <row r="752" spans="1:24" s="29" customFormat="1" ht="47.25" x14ac:dyDescent="0.25">
      <c r="A752" s="36"/>
      <c r="B752" s="37" t="s">
        <v>1036</v>
      </c>
      <c r="C752" s="38">
        <v>0</v>
      </c>
      <c r="D752" s="39">
        <f t="shared" si="74"/>
        <v>0</v>
      </c>
      <c r="E752" s="39">
        <f t="shared" si="74"/>
        <v>0</v>
      </c>
      <c r="F752" s="38">
        <v>0</v>
      </c>
      <c r="G752" s="38">
        <v>0</v>
      </c>
      <c r="H752" s="38">
        <v>0</v>
      </c>
      <c r="I752" s="38">
        <v>0</v>
      </c>
      <c r="J752" s="38">
        <v>0</v>
      </c>
      <c r="K752" s="38">
        <v>0</v>
      </c>
      <c r="L752" s="38">
        <v>0</v>
      </c>
      <c r="M752" s="38">
        <v>0</v>
      </c>
      <c r="N752" s="38">
        <v>0.37286508000000002</v>
      </c>
      <c r="O752" s="38">
        <v>0.37286508000000002</v>
      </c>
      <c r="P752" s="38">
        <v>0.37286508000000002</v>
      </c>
      <c r="Q752" s="38">
        <v>0.37286508000000002</v>
      </c>
      <c r="R752" s="38">
        <v>0</v>
      </c>
      <c r="S752" s="40">
        <f t="shared" si="72"/>
        <v>0</v>
      </c>
      <c r="T752" s="26" t="str">
        <f t="shared" si="73"/>
        <v>-</v>
      </c>
      <c r="U752" s="38"/>
      <c r="V752" s="38"/>
      <c r="W752" s="41" t="s">
        <v>1115</v>
      </c>
      <c r="X752" s="42" t="s">
        <v>237</v>
      </c>
    </row>
    <row r="753" spans="1:24" s="29" customFormat="1" ht="47.25" x14ac:dyDescent="0.25">
      <c r="A753" s="36"/>
      <c r="B753" s="37" t="s">
        <v>1037</v>
      </c>
      <c r="C753" s="38">
        <v>0</v>
      </c>
      <c r="D753" s="39">
        <f t="shared" si="74"/>
        <v>0</v>
      </c>
      <c r="E753" s="39">
        <f t="shared" si="74"/>
        <v>0</v>
      </c>
      <c r="F753" s="38">
        <v>0</v>
      </c>
      <c r="G753" s="38">
        <v>0</v>
      </c>
      <c r="H753" s="38">
        <v>0</v>
      </c>
      <c r="I753" s="38">
        <v>0</v>
      </c>
      <c r="J753" s="38">
        <v>0</v>
      </c>
      <c r="K753" s="38">
        <v>0</v>
      </c>
      <c r="L753" s="38">
        <v>0</v>
      </c>
      <c r="M753" s="38">
        <v>0</v>
      </c>
      <c r="N753" s="38">
        <v>0.19592881000000001</v>
      </c>
      <c r="O753" s="38">
        <v>0.19592881000000001</v>
      </c>
      <c r="P753" s="38">
        <v>0.19592881000000001</v>
      </c>
      <c r="Q753" s="38">
        <v>0.19592881000000001</v>
      </c>
      <c r="R753" s="38">
        <v>0</v>
      </c>
      <c r="S753" s="40">
        <f t="shared" si="72"/>
        <v>0</v>
      </c>
      <c r="T753" s="26" t="str">
        <f t="shared" si="73"/>
        <v>-</v>
      </c>
      <c r="U753" s="38"/>
      <c r="V753" s="38"/>
      <c r="W753" s="41" t="s">
        <v>1115</v>
      </c>
      <c r="X753" s="42" t="s">
        <v>237</v>
      </c>
    </row>
    <row r="754" spans="1:24" s="29" customFormat="1" ht="47.25" x14ac:dyDescent="0.25">
      <c r="A754" s="36"/>
      <c r="B754" s="37" t="s">
        <v>1038</v>
      </c>
      <c r="C754" s="38">
        <v>0</v>
      </c>
      <c r="D754" s="39">
        <f t="shared" si="74"/>
        <v>0</v>
      </c>
      <c r="E754" s="39">
        <f t="shared" si="74"/>
        <v>0</v>
      </c>
      <c r="F754" s="38">
        <v>0</v>
      </c>
      <c r="G754" s="38">
        <v>0</v>
      </c>
      <c r="H754" s="38">
        <v>0</v>
      </c>
      <c r="I754" s="38">
        <v>0</v>
      </c>
      <c r="J754" s="38">
        <v>0</v>
      </c>
      <c r="K754" s="38">
        <v>0</v>
      </c>
      <c r="L754" s="38">
        <v>0</v>
      </c>
      <c r="M754" s="38">
        <v>0</v>
      </c>
      <c r="N754" s="38">
        <v>0.11886711999999999</v>
      </c>
      <c r="O754" s="38">
        <v>0.11886711999999999</v>
      </c>
      <c r="P754" s="38">
        <v>0.11886711999999999</v>
      </c>
      <c r="Q754" s="38">
        <v>0.11886711999999999</v>
      </c>
      <c r="R754" s="38">
        <v>0</v>
      </c>
      <c r="S754" s="40">
        <f t="shared" si="72"/>
        <v>0</v>
      </c>
      <c r="T754" s="26" t="str">
        <f t="shared" si="73"/>
        <v>-</v>
      </c>
      <c r="U754" s="38"/>
      <c r="V754" s="38"/>
      <c r="W754" s="41" t="s">
        <v>1115</v>
      </c>
      <c r="X754" s="42" t="s">
        <v>237</v>
      </c>
    </row>
    <row r="755" spans="1:24" s="29" customFormat="1" ht="47.25" x14ac:dyDescent="0.25">
      <c r="A755" s="36"/>
      <c r="B755" s="37" t="s">
        <v>1039</v>
      </c>
      <c r="C755" s="38">
        <v>0</v>
      </c>
      <c r="D755" s="39">
        <f t="shared" si="74"/>
        <v>0</v>
      </c>
      <c r="E755" s="39">
        <f t="shared" si="74"/>
        <v>0</v>
      </c>
      <c r="F755" s="38">
        <v>0</v>
      </c>
      <c r="G755" s="38">
        <v>0</v>
      </c>
      <c r="H755" s="38">
        <v>0</v>
      </c>
      <c r="I755" s="38">
        <v>0</v>
      </c>
      <c r="J755" s="38">
        <v>0</v>
      </c>
      <c r="K755" s="38">
        <v>0</v>
      </c>
      <c r="L755" s="38">
        <v>0</v>
      </c>
      <c r="M755" s="38">
        <v>0</v>
      </c>
      <c r="N755" s="38">
        <v>0.11886711999999999</v>
      </c>
      <c r="O755" s="38">
        <v>0.11886711999999999</v>
      </c>
      <c r="P755" s="38">
        <v>0.11886711999999999</v>
      </c>
      <c r="Q755" s="38">
        <v>0.11886711999999999</v>
      </c>
      <c r="R755" s="38">
        <v>0</v>
      </c>
      <c r="S755" s="40">
        <f t="shared" si="72"/>
        <v>0</v>
      </c>
      <c r="T755" s="26" t="str">
        <f t="shared" si="73"/>
        <v>-</v>
      </c>
      <c r="U755" s="38"/>
      <c r="V755" s="38"/>
      <c r="W755" s="41" t="s">
        <v>1115</v>
      </c>
      <c r="X755" s="42" t="s">
        <v>237</v>
      </c>
    </row>
    <row r="756" spans="1:24" s="29" customFormat="1" ht="47.25" x14ac:dyDescent="0.25">
      <c r="A756" s="36"/>
      <c r="B756" s="37" t="s">
        <v>1040</v>
      </c>
      <c r="C756" s="38">
        <v>0</v>
      </c>
      <c r="D756" s="39">
        <f t="shared" si="74"/>
        <v>0</v>
      </c>
      <c r="E756" s="39">
        <f t="shared" si="74"/>
        <v>0</v>
      </c>
      <c r="F756" s="38">
        <v>0</v>
      </c>
      <c r="G756" s="38">
        <v>0</v>
      </c>
      <c r="H756" s="38">
        <v>0</v>
      </c>
      <c r="I756" s="38">
        <v>0</v>
      </c>
      <c r="J756" s="38">
        <v>0</v>
      </c>
      <c r="K756" s="38">
        <v>0</v>
      </c>
      <c r="L756" s="38">
        <v>0</v>
      </c>
      <c r="M756" s="38">
        <v>0</v>
      </c>
      <c r="N756" s="38">
        <v>0.15434169</v>
      </c>
      <c r="O756" s="38">
        <v>0.15434169</v>
      </c>
      <c r="P756" s="38">
        <v>0.15434169</v>
      </c>
      <c r="Q756" s="38">
        <v>0.15434169</v>
      </c>
      <c r="R756" s="38">
        <v>0</v>
      </c>
      <c r="S756" s="40">
        <f t="shared" si="72"/>
        <v>0</v>
      </c>
      <c r="T756" s="26" t="str">
        <f t="shared" si="73"/>
        <v>-</v>
      </c>
      <c r="U756" s="38"/>
      <c r="V756" s="38"/>
      <c r="W756" s="41" t="s">
        <v>1115</v>
      </c>
      <c r="X756" s="42" t="s">
        <v>237</v>
      </c>
    </row>
    <row r="757" spans="1:24" s="29" customFormat="1" ht="47.25" x14ac:dyDescent="0.25">
      <c r="A757" s="36"/>
      <c r="B757" s="37" t="s">
        <v>1041</v>
      </c>
      <c r="C757" s="38">
        <v>0</v>
      </c>
      <c r="D757" s="39">
        <f t="shared" si="74"/>
        <v>0</v>
      </c>
      <c r="E757" s="39">
        <f t="shared" si="74"/>
        <v>0</v>
      </c>
      <c r="F757" s="38">
        <v>0</v>
      </c>
      <c r="G757" s="38">
        <v>0</v>
      </c>
      <c r="H757" s="38">
        <v>0</v>
      </c>
      <c r="I757" s="38">
        <v>0</v>
      </c>
      <c r="J757" s="38">
        <v>0</v>
      </c>
      <c r="K757" s="38">
        <v>0</v>
      </c>
      <c r="L757" s="38">
        <v>0</v>
      </c>
      <c r="M757" s="38">
        <v>0</v>
      </c>
      <c r="N757" s="38">
        <v>0.19592882</v>
      </c>
      <c r="O757" s="38">
        <v>0.19592882</v>
      </c>
      <c r="P757" s="38">
        <v>0.19592882</v>
      </c>
      <c r="Q757" s="38">
        <v>0.19592882</v>
      </c>
      <c r="R757" s="38">
        <v>0</v>
      </c>
      <c r="S757" s="40">
        <f t="shared" si="72"/>
        <v>0</v>
      </c>
      <c r="T757" s="26" t="str">
        <f t="shared" si="73"/>
        <v>-</v>
      </c>
      <c r="U757" s="38"/>
      <c r="V757" s="38"/>
      <c r="W757" s="41" t="s">
        <v>1115</v>
      </c>
      <c r="X757" s="42" t="s">
        <v>237</v>
      </c>
    </row>
    <row r="758" spans="1:24" s="29" customFormat="1" ht="47.25" x14ac:dyDescent="0.25">
      <c r="A758" s="36"/>
      <c r="B758" s="37" t="s">
        <v>1042</v>
      </c>
      <c r="C758" s="38">
        <v>0</v>
      </c>
      <c r="D758" s="39">
        <f t="shared" si="74"/>
        <v>0</v>
      </c>
      <c r="E758" s="39">
        <f t="shared" si="74"/>
        <v>0</v>
      </c>
      <c r="F758" s="38">
        <v>0</v>
      </c>
      <c r="G758" s="38">
        <v>0</v>
      </c>
      <c r="H758" s="38">
        <v>0</v>
      </c>
      <c r="I758" s="38">
        <v>0</v>
      </c>
      <c r="J758" s="38">
        <v>0</v>
      </c>
      <c r="K758" s="38">
        <v>0</v>
      </c>
      <c r="L758" s="38">
        <v>0</v>
      </c>
      <c r="M758" s="38">
        <v>0</v>
      </c>
      <c r="N758" s="38">
        <v>0.19592881000000001</v>
      </c>
      <c r="O758" s="38">
        <v>0.19592881000000001</v>
      </c>
      <c r="P758" s="38">
        <v>0.19592881000000001</v>
      </c>
      <c r="Q758" s="38">
        <v>0.19592881000000001</v>
      </c>
      <c r="R758" s="38">
        <v>0</v>
      </c>
      <c r="S758" s="40">
        <f t="shared" si="72"/>
        <v>0</v>
      </c>
      <c r="T758" s="26" t="str">
        <f t="shared" si="73"/>
        <v>-</v>
      </c>
      <c r="U758" s="38"/>
      <c r="V758" s="38"/>
      <c r="W758" s="41" t="s">
        <v>1115</v>
      </c>
      <c r="X758" s="42" t="s">
        <v>237</v>
      </c>
    </row>
    <row r="759" spans="1:24" s="29" customFormat="1" ht="47.25" x14ac:dyDescent="0.25">
      <c r="A759" s="36"/>
      <c r="B759" s="37" t="s">
        <v>1043</v>
      </c>
      <c r="C759" s="38">
        <v>0</v>
      </c>
      <c r="D759" s="39">
        <f t="shared" si="74"/>
        <v>0</v>
      </c>
      <c r="E759" s="39">
        <f t="shared" si="74"/>
        <v>0.2202317</v>
      </c>
      <c r="F759" s="38">
        <v>0</v>
      </c>
      <c r="G759" s="38">
        <v>0</v>
      </c>
      <c r="H759" s="38">
        <v>0</v>
      </c>
      <c r="I759" s="38">
        <v>0</v>
      </c>
      <c r="J759" s="38">
        <v>0</v>
      </c>
      <c r="K759" s="38">
        <v>0</v>
      </c>
      <c r="L759" s="38">
        <v>0</v>
      </c>
      <c r="M759" s="38">
        <v>0.2202317</v>
      </c>
      <c r="N759" s="38">
        <v>0.19385303000000001</v>
      </c>
      <c r="O759" s="38">
        <v>0.19385303000000001</v>
      </c>
      <c r="P759" s="38">
        <v>0.19385303000000001</v>
      </c>
      <c r="Q759" s="38">
        <v>0.19385303000000001</v>
      </c>
      <c r="R759" s="38">
        <v>0</v>
      </c>
      <c r="S759" s="40">
        <f t="shared" si="72"/>
        <v>0.2202317</v>
      </c>
      <c r="T759" s="26" t="str">
        <f t="shared" si="73"/>
        <v>-</v>
      </c>
      <c r="U759" s="38"/>
      <c r="V759" s="38"/>
      <c r="W759" s="41" t="s">
        <v>1115</v>
      </c>
      <c r="X759" s="42" t="s">
        <v>237</v>
      </c>
    </row>
    <row r="760" spans="1:24" s="29" customFormat="1" ht="47.25" x14ac:dyDescent="0.25">
      <c r="A760" s="36"/>
      <c r="B760" s="37" t="s">
        <v>1044</v>
      </c>
      <c r="C760" s="38">
        <v>0</v>
      </c>
      <c r="D760" s="39">
        <f t="shared" si="74"/>
        <v>0</v>
      </c>
      <c r="E760" s="39">
        <f t="shared" si="74"/>
        <v>0.16347900000000001</v>
      </c>
      <c r="F760" s="38">
        <v>0</v>
      </c>
      <c r="G760" s="38">
        <v>0</v>
      </c>
      <c r="H760" s="38">
        <v>0</v>
      </c>
      <c r="I760" s="38">
        <v>0</v>
      </c>
      <c r="J760" s="38">
        <v>0</v>
      </c>
      <c r="K760" s="38">
        <v>0</v>
      </c>
      <c r="L760" s="38">
        <v>0</v>
      </c>
      <c r="M760" s="38">
        <v>0.16347900000000001</v>
      </c>
      <c r="N760" s="38">
        <v>0.14263503</v>
      </c>
      <c r="O760" s="38">
        <v>0.14263503</v>
      </c>
      <c r="P760" s="38">
        <v>0.14263503</v>
      </c>
      <c r="Q760" s="38">
        <v>0.14263503</v>
      </c>
      <c r="R760" s="38">
        <v>0</v>
      </c>
      <c r="S760" s="40">
        <f t="shared" si="72"/>
        <v>0.16347900000000001</v>
      </c>
      <c r="T760" s="26" t="str">
        <f t="shared" si="73"/>
        <v>-</v>
      </c>
      <c r="U760" s="38"/>
      <c r="V760" s="38"/>
      <c r="W760" s="41" t="s">
        <v>1115</v>
      </c>
      <c r="X760" s="42" t="s">
        <v>237</v>
      </c>
    </row>
    <row r="761" spans="1:24" s="29" customFormat="1" ht="47.25" x14ac:dyDescent="0.25">
      <c r="A761" s="36"/>
      <c r="B761" s="37" t="s">
        <v>1045</v>
      </c>
      <c r="C761" s="38">
        <v>0</v>
      </c>
      <c r="D761" s="39">
        <f t="shared" si="74"/>
        <v>0</v>
      </c>
      <c r="E761" s="39">
        <f t="shared" si="74"/>
        <v>0.31007800000000002</v>
      </c>
      <c r="F761" s="38">
        <v>0</v>
      </c>
      <c r="G761" s="38">
        <v>0</v>
      </c>
      <c r="H761" s="38">
        <v>0</v>
      </c>
      <c r="I761" s="38">
        <v>0</v>
      </c>
      <c r="J761" s="38">
        <v>0</v>
      </c>
      <c r="K761" s="38">
        <v>0</v>
      </c>
      <c r="L761" s="38">
        <v>0</v>
      </c>
      <c r="M761" s="38">
        <v>0.31007800000000002</v>
      </c>
      <c r="N761" s="38">
        <v>0.27005240000000003</v>
      </c>
      <c r="O761" s="38">
        <v>0.27005240000000003</v>
      </c>
      <c r="P761" s="38">
        <v>0.27005240000000003</v>
      </c>
      <c r="Q761" s="38">
        <v>0.27005240000000003</v>
      </c>
      <c r="R761" s="38">
        <v>0</v>
      </c>
      <c r="S761" s="40">
        <f t="shared" si="72"/>
        <v>0.31007800000000002</v>
      </c>
      <c r="T761" s="26" t="str">
        <f t="shared" si="73"/>
        <v>-</v>
      </c>
      <c r="U761" s="38"/>
      <c r="V761" s="38"/>
      <c r="W761" s="41" t="s">
        <v>1115</v>
      </c>
      <c r="X761" s="42" t="s">
        <v>237</v>
      </c>
    </row>
    <row r="762" spans="1:24" s="29" customFormat="1" ht="47.25" x14ac:dyDescent="0.25">
      <c r="A762" s="36"/>
      <c r="B762" s="37" t="s">
        <v>1046</v>
      </c>
      <c r="C762" s="38">
        <v>0</v>
      </c>
      <c r="D762" s="39">
        <f t="shared" si="74"/>
        <v>0</v>
      </c>
      <c r="E762" s="39">
        <f t="shared" si="74"/>
        <v>0.16446839999999999</v>
      </c>
      <c r="F762" s="38">
        <v>0</v>
      </c>
      <c r="G762" s="38">
        <v>0</v>
      </c>
      <c r="H762" s="38">
        <v>0</v>
      </c>
      <c r="I762" s="38">
        <v>0</v>
      </c>
      <c r="J762" s="38">
        <v>0</v>
      </c>
      <c r="K762" s="38">
        <v>0</v>
      </c>
      <c r="L762" s="38">
        <v>0</v>
      </c>
      <c r="M762" s="38">
        <v>0.16446839999999999</v>
      </c>
      <c r="N762" s="38">
        <v>0.1456596</v>
      </c>
      <c r="O762" s="38">
        <v>0.1456596</v>
      </c>
      <c r="P762" s="38">
        <v>0.1456596</v>
      </c>
      <c r="Q762" s="38">
        <v>0.1456596</v>
      </c>
      <c r="R762" s="38">
        <v>0</v>
      </c>
      <c r="S762" s="40">
        <f t="shared" si="72"/>
        <v>0.16446839999999999</v>
      </c>
      <c r="T762" s="26" t="str">
        <f t="shared" si="73"/>
        <v>-</v>
      </c>
      <c r="U762" s="38"/>
      <c r="V762" s="38"/>
      <c r="W762" s="41" t="s">
        <v>1115</v>
      </c>
      <c r="X762" s="42" t="s">
        <v>237</v>
      </c>
    </row>
    <row r="763" spans="1:24" s="29" customFormat="1" ht="47.25" x14ac:dyDescent="0.25">
      <c r="A763" s="36"/>
      <c r="B763" s="37" t="s">
        <v>1047</v>
      </c>
      <c r="C763" s="38">
        <v>0</v>
      </c>
      <c r="D763" s="39">
        <f t="shared" si="74"/>
        <v>0</v>
      </c>
      <c r="E763" s="39">
        <f t="shared" si="74"/>
        <v>0.31883707379999998</v>
      </c>
      <c r="F763" s="38">
        <v>0</v>
      </c>
      <c r="G763" s="38">
        <v>0</v>
      </c>
      <c r="H763" s="38">
        <v>0</v>
      </c>
      <c r="I763" s="38">
        <v>0</v>
      </c>
      <c r="J763" s="38">
        <v>0</v>
      </c>
      <c r="K763" s="38">
        <v>0</v>
      </c>
      <c r="L763" s="38">
        <v>0</v>
      </c>
      <c r="M763" s="38">
        <v>0.31883707379999998</v>
      </c>
      <c r="N763" s="38">
        <v>0.27906430999999998</v>
      </c>
      <c r="O763" s="38">
        <v>0.27906430999999998</v>
      </c>
      <c r="P763" s="38">
        <v>0.27906430999999998</v>
      </c>
      <c r="Q763" s="38">
        <v>0.27906430999999998</v>
      </c>
      <c r="R763" s="38">
        <v>0</v>
      </c>
      <c r="S763" s="40">
        <f t="shared" si="72"/>
        <v>0.31883707379999998</v>
      </c>
      <c r="T763" s="26" t="str">
        <f t="shared" si="73"/>
        <v>-</v>
      </c>
      <c r="U763" s="38"/>
      <c r="V763" s="38"/>
      <c r="W763" s="41" t="s">
        <v>1115</v>
      </c>
      <c r="X763" s="42" t="s">
        <v>237</v>
      </c>
    </row>
    <row r="764" spans="1:24" s="29" customFormat="1" ht="47.25" x14ac:dyDescent="0.25">
      <c r="A764" s="36"/>
      <c r="B764" s="37" t="s">
        <v>1048</v>
      </c>
      <c r="C764" s="38">
        <v>0</v>
      </c>
      <c r="D764" s="39">
        <f t="shared" si="74"/>
        <v>0</v>
      </c>
      <c r="E764" s="39">
        <f t="shared" si="74"/>
        <v>0.35259965860000003</v>
      </c>
      <c r="F764" s="38">
        <v>0</v>
      </c>
      <c r="G764" s="38">
        <v>0</v>
      </c>
      <c r="H764" s="38">
        <v>0</v>
      </c>
      <c r="I764" s="38">
        <v>0</v>
      </c>
      <c r="J764" s="38">
        <v>0</v>
      </c>
      <c r="K764" s="38">
        <v>0</v>
      </c>
      <c r="L764" s="38">
        <v>0</v>
      </c>
      <c r="M764" s="38">
        <v>0.35259965860000003</v>
      </c>
      <c r="N764" s="38">
        <v>0.30940859999999998</v>
      </c>
      <c r="O764" s="38">
        <v>0.30940859999999998</v>
      </c>
      <c r="P764" s="38">
        <v>0.30940859999999998</v>
      </c>
      <c r="Q764" s="38">
        <v>0.30940859999999998</v>
      </c>
      <c r="R764" s="38">
        <v>0</v>
      </c>
      <c r="S764" s="40">
        <f t="shared" si="72"/>
        <v>0.35259965860000003</v>
      </c>
      <c r="T764" s="26" t="str">
        <f t="shared" si="73"/>
        <v>-</v>
      </c>
      <c r="U764" s="38"/>
      <c r="V764" s="38"/>
      <c r="W764" s="41" t="s">
        <v>1115</v>
      </c>
      <c r="X764" s="42" t="s">
        <v>237</v>
      </c>
    </row>
    <row r="765" spans="1:24" s="29" customFormat="1" ht="47.25" x14ac:dyDescent="0.25">
      <c r="A765" s="36"/>
      <c r="B765" s="37" t="s">
        <v>1049</v>
      </c>
      <c r="C765" s="38">
        <v>0</v>
      </c>
      <c r="D765" s="39">
        <f t="shared" si="74"/>
        <v>0</v>
      </c>
      <c r="E765" s="39">
        <f t="shared" si="74"/>
        <v>0.28367902099999998</v>
      </c>
      <c r="F765" s="38">
        <v>0</v>
      </c>
      <c r="G765" s="38">
        <v>0</v>
      </c>
      <c r="H765" s="38">
        <v>0</v>
      </c>
      <c r="I765" s="38">
        <v>0</v>
      </c>
      <c r="J765" s="38">
        <v>0</v>
      </c>
      <c r="K765" s="38">
        <v>0</v>
      </c>
      <c r="L765" s="38">
        <v>0</v>
      </c>
      <c r="M765" s="38">
        <v>0.28367902099999998</v>
      </c>
      <c r="N765" s="38">
        <v>0.25052229999999998</v>
      </c>
      <c r="O765" s="38">
        <v>0.25052229999999998</v>
      </c>
      <c r="P765" s="38">
        <v>0.25052229999999998</v>
      </c>
      <c r="Q765" s="38">
        <v>0.25052229999999998</v>
      </c>
      <c r="R765" s="38">
        <v>0</v>
      </c>
      <c r="S765" s="40">
        <f t="shared" si="72"/>
        <v>0.28367902099999998</v>
      </c>
      <c r="T765" s="26" t="str">
        <f t="shared" si="73"/>
        <v>-</v>
      </c>
      <c r="U765" s="38"/>
      <c r="V765" s="38"/>
      <c r="W765" s="41" t="s">
        <v>1115</v>
      </c>
      <c r="X765" s="42" t="s">
        <v>237</v>
      </c>
    </row>
    <row r="766" spans="1:24" s="29" customFormat="1" ht="47.25" x14ac:dyDescent="0.25">
      <c r="A766" s="36"/>
      <c r="B766" s="37" t="s">
        <v>1050</v>
      </c>
      <c r="C766" s="38">
        <v>0</v>
      </c>
      <c r="D766" s="39">
        <f t="shared" si="74"/>
        <v>0</v>
      </c>
      <c r="E766" s="39">
        <f t="shared" si="74"/>
        <v>0.310944</v>
      </c>
      <c r="F766" s="38">
        <v>0</v>
      </c>
      <c r="G766" s="38">
        <v>0</v>
      </c>
      <c r="H766" s="38">
        <v>0</v>
      </c>
      <c r="I766" s="38">
        <v>0</v>
      </c>
      <c r="J766" s="38">
        <v>0</v>
      </c>
      <c r="K766" s="38">
        <v>0</v>
      </c>
      <c r="L766" s="38">
        <v>0</v>
      </c>
      <c r="M766" s="38">
        <v>0.310944</v>
      </c>
      <c r="N766" s="38">
        <v>0.26351295000000002</v>
      </c>
      <c r="O766" s="38">
        <v>0.26351295000000002</v>
      </c>
      <c r="P766" s="38">
        <v>0.26351295000000002</v>
      </c>
      <c r="Q766" s="38">
        <v>0.26351295000000002</v>
      </c>
      <c r="R766" s="38">
        <v>0</v>
      </c>
      <c r="S766" s="40">
        <f t="shared" si="72"/>
        <v>0.310944</v>
      </c>
      <c r="T766" s="26" t="str">
        <f t="shared" si="73"/>
        <v>-</v>
      </c>
      <c r="U766" s="38"/>
      <c r="V766" s="38"/>
      <c r="W766" s="41" t="s">
        <v>1115</v>
      </c>
      <c r="X766" s="42" t="s">
        <v>237</v>
      </c>
    </row>
    <row r="767" spans="1:24" s="29" customFormat="1" ht="47.25" x14ac:dyDescent="0.25">
      <c r="A767" s="36"/>
      <c r="B767" s="37" t="s">
        <v>1051</v>
      </c>
      <c r="C767" s="38">
        <v>0</v>
      </c>
      <c r="D767" s="39">
        <f t="shared" si="74"/>
        <v>0</v>
      </c>
      <c r="E767" s="39">
        <f t="shared" si="74"/>
        <v>0.16761894099999999</v>
      </c>
      <c r="F767" s="38">
        <v>0</v>
      </c>
      <c r="G767" s="38">
        <v>0</v>
      </c>
      <c r="H767" s="38">
        <v>0</v>
      </c>
      <c r="I767" s="38">
        <v>0</v>
      </c>
      <c r="J767" s="38">
        <v>0</v>
      </c>
      <c r="K767" s="38">
        <v>0</v>
      </c>
      <c r="L767" s="38">
        <v>0</v>
      </c>
      <c r="M767" s="38">
        <v>0.16761894099999999</v>
      </c>
      <c r="N767" s="38">
        <v>0.14204995000000001</v>
      </c>
      <c r="O767" s="38">
        <v>0.14204995000000001</v>
      </c>
      <c r="P767" s="38">
        <v>0.14204995000000001</v>
      </c>
      <c r="Q767" s="38">
        <v>0.14204995000000001</v>
      </c>
      <c r="R767" s="38">
        <v>0</v>
      </c>
      <c r="S767" s="40">
        <f t="shared" si="72"/>
        <v>0.16761894099999999</v>
      </c>
      <c r="T767" s="26" t="str">
        <f t="shared" si="73"/>
        <v>-</v>
      </c>
      <c r="U767" s="38"/>
      <c r="V767" s="38"/>
      <c r="W767" s="41" t="s">
        <v>1115</v>
      </c>
      <c r="X767" s="42" t="s">
        <v>237</v>
      </c>
    </row>
    <row r="768" spans="1:24" s="29" customFormat="1" ht="47.25" x14ac:dyDescent="0.25">
      <c r="A768" s="36"/>
      <c r="B768" s="37" t="s">
        <v>1052</v>
      </c>
      <c r="C768" s="38">
        <v>0</v>
      </c>
      <c r="D768" s="39">
        <f t="shared" si="74"/>
        <v>0</v>
      </c>
      <c r="E768" s="39">
        <f t="shared" si="74"/>
        <v>0.16761894099999999</v>
      </c>
      <c r="F768" s="38">
        <v>0</v>
      </c>
      <c r="G768" s="38">
        <v>0</v>
      </c>
      <c r="H768" s="38">
        <v>0</v>
      </c>
      <c r="I768" s="38">
        <v>0</v>
      </c>
      <c r="J768" s="38">
        <v>0</v>
      </c>
      <c r="K768" s="38">
        <v>0</v>
      </c>
      <c r="L768" s="38">
        <v>0</v>
      </c>
      <c r="M768" s="38">
        <v>0.16761894099999999</v>
      </c>
      <c r="N768" s="38">
        <v>0.14204995000000001</v>
      </c>
      <c r="O768" s="38">
        <v>0.14204995000000001</v>
      </c>
      <c r="P768" s="38">
        <v>0.14204995000000001</v>
      </c>
      <c r="Q768" s="38">
        <v>0.14204995000000001</v>
      </c>
      <c r="R768" s="38">
        <v>0</v>
      </c>
      <c r="S768" s="40">
        <f t="shared" si="72"/>
        <v>0.16761894099999999</v>
      </c>
      <c r="T768" s="26" t="str">
        <f t="shared" si="73"/>
        <v>-</v>
      </c>
      <c r="U768" s="38"/>
      <c r="V768" s="38"/>
      <c r="W768" s="41" t="s">
        <v>1115</v>
      </c>
      <c r="X768" s="42" t="s">
        <v>237</v>
      </c>
    </row>
    <row r="769" spans="1:24" s="29" customFormat="1" ht="47.25" x14ac:dyDescent="0.25">
      <c r="A769" s="36"/>
      <c r="B769" s="37" t="s">
        <v>1053</v>
      </c>
      <c r="C769" s="38">
        <v>0</v>
      </c>
      <c r="D769" s="39">
        <f t="shared" si="74"/>
        <v>0</v>
      </c>
      <c r="E769" s="39">
        <f t="shared" si="74"/>
        <v>0.25816099999999997</v>
      </c>
      <c r="F769" s="38">
        <v>0</v>
      </c>
      <c r="G769" s="38">
        <v>0</v>
      </c>
      <c r="H769" s="38">
        <v>0</v>
      </c>
      <c r="I769" s="38">
        <v>0</v>
      </c>
      <c r="J769" s="38">
        <v>0</v>
      </c>
      <c r="K769" s="38">
        <v>0</v>
      </c>
      <c r="L769" s="38">
        <v>0</v>
      </c>
      <c r="M769" s="38">
        <v>0.25816099999999997</v>
      </c>
      <c r="N769" s="38">
        <v>0.22087904999999999</v>
      </c>
      <c r="O769" s="38">
        <v>0.22087904999999999</v>
      </c>
      <c r="P769" s="38">
        <v>0.22087904999999999</v>
      </c>
      <c r="Q769" s="38">
        <v>0.22087904999999999</v>
      </c>
      <c r="R769" s="38">
        <v>0</v>
      </c>
      <c r="S769" s="40">
        <f t="shared" si="72"/>
        <v>0.25816099999999997</v>
      </c>
      <c r="T769" s="26" t="str">
        <f t="shared" si="73"/>
        <v>-</v>
      </c>
      <c r="U769" s="38"/>
      <c r="V769" s="38"/>
      <c r="W769" s="41" t="s">
        <v>1115</v>
      </c>
      <c r="X769" s="42" t="s">
        <v>237</v>
      </c>
    </row>
    <row r="770" spans="1:24" s="29" customFormat="1" ht="47.25" x14ac:dyDescent="0.25">
      <c r="A770" s="36"/>
      <c r="B770" s="37" t="s">
        <v>1054</v>
      </c>
      <c r="C770" s="38">
        <v>0</v>
      </c>
      <c r="D770" s="39">
        <f t="shared" si="74"/>
        <v>0</v>
      </c>
      <c r="E770" s="39">
        <f t="shared" si="74"/>
        <v>0</v>
      </c>
      <c r="F770" s="38">
        <v>0</v>
      </c>
      <c r="G770" s="38">
        <v>0</v>
      </c>
      <c r="H770" s="38">
        <v>0</v>
      </c>
      <c r="I770" s="38">
        <v>0</v>
      </c>
      <c r="J770" s="38">
        <v>0</v>
      </c>
      <c r="K770" s="38">
        <v>0</v>
      </c>
      <c r="L770" s="38">
        <v>0</v>
      </c>
      <c r="M770" s="38">
        <v>0</v>
      </c>
      <c r="N770" s="38">
        <v>0.12368380999999999</v>
      </c>
      <c r="O770" s="38">
        <v>0.12368380999999999</v>
      </c>
      <c r="P770" s="38">
        <v>0.12368380999999999</v>
      </c>
      <c r="Q770" s="38">
        <v>0.12368380999999999</v>
      </c>
      <c r="R770" s="38">
        <v>0</v>
      </c>
      <c r="S770" s="40">
        <f t="shared" si="72"/>
        <v>0</v>
      </c>
      <c r="T770" s="26" t="str">
        <f t="shared" si="73"/>
        <v>-</v>
      </c>
      <c r="U770" s="38"/>
      <c r="V770" s="38"/>
      <c r="W770" s="41" t="s">
        <v>1115</v>
      </c>
      <c r="X770" s="42" t="s">
        <v>237</v>
      </c>
    </row>
    <row r="771" spans="1:24" s="29" customFormat="1" ht="47.25" x14ac:dyDescent="0.25">
      <c r="A771" s="36"/>
      <c r="B771" s="37" t="s">
        <v>1055</v>
      </c>
      <c r="C771" s="38">
        <v>0</v>
      </c>
      <c r="D771" s="39">
        <f t="shared" si="74"/>
        <v>0</v>
      </c>
      <c r="E771" s="39">
        <f t="shared" si="74"/>
        <v>0</v>
      </c>
      <c r="F771" s="38">
        <v>0</v>
      </c>
      <c r="G771" s="38">
        <v>0</v>
      </c>
      <c r="H771" s="38">
        <v>0</v>
      </c>
      <c r="I771" s="38">
        <v>0</v>
      </c>
      <c r="J771" s="38">
        <v>0</v>
      </c>
      <c r="K771" s="38">
        <v>0</v>
      </c>
      <c r="L771" s="38">
        <v>0</v>
      </c>
      <c r="M771" s="38">
        <v>0</v>
      </c>
      <c r="N771" s="38">
        <v>0.13386957999999999</v>
      </c>
      <c r="O771" s="38">
        <v>0.13386957999999999</v>
      </c>
      <c r="P771" s="38">
        <v>0.13386957999999999</v>
      </c>
      <c r="Q771" s="38">
        <v>0.13386957999999999</v>
      </c>
      <c r="R771" s="38">
        <v>0</v>
      </c>
      <c r="S771" s="40">
        <f t="shared" si="72"/>
        <v>0</v>
      </c>
      <c r="T771" s="26" t="str">
        <f t="shared" si="73"/>
        <v>-</v>
      </c>
      <c r="U771" s="38"/>
      <c r="V771" s="38"/>
      <c r="W771" s="41" t="s">
        <v>1115</v>
      </c>
      <c r="X771" s="42" t="s">
        <v>237</v>
      </c>
    </row>
    <row r="772" spans="1:24" s="29" customFormat="1" ht="47.25" x14ac:dyDescent="0.25">
      <c r="A772" s="36"/>
      <c r="B772" s="37" t="s">
        <v>1056</v>
      </c>
      <c r="C772" s="38">
        <v>0</v>
      </c>
      <c r="D772" s="39">
        <f t="shared" si="74"/>
        <v>0</v>
      </c>
      <c r="E772" s="39">
        <f t="shared" si="74"/>
        <v>0</v>
      </c>
      <c r="F772" s="38">
        <v>0</v>
      </c>
      <c r="G772" s="38">
        <v>0</v>
      </c>
      <c r="H772" s="38">
        <v>0</v>
      </c>
      <c r="I772" s="38">
        <v>0</v>
      </c>
      <c r="J772" s="38">
        <v>0</v>
      </c>
      <c r="K772" s="38">
        <v>0</v>
      </c>
      <c r="L772" s="38">
        <v>0</v>
      </c>
      <c r="M772" s="38">
        <v>0</v>
      </c>
      <c r="N772" s="38">
        <v>0.16811266</v>
      </c>
      <c r="O772" s="38">
        <v>0.16811266</v>
      </c>
      <c r="P772" s="38">
        <v>0.16811266</v>
      </c>
      <c r="Q772" s="38">
        <v>0.16811266</v>
      </c>
      <c r="R772" s="38">
        <v>0</v>
      </c>
      <c r="S772" s="40">
        <f t="shared" si="72"/>
        <v>0</v>
      </c>
      <c r="T772" s="26" t="str">
        <f t="shared" si="73"/>
        <v>-</v>
      </c>
      <c r="U772" s="38"/>
      <c r="V772" s="38"/>
      <c r="W772" s="41" t="s">
        <v>1115</v>
      </c>
      <c r="X772" s="42" t="s">
        <v>237</v>
      </c>
    </row>
    <row r="773" spans="1:24" s="29" customFormat="1" ht="47.25" x14ac:dyDescent="0.25">
      <c r="A773" s="36"/>
      <c r="B773" s="37" t="s">
        <v>1057</v>
      </c>
      <c r="C773" s="38">
        <v>0</v>
      </c>
      <c r="D773" s="39">
        <f t="shared" si="74"/>
        <v>0</v>
      </c>
      <c r="E773" s="39">
        <f t="shared" si="74"/>
        <v>0</v>
      </c>
      <c r="F773" s="38">
        <v>0</v>
      </c>
      <c r="G773" s="38">
        <v>0</v>
      </c>
      <c r="H773" s="38">
        <v>0</v>
      </c>
      <c r="I773" s="38">
        <v>0</v>
      </c>
      <c r="J773" s="38">
        <v>0</v>
      </c>
      <c r="K773" s="38">
        <v>0</v>
      </c>
      <c r="L773" s="38">
        <v>0</v>
      </c>
      <c r="M773" s="38">
        <v>0</v>
      </c>
      <c r="N773" s="38">
        <v>0.20010949</v>
      </c>
      <c r="O773" s="38">
        <v>0.20010949</v>
      </c>
      <c r="P773" s="38">
        <v>0.20010949</v>
      </c>
      <c r="Q773" s="38">
        <v>0.20010949</v>
      </c>
      <c r="R773" s="38">
        <v>0</v>
      </c>
      <c r="S773" s="40">
        <f t="shared" si="72"/>
        <v>0</v>
      </c>
      <c r="T773" s="26" t="str">
        <f t="shared" si="73"/>
        <v>-</v>
      </c>
      <c r="U773" s="38"/>
      <c r="V773" s="38"/>
      <c r="W773" s="41" t="s">
        <v>1115</v>
      </c>
      <c r="X773" s="42" t="s">
        <v>237</v>
      </c>
    </row>
    <row r="774" spans="1:24" s="29" customFormat="1" ht="47.25" x14ac:dyDescent="0.25">
      <c r="A774" s="36"/>
      <c r="B774" s="37" t="s">
        <v>1058</v>
      </c>
      <c r="C774" s="38">
        <v>0</v>
      </c>
      <c r="D774" s="39">
        <f t="shared" si="74"/>
        <v>0</v>
      </c>
      <c r="E774" s="39">
        <f t="shared" si="74"/>
        <v>0</v>
      </c>
      <c r="F774" s="38">
        <v>0</v>
      </c>
      <c r="G774" s="38">
        <v>0</v>
      </c>
      <c r="H774" s="38">
        <v>0</v>
      </c>
      <c r="I774" s="38">
        <v>0</v>
      </c>
      <c r="J774" s="38">
        <v>0</v>
      </c>
      <c r="K774" s="38">
        <v>0</v>
      </c>
      <c r="L774" s="38">
        <v>0</v>
      </c>
      <c r="M774" s="38">
        <v>0</v>
      </c>
      <c r="N774" s="38">
        <v>0.20003310000000002</v>
      </c>
      <c r="O774" s="38">
        <v>0.20003310000000002</v>
      </c>
      <c r="P774" s="38">
        <v>0.20003310000000002</v>
      </c>
      <c r="Q774" s="38">
        <v>0.20003310000000002</v>
      </c>
      <c r="R774" s="38">
        <v>0</v>
      </c>
      <c r="S774" s="40">
        <f t="shared" si="72"/>
        <v>0</v>
      </c>
      <c r="T774" s="26" t="str">
        <f t="shared" si="73"/>
        <v>-</v>
      </c>
      <c r="U774" s="38"/>
      <c r="V774" s="38"/>
      <c r="W774" s="41" t="s">
        <v>1115</v>
      </c>
      <c r="X774" s="42" t="s">
        <v>237</v>
      </c>
    </row>
    <row r="775" spans="1:24" s="29" customFormat="1" ht="47.25" x14ac:dyDescent="0.25">
      <c r="A775" s="36"/>
      <c r="B775" s="37" t="s">
        <v>1059</v>
      </c>
      <c r="C775" s="38">
        <v>0</v>
      </c>
      <c r="D775" s="39">
        <f t="shared" si="74"/>
        <v>0</v>
      </c>
      <c r="E775" s="39">
        <f t="shared" si="74"/>
        <v>0</v>
      </c>
      <c r="F775" s="38">
        <v>0</v>
      </c>
      <c r="G775" s="38">
        <v>0</v>
      </c>
      <c r="H775" s="38">
        <v>0</v>
      </c>
      <c r="I775" s="38">
        <v>0</v>
      </c>
      <c r="J775" s="38">
        <v>0</v>
      </c>
      <c r="K775" s="38">
        <v>0</v>
      </c>
      <c r="L775" s="38">
        <v>0</v>
      </c>
      <c r="M775" s="38">
        <v>0</v>
      </c>
      <c r="N775" s="38">
        <v>0.12113758000000001</v>
      </c>
      <c r="O775" s="38">
        <v>0.12113758000000001</v>
      </c>
      <c r="P775" s="38">
        <v>0.12113758000000001</v>
      </c>
      <c r="Q775" s="38">
        <v>0.12113758000000001</v>
      </c>
      <c r="R775" s="38">
        <v>0</v>
      </c>
      <c r="S775" s="40">
        <f t="shared" si="72"/>
        <v>0</v>
      </c>
      <c r="T775" s="26" t="str">
        <f t="shared" si="73"/>
        <v>-</v>
      </c>
      <c r="U775" s="38"/>
      <c r="V775" s="38"/>
      <c r="W775" s="41" t="s">
        <v>1115</v>
      </c>
      <c r="X775" s="42" t="s">
        <v>237</v>
      </c>
    </row>
    <row r="776" spans="1:24" s="29" customFormat="1" ht="47.25" x14ac:dyDescent="0.25">
      <c r="A776" s="36"/>
      <c r="B776" s="37" t="s">
        <v>1060</v>
      </c>
      <c r="C776" s="38">
        <v>0</v>
      </c>
      <c r="D776" s="39">
        <f t="shared" si="74"/>
        <v>0</v>
      </c>
      <c r="E776" s="39">
        <f t="shared" si="74"/>
        <v>0</v>
      </c>
      <c r="F776" s="38">
        <v>0</v>
      </c>
      <c r="G776" s="38">
        <v>0</v>
      </c>
      <c r="H776" s="38">
        <v>0</v>
      </c>
      <c r="I776" s="38">
        <v>0</v>
      </c>
      <c r="J776" s="38">
        <v>0</v>
      </c>
      <c r="K776" s="38">
        <v>0</v>
      </c>
      <c r="L776" s="38">
        <v>0</v>
      </c>
      <c r="M776" s="38">
        <v>0</v>
      </c>
      <c r="N776" s="38">
        <v>0.20209188</v>
      </c>
      <c r="O776" s="38">
        <v>0.20209188</v>
      </c>
      <c r="P776" s="38">
        <v>0.20209188</v>
      </c>
      <c r="Q776" s="38">
        <v>0.20209188</v>
      </c>
      <c r="R776" s="38">
        <v>0</v>
      </c>
      <c r="S776" s="40">
        <f t="shared" si="72"/>
        <v>0</v>
      </c>
      <c r="T776" s="26" t="str">
        <f t="shared" si="73"/>
        <v>-</v>
      </c>
      <c r="U776" s="38"/>
      <c r="V776" s="38"/>
      <c r="W776" s="41" t="s">
        <v>1115</v>
      </c>
      <c r="X776" s="42" t="s">
        <v>237</v>
      </c>
    </row>
    <row r="777" spans="1:24" s="29" customFormat="1" ht="47.25" x14ac:dyDescent="0.25">
      <c r="A777" s="36"/>
      <c r="B777" s="37" t="s">
        <v>1061</v>
      </c>
      <c r="C777" s="38">
        <v>0</v>
      </c>
      <c r="D777" s="39">
        <f t="shared" si="74"/>
        <v>0</v>
      </c>
      <c r="E777" s="39">
        <f t="shared" si="74"/>
        <v>0</v>
      </c>
      <c r="F777" s="38">
        <v>0</v>
      </c>
      <c r="G777" s="38">
        <v>0</v>
      </c>
      <c r="H777" s="38">
        <v>0</v>
      </c>
      <c r="I777" s="38">
        <v>0</v>
      </c>
      <c r="J777" s="38">
        <v>0</v>
      </c>
      <c r="K777" s="38">
        <v>0</v>
      </c>
      <c r="L777" s="38">
        <v>0</v>
      </c>
      <c r="M777" s="38">
        <v>0</v>
      </c>
      <c r="N777" s="38">
        <v>0.14794235999999999</v>
      </c>
      <c r="O777" s="38">
        <v>0.14794235999999999</v>
      </c>
      <c r="P777" s="38">
        <v>0.14794235999999999</v>
      </c>
      <c r="Q777" s="38">
        <v>0.14794235999999999</v>
      </c>
      <c r="R777" s="38">
        <v>0</v>
      </c>
      <c r="S777" s="40">
        <f t="shared" si="72"/>
        <v>0</v>
      </c>
      <c r="T777" s="26" t="str">
        <f t="shared" si="73"/>
        <v>-</v>
      </c>
      <c r="U777" s="38"/>
      <c r="V777" s="38"/>
      <c r="W777" s="41" t="s">
        <v>1115</v>
      </c>
      <c r="X777" s="42" t="s">
        <v>237</v>
      </c>
    </row>
    <row r="778" spans="1:24" s="29" customFormat="1" ht="47.25" x14ac:dyDescent="0.25">
      <c r="A778" s="36"/>
      <c r="B778" s="37" t="s">
        <v>1062</v>
      </c>
      <c r="C778" s="38">
        <v>0</v>
      </c>
      <c r="D778" s="39">
        <f t="shared" si="74"/>
        <v>0</v>
      </c>
      <c r="E778" s="39">
        <f t="shared" si="74"/>
        <v>0</v>
      </c>
      <c r="F778" s="38">
        <v>0</v>
      </c>
      <c r="G778" s="38">
        <v>0</v>
      </c>
      <c r="H778" s="38">
        <v>0</v>
      </c>
      <c r="I778" s="38">
        <v>0</v>
      </c>
      <c r="J778" s="38">
        <v>0</v>
      </c>
      <c r="K778" s="38">
        <v>0</v>
      </c>
      <c r="L778" s="38">
        <v>0</v>
      </c>
      <c r="M778" s="38">
        <v>0</v>
      </c>
      <c r="N778" s="38">
        <v>0.14952664000000002</v>
      </c>
      <c r="O778" s="38">
        <v>0.14952664000000002</v>
      </c>
      <c r="P778" s="38">
        <v>0.14952664000000002</v>
      </c>
      <c r="Q778" s="38">
        <v>0.14952664000000002</v>
      </c>
      <c r="R778" s="38">
        <v>0</v>
      </c>
      <c r="S778" s="40">
        <f t="shared" ref="S778:S835" si="75">E778-D778</f>
        <v>0</v>
      </c>
      <c r="T778" s="26" t="str">
        <f t="shared" si="73"/>
        <v>-</v>
      </c>
      <c r="U778" s="38"/>
      <c r="V778" s="38"/>
      <c r="W778" s="41" t="s">
        <v>1115</v>
      </c>
      <c r="X778" s="42" t="s">
        <v>237</v>
      </c>
    </row>
    <row r="779" spans="1:24" s="29" customFormat="1" ht="47.25" x14ac:dyDescent="0.25">
      <c r="A779" s="36"/>
      <c r="B779" s="37" t="s">
        <v>1063</v>
      </c>
      <c r="C779" s="38">
        <v>0</v>
      </c>
      <c r="D779" s="39">
        <f t="shared" si="74"/>
        <v>0</v>
      </c>
      <c r="E779" s="39">
        <f t="shared" si="74"/>
        <v>0</v>
      </c>
      <c r="F779" s="38">
        <v>0</v>
      </c>
      <c r="G779" s="38">
        <v>0</v>
      </c>
      <c r="H779" s="38">
        <v>0</v>
      </c>
      <c r="I779" s="38">
        <v>0</v>
      </c>
      <c r="J779" s="38">
        <v>0</v>
      </c>
      <c r="K779" s="38">
        <v>0</v>
      </c>
      <c r="L779" s="38">
        <v>0</v>
      </c>
      <c r="M779" s="38">
        <v>0</v>
      </c>
      <c r="N779" s="38">
        <v>0.20087847</v>
      </c>
      <c r="O779" s="38">
        <v>0.20087847</v>
      </c>
      <c r="P779" s="38">
        <v>0.20087847</v>
      </c>
      <c r="Q779" s="38">
        <v>0.20087847</v>
      </c>
      <c r="R779" s="38">
        <v>0</v>
      </c>
      <c r="S779" s="40">
        <f t="shared" si="75"/>
        <v>0</v>
      </c>
      <c r="T779" s="26" t="str">
        <f t="shared" si="73"/>
        <v>-</v>
      </c>
      <c r="U779" s="38"/>
      <c r="V779" s="38"/>
      <c r="W779" s="41" t="s">
        <v>1115</v>
      </c>
      <c r="X779" s="42" t="s">
        <v>237</v>
      </c>
    </row>
    <row r="780" spans="1:24" s="29" customFormat="1" ht="47.25" x14ac:dyDescent="0.25">
      <c r="A780" s="36"/>
      <c r="B780" s="37" t="s">
        <v>1064</v>
      </c>
      <c r="C780" s="38">
        <v>0</v>
      </c>
      <c r="D780" s="39">
        <f t="shared" si="74"/>
        <v>0</v>
      </c>
      <c r="E780" s="39">
        <f t="shared" si="74"/>
        <v>0</v>
      </c>
      <c r="F780" s="38">
        <v>0</v>
      </c>
      <c r="G780" s="38">
        <v>0</v>
      </c>
      <c r="H780" s="38">
        <v>0</v>
      </c>
      <c r="I780" s="38">
        <v>0</v>
      </c>
      <c r="J780" s="38">
        <v>0</v>
      </c>
      <c r="K780" s="38">
        <v>0</v>
      </c>
      <c r="L780" s="38">
        <v>0</v>
      </c>
      <c r="M780" s="38">
        <v>0</v>
      </c>
      <c r="N780" s="38">
        <v>0.20079574</v>
      </c>
      <c r="O780" s="38">
        <v>0.20079574</v>
      </c>
      <c r="P780" s="38">
        <v>0.20079574</v>
      </c>
      <c r="Q780" s="38">
        <v>0.20079574</v>
      </c>
      <c r="R780" s="38">
        <v>0</v>
      </c>
      <c r="S780" s="40">
        <f t="shared" si="75"/>
        <v>0</v>
      </c>
      <c r="T780" s="26" t="str">
        <f t="shared" si="73"/>
        <v>-</v>
      </c>
      <c r="U780" s="38"/>
      <c r="V780" s="38"/>
      <c r="W780" s="41" t="s">
        <v>1115</v>
      </c>
      <c r="X780" s="42" t="s">
        <v>237</v>
      </c>
    </row>
    <row r="781" spans="1:24" s="29" customFormat="1" ht="47.25" x14ac:dyDescent="0.25">
      <c r="A781" s="36"/>
      <c r="B781" s="37" t="s">
        <v>1065</v>
      </c>
      <c r="C781" s="38">
        <v>0</v>
      </c>
      <c r="D781" s="39">
        <f t="shared" si="74"/>
        <v>0</v>
      </c>
      <c r="E781" s="39">
        <f t="shared" si="74"/>
        <v>0</v>
      </c>
      <c r="F781" s="38">
        <v>0</v>
      </c>
      <c r="G781" s="38">
        <v>0</v>
      </c>
      <c r="H781" s="38">
        <v>0</v>
      </c>
      <c r="I781" s="38">
        <v>0</v>
      </c>
      <c r="J781" s="38">
        <v>0</v>
      </c>
      <c r="K781" s="38">
        <v>0</v>
      </c>
      <c r="L781" s="38">
        <v>0</v>
      </c>
      <c r="M781" s="38">
        <v>0</v>
      </c>
      <c r="N781" s="38">
        <v>0.1212529</v>
      </c>
      <c r="O781" s="38">
        <v>0.1212529</v>
      </c>
      <c r="P781" s="38">
        <v>0.1212529</v>
      </c>
      <c r="Q781" s="38">
        <v>0.1212529</v>
      </c>
      <c r="R781" s="38">
        <v>0</v>
      </c>
      <c r="S781" s="40">
        <f t="shared" si="75"/>
        <v>0</v>
      </c>
      <c r="T781" s="26" t="str">
        <f t="shared" si="73"/>
        <v>-</v>
      </c>
      <c r="U781" s="38"/>
      <c r="V781" s="38"/>
      <c r="W781" s="41" t="s">
        <v>1115</v>
      </c>
      <c r="X781" s="42" t="s">
        <v>237</v>
      </c>
    </row>
    <row r="782" spans="1:24" s="29" customFormat="1" ht="47.25" x14ac:dyDescent="0.25">
      <c r="A782" s="36"/>
      <c r="B782" s="37" t="s">
        <v>1066</v>
      </c>
      <c r="C782" s="38">
        <v>0</v>
      </c>
      <c r="D782" s="39">
        <f t="shared" si="74"/>
        <v>0</v>
      </c>
      <c r="E782" s="39">
        <f t="shared" si="74"/>
        <v>0</v>
      </c>
      <c r="F782" s="38">
        <v>0</v>
      </c>
      <c r="G782" s="38">
        <v>0</v>
      </c>
      <c r="H782" s="38">
        <v>0</v>
      </c>
      <c r="I782" s="38">
        <v>0</v>
      </c>
      <c r="J782" s="38">
        <v>0</v>
      </c>
      <c r="K782" s="38">
        <v>0</v>
      </c>
      <c r="L782" s="38">
        <v>0</v>
      </c>
      <c r="M782" s="38">
        <v>0</v>
      </c>
      <c r="N782" s="38">
        <v>0.26642022999999998</v>
      </c>
      <c r="O782" s="38">
        <v>0.26642022999999998</v>
      </c>
      <c r="P782" s="38">
        <v>0.26642022999999998</v>
      </c>
      <c r="Q782" s="38">
        <v>0.26642022999999998</v>
      </c>
      <c r="R782" s="38">
        <v>0</v>
      </c>
      <c r="S782" s="40">
        <f t="shared" si="75"/>
        <v>0</v>
      </c>
      <c r="T782" s="26" t="str">
        <f t="shared" si="73"/>
        <v>-</v>
      </c>
      <c r="U782" s="38"/>
      <c r="V782" s="38"/>
      <c r="W782" s="41" t="s">
        <v>1115</v>
      </c>
      <c r="X782" s="42" t="s">
        <v>237</v>
      </c>
    </row>
    <row r="783" spans="1:24" s="29" customFormat="1" ht="47.25" x14ac:dyDescent="0.25">
      <c r="A783" s="36"/>
      <c r="B783" s="37" t="s">
        <v>1067</v>
      </c>
      <c r="C783" s="38">
        <v>0</v>
      </c>
      <c r="D783" s="39">
        <f t="shared" si="74"/>
        <v>0</v>
      </c>
      <c r="E783" s="39">
        <f t="shared" si="74"/>
        <v>0</v>
      </c>
      <c r="F783" s="38">
        <v>0</v>
      </c>
      <c r="G783" s="38">
        <v>0</v>
      </c>
      <c r="H783" s="38">
        <v>0</v>
      </c>
      <c r="I783" s="38">
        <v>0</v>
      </c>
      <c r="J783" s="38">
        <v>0</v>
      </c>
      <c r="K783" s="38">
        <v>0</v>
      </c>
      <c r="L783" s="38">
        <v>0</v>
      </c>
      <c r="M783" s="38">
        <v>0</v>
      </c>
      <c r="N783" s="38">
        <v>0.12191150000000001</v>
      </c>
      <c r="O783" s="38">
        <v>0.12191150000000001</v>
      </c>
      <c r="P783" s="38">
        <v>0.12191150000000001</v>
      </c>
      <c r="Q783" s="38">
        <v>0.12191150000000001</v>
      </c>
      <c r="R783" s="38">
        <v>0</v>
      </c>
      <c r="S783" s="40">
        <f t="shared" si="75"/>
        <v>0</v>
      </c>
      <c r="T783" s="26" t="str">
        <f t="shared" si="73"/>
        <v>-</v>
      </c>
      <c r="U783" s="38"/>
      <c r="V783" s="38"/>
      <c r="W783" s="41" t="s">
        <v>1115</v>
      </c>
      <c r="X783" s="42" t="s">
        <v>237</v>
      </c>
    </row>
    <row r="784" spans="1:24" s="29" customFormat="1" ht="47.25" x14ac:dyDescent="0.25">
      <c r="A784" s="36"/>
      <c r="B784" s="37" t="s">
        <v>1068</v>
      </c>
      <c r="C784" s="38">
        <v>0</v>
      </c>
      <c r="D784" s="39">
        <f t="shared" si="74"/>
        <v>0</v>
      </c>
      <c r="E784" s="39">
        <f t="shared" si="74"/>
        <v>0</v>
      </c>
      <c r="F784" s="38">
        <v>0</v>
      </c>
      <c r="G784" s="38">
        <v>0</v>
      </c>
      <c r="H784" s="38">
        <v>0</v>
      </c>
      <c r="I784" s="38">
        <v>0</v>
      </c>
      <c r="J784" s="38">
        <v>0</v>
      </c>
      <c r="K784" s="38">
        <v>0</v>
      </c>
      <c r="L784" s="38">
        <v>0</v>
      </c>
      <c r="M784" s="38">
        <v>0</v>
      </c>
      <c r="N784" s="38">
        <v>0.35674168000000001</v>
      </c>
      <c r="O784" s="38">
        <v>0.35674168000000001</v>
      </c>
      <c r="P784" s="38">
        <v>0.35674168000000001</v>
      </c>
      <c r="Q784" s="38">
        <v>0.35674168000000001</v>
      </c>
      <c r="R784" s="38">
        <v>0</v>
      </c>
      <c r="S784" s="40">
        <f t="shared" si="75"/>
        <v>0</v>
      </c>
      <c r="T784" s="26" t="str">
        <f t="shared" si="73"/>
        <v>-</v>
      </c>
      <c r="U784" s="38"/>
      <c r="V784" s="38"/>
      <c r="W784" s="41" t="s">
        <v>1115</v>
      </c>
      <c r="X784" s="42" t="s">
        <v>237</v>
      </c>
    </row>
    <row r="785" spans="1:24" s="29" customFormat="1" ht="47.25" x14ac:dyDescent="0.25">
      <c r="A785" s="36"/>
      <c r="B785" s="37" t="s">
        <v>1069</v>
      </c>
      <c r="C785" s="38">
        <v>0</v>
      </c>
      <c r="D785" s="39">
        <f t="shared" si="74"/>
        <v>0</v>
      </c>
      <c r="E785" s="39">
        <f t="shared" si="74"/>
        <v>3.9393919512000002</v>
      </c>
      <c r="F785" s="38">
        <v>0</v>
      </c>
      <c r="G785" s="38">
        <v>0</v>
      </c>
      <c r="H785" s="38">
        <v>0</v>
      </c>
      <c r="I785" s="38">
        <v>0</v>
      </c>
      <c r="J785" s="38">
        <v>0</v>
      </c>
      <c r="K785" s="38">
        <v>0.54000561999999996</v>
      </c>
      <c r="L785" s="38">
        <v>0</v>
      </c>
      <c r="M785" s="38">
        <v>3.3993863312000001</v>
      </c>
      <c r="N785" s="38">
        <v>8.9908979299999991</v>
      </c>
      <c r="O785" s="38">
        <v>6.5594735499999999</v>
      </c>
      <c r="P785" s="38">
        <v>8.9908979299999991</v>
      </c>
      <c r="Q785" s="38">
        <v>8.9908979299999991</v>
      </c>
      <c r="R785" s="38">
        <v>0</v>
      </c>
      <c r="S785" s="40">
        <f t="shared" si="75"/>
        <v>3.9393919512000002</v>
      </c>
      <c r="T785" s="26" t="str">
        <f t="shared" si="73"/>
        <v>-</v>
      </c>
      <c r="U785" s="38"/>
      <c r="V785" s="38"/>
      <c r="W785" s="41" t="s">
        <v>1115</v>
      </c>
      <c r="X785" s="42" t="s">
        <v>237</v>
      </c>
    </row>
    <row r="786" spans="1:24" s="29" customFormat="1" ht="47.25" x14ac:dyDescent="0.25">
      <c r="A786" s="36"/>
      <c r="B786" s="37" t="s">
        <v>1070</v>
      </c>
      <c r="C786" s="38">
        <v>0</v>
      </c>
      <c r="D786" s="39">
        <f t="shared" si="74"/>
        <v>0</v>
      </c>
      <c r="E786" s="39">
        <f t="shared" si="74"/>
        <v>0.3274572</v>
      </c>
      <c r="F786" s="38">
        <v>0</v>
      </c>
      <c r="G786" s="38">
        <v>0</v>
      </c>
      <c r="H786" s="38">
        <v>0</v>
      </c>
      <c r="I786" s="38">
        <v>0</v>
      </c>
      <c r="J786" s="38">
        <v>0</v>
      </c>
      <c r="K786" s="38">
        <v>0</v>
      </c>
      <c r="L786" s="38">
        <v>0</v>
      </c>
      <c r="M786" s="38">
        <v>0.3274572</v>
      </c>
      <c r="N786" s="38">
        <v>0.3274572</v>
      </c>
      <c r="O786" s="38">
        <v>0.3274572</v>
      </c>
      <c r="P786" s="38">
        <v>0.3274572</v>
      </c>
      <c r="Q786" s="38">
        <v>0.3274572</v>
      </c>
      <c r="R786" s="38">
        <v>0</v>
      </c>
      <c r="S786" s="40">
        <f t="shared" si="75"/>
        <v>0.3274572</v>
      </c>
      <c r="T786" s="26" t="str">
        <f t="shared" si="73"/>
        <v>-</v>
      </c>
      <c r="U786" s="38"/>
      <c r="V786" s="38"/>
      <c r="W786" s="41" t="s">
        <v>1116</v>
      </c>
      <c r="X786" s="42" t="s">
        <v>239</v>
      </c>
    </row>
    <row r="787" spans="1:24" s="29" customFormat="1" ht="47.25" x14ac:dyDescent="0.25">
      <c r="A787" s="36"/>
      <c r="B787" s="37" t="s">
        <v>1071</v>
      </c>
      <c r="C787" s="38">
        <v>0</v>
      </c>
      <c r="D787" s="39">
        <f t="shared" si="74"/>
        <v>0</v>
      </c>
      <c r="E787" s="39">
        <f t="shared" si="74"/>
        <v>0.35084700000000002</v>
      </c>
      <c r="F787" s="38">
        <v>0</v>
      </c>
      <c r="G787" s="38">
        <v>0</v>
      </c>
      <c r="H787" s="38">
        <v>0</v>
      </c>
      <c r="I787" s="38">
        <v>0</v>
      </c>
      <c r="J787" s="38">
        <v>0</v>
      </c>
      <c r="K787" s="38">
        <v>0</v>
      </c>
      <c r="L787" s="38">
        <v>0</v>
      </c>
      <c r="M787" s="38">
        <v>0.35084700000000002</v>
      </c>
      <c r="N787" s="38">
        <v>0.35084700000000002</v>
      </c>
      <c r="O787" s="38">
        <v>0.35084700000000002</v>
      </c>
      <c r="P787" s="38">
        <v>0.35084700000000002</v>
      </c>
      <c r="Q787" s="38">
        <v>0.35084700000000002</v>
      </c>
      <c r="R787" s="38">
        <v>0</v>
      </c>
      <c r="S787" s="40">
        <f t="shared" si="75"/>
        <v>0.35084700000000002</v>
      </c>
      <c r="T787" s="26" t="str">
        <f t="shared" si="73"/>
        <v>-</v>
      </c>
      <c r="U787" s="38"/>
      <c r="V787" s="38"/>
      <c r="W787" s="41" t="s">
        <v>1116</v>
      </c>
      <c r="X787" s="42" t="s">
        <v>239</v>
      </c>
    </row>
    <row r="788" spans="1:24" s="29" customFormat="1" ht="47.25" x14ac:dyDescent="0.25">
      <c r="A788" s="36"/>
      <c r="B788" s="37" t="s">
        <v>1072</v>
      </c>
      <c r="C788" s="38">
        <v>0</v>
      </c>
      <c r="D788" s="39">
        <f t="shared" si="74"/>
        <v>0</v>
      </c>
      <c r="E788" s="39">
        <f t="shared" si="74"/>
        <v>0.35084700000000002</v>
      </c>
      <c r="F788" s="38">
        <v>0</v>
      </c>
      <c r="G788" s="38">
        <v>0</v>
      </c>
      <c r="H788" s="38">
        <v>0</v>
      </c>
      <c r="I788" s="38">
        <v>0</v>
      </c>
      <c r="J788" s="38">
        <v>0</v>
      </c>
      <c r="K788" s="38">
        <v>0</v>
      </c>
      <c r="L788" s="38">
        <v>0</v>
      </c>
      <c r="M788" s="38">
        <v>0.35084700000000002</v>
      </c>
      <c r="N788" s="38">
        <v>0.35084700000000002</v>
      </c>
      <c r="O788" s="38">
        <v>0.35084700000000002</v>
      </c>
      <c r="P788" s="38">
        <v>0.35084700000000002</v>
      </c>
      <c r="Q788" s="38">
        <v>0.35084700000000002</v>
      </c>
      <c r="R788" s="38">
        <v>0</v>
      </c>
      <c r="S788" s="40">
        <f t="shared" si="75"/>
        <v>0.35084700000000002</v>
      </c>
      <c r="T788" s="26" t="str">
        <f t="shared" si="73"/>
        <v>-</v>
      </c>
      <c r="U788" s="38"/>
      <c r="V788" s="38"/>
      <c r="W788" s="41" t="s">
        <v>1116</v>
      </c>
      <c r="X788" s="42" t="s">
        <v>239</v>
      </c>
    </row>
    <row r="789" spans="1:24" s="29" customFormat="1" ht="47.25" x14ac:dyDescent="0.25">
      <c r="A789" s="36"/>
      <c r="B789" s="37" t="s">
        <v>1072</v>
      </c>
      <c r="C789" s="38">
        <v>0</v>
      </c>
      <c r="D789" s="39">
        <f t="shared" si="74"/>
        <v>0</v>
      </c>
      <c r="E789" s="39">
        <f t="shared" si="74"/>
        <v>0.28067760000000003</v>
      </c>
      <c r="F789" s="38">
        <v>0</v>
      </c>
      <c r="G789" s="38">
        <v>0</v>
      </c>
      <c r="H789" s="38">
        <v>0</v>
      </c>
      <c r="I789" s="38">
        <v>0</v>
      </c>
      <c r="J789" s="38">
        <v>0</v>
      </c>
      <c r="K789" s="38">
        <v>0</v>
      </c>
      <c r="L789" s="38">
        <v>0</v>
      </c>
      <c r="M789" s="38">
        <v>0.28067760000000003</v>
      </c>
      <c r="N789" s="38">
        <v>0.28067760000000003</v>
      </c>
      <c r="O789" s="38">
        <v>0.28067760000000003</v>
      </c>
      <c r="P789" s="38">
        <v>0.28067760000000003</v>
      </c>
      <c r="Q789" s="38">
        <v>0.28067760000000003</v>
      </c>
      <c r="R789" s="38">
        <v>0</v>
      </c>
      <c r="S789" s="40">
        <f t="shared" si="75"/>
        <v>0.28067760000000003</v>
      </c>
      <c r="T789" s="26" t="str">
        <f t="shared" ref="T789:T852" si="76">IF((F789+H789+J789+L789)&gt;0,E789/(F789+H789+J789+L789),"-")</f>
        <v>-</v>
      </c>
      <c r="U789" s="38"/>
      <c r="V789" s="38"/>
      <c r="W789" s="41" t="s">
        <v>1116</v>
      </c>
      <c r="X789" s="42" t="s">
        <v>239</v>
      </c>
    </row>
    <row r="790" spans="1:24" s="29" customFormat="1" ht="47.25" x14ac:dyDescent="0.25">
      <c r="A790" s="36"/>
      <c r="B790" s="37" t="s">
        <v>1073</v>
      </c>
      <c r="C790" s="38">
        <v>0</v>
      </c>
      <c r="D790" s="39">
        <f t="shared" si="74"/>
        <v>0</v>
      </c>
      <c r="E790" s="39">
        <f t="shared" si="74"/>
        <v>0.35084700000000002</v>
      </c>
      <c r="F790" s="38">
        <v>0</v>
      </c>
      <c r="G790" s="38">
        <v>0</v>
      </c>
      <c r="H790" s="38">
        <v>0</v>
      </c>
      <c r="I790" s="38">
        <v>0</v>
      </c>
      <c r="J790" s="38">
        <v>0</v>
      </c>
      <c r="K790" s="38">
        <v>0</v>
      </c>
      <c r="L790" s="38">
        <v>0</v>
      </c>
      <c r="M790" s="38">
        <v>0.35084700000000002</v>
      </c>
      <c r="N790" s="38">
        <v>0.35084700000000002</v>
      </c>
      <c r="O790" s="38">
        <v>0.35084700000000002</v>
      </c>
      <c r="P790" s="38">
        <v>0.35084700000000002</v>
      </c>
      <c r="Q790" s="38">
        <v>0.35084700000000002</v>
      </c>
      <c r="R790" s="38">
        <v>0</v>
      </c>
      <c r="S790" s="40">
        <f t="shared" si="75"/>
        <v>0.35084700000000002</v>
      </c>
      <c r="T790" s="26" t="str">
        <f t="shared" si="76"/>
        <v>-</v>
      </c>
      <c r="U790" s="38"/>
      <c r="V790" s="38"/>
      <c r="W790" s="41" t="s">
        <v>1116</v>
      </c>
      <c r="X790" s="42" t="s">
        <v>239</v>
      </c>
    </row>
    <row r="791" spans="1:24" s="29" customFormat="1" ht="47.25" x14ac:dyDescent="0.25">
      <c r="A791" s="36"/>
      <c r="B791" s="37" t="s">
        <v>1074</v>
      </c>
      <c r="C791" s="38">
        <v>0</v>
      </c>
      <c r="D791" s="39">
        <f t="shared" si="74"/>
        <v>0</v>
      </c>
      <c r="E791" s="39">
        <f t="shared" si="74"/>
        <v>0.35084700000000002</v>
      </c>
      <c r="F791" s="38">
        <v>0</v>
      </c>
      <c r="G791" s="38">
        <v>0</v>
      </c>
      <c r="H791" s="38">
        <v>0</v>
      </c>
      <c r="I791" s="38">
        <v>0</v>
      </c>
      <c r="J791" s="38">
        <v>0</v>
      </c>
      <c r="K791" s="38">
        <v>0</v>
      </c>
      <c r="L791" s="38">
        <v>0</v>
      </c>
      <c r="M791" s="38">
        <v>0.35084700000000002</v>
      </c>
      <c r="N791" s="38">
        <v>0.35084700000000002</v>
      </c>
      <c r="O791" s="38">
        <v>0.35084700000000002</v>
      </c>
      <c r="P791" s="38">
        <v>0.35084700000000002</v>
      </c>
      <c r="Q791" s="38">
        <v>0.35084700000000002</v>
      </c>
      <c r="R791" s="38">
        <v>0</v>
      </c>
      <c r="S791" s="40">
        <f t="shared" si="75"/>
        <v>0.35084700000000002</v>
      </c>
      <c r="T791" s="26" t="str">
        <f t="shared" si="76"/>
        <v>-</v>
      </c>
      <c r="U791" s="38"/>
      <c r="V791" s="38"/>
      <c r="W791" s="41" t="s">
        <v>1116</v>
      </c>
      <c r="X791" s="42" t="s">
        <v>239</v>
      </c>
    </row>
    <row r="792" spans="1:24" s="29" customFormat="1" ht="47.25" x14ac:dyDescent="0.25">
      <c r="A792" s="36"/>
      <c r="B792" s="37" t="s">
        <v>1075</v>
      </c>
      <c r="C792" s="38">
        <v>0</v>
      </c>
      <c r="D792" s="39">
        <f t="shared" si="74"/>
        <v>0</v>
      </c>
      <c r="E792" s="39">
        <f t="shared" si="74"/>
        <v>0.3274572</v>
      </c>
      <c r="F792" s="38">
        <v>0</v>
      </c>
      <c r="G792" s="38">
        <v>0</v>
      </c>
      <c r="H792" s="38">
        <v>0</v>
      </c>
      <c r="I792" s="38">
        <v>0</v>
      </c>
      <c r="J792" s="38">
        <v>0</v>
      </c>
      <c r="K792" s="38">
        <v>0</v>
      </c>
      <c r="L792" s="38">
        <v>0</v>
      </c>
      <c r="M792" s="38">
        <v>0.3274572</v>
      </c>
      <c r="N792" s="38">
        <v>0.3274572</v>
      </c>
      <c r="O792" s="38">
        <v>0.3274572</v>
      </c>
      <c r="P792" s="38">
        <v>0.3274572</v>
      </c>
      <c r="Q792" s="38">
        <v>0.3274572</v>
      </c>
      <c r="R792" s="38">
        <v>0</v>
      </c>
      <c r="S792" s="40">
        <f t="shared" si="75"/>
        <v>0.3274572</v>
      </c>
      <c r="T792" s="26" t="str">
        <f t="shared" si="76"/>
        <v>-</v>
      </c>
      <c r="U792" s="38"/>
      <c r="V792" s="38"/>
      <c r="W792" s="41" t="s">
        <v>1116</v>
      </c>
      <c r="X792" s="42" t="s">
        <v>239</v>
      </c>
    </row>
    <row r="793" spans="1:24" s="29" customFormat="1" ht="63" x14ac:dyDescent="0.25">
      <c r="A793" s="36"/>
      <c r="B793" s="37" t="s">
        <v>1076</v>
      </c>
      <c r="C793" s="38">
        <v>0</v>
      </c>
      <c r="D793" s="39">
        <f t="shared" si="74"/>
        <v>0</v>
      </c>
      <c r="E793" s="39">
        <f t="shared" si="74"/>
        <v>0</v>
      </c>
      <c r="F793" s="38">
        <v>0</v>
      </c>
      <c r="G793" s="38">
        <v>0</v>
      </c>
      <c r="H793" s="38">
        <v>0</v>
      </c>
      <c r="I793" s="38">
        <v>0</v>
      </c>
      <c r="J793" s="38">
        <v>0</v>
      </c>
      <c r="K793" s="38">
        <v>0</v>
      </c>
      <c r="L793" s="38">
        <v>0</v>
      </c>
      <c r="M793" s="38">
        <v>0</v>
      </c>
      <c r="N793" s="38">
        <v>0.13919491000000001</v>
      </c>
      <c r="O793" s="38">
        <v>0.13919491000000001</v>
      </c>
      <c r="P793" s="38">
        <v>0.13919491000000001</v>
      </c>
      <c r="Q793" s="38">
        <v>0.13919491000000001</v>
      </c>
      <c r="R793" s="38">
        <v>0</v>
      </c>
      <c r="S793" s="40">
        <f t="shared" si="75"/>
        <v>0</v>
      </c>
      <c r="T793" s="26" t="str">
        <f t="shared" si="76"/>
        <v>-</v>
      </c>
      <c r="U793" s="38"/>
      <c r="V793" s="38"/>
      <c r="W793" s="41" t="s">
        <v>1116</v>
      </c>
      <c r="X793" s="42" t="s">
        <v>239</v>
      </c>
    </row>
    <row r="794" spans="1:24" s="29" customFormat="1" ht="47.25" x14ac:dyDescent="0.25">
      <c r="A794" s="36"/>
      <c r="B794" s="37" t="s">
        <v>1077</v>
      </c>
      <c r="C794" s="38">
        <v>0</v>
      </c>
      <c r="D794" s="39">
        <f t="shared" ref="D794:E835" si="77">F794+H794+J794+L794</f>
        <v>0</v>
      </c>
      <c r="E794" s="39">
        <f t="shared" si="77"/>
        <v>2.9484099999999998E-3</v>
      </c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38">
        <v>2.9484099999999998E-3</v>
      </c>
      <c r="N794" s="38">
        <v>0.30007709999999999</v>
      </c>
      <c r="O794" s="38">
        <v>0.30007709999999999</v>
      </c>
      <c r="P794" s="38">
        <v>0</v>
      </c>
      <c r="Q794" s="38">
        <v>0</v>
      </c>
      <c r="R794" s="38">
        <v>0</v>
      </c>
      <c r="S794" s="40">
        <f t="shared" si="75"/>
        <v>2.9484099999999998E-3</v>
      </c>
      <c r="T794" s="26" t="str">
        <f t="shared" si="76"/>
        <v>-</v>
      </c>
      <c r="U794" s="38"/>
      <c r="V794" s="38"/>
      <c r="W794" s="41" t="s">
        <v>1116</v>
      </c>
      <c r="X794" s="42" t="s">
        <v>239</v>
      </c>
    </row>
    <row r="795" spans="1:24" s="29" customFormat="1" ht="47.25" x14ac:dyDescent="0.25">
      <c r="A795" s="36"/>
      <c r="B795" s="37" t="s">
        <v>1078</v>
      </c>
      <c r="C795" s="38">
        <v>0</v>
      </c>
      <c r="D795" s="39">
        <f t="shared" si="77"/>
        <v>0</v>
      </c>
      <c r="E795" s="39">
        <f t="shared" si="77"/>
        <v>2.5510799999999998E-3</v>
      </c>
      <c r="F795" s="38">
        <v>0</v>
      </c>
      <c r="G795" s="38">
        <v>0</v>
      </c>
      <c r="H795" s="38">
        <v>0</v>
      </c>
      <c r="I795" s="38">
        <v>0</v>
      </c>
      <c r="J795" s="38">
        <v>0</v>
      </c>
      <c r="K795" s="38">
        <v>0</v>
      </c>
      <c r="L795" s="38">
        <v>0</v>
      </c>
      <c r="M795" s="38">
        <v>2.5510799999999998E-3</v>
      </c>
      <c r="N795" s="38">
        <v>0.13264040999999999</v>
      </c>
      <c r="O795" s="38">
        <v>0.13264040999999999</v>
      </c>
      <c r="P795" s="38">
        <v>0</v>
      </c>
      <c r="Q795" s="38">
        <v>0</v>
      </c>
      <c r="R795" s="38">
        <v>0</v>
      </c>
      <c r="S795" s="40">
        <f t="shared" si="75"/>
        <v>2.5510799999999998E-3</v>
      </c>
      <c r="T795" s="26" t="str">
        <f t="shared" si="76"/>
        <v>-</v>
      </c>
      <c r="U795" s="38"/>
      <c r="V795" s="38"/>
      <c r="W795" s="41" t="s">
        <v>1116</v>
      </c>
      <c r="X795" s="42" t="s">
        <v>239</v>
      </c>
    </row>
    <row r="796" spans="1:24" s="29" customFormat="1" ht="47.25" x14ac:dyDescent="0.25">
      <c r="A796" s="36"/>
      <c r="B796" s="37" t="s">
        <v>1079</v>
      </c>
      <c r="C796" s="38">
        <v>0</v>
      </c>
      <c r="D796" s="39">
        <f t="shared" si="77"/>
        <v>0</v>
      </c>
      <c r="E796" s="39">
        <f t="shared" si="77"/>
        <v>2.1503799999999999E-3</v>
      </c>
      <c r="F796" s="38">
        <v>0</v>
      </c>
      <c r="G796" s="38">
        <v>0</v>
      </c>
      <c r="H796" s="38">
        <v>0</v>
      </c>
      <c r="I796" s="38">
        <v>0</v>
      </c>
      <c r="J796" s="38">
        <v>0</v>
      </c>
      <c r="K796" s="38">
        <v>0</v>
      </c>
      <c r="L796" s="38">
        <v>0</v>
      </c>
      <c r="M796" s="38">
        <v>2.1503799999999999E-3</v>
      </c>
      <c r="N796" s="38">
        <v>0.21885667</v>
      </c>
      <c r="O796" s="38">
        <v>0.21885667</v>
      </c>
      <c r="P796" s="38">
        <v>0</v>
      </c>
      <c r="Q796" s="38">
        <v>0</v>
      </c>
      <c r="R796" s="38">
        <v>0</v>
      </c>
      <c r="S796" s="40">
        <f t="shared" si="75"/>
        <v>2.1503799999999999E-3</v>
      </c>
      <c r="T796" s="26" t="str">
        <f t="shared" si="76"/>
        <v>-</v>
      </c>
      <c r="U796" s="38"/>
      <c r="V796" s="38"/>
      <c r="W796" s="41" t="s">
        <v>1116</v>
      </c>
      <c r="X796" s="42" t="s">
        <v>239</v>
      </c>
    </row>
    <row r="797" spans="1:24" s="29" customFormat="1" ht="47.25" x14ac:dyDescent="0.25">
      <c r="A797" s="36"/>
      <c r="B797" s="37" t="s">
        <v>1080</v>
      </c>
      <c r="C797" s="38">
        <v>0</v>
      </c>
      <c r="D797" s="39">
        <f t="shared" si="77"/>
        <v>0</v>
      </c>
      <c r="E797" s="39">
        <f t="shared" si="77"/>
        <v>0</v>
      </c>
      <c r="F797" s="38">
        <v>0</v>
      </c>
      <c r="G797" s="38">
        <v>0</v>
      </c>
      <c r="H797" s="38">
        <v>0</v>
      </c>
      <c r="I797" s="38">
        <v>0</v>
      </c>
      <c r="J797" s="38">
        <v>0</v>
      </c>
      <c r="K797" s="38">
        <v>0</v>
      </c>
      <c r="L797" s="38">
        <v>0</v>
      </c>
      <c r="M797" s="38">
        <v>0</v>
      </c>
      <c r="N797" s="38">
        <v>0.58565780000000001</v>
      </c>
      <c r="O797" s="38">
        <v>0.58565780000000001</v>
      </c>
      <c r="P797" s="38">
        <v>0.58565780000000001</v>
      </c>
      <c r="Q797" s="38">
        <v>0.58565780000000001</v>
      </c>
      <c r="R797" s="38">
        <v>0</v>
      </c>
      <c r="S797" s="40">
        <f t="shared" si="75"/>
        <v>0</v>
      </c>
      <c r="T797" s="26" t="str">
        <f t="shared" si="76"/>
        <v>-</v>
      </c>
      <c r="U797" s="38"/>
      <c r="V797" s="38"/>
      <c r="W797" s="41" t="s">
        <v>1116</v>
      </c>
      <c r="X797" s="42" t="s">
        <v>239</v>
      </c>
    </row>
    <row r="798" spans="1:24" s="29" customFormat="1" ht="47.25" x14ac:dyDescent="0.25">
      <c r="A798" s="36"/>
      <c r="B798" s="37" t="s">
        <v>1081</v>
      </c>
      <c r="C798" s="38">
        <v>0</v>
      </c>
      <c r="D798" s="39">
        <f t="shared" si="77"/>
        <v>0</v>
      </c>
      <c r="E798" s="39">
        <f t="shared" si="77"/>
        <v>0</v>
      </c>
      <c r="F798" s="38">
        <v>0</v>
      </c>
      <c r="G798" s="38">
        <v>0</v>
      </c>
      <c r="H798" s="38">
        <v>0</v>
      </c>
      <c r="I798" s="38">
        <v>0</v>
      </c>
      <c r="J798" s="38">
        <v>0</v>
      </c>
      <c r="K798" s="38">
        <v>0</v>
      </c>
      <c r="L798" s="38">
        <v>0</v>
      </c>
      <c r="M798" s="38">
        <v>0</v>
      </c>
      <c r="N798" s="38">
        <v>0.12748190000000001</v>
      </c>
      <c r="O798" s="38">
        <v>0.12748190000000001</v>
      </c>
      <c r="P798" s="38">
        <v>0.12748190000000001</v>
      </c>
      <c r="Q798" s="38">
        <v>0.12748190000000001</v>
      </c>
      <c r="R798" s="38">
        <v>0</v>
      </c>
      <c r="S798" s="40">
        <f t="shared" si="75"/>
        <v>0</v>
      </c>
      <c r="T798" s="26" t="str">
        <f t="shared" si="76"/>
        <v>-</v>
      </c>
      <c r="U798" s="38"/>
      <c r="V798" s="38"/>
      <c r="W798" s="41" t="s">
        <v>1116</v>
      </c>
      <c r="X798" s="42" t="s">
        <v>239</v>
      </c>
    </row>
    <row r="799" spans="1:24" s="29" customFormat="1" ht="47.25" x14ac:dyDescent="0.25">
      <c r="A799" s="36"/>
      <c r="B799" s="37" t="s">
        <v>1082</v>
      </c>
      <c r="C799" s="38">
        <v>0</v>
      </c>
      <c r="D799" s="39">
        <f t="shared" si="77"/>
        <v>0</v>
      </c>
      <c r="E799" s="39">
        <f t="shared" si="77"/>
        <v>0</v>
      </c>
      <c r="F799" s="38">
        <v>0</v>
      </c>
      <c r="G799" s="38">
        <v>0</v>
      </c>
      <c r="H799" s="38">
        <v>0</v>
      </c>
      <c r="I799" s="38">
        <v>0</v>
      </c>
      <c r="J799" s="38">
        <v>0</v>
      </c>
      <c r="K799" s="38">
        <v>0</v>
      </c>
      <c r="L799" s="38">
        <v>0</v>
      </c>
      <c r="M799" s="38">
        <v>0</v>
      </c>
      <c r="N799" s="38">
        <v>0.12748190000000001</v>
      </c>
      <c r="O799" s="38">
        <v>0.12748190000000001</v>
      </c>
      <c r="P799" s="38">
        <v>0.12748190000000001</v>
      </c>
      <c r="Q799" s="38">
        <v>0.12748190000000001</v>
      </c>
      <c r="R799" s="38">
        <v>0</v>
      </c>
      <c r="S799" s="40">
        <f t="shared" si="75"/>
        <v>0</v>
      </c>
      <c r="T799" s="26" t="str">
        <f t="shared" si="76"/>
        <v>-</v>
      </c>
      <c r="U799" s="38"/>
      <c r="V799" s="38"/>
      <c r="W799" s="41" t="s">
        <v>1116</v>
      </c>
      <c r="X799" s="42" t="s">
        <v>239</v>
      </c>
    </row>
    <row r="800" spans="1:24" s="29" customFormat="1" ht="47.25" x14ac:dyDescent="0.25">
      <c r="A800" s="36"/>
      <c r="B800" s="37" t="s">
        <v>1083</v>
      </c>
      <c r="C800" s="38">
        <v>0</v>
      </c>
      <c r="D800" s="39">
        <f t="shared" si="77"/>
        <v>0</v>
      </c>
      <c r="E800" s="39">
        <f t="shared" si="77"/>
        <v>0</v>
      </c>
      <c r="F800" s="38">
        <v>0</v>
      </c>
      <c r="G800" s="38">
        <v>0</v>
      </c>
      <c r="H800" s="38">
        <v>0</v>
      </c>
      <c r="I800" s="38">
        <v>0</v>
      </c>
      <c r="J800" s="38">
        <v>0</v>
      </c>
      <c r="K800" s="38">
        <v>0</v>
      </c>
      <c r="L800" s="38">
        <v>0</v>
      </c>
      <c r="M800" s="38">
        <v>0</v>
      </c>
      <c r="N800" s="38">
        <v>0.32911839999999998</v>
      </c>
      <c r="O800" s="38">
        <v>0.32911839999999998</v>
      </c>
      <c r="P800" s="38">
        <v>0.32911839999999998</v>
      </c>
      <c r="Q800" s="38">
        <v>0.32911839999999998</v>
      </c>
      <c r="R800" s="38">
        <v>0</v>
      </c>
      <c r="S800" s="40">
        <f t="shared" si="75"/>
        <v>0</v>
      </c>
      <c r="T800" s="26" t="str">
        <f t="shared" si="76"/>
        <v>-</v>
      </c>
      <c r="U800" s="38"/>
      <c r="V800" s="38"/>
      <c r="W800" s="41" t="s">
        <v>1116</v>
      </c>
      <c r="X800" s="42" t="s">
        <v>239</v>
      </c>
    </row>
    <row r="801" spans="1:24" s="29" customFormat="1" ht="47.25" x14ac:dyDescent="0.25">
      <c r="A801" s="36"/>
      <c r="B801" s="37" t="s">
        <v>1084</v>
      </c>
      <c r="C801" s="38">
        <v>0</v>
      </c>
      <c r="D801" s="39">
        <f t="shared" si="77"/>
        <v>0</v>
      </c>
      <c r="E801" s="39">
        <f t="shared" si="77"/>
        <v>9.7791500000000003E-3</v>
      </c>
      <c r="F801" s="38">
        <v>0</v>
      </c>
      <c r="G801" s="38">
        <v>0</v>
      </c>
      <c r="H801" s="38">
        <v>0</v>
      </c>
      <c r="I801" s="38">
        <v>0</v>
      </c>
      <c r="J801" s="38">
        <v>0</v>
      </c>
      <c r="K801" s="38">
        <v>0</v>
      </c>
      <c r="L801" s="38">
        <v>0</v>
      </c>
      <c r="M801" s="38">
        <v>9.7791500000000003E-3</v>
      </c>
      <c r="N801" s="38">
        <v>0.33895047</v>
      </c>
      <c r="O801" s="38">
        <v>0.33895047</v>
      </c>
      <c r="P801" s="38">
        <v>0</v>
      </c>
      <c r="Q801" s="38">
        <v>0</v>
      </c>
      <c r="R801" s="38">
        <v>0</v>
      </c>
      <c r="S801" s="40">
        <f t="shared" si="75"/>
        <v>9.7791500000000003E-3</v>
      </c>
      <c r="T801" s="26" t="str">
        <f t="shared" si="76"/>
        <v>-</v>
      </c>
      <c r="U801" s="38"/>
      <c r="V801" s="38"/>
      <c r="W801" s="41" t="s">
        <v>1116</v>
      </c>
      <c r="X801" s="42" t="s">
        <v>239</v>
      </c>
    </row>
    <row r="802" spans="1:24" s="29" customFormat="1" ht="47.25" x14ac:dyDescent="0.25">
      <c r="A802" s="36"/>
      <c r="B802" s="37" t="s">
        <v>1085</v>
      </c>
      <c r="C802" s="38">
        <v>0</v>
      </c>
      <c r="D802" s="39">
        <f t="shared" si="77"/>
        <v>0</v>
      </c>
      <c r="E802" s="39">
        <f t="shared" si="77"/>
        <v>1.0672881400000001</v>
      </c>
      <c r="F802" s="38">
        <v>0</v>
      </c>
      <c r="G802" s="38">
        <v>0</v>
      </c>
      <c r="H802" s="38">
        <v>0</v>
      </c>
      <c r="I802" s="38">
        <v>0</v>
      </c>
      <c r="J802" s="38">
        <v>0</v>
      </c>
      <c r="K802" s="38">
        <v>0</v>
      </c>
      <c r="L802" s="38">
        <v>0</v>
      </c>
      <c r="M802" s="38">
        <v>1.0672881400000001</v>
      </c>
      <c r="N802" s="38">
        <v>1.0672881400000001</v>
      </c>
      <c r="O802" s="38">
        <v>1.0672881400000001</v>
      </c>
      <c r="P802" s="38">
        <v>1.0672881400000001</v>
      </c>
      <c r="Q802" s="38">
        <v>1.0672881400000001</v>
      </c>
      <c r="R802" s="38">
        <v>0</v>
      </c>
      <c r="S802" s="40">
        <f t="shared" si="75"/>
        <v>1.0672881400000001</v>
      </c>
      <c r="T802" s="26" t="str">
        <f t="shared" si="76"/>
        <v>-</v>
      </c>
      <c r="U802" s="38"/>
      <c r="V802" s="38"/>
      <c r="W802" s="41" t="s">
        <v>1116</v>
      </c>
      <c r="X802" s="42" t="s">
        <v>239</v>
      </c>
    </row>
    <row r="803" spans="1:24" s="29" customFormat="1" ht="47.25" x14ac:dyDescent="0.25">
      <c r="A803" s="36"/>
      <c r="B803" s="37" t="s">
        <v>1086</v>
      </c>
      <c r="C803" s="38">
        <v>0</v>
      </c>
      <c r="D803" s="39">
        <f t="shared" si="77"/>
        <v>0</v>
      </c>
      <c r="E803" s="39">
        <f t="shared" si="77"/>
        <v>0.17519871000000001</v>
      </c>
      <c r="F803" s="38">
        <v>0</v>
      </c>
      <c r="G803" s="38">
        <v>0</v>
      </c>
      <c r="H803" s="38">
        <v>0</v>
      </c>
      <c r="I803" s="38">
        <v>0</v>
      </c>
      <c r="J803" s="38">
        <v>0</v>
      </c>
      <c r="K803" s="38">
        <v>0</v>
      </c>
      <c r="L803" s="38">
        <v>0</v>
      </c>
      <c r="M803" s="38">
        <v>0.17519871000000001</v>
      </c>
      <c r="N803" s="38">
        <v>1.58210468</v>
      </c>
      <c r="O803" s="38">
        <v>1.58210468</v>
      </c>
      <c r="P803" s="38">
        <v>0.92857796999999997</v>
      </c>
      <c r="Q803" s="38">
        <v>0.92857796999999997</v>
      </c>
      <c r="R803" s="38">
        <v>0</v>
      </c>
      <c r="S803" s="40">
        <f t="shared" si="75"/>
        <v>0.17519871000000001</v>
      </c>
      <c r="T803" s="26" t="str">
        <f t="shared" si="76"/>
        <v>-</v>
      </c>
      <c r="U803" s="38"/>
      <c r="V803" s="38"/>
      <c r="W803" s="41" t="s">
        <v>1116</v>
      </c>
      <c r="X803" s="42" t="s">
        <v>239</v>
      </c>
    </row>
    <row r="804" spans="1:24" s="29" customFormat="1" ht="47.25" x14ac:dyDescent="0.25">
      <c r="A804" s="36"/>
      <c r="B804" s="37" t="s">
        <v>1087</v>
      </c>
      <c r="C804" s="38">
        <v>0</v>
      </c>
      <c r="D804" s="39">
        <f t="shared" si="77"/>
        <v>0</v>
      </c>
      <c r="E804" s="39">
        <f t="shared" si="77"/>
        <v>0</v>
      </c>
      <c r="F804" s="38">
        <v>0</v>
      </c>
      <c r="G804" s="38">
        <v>0</v>
      </c>
      <c r="H804" s="38">
        <v>0</v>
      </c>
      <c r="I804" s="38">
        <v>0</v>
      </c>
      <c r="J804" s="38">
        <v>0</v>
      </c>
      <c r="K804" s="38">
        <v>0</v>
      </c>
      <c r="L804" s="38">
        <v>0</v>
      </c>
      <c r="M804" s="38">
        <v>0</v>
      </c>
      <c r="N804" s="38">
        <v>1.2667200000000001</v>
      </c>
      <c r="O804" s="38">
        <v>0</v>
      </c>
      <c r="P804" s="38">
        <v>1.2667200000000001</v>
      </c>
      <c r="Q804" s="38">
        <v>0</v>
      </c>
      <c r="R804" s="38">
        <v>0</v>
      </c>
      <c r="S804" s="40">
        <f t="shared" si="75"/>
        <v>0</v>
      </c>
      <c r="T804" s="26" t="str">
        <f t="shared" si="76"/>
        <v>-</v>
      </c>
      <c r="U804" s="38"/>
      <c r="V804" s="38"/>
      <c r="W804" s="41" t="s">
        <v>1115</v>
      </c>
      <c r="X804" s="42" t="s">
        <v>240</v>
      </c>
    </row>
    <row r="805" spans="1:24" s="29" customFormat="1" ht="47.25" x14ac:dyDescent="0.25">
      <c r="A805" s="36"/>
      <c r="B805" s="37" t="s">
        <v>1088</v>
      </c>
      <c r="C805" s="38">
        <v>0</v>
      </c>
      <c r="D805" s="39">
        <f t="shared" si="77"/>
        <v>0</v>
      </c>
      <c r="E805" s="39">
        <f t="shared" si="77"/>
        <v>0</v>
      </c>
      <c r="F805" s="38">
        <v>0</v>
      </c>
      <c r="G805" s="38">
        <v>0</v>
      </c>
      <c r="H805" s="38">
        <v>0</v>
      </c>
      <c r="I805" s="38">
        <v>0</v>
      </c>
      <c r="J805" s="38">
        <v>0</v>
      </c>
      <c r="K805" s="38">
        <v>0.32015958239999998</v>
      </c>
      <c r="L805" s="38">
        <v>0</v>
      </c>
      <c r="M805" s="38">
        <v>-0.32015958239999998</v>
      </c>
      <c r="N805" s="38">
        <v>0.33809465</v>
      </c>
      <c r="O805" s="38">
        <v>6.6772970000000001E-2</v>
      </c>
      <c r="P805" s="38">
        <v>0.33809465</v>
      </c>
      <c r="Q805" s="38">
        <v>6.6772970000000001E-2</v>
      </c>
      <c r="R805" s="38">
        <v>0</v>
      </c>
      <c r="S805" s="40">
        <f t="shared" si="75"/>
        <v>0</v>
      </c>
      <c r="T805" s="26" t="str">
        <f t="shared" si="76"/>
        <v>-</v>
      </c>
      <c r="U805" s="38"/>
      <c r="V805" s="38"/>
      <c r="W805" s="41" t="s">
        <v>1115</v>
      </c>
      <c r="X805" s="42" t="s">
        <v>240</v>
      </c>
    </row>
    <row r="806" spans="1:24" s="29" customFormat="1" ht="47.25" x14ac:dyDescent="0.25">
      <c r="A806" s="36"/>
      <c r="B806" s="37" t="s">
        <v>1089</v>
      </c>
      <c r="C806" s="38">
        <v>0</v>
      </c>
      <c r="D806" s="39">
        <f t="shared" si="77"/>
        <v>0</v>
      </c>
      <c r="E806" s="39">
        <f t="shared" si="77"/>
        <v>0</v>
      </c>
      <c r="F806" s="38">
        <v>0</v>
      </c>
      <c r="G806" s="38">
        <v>0</v>
      </c>
      <c r="H806" s="38">
        <v>0</v>
      </c>
      <c r="I806" s="38">
        <v>0</v>
      </c>
      <c r="J806" s="38">
        <v>0</v>
      </c>
      <c r="K806" s="38">
        <v>0</v>
      </c>
      <c r="L806" s="38">
        <v>0</v>
      </c>
      <c r="M806" s="38">
        <v>0</v>
      </c>
      <c r="N806" s="38">
        <v>0.14274171999999999</v>
      </c>
      <c r="O806" s="38">
        <v>0.14274171999999999</v>
      </c>
      <c r="P806" s="38">
        <v>0.14274175</v>
      </c>
      <c r="Q806" s="38">
        <v>0.14274175</v>
      </c>
      <c r="R806" s="38">
        <v>0</v>
      </c>
      <c r="S806" s="40">
        <f t="shared" si="75"/>
        <v>0</v>
      </c>
      <c r="T806" s="26" t="str">
        <f t="shared" si="76"/>
        <v>-</v>
      </c>
      <c r="U806" s="38"/>
      <c r="V806" s="38"/>
      <c r="W806" s="41" t="s">
        <v>1115</v>
      </c>
      <c r="X806" s="42" t="s">
        <v>240</v>
      </c>
    </row>
    <row r="807" spans="1:24" s="29" customFormat="1" ht="47.25" x14ac:dyDescent="0.25">
      <c r="A807" s="36"/>
      <c r="B807" s="37" t="s">
        <v>1090</v>
      </c>
      <c r="C807" s="38">
        <v>0</v>
      </c>
      <c r="D807" s="39">
        <f t="shared" si="77"/>
        <v>0</v>
      </c>
      <c r="E807" s="39">
        <f t="shared" si="77"/>
        <v>0.13500000000000001</v>
      </c>
      <c r="F807" s="38">
        <v>0</v>
      </c>
      <c r="G807" s="38">
        <v>0</v>
      </c>
      <c r="H807" s="38">
        <v>0</v>
      </c>
      <c r="I807" s="38">
        <v>0</v>
      </c>
      <c r="J807" s="38">
        <v>0</v>
      </c>
      <c r="K807" s="38">
        <v>0</v>
      </c>
      <c r="L807" s="38">
        <v>0</v>
      </c>
      <c r="M807" s="38">
        <v>0.13500000000000001</v>
      </c>
      <c r="N807" s="38">
        <v>0.13355234999999999</v>
      </c>
      <c r="O807" s="38">
        <v>0.13355234999999999</v>
      </c>
      <c r="P807" s="38">
        <v>0.13355234999999999</v>
      </c>
      <c r="Q807" s="38">
        <v>0.13355234999999999</v>
      </c>
      <c r="R807" s="38">
        <v>0</v>
      </c>
      <c r="S807" s="40">
        <f t="shared" si="75"/>
        <v>0.13500000000000001</v>
      </c>
      <c r="T807" s="26" t="str">
        <f t="shared" si="76"/>
        <v>-</v>
      </c>
      <c r="U807" s="38"/>
      <c r="V807" s="38"/>
      <c r="W807" s="41" t="s">
        <v>1115</v>
      </c>
      <c r="X807" s="42" t="s">
        <v>240</v>
      </c>
    </row>
    <row r="808" spans="1:24" s="29" customFormat="1" ht="47.25" x14ac:dyDescent="0.25">
      <c r="A808" s="36"/>
      <c r="B808" s="37" t="s">
        <v>65</v>
      </c>
      <c r="C808" s="38">
        <v>0</v>
      </c>
      <c r="D808" s="39">
        <f t="shared" si="77"/>
        <v>0</v>
      </c>
      <c r="E808" s="39">
        <f t="shared" si="77"/>
        <v>6.2371809999999988</v>
      </c>
      <c r="F808" s="38">
        <v>0</v>
      </c>
      <c r="G808" s="38">
        <v>0</v>
      </c>
      <c r="H808" s="38">
        <v>0</v>
      </c>
      <c r="I808" s="38">
        <v>0</v>
      </c>
      <c r="J808" s="38">
        <v>0</v>
      </c>
      <c r="K808" s="38">
        <v>0.32120540460000002</v>
      </c>
      <c r="L808" s="38">
        <v>0</v>
      </c>
      <c r="M808" s="38">
        <v>5.9159755953999991</v>
      </c>
      <c r="N808" s="38">
        <v>1.0928784300000001</v>
      </c>
      <c r="O808" s="38">
        <v>0.74251098000000004</v>
      </c>
      <c r="P808" s="38">
        <v>1.0928784300000001</v>
      </c>
      <c r="Q808" s="38">
        <v>0.74251098000000004</v>
      </c>
      <c r="R808" s="38">
        <v>0</v>
      </c>
      <c r="S808" s="40">
        <f t="shared" si="75"/>
        <v>6.2371809999999988</v>
      </c>
      <c r="T808" s="26" t="str">
        <f t="shared" si="76"/>
        <v>-</v>
      </c>
      <c r="U808" s="38"/>
      <c r="V808" s="38"/>
      <c r="W808" s="41" t="s">
        <v>1115</v>
      </c>
      <c r="X808" s="42" t="s">
        <v>240</v>
      </c>
    </row>
    <row r="809" spans="1:24" s="29" customFormat="1" ht="47.25" x14ac:dyDescent="0.25">
      <c r="A809" s="36"/>
      <c r="B809" s="37" t="s">
        <v>1091</v>
      </c>
      <c r="C809" s="38">
        <v>0</v>
      </c>
      <c r="D809" s="39">
        <f t="shared" si="77"/>
        <v>0</v>
      </c>
      <c r="E809" s="39">
        <f t="shared" si="77"/>
        <v>0</v>
      </c>
      <c r="F809" s="38">
        <v>0</v>
      </c>
      <c r="G809" s="38">
        <v>0</v>
      </c>
      <c r="H809" s="38">
        <v>0</v>
      </c>
      <c r="I809" s="38">
        <v>0</v>
      </c>
      <c r="J809" s="38">
        <v>0</v>
      </c>
      <c r="K809" s="38">
        <v>0</v>
      </c>
      <c r="L809" s="38">
        <v>0</v>
      </c>
      <c r="M809" s="38">
        <v>0</v>
      </c>
      <c r="N809" s="38">
        <v>0</v>
      </c>
      <c r="O809" s="38">
        <v>-0.50362468999999999</v>
      </c>
      <c r="P809" s="38">
        <v>0</v>
      </c>
      <c r="Q809" s="38">
        <v>-0.50362468999999999</v>
      </c>
      <c r="R809" s="38">
        <v>0</v>
      </c>
      <c r="S809" s="40">
        <f t="shared" si="75"/>
        <v>0</v>
      </c>
      <c r="T809" s="26" t="str">
        <f t="shared" si="76"/>
        <v>-</v>
      </c>
      <c r="U809" s="38"/>
      <c r="V809" s="38"/>
      <c r="W809" s="41" t="s">
        <v>1115</v>
      </c>
      <c r="X809" s="42" t="s">
        <v>241</v>
      </c>
    </row>
    <row r="810" spans="1:24" s="29" customFormat="1" ht="47.25" x14ac:dyDescent="0.25">
      <c r="A810" s="36"/>
      <c r="B810" s="37" t="s">
        <v>1092</v>
      </c>
      <c r="C810" s="38">
        <v>0</v>
      </c>
      <c r="D810" s="39">
        <f t="shared" si="77"/>
        <v>0</v>
      </c>
      <c r="E810" s="39">
        <f t="shared" si="77"/>
        <v>0</v>
      </c>
      <c r="F810" s="38">
        <v>0</v>
      </c>
      <c r="G810" s="38">
        <v>0</v>
      </c>
      <c r="H810" s="38">
        <v>0</v>
      </c>
      <c r="I810" s="38">
        <v>0</v>
      </c>
      <c r="J810" s="38">
        <v>0</v>
      </c>
      <c r="K810" s="38">
        <v>0</v>
      </c>
      <c r="L810" s="38">
        <v>0</v>
      </c>
      <c r="M810" s="38">
        <v>0</v>
      </c>
      <c r="N810" s="38">
        <v>0</v>
      </c>
      <c r="O810" s="38">
        <v>-0.41510304999999997</v>
      </c>
      <c r="P810" s="38">
        <v>0</v>
      </c>
      <c r="Q810" s="38">
        <v>-0.41510304999999997</v>
      </c>
      <c r="R810" s="38">
        <v>0</v>
      </c>
      <c r="S810" s="40">
        <f t="shared" si="75"/>
        <v>0</v>
      </c>
      <c r="T810" s="26" t="str">
        <f t="shared" si="76"/>
        <v>-</v>
      </c>
      <c r="U810" s="38"/>
      <c r="V810" s="38"/>
      <c r="W810" s="41" t="s">
        <v>1115</v>
      </c>
      <c r="X810" s="42" t="s">
        <v>241</v>
      </c>
    </row>
    <row r="811" spans="1:24" s="29" customFormat="1" ht="47.25" x14ac:dyDescent="0.25">
      <c r="A811" s="36"/>
      <c r="B811" s="37" t="s">
        <v>1093</v>
      </c>
      <c r="C811" s="38">
        <v>0</v>
      </c>
      <c r="D811" s="39">
        <f t="shared" si="77"/>
        <v>0</v>
      </c>
      <c r="E811" s="39">
        <f t="shared" si="77"/>
        <v>0</v>
      </c>
      <c r="F811" s="38">
        <v>0</v>
      </c>
      <c r="G811" s="38">
        <v>0</v>
      </c>
      <c r="H811" s="38">
        <v>0</v>
      </c>
      <c r="I811" s="38">
        <v>0</v>
      </c>
      <c r="J811" s="38">
        <v>0</v>
      </c>
      <c r="K811" s="38">
        <v>0</v>
      </c>
      <c r="L811" s="38">
        <v>0</v>
      </c>
      <c r="M811" s="38">
        <v>0</v>
      </c>
      <c r="N811" s="38">
        <v>0</v>
      </c>
      <c r="O811" s="38">
        <v>-0.50362468999999999</v>
      </c>
      <c r="P811" s="38">
        <v>0</v>
      </c>
      <c r="Q811" s="38">
        <v>-0.50362468999999999</v>
      </c>
      <c r="R811" s="38">
        <v>0</v>
      </c>
      <c r="S811" s="40">
        <f t="shared" si="75"/>
        <v>0</v>
      </c>
      <c r="T811" s="26" t="str">
        <f t="shared" si="76"/>
        <v>-</v>
      </c>
      <c r="U811" s="38"/>
      <c r="V811" s="38"/>
      <c r="W811" s="41" t="s">
        <v>1115</v>
      </c>
      <c r="X811" s="42" t="s">
        <v>241</v>
      </c>
    </row>
    <row r="812" spans="1:24" s="29" customFormat="1" ht="47.25" x14ac:dyDescent="0.25">
      <c r="A812" s="36"/>
      <c r="B812" s="37" t="s">
        <v>1094</v>
      </c>
      <c r="C812" s="38">
        <v>0</v>
      </c>
      <c r="D812" s="39">
        <f t="shared" si="77"/>
        <v>0</v>
      </c>
      <c r="E812" s="39">
        <f t="shared" si="77"/>
        <v>0</v>
      </c>
      <c r="F812" s="38">
        <v>0</v>
      </c>
      <c r="G812" s="38">
        <v>0</v>
      </c>
      <c r="H812" s="38">
        <v>0</v>
      </c>
      <c r="I812" s="38">
        <v>0</v>
      </c>
      <c r="J812" s="38">
        <v>0</v>
      </c>
      <c r="K812" s="38">
        <v>0</v>
      </c>
      <c r="L812" s="38">
        <v>0</v>
      </c>
      <c r="M812" s="38">
        <v>0</v>
      </c>
      <c r="N812" s="38">
        <v>0</v>
      </c>
      <c r="O812" s="38">
        <v>-0.50362468999999999</v>
      </c>
      <c r="P812" s="38">
        <v>0</v>
      </c>
      <c r="Q812" s="38">
        <v>-0.50362468999999999</v>
      </c>
      <c r="R812" s="38">
        <v>0</v>
      </c>
      <c r="S812" s="40">
        <f t="shared" si="75"/>
        <v>0</v>
      </c>
      <c r="T812" s="26" t="str">
        <f t="shared" si="76"/>
        <v>-</v>
      </c>
      <c r="U812" s="38"/>
      <c r="V812" s="38"/>
      <c r="W812" s="41" t="s">
        <v>1115</v>
      </c>
      <c r="X812" s="42" t="s">
        <v>241</v>
      </c>
    </row>
    <row r="813" spans="1:24" s="29" customFormat="1" ht="47.25" x14ac:dyDescent="0.25">
      <c r="A813" s="36"/>
      <c r="B813" s="37" t="s">
        <v>1095</v>
      </c>
      <c r="C813" s="38">
        <v>0</v>
      </c>
      <c r="D813" s="39">
        <f t="shared" si="77"/>
        <v>0</v>
      </c>
      <c r="E813" s="39">
        <f t="shared" si="77"/>
        <v>0</v>
      </c>
      <c r="F813" s="38">
        <v>0</v>
      </c>
      <c r="G813" s="38">
        <v>0</v>
      </c>
      <c r="H813" s="38">
        <v>0</v>
      </c>
      <c r="I813" s="38">
        <v>0</v>
      </c>
      <c r="J813" s="38">
        <v>0</v>
      </c>
      <c r="K813" s="38">
        <v>0</v>
      </c>
      <c r="L813" s="38">
        <v>0</v>
      </c>
      <c r="M813" s="38">
        <v>0</v>
      </c>
      <c r="N813" s="38">
        <v>0</v>
      </c>
      <c r="O813" s="38">
        <v>-0.50362472000000003</v>
      </c>
      <c r="P813" s="38">
        <v>0</v>
      </c>
      <c r="Q813" s="38">
        <v>-0.50362472000000003</v>
      </c>
      <c r="R813" s="38">
        <v>0</v>
      </c>
      <c r="S813" s="40">
        <f t="shared" si="75"/>
        <v>0</v>
      </c>
      <c r="T813" s="26" t="str">
        <f t="shared" si="76"/>
        <v>-</v>
      </c>
      <c r="U813" s="38"/>
      <c r="V813" s="38"/>
      <c r="W813" s="41" t="s">
        <v>1115</v>
      </c>
      <c r="X813" s="42" t="s">
        <v>241</v>
      </c>
    </row>
    <row r="814" spans="1:24" s="29" customFormat="1" ht="47.25" x14ac:dyDescent="0.25">
      <c r="A814" s="36"/>
      <c r="B814" s="37" t="s">
        <v>1096</v>
      </c>
      <c r="C814" s="38">
        <v>0</v>
      </c>
      <c r="D814" s="39">
        <f t="shared" si="77"/>
        <v>0</v>
      </c>
      <c r="E814" s="39">
        <f t="shared" si="77"/>
        <v>0</v>
      </c>
      <c r="F814" s="38">
        <v>0</v>
      </c>
      <c r="G814" s="38">
        <v>0</v>
      </c>
      <c r="H814" s="38">
        <v>0</v>
      </c>
      <c r="I814" s="38">
        <v>0</v>
      </c>
      <c r="J814" s="38">
        <v>0</v>
      </c>
      <c r="K814" s="38">
        <v>0</v>
      </c>
      <c r="L814" s="38">
        <v>0</v>
      </c>
      <c r="M814" s="38">
        <v>0</v>
      </c>
      <c r="N814" s="38">
        <v>0</v>
      </c>
      <c r="O814" s="38">
        <v>-0.41510304999999997</v>
      </c>
      <c r="P814" s="38">
        <v>0</v>
      </c>
      <c r="Q814" s="38">
        <v>-0.41510304999999997</v>
      </c>
      <c r="R814" s="38">
        <v>0</v>
      </c>
      <c r="S814" s="40">
        <f t="shared" si="75"/>
        <v>0</v>
      </c>
      <c r="T814" s="26" t="str">
        <f t="shared" si="76"/>
        <v>-</v>
      </c>
      <c r="U814" s="38"/>
      <c r="V814" s="38"/>
      <c r="W814" s="41" t="s">
        <v>1115</v>
      </c>
      <c r="X814" s="42" t="s">
        <v>241</v>
      </c>
    </row>
    <row r="815" spans="1:24" s="29" customFormat="1" ht="47.25" x14ac:dyDescent="0.25">
      <c r="A815" s="36"/>
      <c r="B815" s="37" t="s">
        <v>1097</v>
      </c>
      <c r="C815" s="38">
        <v>0</v>
      </c>
      <c r="D815" s="39">
        <f t="shared" si="77"/>
        <v>0</v>
      </c>
      <c r="E815" s="39">
        <f t="shared" si="77"/>
        <v>0</v>
      </c>
      <c r="F815" s="38">
        <v>0</v>
      </c>
      <c r="G815" s="38">
        <v>0</v>
      </c>
      <c r="H815" s="38">
        <v>0</v>
      </c>
      <c r="I815" s="38">
        <v>0</v>
      </c>
      <c r="J815" s="38">
        <v>0</v>
      </c>
      <c r="K815" s="38">
        <v>0</v>
      </c>
      <c r="L815" s="38">
        <v>0</v>
      </c>
      <c r="M815" s="38">
        <v>0</v>
      </c>
      <c r="N815" s="38">
        <v>0</v>
      </c>
      <c r="O815" s="38">
        <v>-0.41510304999999997</v>
      </c>
      <c r="P815" s="38">
        <v>0</v>
      </c>
      <c r="Q815" s="38">
        <v>-0.41510304999999997</v>
      </c>
      <c r="R815" s="38">
        <v>0</v>
      </c>
      <c r="S815" s="40">
        <f t="shared" si="75"/>
        <v>0</v>
      </c>
      <c r="T815" s="26" t="str">
        <f t="shared" si="76"/>
        <v>-</v>
      </c>
      <c r="U815" s="38"/>
      <c r="V815" s="38"/>
      <c r="W815" s="41" t="s">
        <v>1115</v>
      </c>
      <c r="X815" s="42" t="s">
        <v>241</v>
      </c>
    </row>
    <row r="816" spans="1:24" s="29" customFormat="1" ht="47.25" x14ac:dyDescent="0.25">
      <c r="A816" s="36"/>
      <c r="B816" s="37" t="s">
        <v>1098</v>
      </c>
      <c r="C816" s="38">
        <v>0</v>
      </c>
      <c r="D816" s="39">
        <f t="shared" si="77"/>
        <v>0</v>
      </c>
      <c r="E816" s="39">
        <f t="shared" si="77"/>
        <v>0</v>
      </c>
      <c r="F816" s="38">
        <v>0</v>
      </c>
      <c r="G816" s="38">
        <v>0</v>
      </c>
      <c r="H816" s="38">
        <v>0</v>
      </c>
      <c r="I816" s="38">
        <v>0</v>
      </c>
      <c r="J816" s="38">
        <v>0</v>
      </c>
      <c r="K816" s="38">
        <v>0</v>
      </c>
      <c r="L816" s="38">
        <v>0</v>
      </c>
      <c r="M816" s="38">
        <v>0</v>
      </c>
      <c r="N816" s="38">
        <v>0</v>
      </c>
      <c r="O816" s="38">
        <v>-0.41510304999999997</v>
      </c>
      <c r="P816" s="38">
        <v>0</v>
      </c>
      <c r="Q816" s="38">
        <v>-0.41510304999999997</v>
      </c>
      <c r="R816" s="38">
        <v>0</v>
      </c>
      <c r="S816" s="40">
        <f t="shared" si="75"/>
        <v>0</v>
      </c>
      <c r="T816" s="26" t="str">
        <f t="shared" si="76"/>
        <v>-</v>
      </c>
      <c r="U816" s="38"/>
      <c r="V816" s="38"/>
      <c r="W816" s="41" t="s">
        <v>1115</v>
      </c>
      <c r="X816" s="42" t="s">
        <v>241</v>
      </c>
    </row>
    <row r="817" spans="1:24" s="29" customFormat="1" ht="47.25" x14ac:dyDescent="0.25">
      <c r="A817" s="36"/>
      <c r="B817" s="37" t="s">
        <v>1099</v>
      </c>
      <c r="C817" s="38">
        <v>0</v>
      </c>
      <c r="D817" s="39">
        <f t="shared" si="77"/>
        <v>0</v>
      </c>
      <c r="E817" s="39">
        <f t="shared" si="77"/>
        <v>0</v>
      </c>
      <c r="F817" s="38">
        <v>0</v>
      </c>
      <c r="G817" s="38">
        <v>0</v>
      </c>
      <c r="H817" s="38">
        <v>0</v>
      </c>
      <c r="I817" s="38">
        <v>0</v>
      </c>
      <c r="J817" s="38">
        <v>0</v>
      </c>
      <c r="K817" s="38">
        <v>0</v>
      </c>
      <c r="L817" s="38">
        <v>0</v>
      </c>
      <c r="M817" s="38">
        <v>0</v>
      </c>
      <c r="N817" s="38">
        <v>9.9999999947364415E-9</v>
      </c>
      <c r="O817" s="38">
        <v>-0.41510303999999998</v>
      </c>
      <c r="P817" s="38">
        <v>9.9999999947364415E-9</v>
      </c>
      <c r="Q817" s="38">
        <v>-0.41510303999999998</v>
      </c>
      <c r="R817" s="38">
        <v>0</v>
      </c>
      <c r="S817" s="40">
        <f t="shared" si="75"/>
        <v>0</v>
      </c>
      <c r="T817" s="26" t="str">
        <f t="shared" si="76"/>
        <v>-</v>
      </c>
      <c r="U817" s="38"/>
      <c r="V817" s="38"/>
      <c r="W817" s="41" t="s">
        <v>1115</v>
      </c>
      <c r="X817" s="42" t="s">
        <v>241</v>
      </c>
    </row>
    <row r="818" spans="1:24" s="29" customFormat="1" ht="47.25" x14ac:dyDescent="0.25">
      <c r="A818" s="36"/>
      <c r="B818" s="37" t="s">
        <v>1100</v>
      </c>
      <c r="C818" s="38">
        <v>0</v>
      </c>
      <c r="D818" s="39">
        <f t="shared" si="77"/>
        <v>0</v>
      </c>
      <c r="E818" s="39">
        <f t="shared" si="77"/>
        <v>0</v>
      </c>
      <c r="F818" s="38">
        <v>0</v>
      </c>
      <c r="G818" s="38">
        <v>0</v>
      </c>
      <c r="H818" s="38">
        <v>0</v>
      </c>
      <c r="I818" s="38">
        <v>0</v>
      </c>
      <c r="J818" s="38">
        <v>0</v>
      </c>
      <c r="K818" s="38">
        <v>0</v>
      </c>
      <c r="L818" s="38">
        <v>0</v>
      </c>
      <c r="M818" s="38">
        <v>0</v>
      </c>
      <c r="N818" s="38">
        <v>0</v>
      </c>
      <c r="O818" s="38">
        <v>-0.51247036000000001</v>
      </c>
      <c r="P818" s="38">
        <v>0</v>
      </c>
      <c r="Q818" s="38">
        <v>-0.51247036000000001</v>
      </c>
      <c r="R818" s="38">
        <v>0</v>
      </c>
      <c r="S818" s="40">
        <f t="shared" si="75"/>
        <v>0</v>
      </c>
      <c r="T818" s="26" t="str">
        <f t="shared" si="76"/>
        <v>-</v>
      </c>
      <c r="U818" s="38"/>
      <c r="V818" s="38"/>
      <c r="W818" s="41" t="s">
        <v>1115</v>
      </c>
      <c r="X818" s="42" t="s">
        <v>241</v>
      </c>
    </row>
    <row r="819" spans="1:24" s="29" customFormat="1" ht="47.25" x14ac:dyDescent="0.25">
      <c r="A819" s="36"/>
      <c r="B819" s="37" t="s">
        <v>1101</v>
      </c>
      <c r="C819" s="38">
        <v>0</v>
      </c>
      <c r="D819" s="39">
        <f t="shared" si="77"/>
        <v>0</v>
      </c>
      <c r="E819" s="39">
        <f t="shared" si="77"/>
        <v>0</v>
      </c>
      <c r="F819" s="38">
        <v>0</v>
      </c>
      <c r="G819" s="38">
        <v>0</v>
      </c>
      <c r="H819" s="38">
        <v>0</v>
      </c>
      <c r="I819" s="38">
        <v>0</v>
      </c>
      <c r="J819" s="38">
        <v>0</v>
      </c>
      <c r="K819" s="38">
        <v>0</v>
      </c>
      <c r="L819" s="38">
        <v>0</v>
      </c>
      <c r="M819" s="38">
        <v>0</v>
      </c>
      <c r="N819" s="38">
        <v>0</v>
      </c>
      <c r="O819" s="38">
        <v>-0.51247036000000001</v>
      </c>
      <c r="P819" s="38">
        <v>0</v>
      </c>
      <c r="Q819" s="38">
        <v>-0.51247036000000001</v>
      </c>
      <c r="R819" s="38">
        <v>0</v>
      </c>
      <c r="S819" s="40">
        <f t="shared" si="75"/>
        <v>0</v>
      </c>
      <c r="T819" s="26" t="str">
        <f t="shared" si="76"/>
        <v>-</v>
      </c>
      <c r="U819" s="38"/>
      <c r="V819" s="38"/>
      <c r="W819" s="41" t="s">
        <v>1115</v>
      </c>
      <c r="X819" s="42" t="s">
        <v>241</v>
      </c>
    </row>
    <row r="820" spans="1:24" s="29" customFormat="1" ht="47.25" x14ac:dyDescent="0.25">
      <c r="A820" s="36"/>
      <c r="B820" s="37" t="s">
        <v>1102</v>
      </c>
      <c r="C820" s="38">
        <v>0</v>
      </c>
      <c r="D820" s="39">
        <f t="shared" si="77"/>
        <v>0</v>
      </c>
      <c r="E820" s="39">
        <f t="shared" si="77"/>
        <v>0</v>
      </c>
      <c r="F820" s="38">
        <v>0</v>
      </c>
      <c r="G820" s="38">
        <v>0</v>
      </c>
      <c r="H820" s="38">
        <v>0</v>
      </c>
      <c r="I820" s="38">
        <v>0</v>
      </c>
      <c r="J820" s="38">
        <v>0</v>
      </c>
      <c r="K820" s="38">
        <v>0</v>
      </c>
      <c r="L820" s="38">
        <v>0</v>
      </c>
      <c r="M820" s="38">
        <v>0</v>
      </c>
      <c r="N820" s="38">
        <v>0</v>
      </c>
      <c r="O820" s="38">
        <v>-0.51247036000000001</v>
      </c>
      <c r="P820" s="38">
        <v>0</v>
      </c>
      <c r="Q820" s="38">
        <v>-0.51247036000000001</v>
      </c>
      <c r="R820" s="38">
        <v>0</v>
      </c>
      <c r="S820" s="40">
        <f t="shared" si="75"/>
        <v>0</v>
      </c>
      <c r="T820" s="26" t="str">
        <f t="shared" si="76"/>
        <v>-</v>
      </c>
      <c r="U820" s="38"/>
      <c r="V820" s="38"/>
      <c r="W820" s="41" t="s">
        <v>1115</v>
      </c>
      <c r="X820" s="42" t="s">
        <v>241</v>
      </c>
    </row>
    <row r="821" spans="1:24" s="29" customFormat="1" ht="47.25" x14ac:dyDescent="0.25">
      <c r="A821" s="36"/>
      <c r="B821" s="37" t="s">
        <v>1103</v>
      </c>
      <c r="C821" s="38">
        <v>0</v>
      </c>
      <c r="D821" s="39">
        <f t="shared" si="77"/>
        <v>0</v>
      </c>
      <c r="E821" s="39">
        <f t="shared" si="77"/>
        <v>0</v>
      </c>
      <c r="F821" s="38">
        <v>0</v>
      </c>
      <c r="G821" s="38">
        <v>0</v>
      </c>
      <c r="H821" s="38">
        <v>0</v>
      </c>
      <c r="I821" s="38">
        <v>0</v>
      </c>
      <c r="J821" s="38">
        <v>0</v>
      </c>
      <c r="K821" s="38">
        <v>0</v>
      </c>
      <c r="L821" s="38">
        <v>0</v>
      </c>
      <c r="M821" s="38">
        <v>0</v>
      </c>
      <c r="N821" s="38">
        <v>0</v>
      </c>
      <c r="O821" s="38">
        <v>-0.51247036000000001</v>
      </c>
      <c r="P821" s="38">
        <v>0</v>
      </c>
      <c r="Q821" s="38">
        <v>-0.51247036000000001</v>
      </c>
      <c r="R821" s="38">
        <v>0</v>
      </c>
      <c r="S821" s="40">
        <f t="shared" si="75"/>
        <v>0</v>
      </c>
      <c r="T821" s="26" t="str">
        <f t="shared" si="76"/>
        <v>-</v>
      </c>
      <c r="U821" s="38"/>
      <c r="V821" s="38"/>
      <c r="W821" s="41" t="s">
        <v>1115</v>
      </c>
      <c r="X821" s="42" t="s">
        <v>241</v>
      </c>
    </row>
    <row r="822" spans="1:24" s="29" customFormat="1" ht="47.25" x14ac:dyDescent="0.25">
      <c r="A822" s="36"/>
      <c r="B822" s="37" t="s">
        <v>1104</v>
      </c>
      <c r="C822" s="38">
        <v>0</v>
      </c>
      <c r="D822" s="39">
        <f t="shared" si="77"/>
        <v>0</v>
      </c>
      <c r="E822" s="39">
        <f t="shared" si="77"/>
        <v>0</v>
      </c>
      <c r="F822" s="38">
        <v>0</v>
      </c>
      <c r="G822" s="38">
        <v>0</v>
      </c>
      <c r="H822" s="38">
        <v>0</v>
      </c>
      <c r="I822" s="38">
        <v>0</v>
      </c>
      <c r="J822" s="38">
        <v>0</v>
      </c>
      <c r="K822" s="38">
        <v>0</v>
      </c>
      <c r="L822" s="38">
        <v>0</v>
      </c>
      <c r="M822" s="38">
        <v>0</v>
      </c>
      <c r="N822" s="38">
        <v>0</v>
      </c>
      <c r="O822" s="38">
        <v>-0.51247036000000001</v>
      </c>
      <c r="P822" s="38">
        <v>0</v>
      </c>
      <c r="Q822" s="38">
        <v>-0.51247036000000001</v>
      </c>
      <c r="R822" s="38">
        <v>0</v>
      </c>
      <c r="S822" s="40">
        <f t="shared" si="75"/>
        <v>0</v>
      </c>
      <c r="T822" s="26" t="str">
        <f t="shared" si="76"/>
        <v>-</v>
      </c>
      <c r="U822" s="38"/>
      <c r="V822" s="38"/>
      <c r="W822" s="41" t="s">
        <v>1115</v>
      </c>
      <c r="X822" s="42" t="s">
        <v>241</v>
      </c>
    </row>
    <row r="823" spans="1:24" s="29" customFormat="1" ht="47.25" x14ac:dyDescent="0.25">
      <c r="A823" s="36"/>
      <c r="B823" s="37" t="s">
        <v>1105</v>
      </c>
      <c r="C823" s="38">
        <v>0</v>
      </c>
      <c r="D823" s="39">
        <f t="shared" si="77"/>
        <v>0</v>
      </c>
      <c r="E823" s="39">
        <f t="shared" si="77"/>
        <v>0</v>
      </c>
      <c r="F823" s="38">
        <v>0</v>
      </c>
      <c r="G823" s="38">
        <v>0</v>
      </c>
      <c r="H823" s="38">
        <v>0</v>
      </c>
      <c r="I823" s="38">
        <v>0</v>
      </c>
      <c r="J823" s="38">
        <v>0</v>
      </c>
      <c r="K823" s="38">
        <v>0</v>
      </c>
      <c r="L823" s="38">
        <v>0</v>
      </c>
      <c r="M823" s="38">
        <v>0</v>
      </c>
      <c r="N823" s="38">
        <v>0</v>
      </c>
      <c r="O823" s="38">
        <v>-0.51247036000000001</v>
      </c>
      <c r="P823" s="38">
        <v>0</v>
      </c>
      <c r="Q823" s="38">
        <v>-0.51247036000000001</v>
      </c>
      <c r="R823" s="38">
        <v>0</v>
      </c>
      <c r="S823" s="40">
        <f t="shared" si="75"/>
        <v>0</v>
      </c>
      <c r="T823" s="26" t="str">
        <f t="shared" si="76"/>
        <v>-</v>
      </c>
      <c r="U823" s="38"/>
      <c r="V823" s="38"/>
      <c r="W823" s="41" t="s">
        <v>1115</v>
      </c>
      <c r="X823" s="42" t="s">
        <v>241</v>
      </c>
    </row>
    <row r="824" spans="1:24" s="29" customFormat="1" ht="47.25" x14ac:dyDescent="0.25">
      <c r="A824" s="36"/>
      <c r="B824" s="37" t="s">
        <v>1106</v>
      </c>
      <c r="C824" s="38">
        <v>0</v>
      </c>
      <c r="D824" s="39">
        <f t="shared" si="77"/>
        <v>0</v>
      </c>
      <c r="E824" s="39">
        <f t="shared" si="77"/>
        <v>0</v>
      </c>
      <c r="F824" s="38">
        <v>0</v>
      </c>
      <c r="G824" s="38">
        <v>0</v>
      </c>
      <c r="H824" s="38">
        <v>0</v>
      </c>
      <c r="I824" s="38">
        <v>0</v>
      </c>
      <c r="J824" s="38">
        <v>0</v>
      </c>
      <c r="K824" s="38">
        <v>0</v>
      </c>
      <c r="L824" s="38">
        <v>0</v>
      </c>
      <c r="M824" s="38">
        <v>0</v>
      </c>
      <c r="N824" s="38">
        <v>1.6737285099999999</v>
      </c>
      <c r="O824" s="38">
        <v>1.6737285099999999</v>
      </c>
      <c r="P824" s="38">
        <v>1.6737285099999999</v>
      </c>
      <c r="Q824" s="38">
        <v>1.6737285099999999</v>
      </c>
      <c r="R824" s="38">
        <v>0</v>
      </c>
      <c r="S824" s="40">
        <f t="shared" si="75"/>
        <v>0</v>
      </c>
      <c r="T824" s="26" t="str">
        <f t="shared" si="76"/>
        <v>-</v>
      </c>
      <c r="U824" s="38"/>
      <c r="V824" s="38"/>
      <c r="W824" s="41" t="s">
        <v>1117</v>
      </c>
      <c r="X824" s="42" t="s">
        <v>241</v>
      </c>
    </row>
    <row r="825" spans="1:24" s="29" customFormat="1" ht="47.25" x14ac:dyDescent="0.25">
      <c r="A825" s="36"/>
      <c r="B825" s="37" t="s">
        <v>1107</v>
      </c>
      <c r="C825" s="38">
        <v>0</v>
      </c>
      <c r="D825" s="39">
        <f t="shared" si="77"/>
        <v>0</v>
      </c>
      <c r="E825" s="39">
        <f t="shared" si="77"/>
        <v>0</v>
      </c>
      <c r="F825" s="38">
        <v>0</v>
      </c>
      <c r="G825" s="38">
        <v>0</v>
      </c>
      <c r="H825" s="38">
        <v>0</v>
      </c>
      <c r="I825" s="38">
        <v>0</v>
      </c>
      <c r="J825" s="38">
        <v>0</v>
      </c>
      <c r="K825" s="38">
        <v>0</v>
      </c>
      <c r="L825" s="38">
        <v>0</v>
      </c>
      <c r="M825" s="38">
        <v>0</v>
      </c>
      <c r="N825" s="38">
        <v>3.9223698699999998</v>
      </c>
      <c r="O825" s="38">
        <v>3.9223698699999998</v>
      </c>
      <c r="P825" s="38">
        <v>3.9223698699999998</v>
      </c>
      <c r="Q825" s="38">
        <v>3.9223698699999998</v>
      </c>
      <c r="R825" s="38">
        <v>0</v>
      </c>
      <c r="S825" s="40">
        <f t="shared" si="75"/>
        <v>0</v>
      </c>
      <c r="T825" s="26" t="str">
        <f t="shared" si="76"/>
        <v>-</v>
      </c>
      <c r="U825" s="38"/>
      <c r="V825" s="38"/>
      <c r="W825" s="41" t="s">
        <v>1118</v>
      </c>
      <c r="X825" s="42" t="s">
        <v>241</v>
      </c>
    </row>
    <row r="826" spans="1:24" s="29" customFormat="1" ht="47.25" x14ac:dyDescent="0.25">
      <c r="A826" s="36"/>
      <c r="B826" s="37" t="s">
        <v>1108</v>
      </c>
      <c r="C826" s="38">
        <v>0</v>
      </c>
      <c r="D826" s="39">
        <f t="shared" si="77"/>
        <v>0</v>
      </c>
      <c r="E826" s="39">
        <f t="shared" si="77"/>
        <v>0</v>
      </c>
      <c r="F826" s="38">
        <v>0</v>
      </c>
      <c r="G826" s="38">
        <v>0</v>
      </c>
      <c r="H826" s="38">
        <v>0</v>
      </c>
      <c r="I826" s="38">
        <v>0</v>
      </c>
      <c r="J826" s="38">
        <v>0</v>
      </c>
      <c r="K826" s="38">
        <v>0</v>
      </c>
      <c r="L826" s="38">
        <v>0</v>
      </c>
      <c r="M826" s="38">
        <v>0</v>
      </c>
      <c r="N826" s="38">
        <v>2.3569245400000001</v>
      </c>
      <c r="O826" s="38">
        <v>2.3569245400000001</v>
      </c>
      <c r="P826" s="38">
        <v>2.3569245400000001</v>
      </c>
      <c r="Q826" s="38">
        <v>2.3569245400000001</v>
      </c>
      <c r="R826" s="38">
        <v>0</v>
      </c>
      <c r="S826" s="40">
        <f t="shared" si="75"/>
        <v>0</v>
      </c>
      <c r="T826" s="26" t="str">
        <f t="shared" si="76"/>
        <v>-</v>
      </c>
      <c r="U826" s="38"/>
      <c r="V826" s="38"/>
      <c r="W826" s="41" t="s">
        <v>1119</v>
      </c>
      <c r="X826" s="42" t="s">
        <v>241</v>
      </c>
    </row>
    <row r="827" spans="1:24" s="29" customFormat="1" ht="47.25" x14ac:dyDescent="0.25">
      <c r="A827" s="36"/>
      <c r="B827" s="37" t="s">
        <v>1109</v>
      </c>
      <c r="C827" s="38">
        <v>0</v>
      </c>
      <c r="D827" s="39">
        <f t="shared" si="77"/>
        <v>0</v>
      </c>
      <c r="E827" s="39">
        <f t="shared" si="77"/>
        <v>0.21004</v>
      </c>
      <c r="F827" s="38">
        <v>0</v>
      </c>
      <c r="G827" s="38">
        <v>0</v>
      </c>
      <c r="H827" s="38">
        <v>0</v>
      </c>
      <c r="I827" s="38">
        <v>0</v>
      </c>
      <c r="J827" s="38">
        <v>0</v>
      </c>
      <c r="K827" s="38">
        <v>0</v>
      </c>
      <c r="L827" s="38">
        <v>0</v>
      </c>
      <c r="M827" s="38">
        <v>0.21004</v>
      </c>
      <c r="N827" s="38">
        <v>0.17976291</v>
      </c>
      <c r="O827" s="38">
        <v>0.17976291</v>
      </c>
      <c r="P827" s="38">
        <v>0.17976291</v>
      </c>
      <c r="Q827" s="38">
        <v>0.17976291</v>
      </c>
      <c r="R827" s="38">
        <v>0</v>
      </c>
      <c r="S827" s="40">
        <f t="shared" si="75"/>
        <v>0.21004</v>
      </c>
      <c r="T827" s="26" t="str">
        <f t="shared" si="76"/>
        <v>-</v>
      </c>
      <c r="U827" s="38"/>
      <c r="V827" s="38"/>
      <c r="W827" s="41" t="s">
        <v>1120</v>
      </c>
      <c r="X827" s="42" t="s">
        <v>241</v>
      </c>
    </row>
    <row r="828" spans="1:24" s="29" customFormat="1" ht="47.25" x14ac:dyDescent="0.25">
      <c r="A828" s="36"/>
      <c r="B828" s="37" t="s">
        <v>65</v>
      </c>
      <c r="C828" s="38">
        <v>0</v>
      </c>
      <c r="D828" s="39">
        <f t="shared" si="77"/>
        <v>0</v>
      </c>
      <c r="E828" s="39">
        <f t="shared" si="77"/>
        <v>3.8508499999999999</v>
      </c>
      <c r="F828" s="38">
        <v>0</v>
      </c>
      <c r="G828" s="38">
        <v>0</v>
      </c>
      <c r="H828" s="38">
        <v>0</v>
      </c>
      <c r="I828" s="38">
        <v>0</v>
      </c>
      <c r="J828" s="38">
        <v>0</v>
      </c>
      <c r="K828" s="38">
        <v>0</v>
      </c>
      <c r="L828" s="38">
        <v>0</v>
      </c>
      <c r="M828" s="38">
        <v>3.8508499999999999</v>
      </c>
      <c r="N828" s="38">
        <v>0.23923365000000002</v>
      </c>
      <c r="O828" s="38">
        <v>8.1666699999999995E-2</v>
      </c>
      <c r="P828" s="38">
        <v>0.23923365000000002</v>
      </c>
      <c r="Q828" s="38">
        <v>8.1666699999999995E-2</v>
      </c>
      <c r="R828" s="38">
        <v>0</v>
      </c>
      <c r="S828" s="40">
        <f t="shared" si="75"/>
        <v>3.8508499999999999</v>
      </c>
      <c r="T828" s="26" t="str">
        <f t="shared" si="76"/>
        <v>-</v>
      </c>
      <c r="U828" s="38"/>
      <c r="V828" s="38"/>
      <c r="W828" s="41" t="s">
        <v>1115</v>
      </c>
      <c r="X828" s="42" t="s">
        <v>241</v>
      </c>
    </row>
    <row r="829" spans="1:24" s="29" customFormat="1" ht="47.25" x14ac:dyDescent="0.25">
      <c r="A829" s="36">
        <v>427</v>
      </c>
      <c r="B829" s="37" t="s">
        <v>1110</v>
      </c>
      <c r="C829" s="38">
        <v>0</v>
      </c>
      <c r="D829" s="39">
        <f t="shared" si="77"/>
        <v>0</v>
      </c>
      <c r="E829" s="39">
        <f t="shared" si="77"/>
        <v>0</v>
      </c>
      <c r="F829" s="38">
        <v>0</v>
      </c>
      <c r="G829" s="38">
        <v>0</v>
      </c>
      <c r="H829" s="38">
        <v>0</v>
      </c>
      <c r="I829" s="38">
        <v>0</v>
      </c>
      <c r="J829" s="38">
        <v>0</v>
      </c>
      <c r="K829" s="38">
        <v>0</v>
      </c>
      <c r="L829" s="38">
        <v>0</v>
      </c>
      <c r="M829" s="38">
        <v>0</v>
      </c>
      <c r="N829" s="38">
        <v>0</v>
      </c>
      <c r="O829" s="38">
        <v>0</v>
      </c>
      <c r="P829" s="38">
        <v>3.55</v>
      </c>
      <c r="Q829" s="38">
        <v>0</v>
      </c>
      <c r="R829" s="38">
        <v>0</v>
      </c>
      <c r="S829" s="40">
        <f t="shared" si="75"/>
        <v>0</v>
      </c>
      <c r="T829" s="26" t="str">
        <f t="shared" si="76"/>
        <v>-</v>
      </c>
      <c r="U829" s="38"/>
      <c r="V829" s="38"/>
      <c r="W829" s="41" t="s">
        <v>1121</v>
      </c>
      <c r="X829" s="42" t="s">
        <v>237</v>
      </c>
    </row>
    <row r="830" spans="1:24" s="29" customFormat="1" ht="47.25" x14ac:dyDescent="0.25">
      <c r="A830" s="36">
        <f>A829+1</f>
        <v>428</v>
      </c>
      <c r="B830" s="37" t="s">
        <v>1111</v>
      </c>
      <c r="C830" s="38">
        <v>0.71331</v>
      </c>
      <c r="D830" s="39">
        <f t="shared" si="77"/>
        <v>0</v>
      </c>
      <c r="E830" s="39">
        <f t="shared" si="77"/>
        <v>0.37479932999999999</v>
      </c>
      <c r="F830" s="38">
        <v>0</v>
      </c>
      <c r="G830" s="38">
        <v>0</v>
      </c>
      <c r="H830" s="38">
        <v>0</v>
      </c>
      <c r="I830" s="38">
        <v>0</v>
      </c>
      <c r="J830" s="38">
        <v>0</v>
      </c>
      <c r="K830" s="38">
        <v>1.11644E-2</v>
      </c>
      <c r="L830" s="38">
        <v>0</v>
      </c>
      <c r="M830" s="38">
        <v>0.36363492999999997</v>
      </c>
      <c r="N830" s="38">
        <v>0.39573631999999997</v>
      </c>
      <c r="O830" s="38">
        <v>1.069692E-2</v>
      </c>
      <c r="P830" s="38">
        <v>0</v>
      </c>
      <c r="Q830" s="38">
        <v>0</v>
      </c>
      <c r="R830" s="38">
        <v>0.33851067000000001</v>
      </c>
      <c r="S830" s="40">
        <f t="shared" si="75"/>
        <v>0.37479932999999999</v>
      </c>
      <c r="T830" s="26" t="str">
        <f t="shared" si="76"/>
        <v>-</v>
      </c>
      <c r="U830" s="38"/>
      <c r="V830" s="38"/>
      <c r="W830" s="41" t="s">
        <v>1122</v>
      </c>
      <c r="X830" s="42" t="s">
        <v>237</v>
      </c>
    </row>
    <row r="831" spans="1:24" s="29" customFormat="1" ht="47.25" x14ac:dyDescent="0.25">
      <c r="A831" s="36">
        <f t="shared" ref="A831:A835" si="78">A830+1</f>
        <v>429</v>
      </c>
      <c r="B831" s="37" t="s">
        <v>1112</v>
      </c>
      <c r="C831" s="38">
        <v>0</v>
      </c>
      <c r="D831" s="39">
        <f t="shared" si="77"/>
        <v>0</v>
      </c>
      <c r="E831" s="39">
        <f t="shared" si="77"/>
        <v>0.35396308999999998</v>
      </c>
      <c r="F831" s="38">
        <v>0</v>
      </c>
      <c r="G831" s="38">
        <v>0</v>
      </c>
      <c r="H831" s="38">
        <v>0</v>
      </c>
      <c r="I831" s="38">
        <v>0</v>
      </c>
      <c r="J831" s="38">
        <v>0</v>
      </c>
      <c r="K831" s="38">
        <v>0.34522955</v>
      </c>
      <c r="L831" s="38">
        <v>0</v>
      </c>
      <c r="M831" s="38">
        <v>8.7335399999999997E-3</v>
      </c>
      <c r="N831" s="38">
        <v>0.37389528999999999</v>
      </c>
      <c r="O831" s="38">
        <v>8.7335399999999997E-3</v>
      </c>
      <c r="P831" s="38">
        <v>0</v>
      </c>
      <c r="Q831" s="38">
        <v>0</v>
      </c>
      <c r="R831" s="38">
        <v>0</v>
      </c>
      <c r="S831" s="40">
        <f t="shared" si="75"/>
        <v>0.35396308999999998</v>
      </c>
      <c r="T831" s="26" t="str">
        <f t="shared" si="76"/>
        <v>-</v>
      </c>
      <c r="U831" s="38"/>
      <c r="V831" s="38"/>
      <c r="W831" s="41" t="s">
        <v>1123</v>
      </c>
      <c r="X831" s="42" t="s">
        <v>237</v>
      </c>
    </row>
    <row r="832" spans="1:24" s="29" customFormat="1" ht="31.5" x14ac:dyDescent="0.25">
      <c r="A832" s="36">
        <f t="shared" si="78"/>
        <v>430</v>
      </c>
      <c r="B832" s="37" t="s">
        <v>1113</v>
      </c>
      <c r="C832" s="38">
        <v>0</v>
      </c>
      <c r="D832" s="39">
        <f t="shared" si="77"/>
        <v>0</v>
      </c>
      <c r="E832" s="39">
        <f t="shared" si="77"/>
        <v>0</v>
      </c>
      <c r="F832" s="38">
        <v>0</v>
      </c>
      <c r="G832" s="38">
        <v>1.8932899999999999E-3</v>
      </c>
      <c r="H832" s="38">
        <v>0</v>
      </c>
      <c r="I832" s="38">
        <v>-1.8932899999999999E-3</v>
      </c>
      <c r="J832" s="38">
        <v>0</v>
      </c>
      <c r="K832" s="38">
        <v>0</v>
      </c>
      <c r="L832" s="38">
        <v>0</v>
      </c>
      <c r="M832" s="38">
        <v>0</v>
      </c>
      <c r="N832" s="38">
        <v>0</v>
      </c>
      <c r="O832" s="38">
        <v>0</v>
      </c>
      <c r="P832" s="38">
        <v>0</v>
      </c>
      <c r="Q832" s="38">
        <v>0</v>
      </c>
      <c r="R832" s="38">
        <v>0</v>
      </c>
      <c r="S832" s="40">
        <f t="shared" si="75"/>
        <v>0</v>
      </c>
      <c r="T832" s="26" t="str">
        <f t="shared" si="76"/>
        <v>-</v>
      </c>
      <c r="U832" s="38"/>
      <c r="V832" s="38"/>
      <c r="W832" s="41"/>
      <c r="X832" s="42" t="s">
        <v>237</v>
      </c>
    </row>
    <row r="833" spans="1:24" s="29" customFormat="1" ht="47.25" x14ac:dyDescent="0.25">
      <c r="A833" s="36">
        <f t="shared" si="78"/>
        <v>431</v>
      </c>
      <c r="B833" s="37" t="s">
        <v>413</v>
      </c>
      <c r="C833" s="38">
        <v>9.1294240000000002</v>
      </c>
      <c r="D833" s="39">
        <f t="shared" si="77"/>
        <v>9.1294240000000002</v>
      </c>
      <c r="E833" s="39">
        <f t="shared" si="77"/>
        <v>9.1294240000000002</v>
      </c>
      <c r="F833" s="38">
        <v>5.2435647300000001</v>
      </c>
      <c r="G833" s="38">
        <v>5.2435647300000001</v>
      </c>
      <c r="H833" s="38">
        <v>0</v>
      </c>
      <c r="I833" s="38">
        <v>0</v>
      </c>
      <c r="J833" s="38">
        <v>3.8858592700000001</v>
      </c>
      <c r="K833" s="38">
        <v>3.8858592699999996</v>
      </c>
      <c r="L833" s="38">
        <v>0</v>
      </c>
      <c r="M833" s="38">
        <v>0</v>
      </c>
      <c r="N833" s="38">
        <v>0</v>
      </c>
      <c r="O833" s="38">
        <v>0</v>
      </c>
      <c r="P833" s="38">
        <v>0</v>
      </c>
      <c r="Q833" s="38">
        <v>0</v>
      </c>
      <c r="R833" s="38">
        <v>0</v>
      </c>
      <c r="S833" s="40">
        <f t="shared" si="75"/>
        <v>0</v>
      </c>
      <c r="T833" s="26">
        <f t="shared" si="76"/>
        <v>1</v>
      </c>
      <c r="U833" s="38"/>
      <c r="V833" s="38"/>
      <c r="W833" s="41"/>
      <c r="X833" s="42" t="s">
        <v>239</v>
      </c>
    </row>
    <row r="834" spans="1:24" s="29" customFormat="1" x14ac:dyDescent="0.25">
      <c r="A834" s="36">
        <f t="shared" si="78"/>
        <v>432</v>
      </c>
      <c r="B834" s="37" t="s">
        <v>414</v>
      </c>
      <c r="C834" s="38">
        <v>0.12498512800000003</v>
      </c>
      <c r="D834" s="39">
        <f t="shared" si="77"/>
        <v>0.12498512800000003</v>
      </c>
      <c r="E834" s="39">
        <f t="shared" si="77"/>
        <v>0.124985128</v>
      </c>
      <c r="F834" s="38">
        <v>0.12498512800000003</v>
      </c>
      <c r="G834" s="38">
        <v>0</v>
      </c>
      <c r="H834" s="38">
        <v>0</v>
      </c>
      <c r="I834" s="38">
        <v>0</v>
      </c>
      <c r="J834" s="38">
        <v>0</v>
      </c>
      <c r="K834" s="38">
        <v>0</v>
      </c>
      <c r="L834" s="38">
        <v>0</v>
      </c>
      <c r="M834" s="38">
        <v>0.124985128</v>
      </c>
      <c r="N834" s="38">
        <v>0</v>
      </c>
      <c r="O834" s="38">
        <v>0</v>
      </c>
      <c r="P834" s="38">
        <v>0</v>
      </c>
      <c r="Q834" s="38">
        <v>0</v>
      </c>
      <c r="R834" s="38">
        <v>0</v>
      </c>
      <c r="S834" s="40">
        <f t="shared" si="75"/>
        <v>0</v>
      </c>
      <c r="T834" s="26">
        <f t="shared" si="76"/>
        <v>0.99999999999999978</v>
      </c>
      <c r="U834" s="38"/>
      <c r="V834" s="38"/>
      <c r="W834" s="41"/>
      <c r="X834" s="42" t="s">
        <v>239</v>
      </c>
    </row>
    <row r="835" spans="1:24" s="29" customFormat="1" ht="31.5" x14ac:dyDescent="0.25">
      <c r="A835" s="36">
        <f t="shared" si="78"/>
        <v>433</v>
      </c>
      <c r="B835" s="37" t="s">
        <v>1114</v>
      </c>
      <c r="C835" s="38">
        <v>0</v>
      </c>
      <c r="D835" s="39">
        <f t="shared" si="77"/>
        <v>0</v>
      </c>
      <c r="E835" s="39">
        <f t="shared" si="77"/>
        <v>0</v>
      </c>
      <c r="F835" s="38">
        <v>0</v>
      </c>
      <c r="G835" s="38">
        <v>0.51709331999999997</v>
      </c>
      <c r="H835" s="38">
        <v>0</v>
      </c>
      <c r="I835" s="38">
        <v>-0.51709331999999997</v>
      </c>
      <c r="J835" s="38">
        <v>0</v>
      </c>
      <c r="K835" s="38">
        <v>0</v>
      </c>
      <c r="L835" s="38">
        <v>0</v>
      </c>
      <c r="M835" s="38">
        <v>0</v>
      </c>
      <c r="N835" s="38">
        <v>0</v>
      </c>
      <c r="O835" s="38">
        <v>0</v>
      </c>
      <c r="P835" s="38">
        <v>0</v>
      </c>
      <c r="Q835" s="38">
        <v>0</v>
      </c>
      <c r="R835" s="38">
        <v>0</v>
      </c>
      <c r="S835" s="40">
        <f t="shared" si="75"/>
        <v>0</v>
      </c>
      <c r="T835" s="26" t="str">
        <f t="shared" si="76"/>
        <v>-</v>
      </c>
      <c r="U835" s="38"/>
      <c r="V835" s="38"/>
      <c r="W835" s="41"/>
      <c r="X835" s="42" t="s">
        <v>240</v>
      </c>
    </row>
    <row r="836" spans="1:24" s="44" customFormat="1" x14ac:dyDescent="0.25">
      <c r="A836" s="33" t="s">
        <v>123</v>
      </c>
      <c r="B836" s="34" t="s">
        <v>124</v>
      </c>
      <c r="C836" s="25">
        <f>C837+C838</f>
        <v>1303.8535285888158</v>
      </c>
      <c r="D836" s="25">
        <f t="shared" ref="D836:S836" si="79">D837+D838</f>
        <v>302.99088801904941</v>
      </c>
      <c r="E836" s="25">
        <f t="shared" si="79"/>
        <v>380.86825405844979</v>
      </c>
      <c r="F836" s="25">
        <f t="shared" si="79"/>
        <v>179.76674364296321</v>
      </c>
      <c r="G836" s="25">
        <f t="shared" si="79"/>
        <v>180.72978619030008</v>
      </c>
      <c r="H836" s="25">
        <f t="shared" si="79"/>
        <v>55.351324671989616</v>
      </c>
      <c r="I836" s="25">
        <f t="shared" si="79"/>
        <v>59.562188838690005</v>
      </c>
      <c r="J836" s="25">
        <f t="shared" si="79"/>
        <v>38.524276282240464</v>
      </c>
      <c r="K836" s="25">
        <f t="shared" si="79"/>
        <v>64.194345382759991</v>
      </c>
      <c r="L836" s="25">
        <f t="shared" si="79"/>
        <v>29.348543421856103</v>
      </c>
      <c r="M836" s="25">
        <f t="shared" si="79"/>
        <v>76.381933646700034</v>
      </c>
      <c r="N836" s="25">
        <f t="shared" si="79"/>
        <v>482.14296028999996</v>
      </c>
      <c r="O836" s="25">
        <f t="shared" si="79"/>
        <v>329.76171406000003</v>
      </c>
      <c r="P836" s="25">
        <f t="shared" si="79"/>
        <v>720.5398399799999</v>
      </c>
      <c r="Q836" s="25">
        <f t="shared" si="79"/>
        <v>604.42033314000003</v>
      </c>
      <c r="R836" s="25">
        <f t="shared" si="79"/>
        <v>932.36139285347338</v>
      </c>
      <c r="S836" s="25">
        <f t="shared" si="79"/>
        <v>77.877366039400741</v>
      </c>
      <c r="T836" s="26">
        <f t="shared" si="76"/>
        <v>1.2570287395392041</v>
      </c>
      <c r="U836" s="25"/>
      <c r="V836" s="25"/>
      <c r="W836" s="43"/>
      <c r="X836" s="28"/>
    </row>
    <row r="837" spans="1:24" s="44" customFormat="1" ht="31.5" x14ac:dyDescent="0.25">
      <c r="A837" s="35" t="s">
        <v>125</v>
      </c>
      <c r="B837" s="34" t="s">
        <v>44</v>
      </c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40"/>
      <c r="T837" s="26" t="str">
        <f t="shared" si="76"/>
        <v>-</v>
      </c>
      <c r="U837" s="25"/>
      <c r="V837" s="25"/>
      <c r="W837" s="43"/>
      <c r="X837" s="28"/>
    </row>
    <row r="838" spans="1:24" s="44" customFormat="1" x14ac:dyDescent="0.25">
      <c r="A838" s="35" t="s">
        <v>126</v>
      </c>
      <c r="B838" s="34" t="s">
        <v>127</v>
      </c>
      <c r="C838" s="25">
        <f>SUM(C839:C965)</f>
        <v>1303.8535285888158</v>
      </c>
      <c r="D838" s="25">
        <f t="shared" ref="D838:S838" si="80">SUM(D839:D965)</f>
        <v>302.99088801904941</v>
      </c>
      <c r="E838" s="25">
        <f t="shared" si="80"/>
        <v>380.86825405844979</v>
      </c>
      <c r="F838" s="25">
        <f t="shared" si="80"/>
        <v>179.76674364296321</v>
      </c>
      <c r="G838" s="25">
        <f t="shared" si="80"/>
        <v>180.72978619030008</v>
      </c>
      <c r="H838" s="25">
        <f t="shared" si="80"/>
        <v>55.351324671989616</v>
      </c>
      <c r="I838" s="25">
        <f t="shared" si="80"/>
        <v>59.562188838690005</v>
      </c>
      <c r="J838" s="25">
        <f t="shared" si="80"/>
        <v>38.524276282240464</v>
      </c>
      <c r="K838" s="25">
        <f t="shared" si="80"/>
        <v>64.194345382759991</v>
      </c>
      <c r="L838" s="25">
        <f t="shared" si="80"/>
        <v>29.348543421856103</v>
      </c>
      <c r="M838" s="25">
        <f t="shared" si="80"/>
        <v>76.381933646700034</v>
      </c>
      <c r="N838" s="25">
        <f t="shared" si="80"/>
        <v>482.14296028999996</v>
      </c>
      <c r="O838" s="25">
        <f t="shared" si="80"/>
        <v>329.76171406000003</v>
      </c>
      <c r="P838" s="25">
        <f t="shared" si="80"/>
        <v>720.5398399799999</v>
      </c>
      <c r="Q838" s="25">
        <f t="shared" si="80"/>
        <v>604.42033314000003</v>
      </c>
      <c r="R838" s="25">
        <f t="shared" si="80"/>
        <v>932.36139285347338</v>
      </c>
      <c r="S838" s="25">
        <f t="shared" si="80"/>
        <v>77.877366039400741</v>
      </c>
      <c r="T838" s="26">
        <f t="shared" si="76"/>
        <v>1.2570287395392041</v>
      </c>
      <c r="U838" s="25"/>
      <c r="V838" s="25"/>
      <c r="W838" s="43"/>
      <c r="X838" s="28"/>
    </row>
    <row r="839" spans="1:24" s="29" customFormat="1" ht="141.75" x14ac:dyDescent="0.25">
      <c r="A839" s="36">
        <v>434</v>
      </c>
      <c r="B839" s="37" t="s">
        <v>1124</v>
      </c>
      <c r="C839" s="38">
        <v>15.04477576</v>
      </c>
      <c r="D839" s="39">
        <f t="shared" ref="D839:E902" si="81">F839+H839+J839+L839</f>
        <v>15.04477576</v>
      </c>
      <c r="E839" s="39">
        <f t="shared" si="81"/>
        <v>12.26475054</v>
      </c>
      <c r="F839" s="38">
        <v>12.240590359999999</v>
      </c>
      <c r="G839" s="38">
        <v>12.240590359999999</v>
      </c>
      <c r="H839" s="38">
        <v>2.8041854000000015</v>
      </c>
      <c r="I839" s="38">
        <v>2.416018E-2</v>
      </c>
      <c r="J839" s="38">
        <v>0</v>
      </c>
      <c r="K839" s="38">
        <v>0</v>
      </c>
      <c r="L839" s="38">
        <v>0</v>
      </c>
      <c r="M839" s="38">
        <v>0</v>
      </c>
      <c r="N839" s="38">
        <v>4.7413273799999995</v>
      </c>
      <c r="O839" s="38">
        <v>0</v>
      </c>
      <c r="P839" s="38">
        <v>4.7413273800000004</v>
      </c>
      <c r="Q839" s="38">
        <v>0</v>
      </c>
      <c r="R839" s="38">
        <v>2.7800252200000006</v>
      </c>
      <c r="S839" s="40">
        <f t="shared" ref="S839:S903" si="82">E839-D839</f>
        <v>-2.7800252200000006</v>
      </c>
      <c r="T839" s="26">
        <f t="shared" si="76"/>
        <v>0.81521657322461805</v>
      </c>
      <c r="U839" s="38"/>
      <c r="V839" s="38"/>
      <c r="W839" s="41" t="s">
        <v>128</v>
      </c>
      <c r="X839" s="42" t="s">
        <v>237</v>
      </c>
    </row>
    <row r="840" spans="1:24" s="29" customFormat="1" ht="110.25" x14ac:dyDescent="0.25">
      <c r="A840" s="36">
        <f>A839+1</f>
        <v>435</v>
      </c>
      <c r="B840" s="37" t="s">
        <v>1125</v>
      </c>
      <c r="C840" s="38">
        <v>268.39759520957614</v>
      </c>
      <c r="D840" s="39">
        <f t="shared" si="81"/>
        <v>20.149508670000003</v>
      </c>
      <c r="E840" s="39">
        <f t="shared" si="81"/>
        <v>86.612075794500015</v>
      </c>
      <c r="F840" s="38">
        <v>20.149508670000003</v>
      </c>
      <c r="G840" s="38">
        <v>34.741134034500007</v>
      </c>
      <c r="H840" s="38">
        <v>0</v>
      </c>
      <c r="I840" s="38">
        <v>6.2788136100000003</v>
      </c>
      <c r="J840" s="38">
        <v>0</v>
      </c>
      <c r="K840" s="38">
        <v>23.305421080000002</v>
      </c>
      <c r="L840" s="38">
        <v>0</v>
      </c>
      <c r="M840" s="38">
        <v>22.286707069999999</v>
      </c>
      <c r="N840" s="38">
        <v>270.61167131000002</v>
      </c>
      <c r="O840" s="38">
        <v>190.52880102</v>
      </c>
      <c r="P840" s="38">
        <v>459.66043894000001</v>
      </c>
      <c r="Q840" s="38">
        <v>459.66043894000001</v>
      </c>
      <c r="R840" s="38">
        <v>181.78551941507612</v>
      </c>
      <c r="S840" s="40">
        <f t="shared" si="82"/>
        <v>66.462567124500012</v>
      </c>
      <c r="T840" s="26">
        <f t="shared" si="76"/>
        <v>4.2984708566841698</v>
      </c>
      <c r="U840" s="38"/>
      <c r="V840" s="38"/>
      <c r="W840" s="41" t="s">
        <v>1235</v>
      </c>
      <c r="X840" s="42" t="s">
        <v>237</v>
      </c>
    </row>
    <row r="841" spans="1:24" s="29" customFormat="1" ht="63" x14ac:dyDescent="0.25">
      <c r="A841" s="36">
        <f t="shared" ref="A841:A904" si="83">A840+1</f>
        <v>436</v>
      </c>
      <c r="B841" s="37" t="s">
        <v>1126</v>
      </c>
      <c r="C841" s="38">
        <v>269.10774391000001</v>
      </c>
      <c r="D841" s="39">
        <f t="shared" si="81"/>
        <v>9.9831139699999998</v>
      </c>
      <c r="E841" s="39">
        <f t="shared" si="81"/>
        <v>15.143558759999999</v>
      </c>
      <c r="F841" s="38">
        <v>9.9831139699999998</v>
      </c>
      <c r="G841" s="38">
        <v>12.542973969999998</v>
      </c>
      <c r="H841" s="38">
        <v>0</v>
      </c>
      <c r="I841" s="38">
        <v>0.67490253</v>
      </c>
      <c r="J841" s="38">
        <v>0</v>
      </c>
      <c r="K841" s="38">
        <v>1.23801264</v>
      </c>
      <c r="L841" s="38">
        <v>0</v>
      </c>
      <c r="M841" s="38">
        <v>0.68766961999999998</v>
      </c>
      <c r="N841" s="38">
        <v>5.4457692900000003</v>
      </c>
      <c r="O841" s="38">
        <v>0.68766961999999998</v>
      </c>
      <c r="P841" s="38">
        <v>57.18905221</v>
      </c>
      <c r="Q841" s="38">
        <v>0</v>
      </c>
      <c r="R841" s="38">
        <v>253.96418515000002</v>
      </c>
      <c r="S841" s="40">
        <f t="shared" si="82"/>
        <v>5.1604447899999997</v>
      </c>
      <c r="T841" s="26">
        <f t="shared" si="76"/>
        <v>1.5169173471832056</v>
      </c>
      <c r="U841" s="38"/>
      <c r="V841" s="38"/>
      <c r="W841" s="41" t="s">
        <v>1236</v>
      </c>
      <c r="X841" s="42" t="s">
        <v>240</v>
      </c>
    </row>
    <row r="842" spans="1:24" s="29" customFormat="1" ht="78.75" x14ac:dyDescent="0.25">
      <c r="A842" s="36">
        <f t="shared" si="83"/>
        <v>437</v>
      </c>
      <c r="B842" s="37" t="s">
        <v>1127</v>
      </c>
      <c r="C842" s="38">
        <v>122.88445876000003</v>
      </c>
      <c r="D842" s="39">
        <f t="shared" si="81"/>
        <v>1.18</v>
      </c>
      <c r="E842" s="39">
        <f t="shared" si="81"/>
        <v>22.346913000000001</v>
      </c>
      <c r="F842" s="38">
        <v>1.18</v>
      </c>
      <c r="G842" s="38">
        <v>7.1760779999999995</v>
      </c>
      <c r="H842" s="38">
        <v>0</v>
      </c>
      <c r="I842" s="38">
        <v>5.7246709999999998</v>
      </c>
      <c r="J842" s="38">
        <v>0</v>
      </c>
      <c r="K842" s="38">
        <v>4.8726660000000006</v>
      </c>
      <c r="L842" s="38">
        <v>0</v>
      </c>
      <c r="M842" s="38">
        <v>4.5734979999999998</v>
      </c>
      <c r="N842" s="38">
        <v>22.346916</v>
      </c>
      <c r="O842" s="38">
        <v>4.573499</v>
      </c>
      <c r="P842" s="38">
        <v>0</v>
      </c>
      <c r="Q842" s="38">
        <v>0</v>
      </c>
      <c r="R842" s="38">
        <v>100.53754576000003</v>
      </c>
      <c r="S842" s="40">
        <f t="shared" si="82"/>
        <v>21.166913000000001</v>
      </c>
      <c r="T842" s="26">
        <f t="shared" si="76"/>
        <v>18.93806186440678</v>
      </c>
      <c r="U842" s="38"/>
      <c r="V842" s="38"/>
      <c r="W842" s="41" t="s">
        <v>1237</v>
      </c>
      <c r="X842" s="42" t="s">
        <v>388</v>
      </c>
    </row>
    <row r="843" spans="1:24" s="29" customFormat="1" ht="78.75" x14ac:dyDescent="0.25">
      <c r="A843" s="36">
        <f t="shared" si="83"/>
        <v>438</v>
      </c>
      <c r="B843" s="37" t="s">
        <v>1128</v>
      </c>
      <c r="C843" s="38">
        <v>13.800004510399997</v>
      </c>
      <c r="D843" s="39">
        <f t="shared" si="81"/>
        <v>13.80000004</v>
      </c>
      <c r="E843" s="39">
        <f t="shared" si="81"/>
        <v>10</v>
      </c>
      <c r="F843" s="38">
        <v>0</v>
      </c>
      <c r="G843" s="38">
        <v>0</v>
      </c>
      <c r="H843" s="38">
        <v>0</v>
      </c>
      <c r="I843" s="38">
        <v>0</v>
      </c>
      <c r="J843" s="38">
        <v>13.11</v>
      </c>
      <c r="K843" s="38">
        <v>10</v>
      </c>
      <c r="L843" s="38">
        <v>0.69000004000000104</v>
      </c>
      <c r="M843" s="38">
        <v>0</v>
      </c>
      <c r="N843" s="38">
        <v>0</v>
      </c>
      <c r="O843" s="38">
        <v>0</v>
      </c>
      <c r="P843" s="38">
        <v>0</v>
      </c>
      <c r="Q843" s="38">
        <v>0</v>
      </c>
      <c r="R843" s="38">
        <v>3.8000045103999973</v>
      </c>
      <c r="S843" s="40">
        <f t="shared" si="82"/>
        <v>-3.8000000400000005</v>
      </c>
      <c r="T843" s="26">
        <f t="shared" si="76"/>
        <v>0.72463767905902121</v>
      </c>
      <c r="U843" s="38"/>
      <c r="V843" s="38"/>
      <c r="W843" s="41" t="s">
        <v>129</v>
      </c>
      <c r="X843" s="42" t="s">
        <v>237</v>
      </c>
    </row>
    <row r="844" spans="1:24" s="29" customFormat="1" ht="47.25" x14ac:dyDescent="0.25">
      <c r="A844" s="36">
        <f t="shared" si="83"/>
        <v>439</v>
      </c>
      <c r="B844" s="37" t="s">
        <v>1129</v>
      </c>
      <c r="C844" s="38">
        <v>0</v>
      </c>
      <c r="D844" s="39">
        <f t="shared" si="81"/>
        <v>0</v>
      </c>
      <c r="E844" s="39">
        <f t="shared" si="81"/>
        <v>5.4427000000000003E-2</v>
      </c>
      <c r="F844" s="38">
        <v>0</v>
      </c>
      <c r="G844" s="38">
        <v>0</v>
      </c>
      <c r="H844" s="38">
        <v>0</v>
      </c>
      <c r="I844" s="38">
        <v>5.4427000000000003E-2</v>
      </c>
      <c r="J844" s="38">
        <v>0</v>
      </c>
      <c r="K844" s="38">
        <v>0</v>
      </c>
      <c r="L844" s="38">
        <v>0</v>
      </c>
      <c r="M844" s="38">
        <v>0</v>
      </c>
      <c r="N844" s="38">
        <v>4.6188739999999999E-2</v>
      </c>
      <c r="O844" s="38">
        <v>0</v>
      </c>
      <c r="P844" s="38">
        <v>4.6188739999999999E-2</v>
      </c>
      <c r="Q844" s="38">
        <v>0</v>
      </c>
      <c r="R844" s="38">
        <v>0</v>
      </c>
      <c r="S844" s="40">
        <f t="shared" si="82"/>
        <v>5.4427000000000003E-2</v>
      </c>
      <c r="T844" s="26" t="str">
        <f t="shared" si="76"/>
        <v>-</v>
      </c>
      <c r="U844" s="38"/>
      <c r="V844" s="38"/>
      <c r="W844" s="41" t="s">
        <v>1238</v>
      </c>
      <c r="X844" s="42" t="s">
        <v>237</v>
      </c>
    </row>
    <row r="845" spans="1:24" s="29" customFormat="1" ht="47.25" x14ac:dyDescent="0.25">
      <c r="A845" s="36">
        <f t="shared" si="83"/>
        <v>440</v>
      </c>
      <c r="B845" s="37" t="s">
        <v>1130</v>
      </c>
      <c r="C845" s="38">
        <v>0</v>
      </c>
      <c r="D845" s="39">
        <f t="shared" si="81"/>
        <v>0</v>
      </c>
      <c r="E845" s="39">
        <f t="shared" si="81"/>
        <v>5.5367650000000004E-2</v>
      </c>
      <c r="F845" s="38">
        <v>0</v>
      </c>
      <c r="G845" s="38">
        <v>0</v>
      </c>
      <c r="H845" s="38">
        <v>0</v>
      </c>
      <c r="I845" s="38">
        <v>5.5367650000000004E-2</v>
      </c>
      <c r="J845" s="38">
        <v>0</v>
      </c>
      <c r="K845" s="38">
        <v>0</v>
      </c>
      <c r="L845" s="38">
        <v>0</v>
      </c>
      <c r="M845" s="38">
        <v>0</v>
      </c>
      <c r="N845" s="38">
        <v>4.698476E-2</v>
      </c>
      <c r="O845" s="38">
        <v>0</v>
      </c>
      <c r="P845" s="38">
        <v>4.698476E-2</v>
      </c>
      <c r="Q845" s="38">
        <v>0</v>
      </c>
      <c r="R845" s="38">
        <v>0</v>
      </c>
      <c r="S845" s="40">
        <f t="shared" si="82"/>
        <v>5.5367650000000004E-2</v>
      </c>
      <c r="T845" s="26" t="str">
        <f t="shared" si="76"/>
        <v>-</v>
      </c>
      <c r="U845" s="38"/>
      <c r="V845" s="38"/>
      <c r="W845" s="41" t="s">
        <v>1238</v>
      </c>
      <c r="X845" s="42" t="s">
        <v>237</v>
      </c>
    </row>
    <row r="846" spans="1:24" s="29" customFormat="1" ht="94.5" x14ac:dyDescent="0.25">
      <c r="A846" s="36">
        <f t="shared" si="83"/>
        <v>441</v>
      </c>
      <c r="B846" s="37" t="s">
        <v>1131</v>
      </c>
      <c r="C846" s="38">
        <v>10.590829749999999</v>
      </c>
      <c r="D846" s="39">
        <f t="shared" si="81"/>
        <v>7.1311470000000003</v>
      </c>
      <c r="E846" s="39">
        <f t="shared" si="81"/>
        <v>8.7526890000000002</v>
      </c>
      <c r="F846" s="38">
        <v>4.048</v>
      </c>
      <c r="G846" s="38">
        <v>4.048</v>
      </c>
      <c r="H846" s="38">
        <v>3.0831469999999999</v>
      </c>
      <c r="I846" s="38">
        <v>1.774689</v>
      </c>
      <c r="J846" s="38">
        <v>0</v>
      </c>
      <c r="K846" s="38">
        <v>2.9299999999999997</v>
      </c>
      <c r="L846" s="38">
        <v>0</v>
      </c>
      <c r="M846" s="38">
        <v>0</v>
      </c>
      <c r="N846" s="38">
        <v>0</v>
      </c>
      <c r="O846" s="38">
        <v>0</v>
      </c>
      <c r="P846" s="38">
        <v>0</v>
      </c>
      <c r="Q846" s="38">
        <v>0</v>
      </c>
      <c r="R846" s="38">
        <v>1.8381407499999991</v>
      </c>
      <c r="S846" s="40">
        <f t="shared" si="82"/>
        <v>1.6215419999999998</v>
      </c>
      <c r="T846" s="26">
        <f t="shared" si="76"/>
        <v>1.2273886655260366</v>
      </c>
      <c r="U846" s="38"/>
      <c r="V846" s="38"/>
      <c r="W846" s="41" t="s">
        <v>1239</v>
      </c>
      <c r="X846" s="42" t="s">
        <v>237</v>
      </c>
    </row>
    <row r="847" spans="1:24" s="29" customFormat="1" ht="110.25" x14ac:dyDescent="0.25">
      <c r="A847" s="36">
        <f t="shared" si="83"/>
        <v>442</v>
      </c>
      <c r="B847" s="37" t="s">
        <v>1132</v>
      </c>
      <c r="C847" s="38">
        <v>2.0400320000000001</v>
      </c>
      <c r="D847" s="39">
        <f t="shared" si="81"/>
        <v>0</v>
      </c>
      <c r="E847" s="39">
        <f t="shared" si="81"/>
        <v>0.26644861999999997</v>
      </c>
      <c r="F847" s="38">
        <v>0</v>
      </c>
      <c r="G847" s="38">
        <v>0.24626228999999999</v>
      </c>
      <c r="H847" s="38">
        <v>0</v>
      </c>
      <c r="I847" s="38">
        <v>2.0186329999999999E-2</v>
      </c>
      <c r="J847" s="38">
        <v>0</v>
      </c>
      <c r="K847" s="38">
        <v>0</v>
      </c>
      <c r="L847" s="38">
        <v>0</v>
      </c>
      <c r="M847" s="38">
        <v>0</v>
      </c>
      <c r="N847" s="38">
        <v>1.69281528</v>
      </c>
      <c r="O847" s="38">
        <v>0</v>
      </c>
      <c r="P847" s="38">
        <v>1.69281528</v>
      </c>
      <c r="Q847" s="38">
        <v>0</v>
      </c>
      <c r="R847" s="38">
        <v>1.77358338</v>
      </c>
      <c r="S847" s="40">
        <f t="shared" si="82"/>
        <v>0.26644861999999997</v>
      </c>
      <c r="T847" s="26" t="str">
        <f t="shared" si="76"/>
        <v>-</v>
      </c>
      <c r="U847" s="38"/>
      <c r="V847" s="38"/>
      <c r="W847" s="41" t="s">
        <v>1240</v>
      </c>
      <c r="X847" s="42" t="s">
        <v>237</v>
      </c>
    </row>
    <row r="848" spans="1:24" s="29" customFormat="1" ht="47.25" x14ac:dyDescent="0.25">
      <c r="A848" s="36">
        <f t="shared" si="83"/>
        <v>443</v>
      </c>
      <c r="B848" s="37" t="s">
        <v>1133</v>
      </c>
      <c r="C848" s="38">
        <v>1.6735004999998901E-2</v>
      </c>
      <c r="D848" s="39">
        <f t="shared" si="81"/>
        <v>1.6735004999998956E-2</v>
      </c>
      <c r="E848" s="39">
        <f t="shared" si="81"/>
        <v>1.6735004999998956E-2</v>
      </c>
      <c r="F848" s="38">
        <v>1.6735004999998956E-2</v>
      </c>
      <c r="G848" s="38">
        <v>1.6735004999998956E-2</v>
      </c>
      <c r="H848" s="38">
        <v>0</v>
      </c>
      <c r="I848" s="38">
        <v>0</v>
      </c>
      <c r="J848" s="38">
        <v>0</v>
      </c>
      <c r="K848" s="38">
        <v>0</v>
      </c>
      <c r="L848" s="38">
        <v>0</v>
      </c>
      <c r="M848" s="38">
        <v>0</v>
      </c>
      <c r="N848" s="38">
        <v>0</v>
      </c>
      <c r="O848" s="38">
        <v>0</v>
      </c>
      <c r="P848" s="38">
        <v>0</v>
      </c>
      <c r="Q848" s="38">
        <v>0</v>
      </c>
      <c r="R848" s="38">
        <v>-5.5511151231257827E-17</v>
      </c>
      <c r="S848" s="40">
        <f t="shared" si="82"/>
        <v>0</v>
      </c>
      <c r="T848" s="26">
        <f t="shared" si="76"/>
        <v>1</v>
      </c>
      <c r="U848" s="38"/>
      <c r="V848" s="38"/>
      <c r="W848" s="41"/>
      <c r="X848" s="42" t="s">
        <v>240</v>
      </c>
    </row>
    <row r="849" spans="1:24" s="29" customFormat="1" ht="31.5" x14ac:dyDescent="0.25">
      <c r="A849" s="36">
        <f t="shared" si="83"/>
        <v>444</v>
      </c>
      <c r="B849" s="37" t="s">
        <v>1134</v>
      </c>
      <c r="C849" s="38">
        <v>0</v>
      </c>
      <c r="D849" s="39">
        <f t="shared" si="81"/>
        <v>0</v>
      </c>
      <c r="E849" s="39">
        <f t="shared" si="81"/>
        <v>0.23464544999999998</v>
      </c>
      <c r="F849" s="38">
        <v>0</v>
      </c>
      <c r="G849" s="38">
        <v>8.0624300000000006E-3</v>
      </c>
      <c r="H849" s="38">
        <v>0</v>
      </c>
      <c r="I849" s="38">
        <v>5.7747060000000003E-2</v>
      </c>
      <c r="J849" s="38">
        <v>0</v>
      </c>
      <c r="K849" s="38">
        <v>1.06912E-2</v>
      </c>
      <c r="L849" s="38">
        <v>0</v>
      </c>
      <c r="M849" s="38">
        <v>0.15814476</v>
      </c>
      <c r="N849" s="38">
        <v>0.23464581000000001</v>
      </c>
      <c r="O849" s="38">
        <v>6.0984839999999998E-2</v>
      </c>
      <c r="P849" s="38">
        <v>0</v>
      </c>
      <c r="Q849" s="38">
        <v>0</v>
      </c>
      <c r="R849" s="38">
        <v>0</v>
      </c>
      <c r="S849" s="40">
        <f t="shared" si="82"/>
        <v>0.23464544999999998</v>
      </c>
      <c r="T849" s="26" t="str">
        <f t="shared" si="76"/>
        <v>-</v>
      </c>
      <c r="U849" s="38"/>
      <c r="V849" s="38"/>
      <c r="W849" s="41" t="s">
        <v>1241</v>
      </c>
      <c r="X849" s="42" t="s">
        <v>237</v>
      </c>
    </row>
    <row r="850" spans="1:24" s="29" customFormat="1" ht="110.25" x14ac:dyDescent="0.25">
      <c r="A850" s="36">
        <f t="shared" si="83"/>
        <v>445</v>
      </c>
      <c r="B850" s="37" t="s">
        <v>1135</v>
      </c>
      <c r="C850" s="38">
        <v>103.56623325</v>
      </c>
      <c r="D850" s="39">
        <f t="shared" si="81"/>
        <v>103.56623326374</v>
      </c>
      <c r="E850" s="39">
        <f t="shared" si="81"/>
        <v>103.56623325374001</v>
      </c>
      <c r="F850" s="38">
        <v>76.711380963740012</v>
      </c>
      <c r="G850" s="38">
        <v>76.711380963740012</v>
      </c>
      <c r="H850" s="38">
        <v>26.854852299999997</v>
      </c>
      <c r="I850" s="38">
        <v>26.85485229</v>
      </c>
      <c r="J850" s="38">
        <v>0</v>
      </c>
      <c r="K850" s="38">
        <v>0</v>
      </c>
      <c r="L850" s="38">
        <v>0</v>
      </c>
      <c r="M850" s="38">
        <v>0</v>
      </c>
      <c r="N850" s="38">
        <v>0</v>
      </c>
      <c r="O850" s="38">
        <v>0</v>
      </c>
      <c r="P850" s="38">
        <v>0</v>
      </c>
      <c r="Q850" s="38">
        <v>0</v>
      </c>
      <c r="R850" s="38">
        <v>0</v>
      </c>
      <c r="S850" s="40">
        <f t="shared" si="82"/>
        <v>-9.9999937219763524E-9</v>
      </c>
      <c r="T850" s="26">
        <f t="shared" si="76"/>
        <v>0.99999999990344346</v>
      </c>
      <c r="U850" s="38"/>
      <c r="V850" s="38"/>
      <c r="W850" s="41"/>
      <c r="X850" s="42" t="s">
        <v>237</v>
      </c>
    </row>
    <row r="851" spans="1:24" s="29" customFormat="1" ht="94.5" x14ac:dyDescent="0.25">
      <c r="A851" s="36">
        <f t="shared" si="83"/>
        <v>446</v>
      </c>
      <c r="B851" s="37" t="s">
        <v>1136</v>
      </c>
      <c r="C851" s="38">
        <v>29.30990937</v>
      </c>
      <c r="D851" s="39">
        <f t="shared" si="81"/>
        <v>29.30990937</v>
      </c>
      <c r="E851" s="39">
        <f t="shared" si="81"/>
        <v>30.367631758769985</v>
      </c>
      <c r="F851" s="38">
        <v>16.312324128229996</v>
      </c>
      <c r="G851" s="38">
        <v>16.312324128229996</v>
      </c>
      <c r="H851" s="38">
        <v>11.624823900000001</v>
      </c>
      <c r="I851" s="38">
        <v>11.62482387</v>
      </c>
      <c r="J851" s="38">
        <v>1.3727613417700013</v>
      </c>
      <c r="K851" s="38">
        <v>2.4304837605399898</v>
      </c>
      <c r="L851" s="38">
        <v>0</v>
      </c>
      <c r="M851" s="38">
        <v>0</v>
      </c>
      <c r="N851" s="38">
        <v>0.96718625999999996</v>
      </c>
      <c r="O851" s="38">
        <v>0</v>
      </c>
      <c r="P851" s="38">
        <v>24.394446309999999</v>
      </c>
      <c r="Q851" s="38">
        <v>0</v>
      </c>
      <c r="R851" s="38">
        <v>0</v>
      </c>
      <c r="S851" s="40">
        <f t="shared" si="82"/>
        <v>1.0577223887699851</v>
      </c>
      <c r="T851" s="26">
        <f t="shared" si="76"/>
        <v>1.0360875352911398</v>
      </c>
      <c r="U851" s="38"/>
      <c r="V851" s="38"/>
      <c r="W851" s="41"/>
      <c r="X851" s="42" t="s">
        <v>237</v>
      </c>
    </row>
    <row r="852" spans="1:24" s="29" customFormat="1" ht="110.25" x14ac:dyDescent="0.25">
      <c r="A852" s="36">
        <f t="shared" si="83"/>
        <v>447</v>
      </c>
      <c r="B852" s="37" t="s">
        <v>1137</v>
      </c>
      <c r="C852" s="38">
        <v>4.1696379299999995</v>
      </c>
      <c r="D852" s="39">
        <f t="shared" si="81"/>
        <v>4.1696379299999995</v>
      </c>
      <c r="E852" s="39">
        <f t="shared" si="81"/>
        <v>4.1696379347299999</v>
      </c>
      <c r="F852" s="38">
        <v>2.8714741547299996</v>
      </c>
      <c r="G852" s="38">
        <v>2.8714741547299996</v>
      </c>
      <c r="H852" s="38">
        <v>1.2981637752699999</v>
      </c>
      <c r="I852" s="38">
        <v>1.2981637800000001</v>
      </c>
      <c r="J852" s="38">
        <v>0</v>
      </c>
      <c r="K852" s="38">
        <v>0</v>
      </c>
      <c r="L852" s="38">
        <v>0</v>
      </c>
      <c r="M852" s="38">
        <v>0</v>
      </c>
      <c r="N852" s="38">
        <v>0</v>
      </c>
      <c r="O852" s="38">
        <v>0</v>
      </c>
      <c r="P852" s="38">
        <v>0</v>
      </c>
      <c r="Q852" s="38">
        <v>0</v>
      </c>
      <c r="R852" s="38">
        <v>0</v>
      </c>
      <c r="S852" s="40">
        <f t="shared" si="82"/>
        <v>4.7300003913619548E-9</v>
      </c>
      <c r="T852" s="26">
        <f t="shared" si="76"/>
        <v>1.0000000011343912</v>
      </c>
      <c r="U852" s="38"/>
      <c r="V852" s="38"/>
      <c r="W852" s="41"/>
      <c r="X852" s="42" t="s">
        <v>237</v>
      </c>
    </row>
    <row r="853" spans="1:24" s="29" customFormat="1" ht="110.25" x14ac:dyDescent="0.25">
      <c r="A853" s="36">
        <f t="shared" si="83"/>
        <v>448</v>
      </c>
      <c r="B853" s="37" t="s">
        <v>1138</v>
      </c>
      <c r="C853" s="38">
        <v>8.8203404049999996</v>
      </c>
      <c r="D853" s="39">
        <f t="shared" si="81"/>
        <v>0.95000001000000001</v>
      </c>
      <c r="E853" s="39">
        <f t="shared" si="81"/>
        <v>1.30176851</v>
      </c>
      <c r="F853" s="38">
        <v>2.6667260000000002E-2</v>
      </c>
      <c r="G853" s="38">
        <v>2.6667260000000002E-2</v>
      </c>
      <c r="H853" s="38">
        <v>0</v>
      </c>
      <c r="I853" s="38">
        <v>8.1411999999999999E-4</v>
      </c>
      <c r="J853" s="38">
        <v>0</v>
      </c>
      <c r="K853" s="38">
        <v>8.2063999999999998E-4</v>
      </c>
      <c r="L853" s="38">
        <v>0.92333275000000004</v>
      </c>
      <c r="M853" s="38">
        <v>1.2734664900000001</v>
      </c>
      <c r="N853" s="38">
        <v>7.9666176699999998</v>
      </c>
      <c r="O853" s="38">
        <v>7.9383156499999998</v>
      </c>
      <c r="P853" s="38">
        <v>8.7717024200000004</v>
      </c>
      <c r="Q853" s="38">
        <v>8.7717024200000004</v>
      </c>
      <c r="R853" s="38">
        <v>7.5185718949999991</v>
      </c>
      <c r="S853" s="40">
        <f t="shared" si="82"/>
        <v>0.35176850000000004</v>
      </c>
      <c r="T853" s="26">
        <f t="shared" ref="T853:T917" si="84">IF((F853+H853+J853+L853)&gt;0,E853/(F853+H853+J853+L853),"-")</f>
        <v>1.3702826276812354</v>
      </c>
      <c r="U853" s="38"/>
      <c r="V853" s="38"/>
      <c r="W853" s="41" t="s">
        <v>130</v>
      </c>
      <c r="X853" s="42" t="s">
        <v>237</v>
      </c>
    </row>
    <row r="854" spans="1:24" s="29" customFormat="1" ht="110.25" x14ac:dyDescent="0.25">
      <c r="A854" s="36">
        <f t="shared" si="83"/>
        <v>449</v>
      </c>
      <c r="B854" s="37" t="s">
        <v>1139</v>
      </c>
      <c r="C854" s="38">
        <v>0.27613628000000001</v>
      </c>
      <c r="D854" s="39">
        <f t="shared" si="81"/>
        <v>0.27613628000000001</v>
      </c>
      <c r="E854" s="39">
        <f t="shared" si="81"/>
        <v>0</v>
      </c>
      <c r="F854" s="38">
        <v>0</v>
      </c>
      <c r="G854" s="38">
        <v>0</v>
      </c>
      <c r="H854" s="38">
        <v>0</v>
      </c>
      <c r="I854" s="38">
        <v>0</v>
      </c>
      <c r="J854" s="38">
        <v>0.27613628000000001</v>
      </c>
      <c r="K854" s="38">
        <v>0</v>
      </c>
      <c r="L854" s="38">
        <v>0</v>
      </c>
      <c r="M854" s="38">
        <v>0</v>
      </c>
      <c r="N854" s="38">
        <v>0</v>
      </c>
      <c r="O854" s="38">
        <v>0</v>
      </c>
      <c r="P854" s="38">
        <v>0</v>
      </c>
      <c r="Q854" s="38">
        <v>0</v>
      </c>
      <c r="R854" s="38">
        <v>0.27613628000000001</v>
      </c>
      <c r="S854" s="40">
        <f t="shared" si="82"/>
        <v>-0.27613628000000001</v>
      </c>
      <c r="T854" s="26">
        <f t="shared" si="84"/>
        <v>0</v>
      </c>
      <c r="U854" s="38"/>
      <c r="V854" s="38"/>
      <c r="W854" s="41" t="s">
        <v>61</v>
      </c>
      <c r="X854" s="42" t="s">
        <v>237</v>
      </c>
    </row>
    <row r="855" spans="1:24" s="29" customFormat="1" ht="94.5" x14ac:dyDescent="0.25">
      <c r="A855" s="36">
        <f t="shared" si="83"/>
        <v>450</v>
      </c>
      <c r="B855" s="37" t="s">
        <v>1140</v>
      </c>
      <c r="C855" s="38">
        <v>5.5000118879999995</v>
      </c>
      <c r="D855" s="39">
        <f t="shared" si="81"/>
        <v>0</v>
      </c>
      <c r="E855" s="39">
        <f t="shared" si="81"/>
        <v>0.75644352599999998</v>
      </c>
      <c r="F855" s="38">
        <v>0</v>
      </c>
      <c r="G855" s="38">
        <v>0.14442803000000001</v>
      </c>
      <c r="H855" s="38">
        <v>0</v>
      </c>
      <c r="I855" s="38">
        <v>3.2578599999999999E-2</v>
      </c>
      <c r="J855" s="38">
        <v>0</v>
      </c>
      <c r="K855" s="38">
        <v>3.1014989999999999E-2</v>
      </c>
      <c r="L855" s="38">
        <v>0</v>
      </c>
      <c r="M855" s="38">
        <v>0.54842190599999996</v>
      </c>
      <c r="N855" s="38">
        <v>0.66608990999999995</v>
      </c>
      <c r="O855" s="38">
        <v>0.45806828999999999</v>
      </c>
      <c r="P855" s="38">
        <v>5.0263736899999998</v>
      </c>
      <c r="Q855" s="38">
        <v>5.0263736899999998</v>
      </c>
      <c r="R855" s="38">
        <v>4.7435683619999995</v>
      </c>
      <c r="S855" s="40">
        <f t="shared" si="82"/>
        <v>0.75644352599999998</v>
      </c>
      <c r="T855" s="26" t="str">
        <f t="shared" si="84"/>
        <v>-</v>
      </c>
      <c r="U855" s="38"/>
      <c r="V855" s="38"/>
      <c r="W855" s="41" t="s">
        <v>1242</v>
      </c>
      <c r="X855" s="42" t="s">
        <v>237</v>
      </c>
    </row>
    <row r="856" spans="1:24" s="29" customFormat="1" ht="110.25" x14ac:dyDescent="0.25">
      <c r="A856" s="36">
        <f t="shared" si="83"/>
        <v>451</v>
      </c>
      <c r="B856" s="37" t="s">
        <v>1141</v>
      </c>
      <c r="C856" s="38">
        <v>47.910824133043377</v>
      </c>
      <c r="D856" s="39">
        <f t="shared" si="81"/>
        <v>0</v>
      </c>
      <c r="E856" s="39">
        <f t="shared" si="81"/>
        <v>27.594239169999998</v>
      </c>
      <c r="F856" s="38">
        <v>0</v>
      </c>
      <c r="G856" s="38">
        <v>9.2363319999999999E-2</v>
      </c>
      <c r="H856" s="38">
        <v>0</v>
      </c>
      <c r="I856" s="38">
        <v>2.81971E-3</v>
      </c>
      <c r="J856" s="38">
        <v>0</v>
      </c>
      <c r="K856" s="38">
        <v>0.3951692</v>
      </c>
      <c r="L856" s="38">
        <v>0</v>
      </c>
      <c r="M856" s="38">
        <v>27.103886939999999</v>
      </c>
      <c r="N856" s="38">
        <v>67.157833609999997</v>
      </c>
      <c r="O856" s="38">
        <v>48.303512380000001</v>
      </c>
      <c r="P856" s="38">
        <v>69.946283480000005</v>
      </c>
      <c r="Q856" s="38">
        <v>69.946283480000005</v>
      </c>
      <c r="R856" s="38">
        <v>20.316584963043379</v>
      </c>
      <c r="S856" s="40">
        <f t="shared" si="82"/>
        <v>27.594239169999998</v>
      </c>
      <c r="T856" s="26" t="str">
        <f t="shared" si="84"/>
        <v>-</v>
      </c>
      <c r="U856" s="38"/>
      <c r="V856" s="38"/>
      <c r="W856" s="41" t="s">
        <v>1243</v>
      </c>
      <c r="X856" s="42" t="s">
        <v>237</v>
      </c>
    </row>
    <row r="857" spans="1:24" s="29" customFormat="1" ht="94.5" x14ac:dyDescent="0.25">
      <c r="A857" s="36">
        <f t="shared" si="83"/>
        <v>452</v>
      </c>
      <c r="B857" s="37" t="s">
        <v>1142</v>
      </c>
      <c r="C857" s="38">
        <v>49.012385599999995</v>
      </c>
      <c r="D857" s="39">
        <f t="shared" si="81"/>
        <v>3.2484044736910116</v>
      </c>
      <c r="E857" s="39">
        <f t="shared" si="81"/>
        <v>1.2451904</v>
      </c>
      <c r="F857" s="38">
        <v>0</v>
      </c>
      <c r="G857" s="38">
        <v>0</v>
      </c>
      <c r="H857" s="38">
        <v>0</v>
      </c>
      <c r="I857" s="38">
        <v>0</v>
      </c>
      <c r="J857" s="38">
        <v>3.2484044736910116</v>
      </c>
      <c r="K857" s="38">
        <v>5.5875250000000001E-2</v>
      </c>
      <c r="L857" s="38">
        <v>0</v>
      </c>
      <c r="M857" s="38">
        <v>1.1893151500000001</v>
      </c>
      <c r="N857" s="38">
        <v>2.59847275</v>
      </c>
      <c r="O857" s="38">
        <v>2.6389869999999999E-2</v>
      </c>
      <c r="P857" s="38">
        <v>0</v>
      </c>
      <c r="Q857" s="38">
        <v>0</v>
      </c>
      <c r="R857" s="38">
        <v>47.767195199999996</v>
      </c>
      <c r="S857" s="40">
        <f t="shared" si="82"/>
        <v>-2.0032140736910113</v>
      </c>
      <c r="T857" s="26">
        <f t="shared" si="84"/>
        <v>0.38332369324228516</v>
      </c>
      <c r="U857" s="38"/>
      <c r="V857" s="38"/>
      <c r="W857" s="41" t="s">
        <v>131</v>
      </c>
      <c r="X857" s="42" t="s">
        <v>237</v>
      </c>
    </row>
    <row r="858" spans="1:24" s="29" customFormat="1" ht="63" x14ac:dyDescent="0.25">
      <c r="A858" s="36">
        <f t="shared" si="83"/>
        <v>453</v>
      </c>
      <c r="B858" s="37" t="s">
        <v>1143</v>
      </c>
      <c r="C858" s="38">
        <v>0.15182080399999942</v>
      </c>
      <c r="D858" s="39">
        <f t="shared" si="81"/>
        <v>0.15181875</v>
      </c>
      <c r="E858" s="39">
        <f t="shared" si="81"/>
        <v>0.15181875249999993</v>
      </c>
      <c r="F858" s="38">
        <v>0</v>
      </c>
      <c r="G858" s="38">
        <v>0</v>
      </c>
      <c r="H858" s="38">
        <v>0</v>
      </c>
      <c r="I858" s="38">
        <v>0</v>
      </c>
      <c r="J858" s="38">
        <v>0.15181875</v>
      </c>
      <c r="K858" s="38">
        <v>0.15181875249999993</v>
      </c>
      <c r="L858" s="38">
        <v>0</v>
      </c>
      <c r="M858" s="38">
        <v>0</v>
      </c>
      <c r="N858" s="38">
        <v>0</v>
      </c>
      <c r="O858" s="38">
        <v>0</v>
      </c>
      <c r="P858" s="38">
        <v>0</v>
      </c>
      <c r="Q858" s="38">
        <v>0</v>
      </c>
      <c r="R858" s="38">
        <v>2.0514999994891703E-6</v>
      </c>
      <c r="S858" s="40">
        <f t="shared" si="82"/>
        <v>2.4999999292951713E-9</v>
      </c>
      <c r="T858" s="26">
        <f t="shared" si="84"/>
        <v>1.0000000164670038</v>
      </c>
      <c r="U858" s="38"/>
      <c r="V858" s="38"/>
      <c r="W858" s="41"/>
      <c r="X858" s="42" t="s">
        <v>237</v>
      </c>
    </row>
    <row r="859" spans="1:24" s="29" customFormat="1" ht="94.5" x14ac:dyDescent="0.25">
      <c r="A859" s="36">
        <f t="shared" si="83"/>
        <v>454</v>
      </c>
      <c r="B859" s="37" t="s">
        <v>1144</v>
      </c>
      <c r="C859" s="38">
        <v>2.1120646335750455</v>
      </c>
      <c r="D859" s="39">
        <f t="shared" si="81"/>
        <v>2.1120613227750451</v>
      </c>
      <c r="E859" s="39">
        <f t="shared" si="81"/>
        <v>3.2034119999999999E-2</v>
      </c>
      <c r="F859" s="38">
        <v>4.0597599999999999E-3</v>
      </c>
      <c r="G859" s="38">
        <v>4.0597599999999999E-3</v>
      </c>
      <c r="H859" s="38">
        <v>2.006458256636293</v>
      </c>
      <c r="I859" s="38">
        <v>3.8656300000000001E-3</v>
      </c>
      <c r="J859" s="38">
        <v>0.10154330613875207</v>
      </c>
      <c r="K859" s="38">
        <v>3.8965900000000001E-3</v>
      </c>
      <c r="L859" s="38">
        <v>0</v>
      </c>
      <c r="M859" s="38">
        <v>2.021214E-2</v>
      </c>
      <c r="N859" s="38">
        <v>1.7184876499999999</v>
      </c>
      <c r="O859" s="38">
        <v>1.70666567</v>
      </c>
      <c r="P859" s="38">
        <v>1.8410517099999999</v>
      </c>
      <c r="Q859" s="38">
        <v>1.8410517099999999</v>
      </c>
      <c r="R859" s="38">
        <v>2.0800305135750454</v>
      </c>
      <c r="S859" s="40">
        <f t="shared" si="82"/>
        <v>-2.080027202775045</v>
      </c>
      <c r="T859" s="26">
        <f t="shared" si="84"/>
        <v>1.5167230067879966E-2</v>
      </c>
      <c r="U859" s="38"/>
      <c r="V859" s="38"/>
      <c r="W859" s="41" t="s">
        <v>132</v>
      </c>
      <c r="X859" s="42" t="s">
        <v>237</v>
      </c>
    </row>
    <row r="860" spans="1:24" s="29" customFormat="1" ht="78.75" x14ac:dyDescent="0.25">
      <c r="A860" s="36">
        <f t="shared" si="83"/>
        <v>455</v>
      </c>
      <c r="B860" s="37" t="s">
        <v>1145</v>
      </c>
      <c r="C860" s="38">
        <v>2.7500046337999997</v>
      </c>
      <c r="D860" s="39">
        <f t="shared" si="81"/>
        <v>2.7499999904999997</v>
      </c>
      <c r="E860" s="39">
        <f t="shared" si="81"/>
        <v>2.7499999904999997</v>
      </c>
      <c r="F860" s="38">
        <v>2.7499999904999997</v>
      </c>
      <c r="G860" s="38">
        <v>2.7499999904999997</v>
      </c>
      <c r="H860" s="38">
        <v>0</v>
      </c>
      <c r="I860" s="38">
        <v>0</v>
      </c>
      <c r="J860" s="38">
        <v>0</v>
      </c>
      <c r="K860" s="38">
        <v>0</v>
      </c>
      <c r="L860" s="38">
        <v>0</v>
      </c>
      <c r="M860" s="38">
        <v>0</v>
      </c>
      <c r="N860" s="38">
        <v>0</v>
      </c>
      <c r="O860" s="38">
        <v>0</v>
      </c>
      <c r="P860" s="38">
        <v>0</v>
      </c>
      <c r="Q860" s="38">
        <v>0</v>
      </c>
      <c r="R860" s="38">
        <v>4.6433000000511981E-6</v>
      </c>
      <c r="S860" s="40">
        <f t="shared" si="82"/>
        <v>0</v>
      </c>
      <c r="T860" s="26">
        <f t="shared" si="84"/>
        <v>1</v>
      </c>
      <c r="U860" s="38"/>
      <c r="V860" s="38"/>
      <c r="W860" s="41"/>
      <c r="X860" s="42" t="s">
        <v>237</v>
      </c>
    </row>
    <row r="861" spans="1:24" s="29" customFormat="1" ht="157.5" x14ac:dyDescent="0.25">
      <c r="A861" s="36">
        <f t="shared" si="83"/>
        <v>456</v>
      </c>
      <c r="B861" s="37" t="s">
        <v>1146</v>
      </c>
      <c r="C861" s="38">
        <v>195.16870154800006</v>
      </c>
      <c r="D861" s="39">
        <f t="shared" si="81"/>
        <v>25.261821873963136</v>
      </c>
      <c r="E861" s="39">
        <f t="shared" si="81"/>
        <v>0</v>
      </c>
      <c r="F861" s="38">
        <v>25.261821873963136</v>
      </c>
      <c r="G861" s="38">
        <v>0</v>
      </c>
      <c r="H861" s="38">
        <v>0</v>
      </c>
      <c r="I861" s="38">
        <v>0</v>
      </c>
      <c r="J861" s="38">
        <v>0</v>
      </c>
      <c r="K861" s="38">
        <v>0</v>
      </c>
      <c r="L861" s="38">
        <v>0</v>
      </c>
      <c r="M861" s="38">
        <v>0</v>
      </c>
      <c r="N861" s="38">
        <v>0</v>
      </c>
      <c r="O861" s="38">
        <v>0</v>
      </c>
      <c r="P861" s="38">
        <v>0</v>
      </c>
      <c r="Q861" s="38">
        <v>0</v>
      </c>
      <c r="R861" s="38">
        <v>195.16870154800006</v>
      </c>
      <c r="S861" s="40">
        <f t="shared" si="82"/>
        <v>-25.261821873963136</v>
      </c>
      <c r="T861" s="26">
        <f t="shared" si="84"/>
        <v>0</v>
      </c>
      <c r="U861" s="38"/>
      <c r="V861" s="38"/>
      <c r="W861" s="41" t="s">
        <v>133</v>
      </c>
      <c r="X861" s="42" t="s">
        <v>237</v>
      </c>
    </row>
    <row r="862" spans="1:24" s="29" customFormat="1" ht="47.25" x14ac:dyDescent="0.25">
      <c r="A862" s="36">
        <f t="shared" si="83"/>
        <v>457</v>
      </c>
      <c r="B862" s="37" t="s">
        <v>1147</v>
      </c>
      <c r="C862" s="38">
        <v>0.53152864</v>
      </c>
      <c r="D862" s="39">
        <f t="shared" si="81"/>
        <v>0.53152864</v>
      </c>
      <c r="E862" s="39">
        <f t="shared" si="81"/>
        <v>0.43494316</v>
      </c>
      <c r="F862" s="38">
        <v>0.43494316</v>
      </c>
      <c r="G862" s="38">
        <v>0.43494316</v>
      </c>
      <c r="H862" s="38">
        <v>0</v>
      </c>
      <c r="I862" s="38">
        <v>0</v>
      </c>
      <c r="J862" s="38">
        <v>9.6585480000000001E-2</v>
      </c>
      <c r="K862" s="38">
        <v>0</v>
      </c>
      <c r="L862" s="38">
        <v>0</v>
      </c>
      <c r="M862" s="38">
        <v>0</v>
      </c>
      <c r="N862" s="38">
        <v>0</v>
      </c>
      <c r="O862" s="38">
        <v>0</v>
      </c>
      <c r="P862" s="38">
        <v>0</v>
      </c>
      <c r="Q862" s="38">
        <v>0</v>
      </c>
      <c r="R862" s="38">
        <v>9.6585480000000001E-2</v>
      </c>
      <c r="S862" s="40">
        <f t="shared" si="82"/>
        <v>-9.6585480000000001E-2</v>
      </c>
      <c r="T862" s="26">
        <f t="shared" si="84"/>
        <v>0.81828734572044881</v>
      </c>
      <c r="U862" s="38"/>
      <c r="V862" s="38"/>
      <c r="W862" s="41" t="s">
        <v>61</v>
      </c>
      <c r="X862" s="42" t="s">
        <v>240</v>
      </c>
    </row>
    <row r="863" spans="1:24" s="29" customFormat="1" ht="31.5" x14ac:dyDescent="0.25">
      <c r="A863" s="36">
        <f t="shared" si="83"/>
        <v>458</v>
      </c>
      <c r="B863" s="37" t="s">
        <v>1148</v>
      </c>
      <c r="C863" s="38">
        <v>2.7886474843999998</v>
      </c>
      <c r="D863" s="39">
        <f t="shared" si="81"/>
        <v>2.7886474799999998</v>
      </c>
      <c r="E863" s="39">
        <f t="shared" si="81"/>
        <v>2.7399100399999998</v>
      </c>
      <c r="F863" s="38">
        <v>2.7399100399999998</v>
      </c>
      <c r="G863" s="38">
        <v>2.7399100399999998</v>
      </c>
      <c r="H863" s="38">
        <v>0</v>
      </c>
      <c r="I863" s="38">
        <v>0</v>
      </c>
      <c r="J863" s="38">
        <v>4.8737440000000021E-2</v>
      </c>
      <c r="K863" s="38">
        <v>0</v>
      </c>
      <c r="L863" s="38">
        <v>0</v>
      </c>
      <c r="M863" s="38">
        <v>0</v>
      </c>
      <c r="N863" s="38">
        <v>0</v>
      </c>
      <c r="O863" s="38">
        <v>0</v>
      </c>
      <c r="P863" s="38">
        <v>0</v>
      </c>
      <c r="Q863" s="38">
        <v>0</v>
      </c>
      <c r="R863" s="38">
        <v>4.8737444399999941E-2</v>
      </c>
      <c r="S863" s="40">
        <f t="shared" si="82"/>
        <v>-4.8737440000000021E-2</v>
      </c>
      <c r="T863" s="26">
        <f t="shared" si="84"/>
        <v>0.98252291107085354</v>
      </c>
      <c r="U863" s="38"/>
      <c r="V863" s="38"/>
      <c r="W863" s="41"/>
      <c r="X863" s="42" t="s">
        <v>240</v>
      </c>
    </row>
    <row r="864" spans="1:24" s="29" customFormat="1" ht="31.5" x14ac:dyDescent="0.25">
      <c r="A864" s="36">
        <f t="shared" si="83"/>
        <v>459</v>
      </c>
      <c r="B864" s="37" t="s">
        <v>1149</v>
      </c>
      <c r="C864" s="38">
        <v>2.8879118691999994</v>
      </c>
      <c r="D864" s="39">
        <f t="shared" si="81"/>
        <v>2.8879118699999999</v>
      </c>
      <c r="E864" s="39">
        <f t="shared" si="81"/>
        <v>2.8879118699999995</v>
      </c>
      <c r="F864" s="38">
        <v>2.8879118699999999</v>
      </c>
      <c r="G864" s="38">
        <v>2.8879118699999995</v>
      </c>
      <c r="H864" s="38">
        <v>0</v>
      </c>
      <c r="I864" s="38">
        <v>0</v>
      </c>
      <c r="J864" s="38">
        <v>0</v>
      </c>
      <c r="K864" s="38">
        <v>0</v>
      </c>
      <c r="L864" s="38">
        <v>0</v>
      </c>
      <c r="M864" s="38">
        <v>0</v>
      </c>
      <c r="N864" s="38">
        <v>0</v>
      </c>
      <c r="O864" s="38">
        <v>0</v>
      </c>
      <c r="P864" s="38">
        <v>0</v>
      </c>
      <c r="Q864" s="38">
        <v>0</v>
      </c>
      <c r="R864" s="38">
        <v>-8.000000661922968E-10</v>
      </c>
      <c r="S864" s="40">
        <f t="shared" si="82"/>
        <v>0</v>
      </c>
      <c r="T864" s="26">
        <f t="shared" si="84"/>
        <v>0.99999999999999989</v>
      </c>
      <c r="U864" s="38"/>
      <c r="V864" s="38"/>
      <c r="W864" s="41"/>
      <c r="X864" s="42" t="s">
        <v>240</v>
      </c>
    </row>
    <row r="865" spans="1:24" s="29" customFormat="1" ht="78.75" x14ac:dyDescent="0.25">
      <c r="A865" s="36">
        <f t="shared" si="83"/>
        <v>460</v>
      </c>
      <c r="B865" s="37" t="s">
        <v>1150</v>
      </c>
      <c r="C865" s="38">
        <v>52.075460491208574</v>
      </c>
      <c r="D865" s="39">
        <f t="shared" si="81"/>
        <v>0</v>
      </c>
      <c r="E865" s="39">
        <f t="shared" si="81"/>
        <v>4.6424825300000006</v>
      </c>
      <c r="F865" s="38">
        <v>0</v>
      </c>
      <c r="G865" s="38">
        <v>0.10103593</v>
      </c>
      <c r="H865" s="38">
        <v>0</v>
      </c>
      <c r="I865" s="38">
        <v>9.7999139999999998E-2</v>
      </c>
      <c r="J865" s="38">
        <v>0</v>
      </c>
      <c r="K865" s="38">
        <v>0.12338650000000001</v>
      </c>
      <c r="L865" s="38">
        <v>0</v>
      </c>
      <c r="M865" s="38">
        <v>4.3200609600000002</v>
      </c>
      <c r="N865" s="38">
        <v>5.1031932100000006</v>
      </c>
      <c r="O865" s="38">
        <v>4.7807716400000002</v>
      </c>
      <c r="P865" s="38">
        <v>0</v>
      </c>
      <c r="Q865" s="38">
        <v>0</v>
      </c>
      <c r="R865" s="38">
        <v>47.432977961208572</v>
      </c>
      <c r="S865" s="40">
        <f t="shared" si="82"/>
        <v>4.6424825300000006</v>
      </c>
      <c r="T865" s="26" t="str">
        <f t="shared" si="84"/>
        <v>-</v>
      </c>
      <c r="U865" s="38"/>
      <c r="V865" s="38"/>
      <c r="W865" s="41" t="s">
        <v>1244</v>
      </c>
      <c r="X865" s="42" t="s">
        <v>237</v>
      </c>
    </row>
    <row r="866" spans="1:24" s="29" customFormat="1" ht="94.5" x14ac:dyDescent="0.25">
      <c r="A866" s="36">
        <f t="shared" si="83"/>
        <v>461</v>
      </c>
      <c r="B866" s="37" t="s">
        <v>1151</v>
      </c>
      <c r="C866" s="38">
        <v>13.796868197682688</v>
      </c>
      <c r="D866" s="39">
        <f t="shared" si="81"/>
        <v>9.4997999999999999E-2</v>
      </c>
      <c r="E866" s="39">
        <f t="shared" si="81"/>
        <v>0.29980523399999998</v>
      </c>
      <c r="F866" s="38">
        <v>1.3751920000000001E-2</v>
      </c>
      <c r="G866" s="38">
        <v>1.3751920000000001E-2</v>
      </c>
      <c r="H866" s="38">
        <v>0</v>
      </c>
      <c r="I866" s="38">
        <v>1.06366E-2</v>
      </c>
      <c r="J866" s="38">
        <v>0</v>
      </c>
      <c r="K866" s="38">
        <v>1.072179E-2</v>
      </c>
      <c r="L866" s="38">
        <v>8.1246079999999998E-2</v>
      </c>
      <c r="M866" s="38">
        <v>0.264694924</v>
      </c>
      <c r="N866" s="38">
        <v>8.5871230100000009</v>
      </c>
      <c r="O866" s="38">
        <v>8.5520127000000006</v>
      </c>
      <c r="P866" s="38">
        <v>0</v>
      </c>
      <c r="Q866" s="38">
        <v>0</v>
      </c>
      <c r="R866" s="38">
        <v>13.497062963682687</v>
      </c>
      <c r="S866" s="40">
        <f t="shared" si="82"/>
        <v>0.20480723399999998</v>
      </c>
      <c r="T866" s="26">
        <f t="shared" si="84"/>
        <v>3.1559110086528137</v>
      </c>
      <c r="U866" s="38"/>
      <c r="V866" s="38"/>
      <c r="W866" s="41" t="s">
        <v>908</v>
      </c>
      <c r="X866" s="42" t="s">
        <v>237</v>
      </c>
    </row>
    <row r="867" spans="1:24" s="29" customFormat="1" ht="78.75" x14ac:dyDescent="0.25">
      <c r="A867" s="36">
        <f t="shared" si="83"/>
        <v>462</v>
      </c>
      <c r="B867" s="37" t="s">
        <v>1152</v>
      </c>
      <c r="C867" s="38">
        <v>1.3241715880000002</v>
      </c>
      <c r="D867" s="39">
        <f t="shared" si="81"/>
        <v>1.324176</v>
      </c>
      <c r="E867" s="39">
        <f t="shared" si="81"/>
        <v>0.91441400000000006</v>
      </c>
      <c r="F867" s="38">
        <v>1.3806000000000001E-2</v>
      </c>
      <c r="G867" s="38">
        <v>1.3806000000000001E-2</v>
      </c>
      <c r="H867" s="38">
        <v>0.53023310000000001</v>
      </c>
      <c r="I867" s="38">
        <v>0.530233116</v>
      </c>
      <c r="J867" s="38">
        <v>0</v>
      </c>
      <c r="K867" s="38">
        <v>0.37037488400000002</v>
      </c>
      <c r="L867" s="38">
        <v>0.78013690000000002</v>
      </c>
      <c r="M867" s="38">
        <v>0</v>
      </c>
      <c r="N867" s="38">
        <v>0</v>
      </c>
      <c r="O867" s="38">
        <v>0</v>
      </c>
      <c r="P867" s="38">
        <v>0</v>
      </c>
      <c r="Q867" s="38">
        <v>0</v>
      </c>
      <c r="R867" s="38">
        <v>0.40975758800000017</v>
      </c>
      <c r="S867" s="40">
        <f t="shared" si="82"/>
        <v>-0.40976199999999996</v>
      </c>
      <c r="T867" s="26">
        <f t="shared" si="84"/>
        <v>0.69055321951160575</v>
      </c>
      <c r="U867" s="38"/>
      <c r="V867" s="38"/>
      <c r="W867" s="41" t="s">
        <v>134</v>
      </c>
      <c r="X867" s="42" t="s">
        <v>237</v>
      </c>
    </row>
    <row r="868" spans="1:24" s="29" customFormat="1" ht="78.75" x14ac:dyDescent="0.25">
      <c r="A868" s="36">
        <f t="shared" si="83"/>
        <v>463</v>
      </c>
      <c r="B868" s="37" t="s">
        <v>1153</v>
      </c>
      <c r="C868" s="38">
        <v>0</v>
      </c>
      <c r="D868" s="39">
        <f t="shared" si="81"/>
        <v>0</v>
      </c>
      <c r="E868" s="39">
        <f t="shared" si="81"/>
        <v>0.29783999999999999</v>
      </c>
      <c r="F868" s="38">
        <v>0</v>
      </c>
      <c r="G868" s="38">
        <v>0</v>
      </c>
      <c r="H868" s="38">
        <v>0</v>
      </c>
      <c r="I868" s="38">
        <v>0</v>
      </c>
      <c r="J868" s="38">
        <v>0</v>
      </c>
      <c r="K868" s="38">
        <v>0.19389000000000001</v>
      </c>
      <c r="L868" s="38">
        <v>0</v>
      </c>
      <c r="M868" s="38">
        <v>0.10395</v>
      </c>
      <c r="N868" s="38">
        <v>0</v>
      </c>
      <c r="O868" s="38">
        <v>0</v>
      </c>
      <c r="P868" s="38">
        <v>0</v>
      </c>
      <c r="Q868" s="38">
        <v>0</v>
      </c>
      <c r="R868" s="38">
        <v>0</v>
      </c>
      <c r="S868" s="40">
        <f t="shared" si="82"/>
        <v>0.29783999999999999</v>
      </c>
      <c r="T868" s="26" t="str">
        <f t="shared" si="84"/>
        <v>-</v>
      </c>
      <c r="U868" s="38"/>
      <c r="V868" s="38"/>
      <c r="W868" s="41" t="s">
        <v>1245</v>
      </c>
      <c r="X868" s="42" t="s">
        <v>237</v>
      </c>
    </row>
    <row r="869" spans="1:24" s="29" customFormat="1" ht="78.75" x14ac:dyDescent="0.25">
      <c r="A869" s="36">
        <f t="shared" si="83"/>
        <v>464</v>
      </c>
      <c r="B869" s="37" t="s">
        <v>1154</v>
      </c>
      <c r="C869" s="38">
        <v>0</v>
      </c>
      <c r="D869" s="39">
        <f t="shared" si="81"/>
        <v>0</v>
      </c>
      <c r="E869" s="39">
        <f t="shared" si="81"/>
        <v>9.9511999999999989E-2</v>
      </c>
      <c r="F869" s="38">
        <v>0</v>
      </c>
      <c r="G869" s="38">
        <v>0</v>
      </c>
      <c r="H869" s="38">
        <v>0</v>
      </c>
      <c r="I869" s="38">
        <v>0</v>
      </c>
      <c r="J869" s="38">
        <v>0</v>
      </c>
      <c r="K869" s="38">
        <v>3.6736999999999999E-2</v>
      </c>
      <c r="L869" s="38">
        <v>0</v>
      </c>
      <c r="M869" s="38">
        <v>6.2774999999999997E-2</v>
      </c>
      <c r="N869" s="38">
        <v>0</v>
      </c>
      <c r="O869" s="38">
        <v>0</v>
      </c>
      <c r="P869" s="38">
        <v>0</v>
      </c>
      <c r="Q869" s="38">
        <v>0</v>
      </c>
      <c r="R869" s="38">
        <v>0</v>
      </c>
      <c r="S869" s="40">
        <f t="shared" si="82"/>
        <v>9.9511999999999989E-2</v>
      </c>
      <c r="T869" s="26" t="str">
        <f t="shared" si="84"/>
        <v>-</v>
      </c>
      <c r="U869" s="38"/>
      <c r="V869" s="38"/>
      <c r="W869" s="41" t="s">
        <v>1245</v>
      </c>
      <c r="X869" s="42" t="s">
        <v>237</v>
      </c>
    </row>
    <row r="870" spans="1:24" s="29" customFormat="1" ht="78.75" x14ac:dyDescent="0.25">
      <c r="A870" s="36">
        <f t="shared" si="83"/>
        <v>465</v>
      </c>
      <c r="B870" s="37" t="s">
        <v>1155</v>
      </c>
      <c r="C870" s="38">
        <v>0</v>
      </c>
      <c r="D870" s="39">
        <f t="shared" si="81"/>
        <v>0</v>
      </c>
      <c r="E870" s="39">
        <f t="shared" si="81"/>
        <v>0.53681400000000001</v>
      </c>
      <c r="F870" s="38">
        <v>0</v>
      </c>
      <c r="G870" s="38">
        <v>0</v>
      </c>
      <c r="H870" s="38">
        <v>0</v>
      </c>
      <c r="I870" s="38">
        <v>0</v>
      </c>
      <c r="J870" s="38">
        <v>0</v>
      </c>
      <c r="K870" s="38">
        <v>0.38061899999999999</v>
      </c>
      <c r="L870" s="38">
        <v>0</v>
      </c>
      <c r="M870" s="38">
        <v>0.156195</v>
      </c>
      <c r="N870" s="38">
        <v>0</v>
      </c>
      <c r="O870" s="38">
        <v>0</v>
      </c>
      <c r="P870" s="38">
        <v>0</v>
      </c>
      <c r="Q870" s="38">
        <v>0</v>
      </c>
      <c r="R870" s="38">
        <v>0</v>
      </c>
      <c r="S870" s="40">
        <f t="shared" si="82"/>
        <v>0.53681400000000001</v>
      </c>
      <c r="T870" s="26" t="str">
        <f t="shared" si="84"/>
        <v>-</v>
      </c>
      <c r="U870" s="38"/>
      <c r="V870" s="38"/>
      <c r="W870" s="41" t="s">
        <v>1245</v>
      </c>
      <c r="X870" s="42" t="s">
        <v>237</v>
      </c>
    </row>
    <row r="871" spans="1:24" s="29" customFormat="1" ht="110.25" x14ac:dyDescent="0.25">
      <c r="A871" s="36">
        <f t="shared" si="83"/>
        <v>466</v>
      </c>
      <c r="B871" s="37" t="s">
        <v>1156</v>
      </c>
      <c r="C871" s="38">
        <v>0.15106997599999961</v>
      </c>
      <c r="D871" s="39">
        <f t="shared" si="81"/>
        <v>0.15107319</v>
      </c>
      <c r="E871" s="39">
        <f t="shared" si="81"/>
        <v>0.1510731945799999</v>
      </c>
      <c r="F871" s="38">
        <v>0</v>
      </c>
      <c r="G871" s="38">
        <v>0</v>
      </c>
      <c r="H871" s="38">
        <v>0</v>
      </c>
      <c r="I871" s="38">
        <v>0</v>
      </c>
      <c r="J871" s="38">
        <v>0</v>
      </c>
      <c r="K871" s="38">
        <v>0.1510731945799999</v>
      </c>
      <c r="L871" s="38">
        <v>0.15107319</v>
      </c>
      <c r="M871" s="38">
        <v>0</v>
      </c>
      <c r="N871" s="38">
        <v>0</v>
      </c>
      <c r="O871" s="38">
        <v>0</v>
      </c>
      <c r="P871" s="38">
        <v>0</v>
      </c>
      <c r="Q871" s="38">
        <v>0</v>
      </c>
      <c r="R871" s="38">
        <v>0</v>
      </c>
      <c r="S871" s="40">
        <f t="shared" si="82"/>
        <v>4.5799999071061137E-9</v>
      </c>
      <c r="T871" s="26">
        <f t="shared" si="84"/>
        <v>1.0000000303164307</v>
      </c>
      <c r="U871" s="38"/>
      <c r="V871" s="38"/>
      <c r="W871" s="41"/>
      <c r="X871" s="42" t="s">
        <v>237</v>
      </c>
    </row>
    <row r="872" spans="1:24" s="29" customFormat="1" ht="110.25" x14ac:dyDescent="0.25">
      <c r="A872" s="36">
        <f t="shared" si="83"/>
        <v>467</v>
      </c>
      <c r="B872" s="37" t="s">
        <v>1157</v>
      </c>
      <c r="C872" s="38">
        <v>0.12664423972999961</v>
      </c>
      <c r="D872" s="39">
        <f t="shared" si="81"/>
        <v>0.12664196</v>
      </c>
      <c r="E872" s="39">
        <f t="shared" si="81"/>
        <v>0.12664195832999983</v>
      </c>
      <c r="F872" s="38">
        <v>0</v>
      </c>
      <c r="G872" s="38">
        <v>0</v>
      </c>
      <c r="H872" s="38">
        <v>0.12664196</v>
      </c>
      <c r="I872" s="38">
        <v>0.12664195832999983</v>
      </c>
      <c r="J872" s="38">
        <v>0</v>
      </c>
      <c r="K872" s="38">
        <v>0</v>
      </c>
      <c r="L872" s="38">
        <v>0</v>
      </c>
      <c r="M872" s="38">
        <v>0</v>
      </c>
      <c r="N872" s="38">
        <v>0</v>
      </c>
      <c r="O872" s="38">
        <v>0</v>
      </c>
      <c r="P872" s="38">
        <v>0</v>
      </c>
      <c r="Q872" s="38">
        <v>0</v>
      </c>
      <c r="R872" s="38">
        <v>2.281399999776168E-6</v>
      </c>
      <c r="S872" s="40">
        <f t="shared" si="82"/>
        <v>-1.6700001659319952E-9</v>
      </c>
      <c r="T872" s="26">
        <f t="shared" si="84"/>
        <v>0.999999986813216</v>
      </c>
      <c r="U872" s="38"/>
      <c r="V872" s="38"/>
      <c r="W872" s="41"/>
      <c r="X872" s="42" t="s">
        <v>237</v>
      </c>
    </row>
    <row r="873" spans="1:24" s="29" customFormat="1" ht="78.75" x14ac:dyDescent="0.25">
      <c r="A873" s="36">
        <f t="shared" si="83"/>
        <v>468</v>
      </c>
      <c r="B873" s="37" t="s">
        <v>1158</v>
      </c>
      <c r="C873" s="38">
        <v>4.017710664</v>
      </c>
      <c r="D873" s="39">
        <f t="shared" si="81"/>
        <v>4.0177088399999992</v>
      </c>
      <c r="E873" s="39">
        <f t="shared" si="81"/>
        <v>2.2104251869999998</v>
      </c>
      <c r="F873" s="38">
        <v>7.1727300000000004E-3</v>
      </c>
      <c r="G873" s="38">
        <v>7.1727300000000004E-3</v>
      </c>
      <c r="H873" s="38">
        <v>0</v>
      </c>
      <c r="I873" s="38">
        <v>0.23808793</v>
      </c>
      <c r="J873" s="38">
        <v>4.0105361099999994</v>
      </c>
      <c r="K873" s="38">
        <v>1.3790129999999999E-2</v>
      </c>
      <c r="L873" s="38">
        <v>0</v>
      </c>
      <c r="M873" s="38">
        <v>1.9513743969999999</v>
      </c>
      <c r="N873" s="38">
        <v>2.0066329999999999</v>
      </c>
      <c r="O873" s="38">
        <v>1.74758221</v>
      </c>
      <c r="P873" s="38">
        <v>0</v>
      </c>
      <c r="Q873" s="38">
        <v>0</v>
      </c>
      <c r="R873" s="38">
        <v>1.8072854770000002</v>
      </c>
      <c r="S873" s="40">
        <f t="shared" si="82"/>
        <v>-1.8072836529999994</v>
      </c>
      <c r="T873" s="26">
        <f t="shared" si="84"/>
        <v>0.55017057607389996</v>
      </c>
      <c r="U873" s="38"/>
      <c r="V873" s="38"/>
      <c r="W873" s="41" t="s">
        <v>135</v>
      </c>
      <c r="X873" s="42" t="s">
        <v>237</v>
      </c>
    </row>
    <row r="874" spans="1:24" s="29" customFormat="1" ht="63" x14ac:dyDescent="0.25">
      <c r="A874" s="36">
        <f t="shared" si="83"/>
        <v>469</v>
      </c>
      <c r="B874" s="37" t="s">
        <v>1159</v>
      </c>
      <c r="C874" s="38">
        <v>0.35456455999999997</v>
      </c>
      <c r="D874" s="39">
        <f t="shared" si="81"/>
        <v>0.35456455999999997</v>
      </c>
      <c r="E874" s="39">
        <f t="shared" si="81"/>
        <v>0</v>
      </c>
      <c r="F874" s="38">
        <v>0</v>
      </c>
      <c r="G874" s="38">
        <v>0</v>
      </c>
      <c r="H874" s="38">
        <v>0</v>
      </c>
      <c r="I874" s="38">
        <v>0</v>
      </c>
      <c r="J874" s="38">
        <v>0.35456455999999997</v>
      </c>
      <c r="K874" s="38">
        <v>0</v>
      </c>
      <c r="L874" s="38">
        <v>0</v>
      </c>
      <c r="M874" s="38">
        <v>0</v>
      </c>
      <c r="N874" s="38">
        <v>0</v>
      </c>
      <c r="O874" s="38">
        <v>0</v>
      </c>
      <c r="P874" s="38">
        <v>0</v>
      </c>
      <c r="Q874" s="38">
        <v>0</v>
      </c>
      <c r="R874" s="38">
        <v>0.35456455999999997</v>
      </c>
      <c r="S874" s="40">
        <f t="shared" si="82"/>
        <v>-0.35456455999999997</v>
      </c>
      <c r="T874" s="26">
        <f t="shared" si="84"/>
        <v>0</v>
      </c>
      <c r="U874" s="38"/>
      <c r="V874" s="38"/>
      <c r="W874" s="41" t="s">
        <v>61</v>
      </c>
      <c r="X874" s="42" t="s">
        <v>237</v>
      </c>
    </row>
    <row r="875" spans="1:24" s="29" customFormat="1" ht="47.25" x14ac:dyDescent="0.25">
      <c r="A875" s="36">
        <f t="shared" si="83"/>
        <v>470</v>
      </c>
      <c r="B875" s="37" t="s">
        <v>1160</v>
      </c>
      <c r="C875" s="38">
        <v>0</v>
      </c>
      <c r="D875" s="39">
        <f t="shared" si="81"/>
        <v>0</v>
      </c>
      <c r="E875" s="39">
        <f t="shared" si="81"/>
        <v>1.5502169999999999E-2</v>
      </c>
      <c r="F875" s="38">
        <v>0</v>
      </c>
      <c r="G875" s="38">
        <v>0</v>
      </c>
      <c r="H875" s="38">
        <v>0</v>
      </c>
      <c r="I875" s="38">
        <v>0</v>
      </c>
      <c r="J875" s="38">
        <v>0</v>
      </c>
      <c r="K875" s="38">
        <v>0</v>
      </c>
      <c r="L875" s="38">
        <v>0</v>
      </c>
      <c r="M875" s="38">
        <v>1.5502169999999999E-2</v>
      </c>
      <c r="N875" s="38">
        <v>1.5777486199999999</v>
      </c>
      <c r="O875" s="38">
        <v>1.5777486199999999</v>
      </c>
      <c r="P875" s="38">
        <v>0</v>
      </c>
      <c r="Q875" s="38">
        <v>0</v>
      </c>
      <c r="R875" s="38">
        <v>0</v>
      </c>
      <c r="S875" s="40">
        <f t="shared" si="82"/>
        <v>1.5502169999999999E-2</v>
      </c>
      <c r="T875" s="26" t="str">
        <f t="shared" si="84"/>
        <v>-</v>
      </c>
      <c r="U875" s="38"/>
      <c r="V875" s="38"/>
      <c r="W875" s="41" t="s">
        <v>136</v>
      </c>
      <c r="X875" s="42" t="s">
        <v>237</v>
      </c>
    </row>
    <row r="876" spans="1:24" s="29" customFormat="1" ht="94.5" x14ac:dyDescent="0.25">
      <c r="A876" s="36">
        <f t="shared" si="83"/>
        <v>471</v>
      </c>
      <c r="B876" s="37" t="s">
        <v>1161</v>
      </c>
      <c r="C876" s="38">
        <v>4.0186443826581177</v>
      </c>
      <c r="D876" s="39">
        <f t="shared" si="81"/>
        <v>4.0186443826581177</v>
      </c>
      <c r="E876" s="39">
        <f t="shared" si="81"/>
        <v>0.20057174</v>
      </c>
      <c r="F876" s="38">
        <v>5.37595E-3</v>
      </c>
      <c r="G876" s="38">
        <v>5.37595E-3</v>
      </c>
      <c r="H876" s="38">
        <v>3.4442495994581179</v>
      </c>
      <c r="I876" s="38">
        <v>1.6411999999999999E-4</v>
      </c>
      <c r="J876" s="38">
        <v>0</v>
      </c>
      <c r="K876" s="38">
        <v>1.6542999999999999E-4</v>
      </c>
      <c r="L876" s="38">
        <v>0.56901883319999991</v>
      </c>
      <c r="M876" s="38">
        <v>0.19486624</v>
      </c>
      <c r="N876" s="38">
        <v>9.0577399999999999E-3</v>
      </c>
      <c r="O876" s="38">
        <v>3.3522399999999998E-3</v>
      </c>
      <c r="P876" s="38">
        <v>0</v>
      </c>
      <c r="Q876" s="38">
        <v>0</v>
      </c>
      <c r="R876" s="38">
        <v>3.8180726426581177</v>
      </c>
      <c r="S876" s="40">
        <f t="shared" si="82"/>
        <v>-3.8180726426581177</v>
      </c>
      <c r="T876" s="26">
        <f t="shared" si="84"/>
        <v>4.9910298324862615E-2</v>
      </c>
      <c r="U876" s="38"/>
      <c r="V876" s="38"/>
      <c r="W876" s="41" t="s">
        <v>135</v>
      </c>
      <c r="X876" s="42" t="s">
        <v>237</v>
      </c>
    </row>
    <row r="877" spans="1:24" s="29" customFormat="1" ht="47.25" x14ac:dyDescent="0.25">
      <c r="A877" s="36">
        <f t="shared" si="83"/>
        <v>472</v>
      </c>
      <c r="B877" s="37" t="s">
        <v>319</v>
      </c>
      <c r="C877" s="38">
        <v>0</v>
      </c>
      <c r="D877" s="39">
        <f t="shared" si="81"/>
        <v>0</v>
      </c>
      <c r="E877" s="39">
        <f t="shared" si="81"/>
        <v>0</v>
      </c>
      <c r="F877" s="38">
        <v>0</v>
      </c>
      <c r="G877" s="38">
        <v>0</v>
      </c>
      <c r="H877" s="38">
        <v>0</v>
      </c>
      <c r="I877" s="38">
        <v>0</v>
      </c>
      <c r="J877" s="38">
        <v>0</v>
      </c>
      <c r="K877" s="38">
        <v>0</v>
      </c>
      <c r="L877" s="38">
        <v>0</v>
      </c>
      <c r="M877" s="38">
        <v>0</v>
      </c>
      <c r="N877" s="38">
        <v>9.3254250800000005</v>
      </c>
      <c r="O877" s="38">
        <v>9.3254250800000005</v>
      </c>
      <c r="P877" s="38">
        <v>9.3254249999999992</v>
      </c>
      <c r="Q877" s="38">
        <v>9.3254249999999992</v>
      </c>
      <c r="R877" s="38">
        <v>0</v>
      </c>
      <c r="S877" s="40">
        <f t="shared" si="82"/>
        <v>0</v>
      </c>
      <c r="T877" s="26" t="str">
        <f t="shared" si="84"/>
        <v>-</v>
      </c>
      <c r="U877" s="38"/>
      <c r="V877" s="38"/>
      <c r="W877" s="41" t="s">
        <v>1246</v>
      </c>
      <c r="X877" s="42" t="s">
        <v>1247</v>
      </c>
    </row>
    <row r="878" spans="1:24" s="29" customFormat="1" ht="47.25" x14ac:dyDescent="0.25">
      <c r="A878" s="36">
        <f t="shared" si="83"/>
        <v>473</v>
      </c>
      <c r="B878" s="37" t="s">
        <v>500</v>
      </c>
      <c r="C878" s="38">
        <v>0.15401764739999999</v>
      </c>
      <c r="D878" s="39">
        <f t="shared" si="81"/>
        <v>0.1540176436</v>
      </c>
      <c r="E878" s="39">
        <f t="shared" si="81"/>
        <v>0.15401764359999998</v>
      </c>
      <c r="F878" s="38">
        <v>0.1540176436</v>
      </c>
      <c r="G878" s="38">
        <v>0.15401764359999998</v>
      </c>
      <c r="H878" s="38">
        <v>0</v>
      </c>
      <c r="I878" s="38">
        <v>0</v>
      </c>
      <c r="J878" s="38">
        <v>0</v>
      </c>
      <c r="K878" s="38">
        <v>0</v>
      </c>
      <c r="L878" s="38">
        <v>0</v>
      </c>
      <c r="M878" s="38">
        <v>0</v>
      </c>
      <c r="N878" s="38">
        <v>0</v>
      </c>
      <c r="O878" s="38">
        <v>0</v>
      </c>
      <c r="P878" s="38">
        <v>0</v>
      </c>
      <c r="Q878" s="38">
        <v>0</v>
      </c>
      <c r="R878" s="38">
        <v>3.800000009102078E-9</v>
      </c>
      <c r="S878" s="40">
        <f t="shared" si="82"/>
        <v>0</v>
      </c>
      <c r="T878" s="26">
        <f t="shared" si="84"/>
        <v>0.99999999999999978</v>
      </c>
      <c r="U878" s="38"/>
      <c r="V878" s="38"/>
      <c r="W878" s="41"/>
      <c r="X878" s="42" t="s">
        <v>241</v>
      </c>
    </row>
    <row r="879" spans="1:24" s="29" customFormat="1" ht="63" x14ac:dyDescent="0.25">
      <c r="A879" s="36">
        <f t="shared" si="83"/>
        <v>474</v>
      </c>
      <c r="B879" s="37" t="s">
        <v>1162</v>
      </c>
      <c r="C879" s="38">
        <v>0</v>
      </c>
      <c r="D879" s="39">
        <f t="shared" si="81"/>
        <v>0</v>
      </c>
      <c r="E879" s="39">
        <f t="shared" si="81"/>
        <v>1.2314953312000001</v>
      </c>
      <c r="F879" s="38">
        <v>0</v>
      </c>
      <c r="G879" s="38">
        <v>9.2040000000000004E-3</v>
      </c>
      <c r="H879" s="38">
        <v>0</v>
      </c>
      <c r="I879" s="38">
        <v>0.23571375999999997</v>
      </c>
      <c r="J879" s="38">
        <v>0</v>
      </c>
      <c r="K879" s="38">
        <v>0.49333623719999997</v>
      </c>
      <c r="L879" s="38">
        <v>0</v>
      </c>
      <c r="M879" s="38">
        <v>0.49324133400000003</v>
      </c>
      <c r="N879" s="38">
        <v>1.0227246999999999</v>
      </c>
      <c r="O879" s="38">
        <v>0.31269732</v>
      </c>
      <c r="P879" s="38">
        <v>1.0805547</v>
      </c>
      <c r="Q879" s="38">
        <v>0.87458546000000004</v>
      </c>
      <c r="R879" s="38">
        <v>0</v>
      </c>
      <c r="S879" s="40">
        <f t="shared" si="82"/>
        <v>1.2314953312000001</v>
      </c>
      <c r="T879" s="26" t="str">
        <f t="shared" si="84"/>
        <v>-</v>
      </c>
      <c r="U879" s="38"/>
      <c r="V879" s="38"/>
      <c r="W879" s="41" t="s">
        <v>864</v>
      </c>
      <c r="X879" s="42" t="s">
        <v>237</v>
      </c>
    </row>
    <row r="880" spans="1:24" s="29" customFormat="1" ht="110.25" x14ac:dyDescent="0.25">
      <c r="A880" s="36">
        <f t="shared" si="83"/>
        <v>475</v>
      </c>
      <c r="B880" s="37" t="s">
        <v>1163</v>
      </c>
      <c r="C880" s="38">
        <v>0</v>
      </c>
      <c r="D880" s="39">
        <f t="shared" si="81"/>
        <v>0</v>
      </c>
      <c r="E880" s="39">
        <f t="shared" si="81"/>
        <v>0.2079</v>
      </c>
      <c r="F880" s="38">
        <v>0</v>
      </c>
      <c r="G880" s="38">
        <v>0</v>
      </c>
      <c r="H880" s="38">
        <v>0</v>
      </c>
      <c r="I880" s="38">
        <v>0</v>
      </c>
      <c r="J880" s="38">
        <v>0</v>
      </c>
      <c r="K880" s="38">
        <v>0</v>
      </c>
      <c r="L880" s="38">
        <v>0</v>
      </c>
      <c r="M880" s="38">
        <v>0.2079</v>
      </c>
      <c r="N880" s="38">
        <v>0</v>
      </c>
      <c r="O880" s="38">
        <v>0</v>
      </c>
      <c r="P880" s="38">
        <v>0</v>
      </c>
      <c r="Q880" s="38">
        <v>0</v>
      </c>
      <c r="R880" s="38">
        <v>0</v>
      </c>
      <c r="S880" s="40">
        <f t="shared" si="82"/>
        <v>0.2079</v>
      </c>
      <c r="T880" s="26" t="str">
        <f t="shared" si="84"/>
        <v>-</v>
      </c>
      <c r="U880" s="38"/>
      <c r="V880" s="38"/>
      <c r="W880" s="41" t="s">
        <v>137</v>
      </c>
      <c r="X880" s="42" t="s">
        <v>237</v>
      </c>
    </row>
    <row r="881" spans="1:24" s="29" customFormat="1" ht="47.25" x14ac:dyDescent="0.25">
      <c r="A881" s="36">
        <f t="shared" si="83"/>
        <v>476</v>
      </c>
      <c r="B881" s="37" t="s">
        <v>1164</v>
      </c>
      <c r="C881" s="38">
        <v>4.1341000000000003E-2</v>
      </c>
      <c r="D881" s="39">
        <f t="shared" si="81"/>
        <v>4.1341000000000003E-2</v>
      </c>
      <c r="E881" s="39">
        <f t="shared" si="81"/>
        <v>4.1341017800000032E-2</v>
      </c>
      <c r="F881" s="38">
        <v>0</v>
      </c>
      <c r="G881" s="38">
        <v>0</v>
      </c>
      <c r="H881" s="38">
        <v>4.1341000000000003E-2</v>
      </c>
      <c r="I881" s="38">
        <v>4.1341017800000032E-2</v>
      </c>
      <c r="J881" s="38">
        <v>0</v>
      </c>
      <c r="K881" s="38">
        <v>0</v>
      </c>
      <c r="L881" s="38">
        <v>0</v>
      </c>
      <c r="M881" s="38">
        <v>0</v>
      </c>
      <c r="N881" s="38">
        <v>0</v>
      </c>
      <c r="O881" s="38">
        <v>0</v>
      </c>
      <c r="P881" s="38">
        <v>0</v>
      </c>
      <c r="Q881" s="38">
        <v>0</v>
      </c>
      <c r="R881" s="38">
        <v>0</v>
      </c>
      <c r="S881" s="40">
        <f t="shared" si="82"/>
        <v>1.7800000029488672E-8</v>
      </c>
      <c r="T881" s="26">
        <f t="shared" si="84"/>
        <v>1.0000004305652992</v>
      </c>
      <c r="U881" s="38"/>
      <c r="V881" s="38"/>
      <c r="W881" s="41"/>
      <c r="X881" s="42" t="s">
        <v>237</v>
      </c>
    </row>
    <row r="882" spans="1:24" s="29" customFormat="1" ht="94.5" x14ac:dyDescent="0.25">
      <c r="A882" s="36">
        <f t="shared" si="83"/>
        <v>477</v>
      </c>
      <c r="B882" s="37" t="s">
        <v>1165</v>
      </c>
      <c r="C882" s="38">
        <v>0.33518541480548214</v>
      </c>
      <c r="D882" s="39">
        <f t="shared" si="81"/>
        <v>0.33518541480548214</v>
      </c>
      <c r="E882" s="39">
        <f t="shared" si="81"/>
        <v>2.8814600000000002E-3</v>
      </c>
      <c r="F882" s="38">
        <v>2.8814600000000002E-3</v>
      </c>
      <c r="G882" s="38">
        <v>2.8814600000000002E-3</v>
      </c>
      <c r="H882" s="38">
        <v>0.31142614406520802</v>
      </c>
      <c r="I882" s="38">
        <v>0</v>
      </c>
      <c r="J882" s="38">
        <v>0</v>
      </c>
      <c r="K882" s="38">
        <v>0</v>
      </c>
      <c r="L882" s="38">
        <v>2.0877810740274116E-2</v>
      </c>
      <c r="M882" s="38">
        <v>0</v>
      </c>
      <c r="N882" s="38">
        <v>0.28553445999999999</v>
      </c>
      <c r="O882" s="38">
        <v>0</v>
      </c>
      <c r="P882" s="38">
        <v>0.28553445999999999</v>
      </c>
      <c r="Q882" s="38">
        <v>0</v>
      </c>
      <c r="R882" s="38">
        <v>0.33230395480548214</v>
      </c>
      <c r="S882" s="40">
        <f t="shared" si="82"/>
        <v>-0.33230395480548214</v>
      </c>
      <c r="T882" s="26">
        <f t="shared" si="84"/>
        <v>8.5966151053207228E-3</v>
      </c>
      <c r="U882" s="38"/>
      <c r="V882" s="38"/>
      <c r="W882" s="41" t="s">
        <v>138</v>
      </c>
      <c r="X882" s="42" t="s">
        <v>237</v>
      </c>
    </row>
    <row r="883" spans="1:24" s="29" customFormat="1" ht="94.5" x14ac:dyDescent="0.25">
      <c r="A883" s="36">
        <f t="shared" si="83"/>
        <v>478</v>
      </c>
      <c r="B883" s="37" t="s">
        <v>1166</v>
      </c>
      <c r="C883" s="38">
        <v>0.48261999999999994</v>
      </c>
      <c r="D883" s="39">
        <f t="shared" si="81"/>
        <v>0.48261999999999994</v>
      </c>
      <c r="E883" s="39">
        <f t="shared" si="81"/>
        <v>0</v>
      </c>
      <c r="F883" s="38">
        <v>0</v>
      </c>
      <c r="G883" s="38">
        <v>0</v>
      </c>
      <c r="H883" s="38">
        <v>0</v>
      </c>
      <c r="I883" s="38">
        <v>0</v>
      </c>
      <c r="J883" s="38">
        <v>0.48261999999999994</v>
      </c>
      <c r="K883" s="38">
        <v>0</v>
      </c>
      <c r="L883" s="38">
        <v>0</v>
      </c>
      <c r="M883" s="38">
        <v>0</v>
      </c>
      <c r="N883" s="38">
        <v>0</v>
      </c>
      <c r="O883" s="38">
        <v>0</v>
      </c>
      <c r="P883" s="38">
        <v>0</v>
      </c>
      <c r="Q883" s="38">
        <v>0</v>
      </c>
      <c r="R883" s="38">
        <v>0.48261999999999994</v>
      </c>
      <c r="S883" s="40">
        <f t="shared" si="82"/>
        <v>-0.48261999999999994</v>
      </c>
      <c r="T883" s="26">
        <f t="shared" si="84"/>
        <v>0</v>
      </c>
      <c r="U883" s="38"/>
      <c r="V883" s="38"/>
      <c r="W883" s="41" t="s">
        <v>139</v>
      </c>
      <c r="X883" s="42" t="s">
        <v>237</v>
      </c>
    </row>
    <row r="884" spans="1:24" s="29" customFormat="1" ht="110.25" x14ac:dyDescent="0.25">
      <c r="A884" s="36">
        <f t="shared" si="83"/>
        <v>479</v>
      </c>
      <c r="B884" s="37" t="s">
        <v>1167</v>
      </c>
      <c r="C884" s="38">
        <v>0.44956819999999997</v>
      </c>
      <c r="D884" s="39">
        <f t="shared" si="81"/>
        <v>0.44956819999999997</v>
      </c>
      <c r="E884" s="39">
        <f t="shared" si="81"/>
        <v>0</v>
      </c>
      <c r="F884" s="38">
        <v>0</v>
      </c>
      <c r="G884" s="38">
        <v>0</v>
      </c>
      <c r="H884" s="38">
        <v>0</v>
      </c>
      <c r="I884" s="38">
        <v>0</v>
      </c>
      <c r="J884" s="38">
        <v>0.44956819999999997</v>
      </c>
      <c r="K884" s="38">
        <v>0</v>
      </c>
      <c r="L884" s="38">
        <v>0</v>
      </c>
      <c r="M884" s="38">
        <v>0</v>
      </c>
      <c r="N884" s="38">
        <v>0</v>
      </c>
      <c r="O884" s="38">
        <v>0</v>
      </c>
      <c r="P884" s="38">
        <v>0</v>
      </c>
      <c r="Q884" s="38">
        <v>0</v>
      </c>
      <c r="R884" s="38">
        <v>0.44956819999999997</v>
      </c>
      <c r="S884" s="40">
        <f t="shared" si="82"/>
        <v>-0.44956819999999997</v>
      </c>
      <c r="T884" s="26">
        <f t="shared" si="84"/>
        <v>0</v>
      </c>
      <c r="U884" s="38"/>
      <c r="V884" s="38"/>
      <c r="W884" s="41" t="s">
        <v>140</v>
      </c>
      <c r="X884" s="42" t="s">
        <v>237</v>
      </c>
    </row>
    <row r="885" spans="1:24" s="29" customFormat="1" ht="94.5" x14ac:dyDescent="0.25">
      <c r="A885" s="36">
        <f t="shared" si="83"/>
        <v>480</v>
      </c>
      <c r="B885" s="37" t="s">
        <v>1168</v>
      </c>
      <c r="C885" s="38">
        <v>0.30562</v>
      </c>
      <c r="D885" s="39">
        <f t="shared" si="81"/>
        <v>0.30562</v>
      </c>
      <c r="E885" s="39">
        <f t="shared" si="81"/>
        <v>0</v>
      </c>
      <c r="F885" s="38">
        <v>0</v>
      </c>
      <c r="G885" s="38">
        <v>0</v>
      </c>
      <c r="H885" s="38">
        <v>0</v>
      </c>
      <c r="I885" s="38">
        <v>0</v>
      </c>
      <c r="J885" s="38">
        <v>0.30562</v>
      </c>
      <c r="K885" s="38">
        <v>0</v>
      </c>
      <c r="L885" s="38">
        <v>0</v>
      </c>
      <c r="M885" s="38">
        <v>0</v>
      </c>
      <c r="N885" s="38">
        <v>0</v>
      </c>
      <c r="O885" s="38">
        <v>0</v>
      </c>
      <c r="P885" s="38">
        <v>0</v>
      </c>
      <c r="Q885" s="38">
        <v>0</v>
      </c>
      <c r="R885" s="38">
        <v>0.30562</v>
      </c>
      <c r="S885" s="40">
        <f t="shared" si="82"/>
        <v>-0.30562</v>
      </c>
      <c r="T885" s="26">
        <f t="shared" si="84"/>
        <v>0</v>
      </c>
      <c r="U885" s="38"/>
      <c r="V885" s="38"/>
      <c r="W885" s="41" t="s">
        <v>140</v>
      </c>
      <c r="X885" s="42" t="s">
        <v>237</v>
      </c>
    </row>
    <row r="886" spans="1:24" s="29" customFormat="1" ht="94.5" x14ac:dyDescent="0.25">
      <c r="A886" s="36">
        <f t="shared" si="83"/>
        <v>481</v>
      </c>
      <c r="B886" s="37" t="s">
        <v>1169</v>
      </c>
      <c r="C886" s="38">
        <v>6.8848906178065006</v>
      </c>
      <c r="D886" s="39">
        <f t="shared" si="81"/>
        <v>6.8848906178065006</v>
      </c>
      <c r="E886" s="39">
        <f t="shared" si="81"/>
        <v>3.107994E-2</v>
      </c>
      <c r="F886" s="38">
        <v>0</v>
      </c>
      <c r="G886" s="38">
        <v>0</v>
      </c>
      <c r="H886" s="38">
        <v>0</v>
      </c>
      <c r="I886" s="38">
        <v>0</v>
      </c>
      <c r="J886" s="38">
        <v>0</v>
      </c>
      <c r="K886" s="38">
        <v>0</v>
      </c>
      <c r="L886" s="38">
        <v>6.8848906178065006</v>
      </c>
      <c r="M886" s="38">
        <v>3.107994E-2</v>
      </c>
      <c r="N886" s="38">
        <v>3.1631912999999998</v>
      </c>
      <c r="O886" s="38">
        <v>3.1631912999999998</v>
      </c>
      <c r="P886" s="38">
        <v>0</v>
      </c>
      <c r="Q886" s="38">
        <v>0</v>
      </c>
      <c r="R886" s="38">
        <v>6.8538106778065009</v>
      </c>
      <c r="S886" s="40">
        <f t="shared" si="82"/>
        <v>-6.8538106778065009</v>
      </c>
      <c r="T886" s="26">
        <f t="shared" si="84"/>
        <v>4.5142242230570033E-3</v>
      </c>
      <c r="U886" s="38"/>
      <c r="V886" s="38"/>
      <c r="W886" s="41" t="s">
        <v>141</v>
      </c>
      <c r="X886" s="42" t="s">
        <v>237</v>
      </c>
    </row>
    <row r="887" spans="1:24" s="29" customFormat="1" ht="94.5" x14ac:dyDescent="0.25">
      <c r="A887" s="36">
        <f t="shared" si="83"/>
        <v>482</v>
      </c>
      <c r="B887" s="37" t="s">
        <v>1170</v>
      </c>
      <c r="C887" s="38">
        <v>0.33584875815535126</v>
      </c>
      <c r="D887" s="39">
        <f t="shared" si="81"/>
        <v>0.33584875815535126</v>
      </c>
      <c r="E887" s="39">
        <f t="shared" si="81"/>
        <v>0</v>
      </c>
      <c r="F887" s="38">
        <v>0</v>
      </c>
      <c r="G887" s="38">
        <v>0</v>
      </c>
      <c r="H887" s="38">
        <v>0</v>
      </c>
      <c r="I887" s="38">
        <v>0</v>
      </c>
      <c r="J887" s="38">
        <v>0.31905632024758368</v>
      </c>
      <c r="K887" s="38">
        <v>0</v>
      </c>
      <c r="L887" s="38">
        <v>1.6792437907767563E-2</v>
      </c>
      <c r="M887" s="38">
        <v>0</v>
      </c>
      <c r="N887" s="38">
        <v>0</v>
      </c>
      <c r="O887" s="38">
        <v>0</v>
      </c>
      <c r="P887" s="38">
        <v>0</v>
      </c>
      <c r="Q887" s="38">
        <v>0</v>
      </c>
      <c r="R887" s="38">
        <v>0.33584875815535126</v>
      </c>
      <c r="S887" s="40">
        <f t="shared" si="82"/>
        <v>-0.33584875815535126</v>
      </c>
      <c r="T887" s="26">
        <f t="shared" si="84"/>
        <v>0</v>
      </c>
      <c r="U887" s="38"/>
      <c r="V887" s="38"/>
      <c r="W887" s="41" t="s">
        <v>142</v>
      </c>
      <c r="X887" s="42" t="s">
        <v>237</v>
      </c>
    </row>
    <row r="888" spans="1:24" s="29" customFormat="1" ht="94.5" x14ac:dyDescent="0.25">
      <c r="A888" s="36">
        <f t="shared" si="83"/>
        <v>483</v>
      </c>
      <c r="B888" s="37" t="s">
        <v>1171</v>
      </c>
      <c r="C888" s="38">
        <v>0.66659417496171947</v>
      </c>
      <c r="D888" s="39">
        <f t="shared" si="81"/>
        <v>0.66659417496171947</v>
      </c>
      <c r="E888" s="39">
        <f t="shared" si="81"/>
        <v>0.67155855399999997</v>
      </c>
      <c r="F888" s="38">
        <v>0</v>
      </c>
      <c r="G888" s="38">
        <v>0</v>
      </c>
      <c r="H888" s="38">
        <v>0</v>
      </c>
      <c r="I888" s="38">
        <v>0</v>
      </c>
      <c r="J888" s="38">
        <v>0.66659417496171947</v>
      </c>
      <c r="K888" s="38">
        <v>0.63265543999999996</v>
      </c>
      <c r="L888" s="38">
        <v>0</v>
      </c>
      <c r="M888" s="38">
        <v>3.8903114000000058E-2</v>
      </c>
      <c r="N888" s="38">
        <v>0.57447108000000002</v>
      </c>
      <c r="O888" s="38">
        <v>0</v>
      </c>
      <c r="P888" s="38">
        <v>0.57447108000000002</v>
      </c>
      <c r="Q888" s="38">
        <v>0</v>
      </c>
      <c r="R888" s="38">
        <v>0</v>
      </c>
      <c r="S888" s="40">
        <f t="shared" si="82"/>
        <v>4.9643790382805086E-3</v>
      </c>
      <c r="T888" s="26">
        <f t="shared" si="84"/>
        <v>1.0074473783671536</v>
      </c>
      <c r="U888" s="38"/>
      <c r="V888" s="38"/>
      <c r="W888" s="41"/>
      <c r="X888" s="42" t="s">
        <v>237</v>
      </c>
    </row>
    <row r="889" spans="1:24" s="29" customFormat="1" ht="94.5" x14ac:dyDescent="0.25">
      <c r="A889" s="36">
        <f t="shared" si="83"/>
        <v>484</v>
      </c>
      <c r="B889" s="37" t="s">
        <v>1172</v>
      </c>
      <c r="C889" s="38">
        <v>0.66659417496171947</v>
      </c>
      <c r="D889" s="39">
        <f t="shared" si="81"/>
        <v>0.66659417496171947</v>
      </c>
      <c r="E889" s="39">
        <f t="shared" si="81"/>
        <v>0.67155855399999997</v>
      </c>
      <c r="F889" s="38">
        <v>0</v>
      </c>
      <c r="G889" s="38">
        <v>0</v>
      </c>
      <c r="H889" s="38">
        <v>0</v>
      </c>
      <c r="I889" s="38">
        <v>0</v>
      </c>
      <c r="J889" s="38">
        <v>0.66659417496171947</v>
      </c>
      <c r="K889" s="38">
        <v>0.63265543999999996</v>
      </c>
      <c r="L889" s="38">
        <v>0</v>
      </c>
      <c r="M889" s="38">
        <v>3.8903114000000058E-2</v>
      </c>
      <c r="N889" s="38">
        <v>0.57447108000000002</v>
      </c>
      <c r="O889" s="38">
        <v>0</v>
      </c>
      <c r="P889" s="38">
        <v>0.57447108000000002</v>
      </c>
      <c r="Q889" s="38">
        <v>0</v>
      </c>
      <c r="R889" s="38">
        <v>0</v>
      </c>
      <c r="S889" s="40">
        <f t="shared" si="82"/>
        <v>4.9643790382805086E-3</v>
      </c>
      <c r="T889" s="26">
        <f t="shared" si="84"/>
        <v>1.0074473783671536</v>
      </c>
      <c r="U889" s="38"/>
      <c r="V889" s="38"/>
      <c r="W889" s="41"/>
      <c r="X889" s="42" t="s">
        <v>237</v>
      </c>
    </row>
    <row r="890" spans="1:24" s="29" customFormat="1" ht="94.5" x14ac:dyDescent="0.25">
      <c r="A890" s="36">
        <f t="shared" si="83"/>
        <v>485</v>
      </c>
      <c r="B890" s="37" t="s">
        <v>1173</v>
      </c>
      <c r="C890" s="38">
        <v>0.74917689958388822</v>
      </c>
      <c r="D890" s="39">
        <f t="shared" si="81"/>
        <v>0.74917689958388811</v>
      </c>
      <c r="E890" s="39">
        <f t="shared" si="81"/>
        <v>0.75847586</v>
      </c>
      <c r="F890" s="38">
        <v>5.6326979999999999E-2</v>
      </c>
      <c r="G890" s="38">
        <v>5.6326979999999999E-2</v>
      </c>
      <c r="H890" s="38">
        <v>0.65659146999999995</v>
      </c>
      <c r="I890" s="38">
        <v>0.65753037999999997</v>
      </c>
      <c r="J890" s="38">
        <v>0</v>
      </c>
      <c r="K890" s="38">
        <v>4.4618499999999998E-2</v>
      </c>
      <c r="L890" s="38">
        <v>3.625844958388813E-2</v>
      </c>
      <c r="M890" s="38">
        <v>0</v>
      </c>
      <c r="N890" s="38">
        <v>0.65714497000000005</v>
      </c>
      <c r="O890" s="38">
        <v>0</v>
      </c>
      <c r="P890" s="38">
        <v>0.65714497000000005</v>
      </c>
      <c r="Q890" s="38">
        <v>0</v>
      </c>
      <c r="R890" s="38">
        <v>0</v>
      </c>
      <c r="S890" s="40">
        <f t="shared" si="82"/>
        <v>9.2989604161118899E-3</v>
      </c>
      <c r="T890" s="26">
        <f t="shared" si="84"/>
        <v>1.0124122359102059</v>
      </c>
      <c r="U890" s="38"/>
      <c r="V890" s="38"/>
      <c r="W890" s="41"/>
      <c r="X890" s="42" t="s">
        <v>237</v>
      </c>
    </row>
    <row r="891" spans="1:24" s="29" customFormat="1" ht="94.5" x14ac:dyDescent="0.25">
      <c r="A891" s="36">
        <f t="shared" si="83"/>
        <v>486</v>
      </c>
      <c r="B891" s="37" t="s">
        <v>1174</v>
      </c>
      <c r="C891" s="38">
        <v>0.11342097298960578</v>
      </c>
      <c r="D891" s="39">
        <f t="shared" si="81"/>
        <v>0.11342097298960577</v>
      </c>
      <c r="E891" s="39">
        <f t="shared" si="81"/>
        <v>0</v>
      </c>
      <c r="F891" s="38">
        <v>0</v>
      </c>
      <c r="G891" s="38">
        <v>0</v>
      </c>
      <c r="H891" s="38">
        <v>0</v>
      </c>
      <c r="I891" s="38">
        <v>0</v>
      </c>
      <c r="J891" s="38">
        <v>0.10774992434012548</v>
      </c>
      <c r="K891" s="38">
        <v>0</v>
      </c>
      <c r="L891" s="38">
        <v>5.6710486494802896E-3</v>
      </c>
      <c r="M891" s="38">
        <v>0</v>
      </c>
      <c r="N891" s="38">
        <v>0</v>
      </c>
      <c r="O891" s="38">
        <v>0</v>
      </c>
      <c r="P891" s="38">
        <v>0</v>
      </c>
      <c r="Q891" s="38">
        <v>0</v>
      </c>
      <c r="R891" s="38">
        <v>0.11342097298960578</v>
      </c>
      <c r="S891" s="40">
        <f t="shared" si="82"/>
        <v>-0.11342097298960577</v>
      </c>
      <c r="T891" s="26">
        <f t="shared" si="84"/>
        <v>0</v>
      </c>
      <c r="U891" s="38"/>
      <c r="V891" s="38"/>
      <c r="W891" s="41" t="s">
        <v>143</v>
      </c>
      <c r="X891" s="42" t="s">
        <v>237</v>
      </c>
    </row>
    <row r="892" spans="1:24" s="29" customFormat="1" ht="94.5" x14ac:dyDescent="0.25">
      <c r="A892" s="36">
        <f t="shared" si="83"/>
        <v>487</v>
      </c>
      <c r="B892" s="37" t="s">
        <v>1175</v>
      </c>
      <c r="C892" s="38">
        <v>0.16602242920310326</v>
      </c>
      <c r="D892" s="39">
        <f t="shared" si="81"/>
        <v>0.16602242920310326</v>
      </c>
      <c r="E892" s="39">
        <f t="shared" si="81"/>
        <v>0</v>
      </c>
      <c r="F892" s="38">
        <v>0</v>
      </c>
      <c r="G892" s="38">
        <v>0</v>
      </c>
      <c r="H892" s="38">
        <v>0</v>
      </c>
      <c r="I892" s="38">
        <v>0</v>
      </c>
      <c r="J892" s="38">
        <v>0.16602242920310326</v>
      </c>
      <c r="K892" s="38">
        <v>0</v>
      </c>
      <c r="L892" s="38">
        <v>0</v>
      </c>
      <c r="M892" s="38">
        <v>0</v>
      </c>
      <c r="N892" s="38">
        <v>0</v>
      </c>
      <c r="O892" s="38">
        <v>0</v>
      </c>
      <c r="P892" s="38">
        <v>0</v>
      </c>
      <c r="Q892" s="38">
        <v>0</v>
      </c>
      <c r="R892" s="38">
        <v>0.16602242920310326</v>
      </c>
      <c r="S892" s="40">
        <f t="shared" si="82"/>
        <v>-0.16602242920310326</v>
      </c>
      <c r="T892" s="26">
        <f t="shared" si="84"/>
        <v>0</v>
      </c>
      <c r="U892" s="38"/>
      <c r="V892" s="38"/>
      <c r="W892" s="41" t="s">
        <v>142</v>
      </c>
      <c r="X892" s="42" t="s">
        <v>237</v>
      </c>
    </row>
    <row r="893" spans="1:24" s="29" customFormat="1" x14ac:dyDescent="0.25">
      <c r="A893" s="36">
        <f t="shared" si="83"/>
        <v>488</v>
      </c>
      <c r="B893" s="37" t="s">
        <v>320</v>
      </c>
      <c r="C893" s="38">
        <v>0</v>
      </c>
      <c r="D893" s="39">
        <f t="shared" si="81"/>
        <v>0</v>
      </c>
      <c r="E893" s="39">
        <f t="shared" si="81"/>
        <v>0</v>
      </c>
      <c r="F893" s="38">
        <v>0</v>
      </c>
      <c r="G893" s="38">
        <v>0</v>
      </c>
      <c r="H893" s="38">
        <v>0</v>
      </c>
      <c r="I893" s="38">
        <v>0</v>
      </c>
      <c r="J893" s="38">
        <v>0</v>
      </c>
      <c r="K893" s="38">
        <v>0</v>
      </c>
      <c r="L893" s="38">
        <v>0</v>
      </c>
      <c r="M893" s="38">
        <v>0</v>
      </c>
      <c r="N893" s="38">
        <v>0</v>
      </c>
      <c r="O893" s="38">
        <v>0</v>
      </c>
      <c r="P893" s="38">
        <v>2.371469E-2</v>
      </c>
      <c r="Q893" s="38">
        <v>2.371469E-2</v>
      </c>
      <c r="R893" s="38">
        <v>0</v>
      </c>
      <c r="S893" s="40">
        <f t="shared" si="82"/>
        <v>0</v>
      </c>
      <c r="T893" s="26" t="str">
        <f t="shared" si="84"/>
        <v>-</v>
      </c>
      <c r="U893" s="38"/>
      <c r="V893" s="38"/>
      <c r="W893" s="41" t="s">
        <v>1248</v>
      </c>
      <c r="X893" s="42" t="s">
        <v>1247</v>
      </c>
    </row>
    <row r="894" spans="1:24" s="29" customFormat="1" x14ac:dyDescent="0.25">
      <c r="A894" s="36">
        <f t="shared" si="83"/>
        <v>489</v>
      </c>
      <c r="B894" s="37" t="s">
        <v>321</v>
      </c>
      <c r="C894" s="38">
        <v>0</v>
      </c>
      <c r="D894" s="39">
        <f t="shared" si="81"/>
        <v>0</v>
      </c>
      <c r="E894" s="39">
        <f t="shared" si="81"/>
        <v>0</v>
      </c>
      <c r="F894" s="38">
        <v>0</v>
      </c>
      <c r="G894" s="38">
        <v>0</v>
      </c>
      <c r="H894" s="38">
        <v>0</v>
      </c>
      <c r="I894" s="38">
        <v>0</v>
      </c>
      <c r="J894" s="38">
        <v>0</v>
      </c>
      <c r="K894" s="38">
        <v>0</v>
      </c>
      <c r="L894" s="38">
        <v>0</v>
      </c>
      <c r="M894" s="38">
        <v>0</v>
      </c>
      <c r="N894" s="38">
        <v>0</v>
      </c>
      <c r="O894" s="38">
        <v>0</v>
      </c>
      <c r="P894" s="38">
        <v>4.2877579999999998E-2</v>
      </c>
      <c r="Q894" s="38">
        <v>4.2877579999999998E-2</v>
      </c>
      <c r="R894" s="38">
        <v>0</v>
      </c>
      <c r="S894" s="40">
        <f t="shared" si="82"/>
        <v>0</v>
      </c>
      <c r="T894" s="26" t="str">
        <f t="shared" si="84"/>
        <v>-</v>
      </c>
      <c r="U894" s="38"/>
      <c r="V894" s="38"/>
      <c r="W894" s="41" t="s">
        <v>1248</v>
      </c>
      <c r="X894" s="42" t="s">
        <v>1247</v>
      </c>
    </row>
    <row r="895" spans="1:24" s="29" customFormat="1" x14ac:dyDescent="0.25">
      <c r="A895" s="36">
        <f t="shared" si="83"/>
        <v>490</v>
      </c>
      <c r="B895" s="37" t="s">
        <v>322</v>
      </c>
      <c r="C895" s="38">
        <v>0</v>
      </c>
      <c r="D895" s="39">
        <f t="shared" si="81"/>
        <v>0</v>
      </c>
      <c r="E895" s="39">
        <f t="shared" si="81"/>
        <v>0</v>
      </c>
      <c r="F895" s="38">
        <v>0</v>
      </c>
      <c r="G895" s="38">
        <v>0</v>
      </c>
      <c r="H895" s="38">
        <v>0</v>
      </c>
      <c r="I895" s="38">
        <v>0</v>
      </c>
      <c r="J895" s="38">
        <v>0</v>
      </c>
      <c r="K895" s="38">
        <v>0</v>
      </c>
      <c r="L895" s="38">
        <v>0</v>
      </c>
      <c r="M895" s="38">
        <v>0</v>
      </c>
      <c r="N895" s="38">
        <v>0</v>
      </c>
      <c r="O895" s="38">
        <v>0</v>
      </c>
      <c r="P895" s="38">
        <v>2.8494999999999999E-2</v>
      </c>
      <c r="Q895" s="38">
        <v>2.8494999999999999E-2</v>
      </c>
      <c r="R895" s="38">
        <v>0</v>
      </c>
      <c r="S895" s="40">
        <f t="shared" si="82"/>
        <v>0</v>
      </c>
      <c r="T895" s="26" t="str">
        <f t="shared" si="84"/>
        <v>-</v>
      </c>
      <c r="U895" s="38"/>
      <c r="V895" s="38"/>
      <c r="W895" s="41" t="s">
        <v>1248</v>
      </c>
      <c r="X895" s="42" t="s">
        <v>1247</v>
      </c>
    </row>
    <row r="896" spans="1:24" s="29" customFormat="1" ht="63" x14ac:dyDescent="0.25">
      <c r="A896" s="36">
        <f t="shared" si="83"/>
        <v>491</v>
      </c>
      <c r="B896" s="37" t="s">
        <v>1176</v>
      </c>
      <c r="C896" s="38">
        <v>9.9999340000000006E-2</v>
      </c>
      <c r="D896" s="39">
        <f t="shared" si="81"/>
        <v>9.9999340000000006E-2</v>
      </c>
      <c r="E896" s="39">
        <f t="shared" si="81"/>
        <v>9.9999339999999992E-2</v>
      </c>
      <c r="F896" s="38">
        <v>9.9999340000000006E-2</v>
      </c>
      <c r="G896" s="38">
        <v>9.9999339999999992E-2</v>
      </c>
      <c r="H896" s="38">
        <v>0</v>
      </c>
      <c r="I896" s="38">
        <v>0</v>
      </c>
      <c r="J896" s="38">
        <v>0</v>
      </c>
      <c r="K896" s="38">
        <v>0</v>
      </c>
      <c r="L896" s="38">
        <v>0</v>
      </c>
      <c r="M896" s="38">
        <v>0</v>
      </c>
      <c r="N896" s="38">
        <v>0</v>
      </c>
      <c r="O896" s="38">
        <v>0</v>
      </c>
      <c r="P896" s="38">
        <v>0</v>
      </c>
      <c r="Q896" s="38">
        <v>0</v>
      </c>
      <c r="R896" s="38">
        <v>0</v>
      </c>
      <c r="S896" s="40">
        <f t="shared" si="82"/>
        <v>0</v>
      </c>
      <c r="T896" s="26">
        <f t="shared" si="84"/>
        <v>0.99999999999999989</v>
      </c>
      <c r="U896" s="38"/>
      <c r="V896" s="38"/>
      <c r="W896" s="41"/>
      <c r="X896" s="42" t="s">
        <v>241</v>
      </c>
    </row>
    <row r="897" spans="1:24" s="29" customFormat="1" ht="47.25" x14ac:dyDescent="0.25">
      <c r="A897" s="36">
        <f t="shared" si="83"/>
        <v>492</v>
      </c>
      <c r="B897" s="37" t="s">
        <v>1177</v>
      </c>
      <c r="C897" s="38">
        <v>0</v>
      </c>
      <c r="D897" s="39">
        <f t="shared" si="81"/>
        <v>0</v>
      </c>
      <c r="E897" s="39">
        <f t="shared" si="81"/>
        <v>3.2939400000000001E-2</v>
      </c>
      <c r="F897" s="38">
        <v>0</v>
      </c>
      <c r="G897" s="38">
        <v>0</v>
      </c>
      <c r="H897" s="38">
        <v>0</v>
      </c>
      <c r="I897" s="38">
        <v>0</v>
      </c>
      <c r="J897" s="38">
        <v>0</v>
      </c>
      <c r="K897" s="38">
        <v>0</v>
      </c>
      <c r="L897" s="38">
        <v>0</v>
      </c>
      <c r="M897" s="38">
        <v>3.2939400000000001E-2</v>
      </c>
      <c r="N897" s="38">
        <v>0.43350928999999999</v>
      </c>
      <c r="O897" s="38">
        <v>0.43350928999999999</v>
      </c>
      <c r="P897" s="38">
        <v>0.49550928999999999</v>
      </c>
      <c r="Q897" s="38">
        <v>0.49550928999999999</v>
      </c>
      <c r="R897" s="38">
        <v>0</v>
      </c>
      <c r="S897" s="40">
        <f t="shared" si="82"/>
        <v>3.2939400000000001E-2</v>
      </c>
      <c r="T897" s="26" t="str">
        <f t="shared" si="84"/>
        <v>-</v>
      </c>
      <c r="U897" s="38"/>
      <c r="V897" s="38"/>
      <c r="W897" s="41" t="s">
        <v>144</v>
      </c>
      <c r="X897" s="42" t="s">
        <v>237</v>
      </c>
    </row>
    <row r="898" spans="1:24" s="29" customFormat="1" ht="63" x14ac:dyDescent="0.25">
      <c r="A898" s="36">
        <f t="shared" si="83"/>
        <v>493</v>
      </c>
      <c r="B898" s="37" t="s">
        <v>1178</v>
      </c>
      <c r="C898" s="38">
        <v>0</v>
      </c>
      <c r="D898" s="39">
        <f t="shared" si="81"/>
        <v>0</v>
      </c>
      <c r="E898" s="39">
        <f t="shared" si="81"/>
        <v>0.19503393199999997</v>
      </c>
      <c r="F898" s="38">
        <v>0</v>
      </c>
      <c r="G898" s="38">
        <v>0</v>
      </c>
      <c r="H898" s="38">
        <v>0</v>
      </c>
      <c r="I898" s="38">
        <v>0</v>
      </c>
      <c r="J898" s="38">
        <v>0</v>
      </c>
      <c r="K898" s="38">
        <v>0.15763446199999998</v>
      </c>
      <c r="L898" s="38">
        <v>0</v>
      </c>
      <c r="M898" s="38">
        <v>3.7399470000000004E-2</v>
      </c>
      <c r="N898" s="38">
        <v>9.6816769999999996E-2</v>
      </c>
      <c r="O898" s="38">
        <v>9.4947E-4</v>
      </c>
      <c r="P898" s="38">
        <v>9.6816769999999996E-2</v>
      </c>
      <c r="Q898" s="38">
        <v>9.6816769999999996E-2</v>
      </c>
      <c r="R898" s="38">
        <v>0</v>
      </c>
      <c r="S898" s="40">
        <f t="shared" si="82"/>
        <v>0.19503393199999997</v>
      </c>
      <c r="T898" s="26" t="str">
        <f t="shared" si="84"/>
        <v>-</v>
      </c>
      <c r="U898" s="38"/>
      <c r="V898" s="38"/>
      <c r="W898" s="41" t="s">
        <v>864</v>
      </c>
      <c r="X898" s="42" t="s">
        <v>237</v>
      </c>
    </row>
    <row r="899" spans="1:24" s="29" customFormat="1" ht="31.5" x14ac:dyDescent="0.25">
      <c r="A899" s="36">
        <f t="shared" si="83"/>
        <v>494</v>
      </c>
      <c r="B899" s="37" t="s">
        <v>1179</v>
      </c>
      <c r="C899" s="38">
        <v>9.5003989999999996E-2</v>
      </c>
      <c r="D899" s="39">
        <f t="shared" si="81"/>
        <v>9.5003989999999996E-2</v>
      </c>
      <c r="E899" s="39">
        <f t="shared" si="81"/>
        <v>9.5003989999999996E-2</v>
      </c>
      <c r="F899" s="38">
        <v>9.5003989999999996E-2</v>
      </c>
      <c r="G899" s="38">
        <v>9.5003989999999996E-2</v>
      </c>
      <c r="H899" s="38">
        <v>0</v>
      </c>
      <c r="I899" s="38">
        <v>0</v>
      </c>
      <c r="J899" s="38">
        <v>0</v>
      </c>
      <c r="K899" s="38">
        <v>0</v>
      </c>
      <c r="L899" s="38">
        <v>0</v>
      </c>
      <c r="M899" s="38">
        <v>0</v>
      </c>
      <c r="N899" s="38">
        <v>0</v>
      </c>
      <c r="O899" s="38">
        <v>0</v>
      </c>
      <c r="P899" s="38">
        <v>0</v>
      </c>
      <c r="Q899" s="38">
        <v>0</v>
      </c>
      <c r="R899" s="38">
        <v>0</v>
      </c>
      <c r="S899" s="40">
        <f t="shared" si="82"/>
        <v>0</v>
      </c>
      <c r="T899" s="26">
        <f t="shared" si="84"/>
        <v>1</v>
      </c>
      <c r="U899" s="38"/>
      <c r="V899" s="38"/>
      <c r="W899" s="41"/>
      <c r="X899" s="42" t="s">
        <v>241</v>
      </c>
    </row>
    <row r="900" spans="1:24" s="29" customFormat="1" ht="110.25" x14ac:dyDescent="0.25">
      <c r="A900" s="36">
        <f t="shared" si="83"/>
        <v>495</v>
      </c>
      <c r="B900" s="37" t="s">
        <v>1180</v>
      </c>
      <c r="C900" s="38">
        <v>22.419999999999998</v>
      </c>
      <c r="D900" s="39">
        <f t="shared" si="81"/>
        <v>1.77</v>
      </c>
      <c r="E900" s="39">
        <f t="shared" si="81"/>
        <v>0.27163915620000001</v>
      </c>
      <c r="F900" s="38">
        <v>0</v>
      </c>
      <c r="G900" s="38">
        <v>0</v>
      </c>
      <c r="H900" s="38">
        <v>0</v>
      </c>
      <c r="I900" s="38">
        <v>0</v>
      </c>
      <c r="J900" s="38">
        <v>0.59</v>
      </c>
      <c r="K900" s="38">
        <v>0</v>
      </c>
      <c r="L900" s="38">
        <v>1.18</v>
      </c>
      <c r="M900" s="38">
        <v>0.27163915620000001</v>
      </c>
      <c r="N900" s="38">
        <v>3.2886830600000008</v>
      </c>
      <c r="O900" s="38">
        <v>3.2886830600000008</v>
      </c>
      <c r="P900" s="38">
        <v>2.6879461700000005</v>
      </c>
      <c r="Q900" s="38">
        <v>2.6879461700000005</v>
      </c>
      <c r="R900" s="38">
        <v>22.148360843799999</v>
      </c>
      <c r="S900" s="40">
        <f t="shared" si="82"/>
        <v>-1.4983608438</v>
      </c>
      <c r="T900" s="26">
        <f t="shared" si="84"/>
        <v>0.15346844983050847</v>
      </c>
      <c r="U900" s="38"/>
      <c r="V900" s="38"/>
      <c r="W900" s="41" t="s">
        <v>145</v>
      </c>
      <c r="X900" s="42" t="s">
        <v>237</v>
      </c>
    </row>
    <row r="901" spans="1:24" s="29" customFormat="1" ht="141.75" x14ac:dyDescent="0.25">
      <c r="A901" s="36">
        <f t="shared" si="83"/>
        <v>496</v>
      </c>
      <c r="B901" s="37" t="s">
        <v>1181</v>
      </c>
      <c r="C901" s="38">
        <v>1.4165453123788103</v>
      </c>
      <c r="D901" s="39">
        <f t="shared" si="81"/>
        <v>1.4165453123788103</v>
      </c>
      <c r="E901" s="39">
        <f t="shared" si="81"/>
        <v>1.2585795100000001</v>
      </c>
      <c r="F901" s="38">
        <v>0</v>
      </c>
      <c r="G901" s="38">
        <v>0</v>
      </c>
      <c r="H901" s="38">
        <v>0</v>
      </c>
      <c r="I901" s="38">
        <v>1.43399E-3</v>
      </c>
      <c r="J901" s="38">
        <v>1.3457180467598697</v>
      </c>
      <c r="K901" s="38">
        <v>1.1988617100000001</v>
      </c>
      <c r="L901" s="38">
        <v>7.0827265618940524E-2</v>
      </c>
      <c r="M901" s="38">
        <v>5.8283810000000102E-2</v>
      </c>
      <c r="N901" s="38">
        <v>1.0683223100000001</v>
      </c>
      <c r="O901" s="38">
        <v>0</v>
      </c>
      <c r="P901" s="38">
        <v>1.0683223100000001</v>
      </c>
      <c r="Q901" s="38">
        <v>0</v>
      </c>
      <c r="R901" s="38">
        <v>1.4165453123788103</v>
      </c>
      <c r="S901" s="40">
        <f t="shared" si="82"/>
        <v>-0.15796580237881019</v>
      </c>
      <c r="T901" s="26">
        <f t="shared" si="84"/>
        <v>0.88848517516637882</v>
      </c>
      <c r="U901" s="38"/>
      <c r="V901" s="38"/>
      <c r="W901" s="41" t="s">
        <v>866</v>
      </c>
      <c r="X901" s="42" t="s">
        <v>237</v>
      </c>
    </row>
    <row r="902" spans="1:24" s="29" customFormat="1" ht="78.75" x14ac:dyDescent="0.25">
      <c r="A902" s="36">
        <f t="shared" si="83"/>
        <v>497</v>
      </c>
      <c r="B902" s="37" t="s">
        <v>1182</v>
      </c>
      <c r="C902" s="38">
        <v>1.7010312711302613</v>
      </c>
      <c r="D902" s="39">
        <f t="shared" si="81"/>
        <v>1.7010312711302611</v>
      </c>
      <c r="E902" s="39">
        <f t="shared" si="81"/>
        <v>0</v>
      </c>
      <c r="F902" s="38">
        <v>0</v>
      </c>
      <c r="G902" s="38">
        <v>0</v>
      </c>
      <c r="H902" s="38">
        <v>0</v>
      </c>
      <c r="I902" s="38">
        <v>0</v>
      </c>
      <c r="J902" s="38">
        <v>1.6159797075737481</v>
      </c>
      <c r="K902" s="38">
        <v>0</v>
      </c>
      <c r="L902" s="38">
        <v>8.5051563556513068E-2</v>
      </c>
      <c r="M902" s="38">
        <v>0</v>
      </c>
      <c r="N902" s="38">
        <v>0</v>
      </c>
      <c r="O902" s="38">
        <v>0</v>
      </c>
      <c r="P902" s="38">
        <v>0</v>
      </c>
      <c r="Q902" s="38">
        <v>0</v>
      </c>
      <c r="R902" s="38">
        <v>1.7010312711302613</v>
      </c>
      <c r="S902" s="40">
        <f t="shared" si="82"/>
        <v>-1.7010312711302611</v>
      </c>
      <c r="T902" s="26">
        <f t="shared" si="84"/>
        <v>0</v>
      </c>
      <c r="U902" s="38"/>
      <c r="V902" s="38"/>
      <c r="W902" s="41" t="s">
        <v>146</v>
      </c>
      <c r="X902" s="42" t="s">
        <v>237</v>
      </c>
    </row>
    <row r="903" spans="1:24" s="29" customFormat="1" ht="63" x14ac:dyDescent="0.25">
      <c r="A903" s="36">
        <f t="shared" si="83"/>
        <v>498</v>
      </c>
      <c r="B903" s="37" t="s">
        <v>1183</v>
      </c>
      <c r="C903" s="38">
        <v>1.5809198999999996E-2</v>
      </c>
      <c r="D903" s="39">
        <f t="shared" ref="D903:E964" si="85">F903+H903+J903+L903</f>
        <v>1.5814000000000002E-2</v>
      </c>
      <c r="E903" s="39">
        <f t="shared" si="85"/>
        <v>0</v>
      </c>
      <c r="F903" s="38">
        <v>0</v>
      </c>
      <c r="G903" s="38">
        <v>0</v>
      </c>
      <c r="H903" s="38">
        <v>0</v>
      </c>
      <c r="I903" s="38">
        <v>0</v>
      </c>
      <c r="J903" s="38">
        <v>1.5814000000000002E-2</v>
      </c>
      <c r="K903" s="38">
        <v>0</v>
      </c>
      <c r="L903" s="38">
        <v>0</v>
      </c>
      <c r="M903" s="38">
        <v>0</v>
      </c>
      <c r="N903" s="38">
        <v>0</v>
      </c>
      <c r="O903" s="38">
        <v>0</v>
      </c>
      <c r="P903" s="38">
        <v>0</v>
      </c>
      <c r="Q903" s="38">
        <v>0</v>
      </c>
      <c r="R903" s="38">
        <v>1.5809198999999996E-2</v>
      </c>
      <c r="S903" s="40">
        <f t="shared" si="82"/>
        <v>-1.5814000000000002E-2</v>
      </c>
      <c r="T903" s="26">
        <f t="shared" si="84"/>
        <v>0</v>
      </c>
      <c r="U903" s="38"/>
      <c r="V903" s="38"/>
      <c r="W903" s="41" t="s">
        <v>61</v>
      </c>
      <c r="X903" s="42" t="s">
        <v>237</v>
      </c>
    </row>
    <row r="904" spans="1:24" s="29" customFormat="1" ht="94.5" x14ac:dyDescent="0.25">
      <c r="A904" s="36">
        <f t="shared" si="83"/>
        <v>499</v>
      </c>
      <c r="B904" s="37" t="s">
        <v>1184</v>
      </c>
      <c r="C904" s="38">
        <v>3.1607206813710169</v>
      </c>
      <c r="D904" s="39">
        <f t="shared" si="85"/>
        <v>3.1607206813710169</v>
      </c>
      <c r="E904" s="39">
        <f t="shared" si="85"/>
        <v>1.6098631410000002</v>
      </c>
      <c r="F904" s="38">
        <v>0</v>
      </c>
      <c r="G904" s="38">
        <v>0</v>
      </c>
      <c r="H904" s="38">
        <v>0</v>
      </c>
      <c r="I904" s="38">
        <v>0</v>
      </c>
      <c r="J904" s="38">
        <v>0</v>
      </c>
      <c r="K904" s="38">
        <v>0</v>
      </c>
      <c r="L904" s="38">
        <v>3.1607206813710169</v>
      </c>
      <c r="M904" s="38">
        <v>1.6098631410000002</v>
      </c>
      <c r="N904" s="38">
        <v>1.8403495400000001</v>
      </c>
      <c r="O904" s="38">
        <v>1.8403495400000001</v>
      </c>
      <c r="P904" s="38">
        <v>1.8403495400000001</v>
      </c>
      <c r="Q904" s="38">
        <v>1.8403495400000001</v>
      </c>
      <c r="R904" s="38">
        <v>1.5508575403710168</v>
      </c>
      <c r="S904" s="40">
        <f t="shared" ref="S904:S964" si="86">E904-D904</f>
        <v>-1.5508575403710168</v>
      </c>
      <c r="T904" s="26">
        <f t="shared" si="84"/>
        <v>0.50933420042092881</v>
      </c>
      <c r="U904" s="38"/>
      <c r="V904" s="38"/>
      <c r="W904" s="41" t="s">
        <v>147</v>
      </c>
      <c r="X904" s="42" t="s">
        <v>237</v>
      </c>
    </row>
    <row r="905" spans="1:24" s="29" customFormat="1" ht="47.25" x14ac:dyDescent="0.25">
      <c r="A905" s="36">
        <f t="shared" ref="A905:A964" si="87">A904+1</f>
        <v>500</v>
      </c>
      <c r="B905" s="37" t="s">
        <v>1185</v>
      </c>
      <c r="C905" s="38">
        <v>0</v>
      </c>
      <c r="D905" s="39">
        <f t="shared" si="85"/>
        <v>0</v>
      </c>
      <c r="E905" s="39">
        <f t="shared" si="85"/>
        <v>4.860424E-2</v>
      </c>
      <c r="F905" s="38">
        <v>0</v>
      </c>
      <c r="G905" s="38">
        <v>0</v>
      </c>
      <c r="H905" s="38">
        <v>0</v>
      </c>
      <c r="I905" s="38">
        <v>0</v>
      </c>
      <c r="J905" s="38">
        <v>0</v>
      </c>
      <c r="K905" s="38">
        <v>0</v>
      </c>
      <c r="L905" s="38">
        <v>0</v>
      </c>
      <c r="M905" s="38">
        <v>4.860424E-2</v>
      </c>
      <c r="N905" s="38">
        <v>2.0943219999999999E-2</v>
      </c>
      <c r="O905" s="38">
        <v>2.0943219999999999E-2</v>
      </c>
      <c r="P905" s="38">
        <v>0</v>
      </c>
      <c r="Q905" s="38">
        <v>0</v>
      </c>
      <c r="R905" s="38">
        <v>0</v>
      </c>
      <c r="S905" s="40">
        <f t="shared" si="86"/>
        <v>4.860424E-2</v>
      </c>
      <c r="T905" s="26" t="str">
        <f t="shared" si="84"/>
        <v>-</v>
      </c>
      <c r="U905" s="38"/>
      <c r="V905" s="38"/>
      <c r="W905" s="41" t="s">
        <v>853</v>
      </c>
      <c r="X905" s="42" t="s">
        <v>239</v>
      </c>
    </row>
    <row r="906" spans="1:24" s="29" customFormat="1" ht="47.25" x14ac:dyDescent="0.25">
      <c r="A906" s="36">
        <f t="shared" si="87"/>
        <v>501</v>
      </c>
      <c r="B906" s="37" t="s">
        <v>1186</v>
      </c>
      <c r="C906" s="38">
        <v>0</v>
      </c>
      <c r="D906" s="39">
        <f t="shared" si="85"/>
        <v>0</v>
      </c>
      <c r="E906" s="39">
        <f t="shared" si="85"/>
        <v>4.2145999999999996E-2</v>
      </c>
      <c r="F906" s="38">
        <v>0</v>
      </c>
      <c r="G906" s="38">
        <v>5.6599999999999999E-4</v>
      </c>
      <c r="H906" s="38">
        <v>0</v>
      </c>
      <c r="I906" s="38">
        <v>0</v>
      </c>
      <c r="J906" s="38">
        <v>0</v>
      </c>
      <c r="K906" s="38">
        <v>0</v>
      </c>
      <c r="L906" s="38">
        <v>0</v>
      </c>
      <c r="M906" s="38">
        <v>4.1579999999999999E-2</v>
      </c>
      <c r="N906" s="38">
        <v>0.34820040000000002</v>
      </c>
      <c r="O906" s="38">
        <v>0</v>
      </c>
      <c r="P906" s="38">
        <v>0.34820040000000002</v>
      </c>
      <c r="Q906" s="38">
        <v>0</v>
      </c>
      <c r="R906" s="38">
        <v>0</v>
      </c>
      <c r="S906" s="40">
        <f t="shared" si="86"/>
        <v>4.2145999999999996E-2</v>
      </c>
      <c r="T906" s="26" t="str">
        <f t="shared" si="84"/>
        <v>-</v>
      </c>
      <c r="U906" s="38"/>
      <c r="V906" s="38"/>
      <c r="W906" s="41" t="s">
        <v>1249</v>
      </c>
      <c r="X906" s="42" t="s">
        <v>237</v>
      </c>
    </row>
    <row r="907" spans="1:24" s="29" customFormat="1" ht="78.75" x14ac:dyDescent="0.25">
      <c r="A907" s="36">
        <f t="shared" si="87"/>
        <v>502</v>
      </c>
      <c r="B907" s="37" t="s">
        <v>1187</v>
      </c>
      <c r="C907" s="38">
        <v>2.1915609800000006E-2</v>
      </c>
      <c r="D907" s="39">
        <f t="shared" si="85"/>
        <v>2.1917059999999999E-2</v>
      </c>
      <c r="E907" s="39">
        <f t="shared" si="85"/>
        <v>0</v>
      </c>
      <c r="F907" s="38">
        <v>0</v>
      </c>
      <c r="G907" s="38">
        <v>0</v>
      </c>
      <c r="H907" s="38">
        <v>0</v>
      </c>
      <c r="I907" s="38">
        <v>0</v>
      </c>
      <c r="J907" s="38">
        <v>0</v>
      </c>
      <c r="K907" s="38">
        <v>0</v>
      </c>
      <c r="L907" s="38">
        <v>2.1917059999999999E-2</v>
      </c>
      <c r="M907" s="38">
        <v>0</v>
      </c>
      <c r="N907" s="38">
        <v>0</v>
      </c>
      <c r="O907" s="38">
        <v>0</v>
      </c>
      <c r="P907" s="38">
        <v>0</v>
      </c>
      <c r="Q907" s="38">
        <v>0</v>
      </c>
      <c r="R907" s="38">
        <v>2.1915609800000006E-2</v>
      </c>
      <c r="S907" s="40">
        <f t="shared" si="86"/>
        <v>-2.1917059999999999E-2</v>
      </c>
      <c r="T907" s="26">
        <f t="shared" si="84"/>
        <v>0</v>
      </c>
      <c r="U907" s="38"/>
      <c r="V907" s="38"/>
      <c r="W907" s="41" t="s">
        <v>61</v>
      </c>
      <c r="X907" s="42" t="s">
        <v>237</v>
      </c>
    </row>
    <row r="908" spans="1:24" s="29" customFormat="1" ht="63" x14ac:dyDescent="0.25">
      <c r="A908" s="36">
        <f t="shared" si="87"/>
        <v>503</v>
      </c>
      <c r="B908" s="37" t="s">
        <v>1188</v>
      </c>
      <c r="C908" s="38">
        <v>0</v>
      </c>
      <c r="D908" s="39">
        <f t="shared" si="85"/>
        <v>0</v>
      </c>
      <c r="E908" s="39">
        <f t="shared" si="85"/>
        <v>0.12969</v>
      </c>
      <c r="F908" s="38">
        <v>0</v>
      </c>
      <c r="G908" s="38">
        <v>0</v>
      </c>
      <c r="H908" s="38">
        <v>0</v>
      </c>
      <c r="I908" s="38">
        <v>0</v>
      </c>
      <c r="J908" s="38">
        <v>0</v>
      </c>
      <c r="K908" s="38">
        <v>4.9500000000000002E-2</v>
      </c>
      <c r="L908" s="38">
        <v>0</v>
      </c>
      <c r="M908" s="38">
        <v>8.0189999999999997E-2</v>
      </c>
      <c r="N908" s="38">
        <v>0</v>
      </c>
      <c r="O908" s="38">
        <v>0</v>
      </c>
      <c r="P908" s="38">
        <v>0</v>
      </c>
      <c r="Q908" s="38">
        <v>0</v>
      </c>
      <c r="R908" s="38">
        <v>0</v>
      </c>
      <c r="S908" s="40">
        <f t="shared" si="86"/>
        <v>0.12969</v>
      </c>
      <c r="T908" s="26" t="str">
        <f t="shared" si="84"/>
        <v>-</v>
      </c>
      <c r="U908" s="38"/>
      <c r="V908" s="38"/>
      <c r="W908" s="41" t="s">
        <v>1250</v>
      </c>
      <c r="X908" s="42" t="s">
        <v>237</v>
      </c>
    </row>
    <row r="909" spans="1:24" s="29" customFormat="1" ht="78.75" x14ac:dyDescent="0.25">
      <c r="A909" s="36">
        <f t="shared" si="87"/>
        <v>504</v>
      </c>
      <c r="B909" s="37" t="s">
        <v>1189</v>
      </c>
      <c r="C909" s="38">
        <v>0</v>
      </c>
      <c r="D909" s="39">
        <f t="shared" si="85"/>
        <v>0</v>
      </c>
      <c r="E909" s="39">
        <f t="shared" si="85"/>
        <v>7.9155000000000003E-2</v>
      </c>
      <c r="F909" s="38">
        <v>0</v>
      </c>
      <c r="G909" s="38">
        <v>0</v>
      </c>
      <c r="H909" s="38">
        <v>0</v>
      </c>
      <c r="I909" s="38">
        <v>0</v>
      </c>
      <c r="J909" s="38">
        <v>0</v>
      </c>
      <c r="K909" s="38">
        <v>2.8125000000000001E-2</v>
      </c>
      <c r="L909" s="38">
        <v>0</v>
      </c>
      <c r="M909" s="38">
        <v>5.1029999999999999E-2</v>
      </c>
      <c r="N909" s="38">
        <v>0</v>
      </c>
      <c r="O909" s="38">
        <v>0</v>
      </c>
      <c r="P909" s="38">
        <v>0</v>
      </c>
      <c r="Q909" s="38">
        <v>0</v>
      </c>
      <c r="R909" s="38">
        <v>0</v>
      </c>
      <c r="S909" s="40">
        <f t="shared" si="86"/>
        <v>7.9155000000000003E-2</v>
      </c>
      <c r="T909" s="26" t="str">
        <f t="shared" si="84"/>
        <v>-</v>
      </c>
      <c r="U909" s="38"/>
      <c r="V909" s="38"/>
      <c r="W909" s="41" t="s">
        <v>1251</v>
      </c>
      <c r="X909" s="42" t="s">
        <v>237</v>
      </c>
    </row>
    <row r="910" spans="1:24" s="29" customFormat="1" ht="94.5" x14ac:dyDescent="0.25">
      <c r="A910" s="36">
        <f t="shared" si="87"/>
        <v>505</v>
      </c>
      <c r="B910" s="37" t="s">
        <v>1190</v>
      </c>
      <c r="C910" s="38">
        <v>2.2243008773999993</v>
      </c>
      <c r="D910" s="39">
        <f t="shared" si="85"/>
        <v>2.2243010399999998</v>
      </c>
      <c r="E910" s="39">
        <f t="shared" si="85"/>
        <v>2.2243010447999998</v>
      </c>
      <c r="F910" s="38">
        <v>0</v>
      </c>
      <c r="G910" s="38">
        <v>0</v>
      </c>
      <c r="H910" s="38">
        <v>2.0876086730599996</v>
      </c>
      <c r="I910" s="38">
        <v>2.0876086730599996</v>
      </c>
      <c r="J910" s="38">
        <v>0</v>
      </c>
      <c r="K910" s="38">
        <v>0.1366923717400001</v>
      </c>
      <c r="L910" s="38">
        <v>0.1366923669400002</v>
      </c>
      <c r="M910" s="38">
        <v>0</v>
      </c>
      <c r="N910" s="38">
        <v>0</v>
      </c>
      <c r="O910" s="38">
        <v>0</v>
      </c>
      <c r="P910" s="38">
        <v>0</v>
      </c>
      <c r="Q910" s="38">
        <v>0</v>
      </c>
      <c r="R910" s="38">
        <v>0</v>
      </c>
      <c r="S910" s="40">
        <f t="shared" si="86"/>
        <v>4.7999999530645709E-9</v>
      </c>
      <c r="T910" s="26">
        <f t="shared" si="84"/>
        <v>1.0000000021579813</v>
      </c>
      <c r="U910" s="38"/>
      <c r="V910" s="38"/>
      <c r="W910" s="41"/>
      <c r="X910" s="42" t="s">
        <v>237</v>
      </c>
    </row>
    <row r="911" spans="1:24" s="29" customFormat="1" ht="94.5" x14ac:dyDescent="0.25">
      <c r="A911" s="36">
        <f t="shared" si="87"/>
        <v>506</v>
      </c>
      <c r="B911" s="37" t="s">
        <v>1191</v>
      </c>
      <c r="C911" s="38">
        <v>0.78449837645831721</v>
      </c>
      <c r="D911" s="39">
        <f t="shared" si="85"/>
        <v>0.78449837645831721</v>
      </c>
      <c r="E911" s="39">
        <f t="shared" si="85"/>
        <v>0.66465783000000001</v>
      </c>
      <c r="F911" s="38">
        <v>0</v>
      </c>
      <c r="G911" s="38">
        <v>0</v>
      </c>
      <c r="H911" s="38">
        <v>0</v>
      </c>
      <c r="I911" s="38">
        <v>0</v>
      </c>
      <c r="J911" s="38">
        <v>0</v>
      </c>
      <c r="K911" s="38">
        <v>0</v>
      </c>
      <c r="L911" s="38">
        <v>0.78449837645831721</v>
      </c>
      <c r="M911" s="38">
        <v>0.66465783000000001</v>
      </c>
      <c r="N911" s="38">
        <v>0.56326935</v>
      </c>
      <c r="O911" s="38">
        <v>0.56326935</v>
      </c>
      <c r="P911" s="38">
        <v>0.56326935</v>
      </c>
      <c r="Q911" s="38">
        <v>0.56326935</v>
      </c>
      <c r="R911" s="38">
        <v>0.11984054645831721</v>
      </c>
      <c r="S911" s="40">
        <f t="shared" si="86"/>
        <v>-0.11984054645831721</v>
      </c>
      <c r="T911" s="26">
        <f t="shared" si="84"/>
        <v>0.84723926772245561</v>
      </c>
      <c r="U911" s="38"/>
      <c r="V911" s="38"/>
      <c r="W911" s="41" t="s">
        <v>147</v>
      </c>
      <c r="X911" s="42" t="s">
        <v>237</v>
      </c>
    </row>
    <row r="912" spans="1:24" s="29" customFormat="1" ht="110.25" x14ac:dyDescent="0.25">
      <c r="A912" s="36">
        <f t="shared" si="87"/>
        <v>507</v>
      </c>
      <c r="B912" s="37" t="s">
        <v>1192</v>
      </c>
      <c r="C912" s="38">
        <v>4.3194639248211528</v>
      </c>
      <c r="D912" s="39">
        <f t="shared" si="85"/>
        <v>4.3194639222211526</v>
      </c>
      <c r="E912" s="39">
        <f t="shared" si="85"/>
        <v>3.6737280334999998</v>
      </c>
      <c r="F912" s="38">
        <v>0</v>
      </c>
      <c r="G912" s="38">
        <v>3.8930500000000003E-3</v>
      </c>
      <c r="H912" s="38">
        <v>0.18206876999999999</v>
      </c>
      <c r="I912" s="38">
        <v>0.18596331999999999</v>
      </c>
      <c r="J912" s="38">
        <v>3.9305253946100951</v>
      </c>
      <c r="K912" s="38">
        <v>3.4838716635</v>
      </c>
      <c r="L912" s="38">
        <v>0.20686975761105764</v>
      </c>
      <c r="M912" s="38">
        <v>0</v>
      </c>
      <c r="N912" s="38">
        <v>3.1147012300000001</v>
      </c>
      <c r="O912" s="38">
        <v>0</v>
      </c>
      <c r="P912" s="38">
        <v>3.2689968</v>
      </c>
      <c r="Q912" s="38">
        <v>0</v>
      </c>
      <c r="R912" s="38">
        <v>0.64573589132115305</v>
      </c>
      <c r="S912" s="40">
        <f t="shared" si="86"/>
        <v>-0.64573588872115284</v>
      </c>
      <c r="T912" s="26">
        <f t="shared" si="84"/>
        <v>0.85050554875589679</v>
      </c>
      <c r="U912" s="38"/>
      <c r="V912" s="38"/>
      <c r="W912" s="41" t="s">
        <v>866</v>
      </c>
      <c r="X912" s="42" t="s">
        <v>237</v>
      </c>
    </row>
    <row r="913" spans="1:24" s="29" customFormat="1" ht="110.25" x14ac:dyDescent="0.25">
      <c r="A913" s="36">
        <f t="shared" si="87"/>
        <v>508</v>
      </c>
      <c r="B913" s="37" t="s">
        <v>1193</v>
      </c>
      <c r="C913" s="38">
        <v>4.6943657912372041</v>
      </c>
      <c r="D913" s="39">
        <f t="shared" si="85"/>
        <v>4.6943657912372041</v>
      </c>
      <c r="E913" s="39">
        <f t="shared" si="85"/>
        <v>4.3029675434999994</v>
      </c>
      <c r="F913" s="38">
        <v>0</v>
      </c>
      <c r="G913" s="38">
        <v>0.11998547</v>
      </c>
      <c r="H913" s="38">
        <v>0.18992513350000001</v>
      </c>
      <c r="I913" s="38">
        <v>0.18992513350000001</v>
      </c>
      <c r="J913" s="38">
        <v>0</v>
      </c>
      <c r="K913" s="38">
        <v>3.9930569399999998</v>
      </c>
      <c r="L913" s="38">
        <v>4.504440657737204</v>
      </c>
      <c r="M913" s="38">
        <v>0</v>
      </c>
      <c r="N913" s="38">
        <v>3.3387875899999999</v>
      </c>
      <c r="O913" s="38">
        <v>0</v>
      </c>
      <c r="P913" s="38">
        <v>3.6646175900000002</v>
      </c>
      <c r="Q913" s="38">
        <v>0</v>
      </c>
      <c r="R913" s="38">
        <v>0.39139824773720466</v>
      </c>
      <c r="S913" s="40">
        <f t="shared" si="86"/>
        <v>-0.39139824773720466</v>
      </c>
      <c r="T913" s="26">
        <f t="shared" si="84"/>
        <v>0.91662382840557222</v>
      </c>
      <c r="U913" s="38"/>
      <c r="V913" s="38"/>
      <c r="W913" s="41" t="s">
        <v>866</v>
      </c>
      <c r="X913" s="42" t="s">
        <v>237</v>
      </c>
    </row>
    <row r="914" spans="1:24" s="29" customFormat="1" ht="63" x14ac:dyDescent="0.25">
      <c r="A914" s="36">
        <f t="shared" si="87"/>
        <v>509</v>
      </c>
      <c r="B914" s="37" t="s">
        <v>1194</v>
      </c>
      <c r="C914" s="38">
        <v>7.1527997999999982E-3</v>
      </c>
      <c r="D914" s="39">
        <f t="shared" si="85"/>
        <v>7.1508400000000003E-3</v>
      </c>
      <c r="E914" s="39">
        <f t="shared" si="85"/>
        <v>0</v>
      </c>
      <c r="F914" s="38">
        <v>7.1508400000000003E-3</v>
      </c>
      <c r="G914" s="38">
        <v>0</v>
      </c>
      <c r="H914" s="38">
        <v>0</v>
      </c>
      <c r="I914" s="38">
        <v>0</v>
      </c>
      <c r="J914" s="38">
        <v>0</v>
      </c>
      <c r="K914" s="38">
        <v>0</v>
      </c>
      <c r="L914" s="38">
        <v>0</v>
      </c>
      <c r="M914" s="38">
        <v>0</v>
      </c>
      <c r="N914" s="38">
        <v>0</v>
      </c>
      <c r="O914" s="38">
        <v>0</v>
      </c>
      <c r="P914" s="38">
        <v>0</v>
      </c>
      <c r="Q914" s="38">
        <v>0</v>
      </c>
      <c r="R914" s="38">
        <v>7.1527997999999982E-3</v>
      </c>
      <c r="S914" s="40">
        <f t="shared" si="86"/>
        <v>-7.1508400000000003E-3</v>
      </c>
      <c r="T914" s="26">
        <f t="shared" si="84"/>
        <v>0</v>
      </c>
      <c r="U914" s="38"/>
      <c r="V914" s="38"/>
      <c r="W914" s="41" t="s">
        <v>61</v>
      </c>
      <c r="X914" s="42" t="s">
        <v>237</v>
      </c>
    </row>
    <row r="915" spans="1:24" s="29" customFormat="1" ht="47.25" x14ac:dyDescent="0.25">
      <c r="A915" s="36">
        <f t="shared" si="87"/>
        <v>510</v>
      </c>
      <c r="B915" s="37" t="s">
        <v>1195</v>
      </c>
      <c r="C915" s="38">
        <v>1.4726852799999968E-2</v>
      </c>
      <c r="D915" s="39">
        <f t="shared" si="85"/>
        <v>1.472881E-2</v>
      </c>
      <c r="E915" s="39">
        <f t="shared" si="85"/>
        <v>0</v>
      </c>
      <c r="F915" s="38">
        <v>0</v>
      </c>
      <c r="G915" s="38">
        <v>0</v>
      </c>
      <c r="H915" s="38">
        <v>0</v>
      </c>
      <c r="I915" s="38">
        <v>0</v>
      </c>
      <c r="J915" s="38">
        <v>0</v>
      </c>
      <c r="K915" s="38">
        <v>0</v>
      </c>
      <c r="L915" s="38">
        <v>1.472881E-2</v>
      </c>
      <c r="M915" s="38">
        <v>0</v>
      </c>
      <c r="N915" s="38">
        <v>0</v>
      </c>
      <c r="O915" s="38">
        <v>0</v>
      </c>
      <c r="P915" s="38">
        <v>0</v>
      </c>
      <c r="Q915" s="38">
        <v>0</v>
      </c>
      <c r="R915" s="38">
        <v>1.4726852799999968E-2</v>
      </c>
      <c r="S915" s="40">
        <f t="shared" si="86"/>
        <v>-1.472881E-2</v>
      </c>
      <c r="T915" s="26">
        <f t="shared" si="84"/>
        <v>0</v>
      </c>
      <c r="U915" s="38"/>
      <c r="V915" s="38"/>
      <c r="W915" s="41" t="s">
        <v>61</v>
      </c>
      <c r="X915" s="42" t="s">
        <v>237</v>
      </c>
    </row>
    <row r="916" spans="1:24" s="29" customFormat="1" ht="47.25" x14ac:dyDescent="0.25">
      <c r="A916" s="36">
        <f t="shared" si="87"/>
        <v>511</v>
      </c>
      <c r="B916" s="37" t="s">
        <v>1196</v>
      </c>
      <c r="C916" s="38">
        <v>8.4061993999999963E-3</v>
      </c>
      <c r="D916" s="39">
        <f t="shared" si="85"/>
        <v>8.4104100000000001E-3</v>
      </c>
      <c r="E916" s="39">
        <f t="shared" si="85"/>
        <v>0</v>
      </c>
      <c r="F916" s="38">
        <v>0</v>
      </c>
      <c r="G916" s="38">
        <v>0</v>
      </c>
      <c r="H916" s="38">
        <v>0</v>
      </c>
      <c r="I916" s="38">
        <v>0</v>
      </c>
      <c r="J916" s="38">
        <v>0</v>
      </c>
      <c r="K916" s="38">
        <v>0</v>
      </c>
      <c r="L916" s="38">
        <v>8.4104100000000001E-3</v>
      </c>
      <c r="M916" s="38">
        <v>0</v>
      </c>
      <c r="N916" s="38">
        <v>0</v>
      </c>
      <c r="O916" s="38">
        <v>0</v>
      </c>
      <c r="P916" s="38">
        <v>0</v>
      </c>
      <c r="Q916" s="38">
        <v>0</v>
      </c>
      <c r="R916" s="38">
        <v>8.4061993999999963E-3</v>
      </c>
      <c r="S916" s="40">
        <f t="shared" si="86"/>
        <v>-8.4104100000000001E-3</v>
      </c>
      <c r="T916" s="26">
        <f t="shared" si="84"/>
        <v>0</v>
      </c>
      <c r="U916" s="38"/>
      <c r="V916" s="38"/>
      <c r="W916" s="41" t="s">
        <v>61</v>
      </c>
      <c r="X916" s="42" t="s">
        <v>237</v>
      </c>
    </row>
    <row r="917" spans="1:24" s="29" customFormat="1" ht="78.75" x14ac:dyDescent="0.25">
      <c r="A917" s="36">
        <f t="shared" si="87"/>
        <v>512</v>
      </c>
      <c r="B917" s="37" t="s">
        <v>1197</v>
      </c>
      <c r="C917" s="38">
        <v>2.3080565392193222</v>
      </c>
      <c r="D917" s="39">
        <f t="shared" si="85"/>
        <v>1.4164749999999913</v>
      </c>
      <c r="E917" s="39">
        <f t="shared" si="85"/>
        <v>2.2664034700000002</v>
      </c>
      <c r="F917" s="38">
        <v>0</v>
      </c>
      <c r="G917" s="38">
        <v>0</v>
      </c>
      <c r="H917" s="38">
        <v>0</v>
      </c>
      <c r="I917" s="38">
        <v>4.8526999999999999E-4</v>
      </c>
      <c r="J917" s="38">
        <v>0</v>
      </c>
      <c r="K917" s="38">
        <v>2.15541771</v>
      </c>
      <c r="L917" s="38">
        <v>1.4164749999999913</v>
      </c>
      <c r="M917" s="38">
        <v>0.11050049000000023</v>
      </c>
      <c r="N917" s="38">
        <v>1.92075493</v>
      </c>
      <c r="O917" s="38">
        <v>0</v>
      </c>
      <c r="P917" s="38">
        <v>1.92075493</v>
      </c>
      <c r="Q917" s="38">
        <v>0</v>
      </c>
      <c r="R917" s="38">
        <v>4.1653069219321992E-2</v>
      </c>
      <c r="S917" s="40">
        <f t="shared" si="86"/>
        <v>0.84992847000000893</v>
      </c>
      <c r="T917" s="26">
        <f t="shared" si="84"/>
        <v>1.6000306888579143</v>
      </c>
      <c r="U917" s="38"/>
      <c r="V917" s="38"/>
      <c r="W917" s="41" t="s">
        <v>866</v>
      </c>
      <c r="X917" s="42" t="s">
        <v>237</v>
      </c>
    </row>
    <row r="918" spans="1:24" s="29" customFormat="1" ht="78.75" x14ac:dyDescent="0.25">
      <c r="A918" s="36">
        <f t="shared" si="87"/>
        <v>513</v>
      </c>
      <c r="B918" s="37" t="s">
        <v>1198</v>
      </c>
      <c r="C918" s="38">
        <v>0.29430111284879179</v>
      </c>
      <c r="D918" s="39">
        <f t="shared" si="85"/>
        <v>0.29430111284879179</v>
      </c>
      <c r="E918" s="39">
        <f t="shared" si="85"/>
        <v>0.29503593</v>
      </c>
      <c r="F918" s="38">
        <v>0</v>
      </c>
      <c r="G918" s="38">
        <v>0</v>
      </c>
      <c r="H918" s="38">
        <v>0</v>
      </c>
      <c r="I918" s="38">
        <v>2.686761E-2</v>
      </c>
      <c r="J918" s="38">
        <v>0.27958605720635221</v>
      </c>
      <c r="K918" s="38">
        <v>0.25610244999999998</v>
      </c>
      <c r="L918" s="38">
        <v>1.4715055642439591E-2</v>
      </c>
      <c r="M918" s="38">
        <v>1.2065870000000024E-2</v>
      </c>
      <c r="N918" s="38">
        <v>0.25412889999999999</v>
      </c>
      <c r="O918" s="38">
        <v>0</v>
      </c>
      <c r="P918" s="38">
        <v>0.25412889999999999</v>
      </c>
      <c r="Q918" s="38">
        <v>0</v>
      </c>
      <c r="R918" s="38">
        <v>0</v>
      </c>
      <c r="S918" s="40">
        <f t="shared" si="86"/>
        <v>7.3481715120821134E-4</v>
      </c>
      <c r="T918" s="26">
        <f t="shared" ref="T918:T971" si="88">IF((F918+H918+J918+L918)&gt;0,E918/(F918+H918+J918+L918),"-")</f>
        <v>1.0024968208380025</v>
      </c>
      <c r="U918" s="38"/>
      <c r="V918" s="38"/>
      <c r="W918" s="41"/>
      <c r="X918" s="42" t="s">
        <v>237</v>
      </c>
    </row>
    <row r="919" spans="1:24" s="29" customFormat="1" ht="94.5" x14ac:dyDescent="0.25">
      <c r="A919" s="36">
        <f t="shared" si="87"/>
        <v>514</v>
      </c>
      <c r="B919" s="37" t="s">
        <v>1199</v>
      </c>
      <c r="C919" s="38">
        <v>0.11993662331354291</v>
      </c>
      <c r="D919" s="39">
        <f t="shared" si="85"/>
        <v>0.119936623313543</v>
      </c>
      <c r="E919" s="39">
        <f t="shared" si="85"/>
        <v>5.6599999999999999E-4</v>
      </c>
      <c r="F919" s="38">
        <v>5.6599999999999999E-4</v>
      </c>
      <c r="G919" s="38">
        <v>5.6599999999999999E-4</v>
      </c>
      <c r="H919" s="38">
        <v>0</v>
      </c>
      <c r="I919" s="38">
        <v>0</v>
      </c>
      <c r="J919" s="38">
        <v>0.11937062331354301</v>
      </c>
      <c r="K919" s="38">
        <v>0</v>
      </c>
      <c r="L919" s="38">
        <v>0</v>
      </c>
      <c r="M919" s="38">
        <v>0</v>
      </c>
      <c r="N919" s="38">
        <v>7.4140499999999998E-2</v>
      </c>
      <c r="O919" s="38">
        <v>0</v>
      </c>
      <c r="P919" s="38">
        <v>7.4140499999999998E-2</v>
      </c>
      <c r="Q919" s="38">
        <v>0</v>
      </c>
      <c r="R919" s="38">
        <v>0.11937062331354291</v>
      </c>
      <c r="S919" s="40">
        <f t="shared" si="86"/>
        <v>-0.11937062331354301</v>
      </c>
      <c r="T919" s="26">
        <f t="shared" si="88"/>
        <v>4.7191590388562191E-3</v>
      </c>
      <c r="U919" s="38"/>
      <c r="V919" s="38"/>
      <c r="W919" s="41" t="s">
        <v>148</v>
      </c>
      <c r="X919" s="42" t="s">
        <v>237</v>
      </c>
    </row>
    <row r="920" spans="1:24" s="29" customFormat="1" ht="63" x14ac:dyDescent="0.25">
      <c r="A920" s="36">
        <f t="shared" si="87"/>
        <v>515</v>
      </c>
      <c r="B920" s="37" t="s">
        <v>1200</v>
      </c>
      <c r="C920" s="38">
        <v>0.29113237802333963</v>
      </c>
      <c r="D920" s="39">
        <f t="shared" si="85"/>
        <v>0.29113237802333963</v>
      </c>
      <c r="E920" s="39">
        <f t="shared" si="85"/>
        <v>0</v>
      </c>
      <c r="F920" s="38">
        <v>0</v>
      </c>
      <c r="G920" s="38">
        <v>0</v>
      </c>
      <c r="H920" s="38">
        <v>0</v>
      </c>
      <c r="I920" s="38">
        <v>0</v>
      </c>
      <c r="J920" s="38">
        <v>0.27657575912217264</v>
      </c>
      <c r="K920" s="38">
        <v>0</v>
      </c>
      <c r="L920" s="38">
        <v>1.4556618901166982E-2</v>
      </c>
      <c r="M920" s="38">
        <v>0</v>
      </c>
      <c r="N920" s="38">
        <v>0</v>
      </c>
      <c r="O920" s="38">
        <v>0</v>
      </c>
      <c r="P920" s="38">
        <v>0</v>
      </c>
      <c r="Q920" s="38">
        <v>0</v>
      </c>
      <c r="R920" s="38">
        <v>0.29113237802333963</v>
      </c>
      <c r="S920" s="40">
        <f t="shared" si="86"/>
        <v>-0.29113237802333963</v>
      </c>
      <c r="T920" s="26">
        <f t="shared" si="88"/>
        <v>0</v>
      </c>
      <c r="U920" s="38"/>
      <c r="V920" s="38"/>
      <c r="W920" s="41" t="s">
        <v>149</v>
      </c>
      <c r="X920" s="42" t="s">
        <v>237</v>
      </c>
    </row>
    <row r="921" spans="1:24" s="29" customFormat="1" ht="78.75" x14ac:dyDescent="0.25">
      <c r="A921" s="36">
        <f t="shared" si="87"/>
        <v>516</v>
      </c>
      <c r="B921" s="37" t="s">
        <v>1201</v>
      </c>
      <c r="C921" s="38">
        <v>0.62545815295838048</v>
      </c>
      <c r="D921" s="39">
        <f t="shared" si="85"/>
        <v>0.62545815295838048</v>
      </c>
      <c r="E921" s="39">
        <f t="shared" si="85"/>
        <v>0.63069870000000006</v>
      </c>
      <c r="F921" s="38">
        <v>2.15896E-2</v>
      </c>
      <c r="G921" s="38">
        <v>2.15896E-2</v>
      </c>
      <c r="H921" s="38">
        <v>3.8659410000000005E-2</v>
      </c>
      <c r="I921" s="38">
        <v>3.8659410000000005E-2</v>
      </c>
      <c r="J921" s="38">
        <v>0</v>
      </c>
      <c r="K921" s="38">
        <v>0.57044969000000001</v>
      </c>
      <c r="L921" s="38">
        <v>0.56520914295838043</v>
      </c>
      <c r="M921" s="38">
        <v>0</v>
      </c>
      <c r="N921" s="38">
        <v>0.49143375</v>
      </c>
      <c r="O921" s="38">
        <v>0</v>
      </c>
      <c r="P921" s="38">
        <v>0.53778375</v>
      </c>
      <c r="Q921" s="38">
        <v>0</v>
      </c>
      <c r="R921" s="38">
        <v>0</v>
      </c>
      <c r="S921" s="40">
        <f t="shared" si="86"/>
        <v>5.240547041619581E-3</v>
      </c>
      <c r="T921" s="26">
        <f t="shared" si="88"/>
        <v>1.0083787332802876</v>
      </c>
      <c r="U921" s="38"/>
      <c r="V921" s="38"/>
      <c r="W921" s="41"/>
      <c r="X921" s="42" t="s">
        <v>237</v>
      </c>
    </row>
    <row r="922" spans="1:24" s="29" customFormat="1" ht="63" x14ac:dyDescent="0.25">
      <c r="A922" s="36">
        <f t="shared" si="87"/>
        <v>517</v>
      </c>
      <c r="B922" s="37" t="s">
        <v>1202</v>
      </c>
      <c r="C922" s="38">
        <v>0.98422906527917364</v>
      </c>
      <c r="D922" s="39">
        <f t="shared" si="85"/>
        <v>0.98422906527917353</v>
      </c>
      <c r="E922" s="39">
        <f t="shared" si="85"/>
        <v>0.90394829500000018</v>
      </c>
      <c r="F922" s="38">
        <v>2.9252319999999998E-2</v>
      </c>
      <c r="G922" s="38">
        <v>2.9252319999999998E-2</v>
      </c>
      <c r="H922" s="38">
        <v>5.5767259999999999E-2</v>
      </c>
      <c r="I922" s="38">
        <v>5.5767259999999999E-2</v>
      </c>
      <c r="J922" s="38">
        <v>0.89920948527917355</v>
      </c>
      <c r="K922" s="38">
        <v>0.8189287150000002</v>
      </c>
      <c r="L922" s="38">
        <v>0</v>
      </c>
      <c r="M922" s="38">
        <v>0</v>
      </c>
      <c r="N922" s="38">
        <v>0.70284137000000002</v>
      </c>
      <c r="O922" s="38">
        <v>0</v>
      </c>
      <c r="P922" s="38">
        <v>0.77082136999999995</v>
      </c>
      <c r="Q922" s="38">
        <v>0</v>
      </c>
      <c r="R922" s="38">
        <v>8.0280770279173463E-2</v>
      </c>
      <c r="S922" s="40">
        <f t="shared" si="86"/>
        <v>-8.0280770279173352E-2</v>
      </c>
      <c r="T922" s="26">
        <f t="shared" si="88"/>
        <v>0.91843283935493003</v>
      </c>
      <c r="U922" s="38"/>
      <c r="V922" s="38"/>
      <c r="W922" s="41" t="s">
        <v>147</v>
      </c>
      <c r="X922" s="42" t="s">
        <v>237</v>
      </c>
    </row>
    <row r="923" spans="1:24" s="29" customFormat="1" ht="78.75" x14ac:dyDescent="0.25">
      <c r="A923" s="36">
        <f t="shared" si="87"/>
        <v>518</v>
      </c>
      <c r="B923" s="37" t="s">
        <v>1203</v>
      </c>
      <c r="C923" s="38">
        <v>0.1053564534249907</v>
      </c>
      <c r="D923" s="39">
        <f t="shared" si="85"/>
        <v>0.1053564534249907</v>
      </c>
      <c r="E923" s="39">
        <f t="shared" si="85"/>
        <v>0</v>
      </c>
      <c r="F923" s="38">
        <v>0</v>
      </c>
      <c r="G923" s="38">
        <v>0</v>
      </c>
      <c r="H923" s="38">
        <v>0</v>
      </c>
      <c r="I923" s="38">
        <v>0</v>
      </c>
      <c r="J923" s="38">
        <v>0.10008863075374116</v>
      </c>
      <c r="K923" s="38">
        <v>0</v>
      </c>
      <c r="L923" s="38">
        <v>5.2678226712495353E-3</v>
      </c>
      <c r="M923" s="38">
        <v>0</v>
      </c>
      <c r="N923" s="38">
        <v>0</v>
      </c>
      <c r="O923" s="38">
        <v>0</v>
      </c>
      <c r="P923" s="38">
        <v>0</v>
      </c>
      <c r="Q923" s="38">
        <v>0</v>
      </c>
      <c r="R923" s="38">
        <v>0.1053564534249907</v>
      </c>
      <c r="S923" s="40">
        <f t="shared" si="86"/>
        <v>-0.1053564534249907</v>
      </c>
      <c r="T923" s="26">
        <f t="shared" si="88"/>
        <v>0</v>
      </c>
      <c r="U923" s="38"/>
      <c r="V923" s="38"/>
      <c r="W923" s="41" t="s">
        <v>150</v>
      </c>
      <c r="X923" s="42" t="s">
        <v>237</v>
      </c>
    </row>
    <row r="924" spans="1:24" s="29" customFormat="1" ht="78.75" x14ac:dyDescent="0.25">
      <c r="A924" s="36">
        <f t="shared" si="87"/>
        <v>519</v>
      </c>
      <c r="B924" s="37" t="s">
        <v>1204</v>
      </c>
      <c r="C924" s="38">
        <v>0.51867928632707372</v>
      </c>
      <c r="D924" s="39">
        <f t="shared" si="85"/>
        <v>0.51867928632707372</v>
      </c>
      <c r="E924" s="39">
        <f t="shared" si="85"/>
        <v>0.51692079960000004</v>
      </c>
      <c r="F924" s="38">
        <v>0</v>
      </c>
      <c r="G924" s="38">
        <v>0</v>
      </c>
      <c r="H924" s="38">
        <v>0</v>
      </c>
      <c r="I924" s="38">
        <v>0</v>
      </c>
      <c r="J924" s="38">
        <v>0</v>
      </c>
      <c r="K924" s="38">
        <v>0.36397861040000001</v>
      </c>
      <c r="L924" s="38">
        <v>0.51867928632707372</v>
      </c>
      <c r="M924" s="38">
        <v>0.15294218919999999</v>
      </c>
      <c r="N924" s="38">
        <v>0.24365079000000001</v>
      </c>
      <c r="O924" s="38">
        <v>1.8767499999999999E-2</v>
      </c>
      <c r="P924" s="38">
        <v>0.24365079000000001</v>
      </c>
      <c r="Q924" s="38">
        <v>0.24365079000000001</v>
      </c>
      <c r="R924" s="38">
        <v>1.7584867270736826E-3</v>
      </c>
      <c r="S924" s="40">
        <f t="shared" si="86"/>
        <v>-1.7584867270736826E-3</v>
      </c>
      <c r="T924" s="26">
        <f t="shared" si="88"/>
        <v>0.99660968391561178</v>
      </c>
      <c r="U924" s="38"/>
      <c r="V924" s="38"/>
      <c r="W924" s="41"/>
      <c r="X924" s="42" t="s">
        <v>237</v>
      </c>
    </row>
    <row r="925" spans="1:24" s="29" customFormat="1" ht="94.5" x14ac:dyDescent="0.25">
      <c r="A925" s="36">
        <f t="shared" si="87"/>
        <v>520</v>
      </c>
      <c r="B925" s="37" t="s">
        <v>1205</v>
      </c>
      <c r="C925" s="38">
        <v>0.31269600938631786</v>
      </c>
      <c r="D925" s="39">
        <f t="shared" si="85"/>
        <v>0.31269600938631786</v>
      </c>
      <c r="E925" s="39">
        <f t="shared" si="85"/>
        <v>0.1485411204</v>
      </c>
      <c r="F925" s="38">
        <v>0</v>
      </c>
      <c r="G925" s="38">
        <v>0</v>
      </c>
      <c r="H925" s="38">
        <v>0</v>
      </c>
      <c r="I925" s="38">
        <v>0</v>
      </c>
      <c r="J925" s="38">
        <v>0</v>
      </c>
      <c r="K925" s="38">
        <v>0</v>
      </c>
      <c r="L925" s="38">
        <v>0.31269600938631786</v>
      </c>
      <c r="M925" s="38">
        <v>0.1485411204</v>
      </c>
      <c r="N925" s="38">
        <v>0.12606501000000001</v>
      </c>
      <c r="O925" s="38">
        <v>0.12606501000000001</v>
      </c>
      <c r="P925" s="38">
        <v>0.12606501000000001</v>
      </c>
      <c r="Q925" s="38">
        <v>0.12606501000000001</v>
      </c>
      <c r="R925" s="38">
        <v>0.16415488898631786</v>
      </c>
      <c r="S925" s="40">
        <f t="shared" si="86"/>
        <v>-0.16415488898631786</v>
      </c>
      <c r="T925" s="26">
        <f t="shared" si="88"/>
        <v>0.47503362991910147</v>
      </c>
      <c r="U925" s="38"/>
      <c r="V925" s="38"/>
      <c r="W925" s="41" t="s">
        <v>151</v>
      </c>
      <c r="X925" s="42" t="s">
        <v>237</v>
      </c>
    </row>
    <row r="926" spans="1:24" s="29" customFormat="1" ht="78.75" x14ac:dyDescent="0.25">
      <c r="A926" s="36">
        <f t="shared" si="87"/>
        <v>521</v>
      </c>
      <c r="B926" s="37" t="s">
        <v>1206</v>
      </c>
      <c r="C926" s="38">
        <v>0</v>
      </c>
      <c r="D926" s="39">
        <f t="shared" si="85"/>
        <v>0</v>
      </c>
      <c r="E926" s="39">
        <f t="shared" si="85"/>
        <v>2.72816E-2</v>
      </c>
      <c r="F926" s="38">
        <v>0</v>
      </c>
      <c r="G926" s="38">
        <v>0</v>
      </c>
      <c r="H926" s="38">
        <v>0</v>
      </c>
      <c r="I926" s="38">
        <v>2.72816E-2</v>
      </c>
      <c r="J926" s="38">
        <v>0</v>
      </c>
      <c r="K926" s="38">
        <v>0</v>
      </c>
      <c r="L926" s="38">
        <v>0</v>
      </c>
      <c r="M926" s="38">
        <v>0</v>
      </c>
      <c r="N926" s="38">
        <v>2.3121739999999998E-2</v>
      </c>
      <c r="O926" s="38">
        <v>0</v>
      </c>
      <c r="P926" s="38">
        <v>2.3121739999999998E-2</v>
      </c>
      <c r="Q926" s="38">
        <v>0</v>
      </c>
      <c r="R926" s="38">
        <v>0</v>
      </c>
      <c r="S926" s="40">
        <f t="shared" si="86"/>
        <v>2.72816E-2</v>
      </c>
      <c r="T926" s="26" t="str">
        <f t="shared" si="88"/>
        <v>-</v>
      </c>
      <c r="U926" s="38"/>
      <c r="V926" s="38"/>
      <c r="W926" s="41" t="s">
        <v>152</v>
      </c>
      <c r="X926" s="42" t="s">
        <v>237</v>
      </c>
    </row>
    <row r="927" spans="1:24" s="29" customFormat="1" ht="63" x14ac:dyDescent="0.25">
      <c r="A927" s="36">
        <f t="shared" si="87"/>
        <v>522</v>
      </c>
      <c r="B927" s="37" t="s">
        <v>1207</v>
      </c>
      <c r="C927" s="38">
        <v>1.485602628243057</v>
      </c>
      <c r="D927" s="39">
        <f t="shared" si="85"/>
        <v>1.485602628243057</v>
      </c>
      <c r="E927" s="39">
        <f t="shared" si="85"/>
        <v>1.3298350375000001</v>
      </c>
      <c r="F927" s="38">
        <v>0</v>
      </c>
      <c r="G927" s="38">
        <v>0</v>
      </c>
      <c r="H927" s="38">
        <v>0</v>
      </c>
      <c r="I927" s="38">
        <v>1.0913279999999999E-2</v>
      </c>
      <c r="J927" s="38">
        <v>1.0985799999999999</v>
      </c>
      <c r="K927" s="38">
        <v>1.1190035675000001</v>
      </c>
      <c r="L927" s="38">
        <v>0.38702262824305711</v>
      </c>
      <c r="M927" s="38">
        <v>0.19991819</v>
      </c>
      <c r="N927" s="38">
        <v>1.1863624100000001</v>
      </c>
      <c r="O927" s="38">
        <v>3.0060610000000001E-2</v>
      </c>
      <c r="P927" s="38">
        <v>0</v>
      </c>
      <c r="Q927" s="38">
        <v>0</v>
      </c>
      <c r="R927" s="38">
        <v>0.15576759074305691</v>
      </c>
      <c r="S927" s="40">
        <f t="shared" si="86"/>
        <v>-0.15576759074305691</v>
      </c>
      <c r="T927" s="26">
        <f t="shared" si="88"/>
        <v>0.89514854929458831</v>
      </c>
      <c r="U927" s="38"/>
      <c r="V927" s="38"/>
      <c r="W927" s="41" t="s">
        <v>147</v>
      </c>
      <c r="X927" s="42" t="s">
        <v>237</v>
      </c>
    </row>
    <row r="928" spans="1:24" s="29" customFormat="1" ht="78.75" x14ac:dyDescent="0.25">
      <c r="A928" s="36">
        <f t="shared" si="87"/>
        <v>523</v>
      </c>
      <c r="B928" s="37" t="s">
        <v>1208</v>
      </c>
      <c r="C928" s="38">
        <v>0.28932034979763144</v>
      </c>
      <c r="D928" s="39">
        <f t="shared" si="85"/>
        <v>0.28932034979763144</v>
      </c>
      <c r="E928" s="39">
        <f t="shared" si="85"/>
        <v>0.29853462000000003</v>
      </c>
      <c r="F928" s="38">
        <v>0</v>
      </c>
      <c r="G928" s="38">
        <v>0</v>
      </c>
      <c r="H928" s="38">
        <v>0</v>
      </c>
      <c r="I928" s="38">
        <v>2.769218E-2</v>
      </c>
      <c r="J928" s="38">
        <v>0.27485433230774986</v>
      </c>
      <c r="K928" s="38">
        <v>0.25864285999999997</v>
      </c>
      <c r="L928" s="38">
        <v>1.4466017489881572E-2</v>
      </c>
      <c r="M928" s="38">
        <v>1.2199580000000017E-2</v>
      </c>
      <c r="N928" s="38">
        <v>0.25699140999999998</v>
      </c>
      <c r="O928" s="38">
        <v>0</v>
      </c>
      <c r="P928" s="38">
        <v>0.25699140999999998</v>
      </c>
      <c r="Q928" s="38">
        <v>0</v>
      </c>
      <c r="R928" s="38">
        <v>0</v>
      </c>
      <c r="S928" s="40">
        <f t="shared" si="86"/>
        <v>9.2142702023685907E-3</v>
      </c>
      <c r="T928" s="26">
        <f t="shared" si="88"/>
        <v>1.0318479851445417</v>
      </c>
      <c r="U928" s="38"/>
      <c r="V928" s="38"/>
      <c r="W928" s="41"/>
      <c r="X928" s="42" t="s">
        <v>237</v>
      </c>
    </row>
    <row r="929" spans="1:24" s="29" customFormat="1" ht="63" x14ac:dyDescent="0.25">
      <c r="A929" s="36">
        <f t="shared" si="87"/>
        <v>524</v>
      </c>
      <c r="B929" s="37" t="s">
        <v>1209</v>
      </c>
      <c r="C929" s="38">
        <v>0</v>
      </c>
      <c r="D929" s="39">
        <f t="shared" si="85"/>
        <v>0</v>
      </c>
      <c r="E929" s="39">
        <f t="shared" si="85"/>
        <v>4.06166502E-2</v>
      </c>
      <c r="F929" s="38">
        <v>0</v>
      </c>
      <c r="G929" s="38">
        <v>0</v>
      </c>
      <c r="H929" s="38">
        <v>0</v>
      </c>
      <c r="I929" s="38">
        <v>0</v>
      </c>
      <c r="J929" s="38">
        <v>0</v>
      </c>
      <c r="K929" s="38">
        <v>4.06166502E-2</v>
      </c>
      <c r="L929" s="38">
        <v>0</v>
      </c>
      <c r="M929" s="38">
        <v>0</v>
      </c>
      <c r="N929" s="38">
        <v>3.4420890000000003E-2</v>
      </c>
      <c r="O929" s="38">
        <v>0</v>
      </c>
      <c r="P929" s="38">
        <v>3.4420890000000003E-2</v>
      </c>
      <c r="Q929" s="38">
        <v>0</v>
      </c>
      <c r="R929" s="38">
        <v>0</v>
      </c>
      <c r="S929" s="40">
        <f t="shared" si="86"/>
        <v>4.06166502E-2</v>
      </c>
      <c r="T929" s="26" t="str">
        <f t="shared" si="88"/>
        <v>-</v>
      </c>
      <c r="U929" s="38"/>
      <c r="V929" s="38"/>
      <c r="W929" s="41" t="s">
        <v>153</v>
      </c>
      <c r="X929" s="42" t="s">
        <v>237</v>
      </c>
    </row>
    <row r="930" spans="1:24" s="29" customFormat="1" ht="78.75" x14ac:dyDescent="0.25">
      <c r="A930" s="36">
        <f t="shared" si="87"/>
        <v>525</v>
      </c>
      <c r="B930" s="37" t="s">
        <v>1210</v>
      </c>
      <c r="C930" s="38">
        <v>0</v>
      </c>
      <c r="D930" s="39">
        <f t="shared" si="85"/>
        <v>0</v>
      </c>
      <c r="E930" s="39">
        <f t="shared" si="85"/>
        <v>7.0057242199999994E-2</v>
      </c>
      <c r="F930" s="38">
        <v>0</v>
      </c>
      <c r="G930" s="38">
        <v>0</v>
      </c>
      <c r="H930" s="38">
        <v>0</v>
      </c>
      <c r="I930" s="38">
        <v>0</v>
      </c>
      <c r="J930" s="38">
        <v>0</v>
      </c>
      <c r="K930" s="38">
        <v>2.90819428E-2</v>
      </c>
      <c r="L930" s="38">
        <v>0</v>
      </c>
      <c r="M930" s="38">
        <v>4.0975299399999998E-2</v>
      </c>
      <c r="N930" s="38">
        <v>5.962286E-2</v>
      </c>
      <c r="O930" s="38">
        <v>3.4941460000000001E-2</v>
      </c>
      <c r="P930" s="38">
        <v>0</v>
      </c>
      <c r="Q930" s="38">
        <v>0</v>
      </c>
      <c r="R930" s="38">
        <v>0</v>
      </c>
      <c r="S930" s="40">
        <f t="shared" si="86"/>
        <v>7.0057242199999994E-2</v>
      </c>
      <c r="T930" s="26" t="str">
        <f t="shared" si="88"/>
        <v>-</v>
      </c>
      <c r="U930" s="38"/>
      <c r="V930" s="38"/>
      <c r="W930" s="41" t="s">
        <v>154</v>
      </c>
      <c r="X930" s="42" t="s">
        <v>237</v>
      </c>
    </row>
    <row r="931" spans="1:24" s="29" customFormat="1" ht="78.75" x14ac:dyDescent="0.25">
      <c r="A931" s="36">
        <f t="shared" si="87"/>
        <v>526</v>
      </c>
      <c r="B931" s="37" t="s">
        <v>1211</v>
      </c>
      <c r="C931" s="38">
        <v>0</v>
      </c>
      <c r="D931" s="39">
        <f t="shared" si="85"/>
        <v>0</v>
      </c>
      <c r="E931" s="39">
        <f t="shared" si="85"/>
        <v>9.0952101199999996E-2</v>
      </c>
      <c r="F931" s="38">
        <v>0</v>
      </c>
      <c r="G931" s="38">
        <v>0</v>
      </c>
      <c r="H931" s="38">
        <v>0</v>
      </c>
      <c r="I931" s="38">
        <v>0</v>
      </c>
      <c r="J931" s="38">
        <v>0</v>
      </c>
      <c r="K931" s="38">
        <v>3.9241311200000004E-2</v>
      </c>
      <c r="L931" s="38">
        <v>0</v>
      </c>
      <c r="M931" s="38">
        <v>5.171079E-2</v>
      </c>
      <c r="N931" s="38">
        <v>7.7407489999999995E-2</v>
      </c>
      <c r="O931" s="38">
        <v>4.4103990000000003E-2</v>
      </c>
      <c r="P931" s="38">
        <v>0</v>
      </c>
      <c r="Q931" s="38">
        <v>0</v>
      </c>
      <c r="R931" s="38">
        <v>0</v>
      </c>
      <c r="S931" s="40">
        <f t="shared" si="86"/>
        <v>9.0952101199999996E-2</v>
      </c>
      <c r="T931" s="26" t="str">
        <f t="shared" si="88"/>
        <v>-</v>
      </c>
      <c r="U931" s="38"/>
      <c r="V931" s="38"/>
      <c r="W931" s="41" t="s">
        <v>154</v>
      </c>
      <c r="X931" s="42" t="s">
        <v>237</v>
      </c>
    </row>
    <row r="932" spans="1:24" s="29" customFormat="1" ht="78.75" x14ac:dyDescent="0.25">
      <c r="A932" s="36">
        <f t="shared" si="87"/>
        <v>527</v>
      </c>
      <c r="B932" s="37" t="s">
        <v>1212</v>
      </c>
      <c r="C932" s="38">
        <v>0</v>
      </c>
      <c r="D932" s="39">
        <f t="shared" si="85"/>
        <v>0</v>
      </c>
      <c r="E932" s="39">
        <f t="shared" si="85"/>
        <v>4.9831306399999997E-2</v>
      </c>
      <c r="F932" s="38">
        <v>0</v>
      </c>
      <c r="G932" s="38">
        <v>0</v>
      </c>
      <c r="H932" s="38">
        <v>0</v>
      </c>
      <c r="I932" s="38">
        <v>0</v>
      </c>
      <c r="J932" s="38">
        <v>0</v>
      </c>
      <c r="K932" s="38">
        <v>2.18257026E-2</v>
      </c>
      <c r="L932" s="38">
        <v>0</v>
      </c>
      <c r="M932" s="38">
        <v>2.8005603800000001E-2</v>
      </c>
      <c r="N932" s="38">
        <v>4.2440240000000004E-2</v>
      </c>
      <c r="O932" s="38">
        <v>2.39171E-2</v>
      </c>
      <c r="P932" s="38">
        <v>0</v>
      </c>
      <c r="Q932" s="38">
        <v>0</v>
      </c>
      <c r="R932" s="38">
        <v>0</v>
      </c>
      <c r="S932" s="40">
        <f t="shared" si="86"/>
        <v>4.9831306399999997E-2</v>
      </c>
      <c r="T932" s="26" t="str">
        <f t="shared" si="88"/>
        <v>-</v>
      </c>
      <c r="U932" s="38"/>
      <c r="V932" s="38"/>
      <c r="W932" s="41" t="s">
        <v>154</v>
      </c>
      <c r="X932" s="42" t="s">
        <v>237</v>
      </c>
    </row>
    <row r="933" spans="1:24" s="29" customFormat="1" ht="78.75" x14ac:dyDescent="0.25">
      <c r="A933" s="36">
        <f t="shared" si="87"/>
        <v>528</v>
      </c>
      <c r="B933" s="37" t="s">
        <v>1213</v>
      </c>
      <c r="C933" s="38">
        <v>0</v>
      </c>
      <c r="D933" s="39">
        <f t="shared" si="85"/>
        <v>0</v>
      </c>
      <c r="E933" s="39">
        <f t="shared" si="85"/>
        <v>0.1889389538</v>
      </c>
      <c r="F933" s="38">
        <v>0</v>
      </c>
      <c r="G933" s="38">
        <v>0</v>
      </c>
      <c r="H933" s="38">
        <v>0</v>
      </c>
      <c r="I933" s="38">
        <v>0</v>
      </c>
      <c r="J933" s="38">
        <v>0</v>
      </c>
      <c r="K933" s="38">
        <v>9.8332279800000005E-2</v>
      </c>
      <c r="L933" s="38">
        <v>0</v>
      </c>
      <c r="M933" s="38">
        <v>9.0606673999999998E-2</v>
      </c>
      <c r="N933" s="38">
        <v>0.16086545000000002</v>
      </c>
      <c r="O933" s="38">
        <v>7.7412350000000005E-2</v>
      </c>
      <c r="P933" s="38">
        <v>0</v>
      </c>
      <c r="Q933" s="38">
        <v>0</v>
      </c>
      <c r="R933" s="38">
        <v>0</v>
      </c>
      <c r="S933" s="40">
        <f t="shared" si="86"/>
        <v>0.1889389538</v>
      </c>
      <c r="T933" s="26" t="str">
        <f t="shared" si="88"/>
        <v>-</v>
      </c>
      <c r="U933" s="38"/>
      <c r="V933" s="38"/>
      <c r="W933" s="41" t="s">
        <v>154</v>
      </c>
      <c r="X933" s="42" t="s">
        <v>237</v>
      </c>
    </row>
    <row r="934" spans="1:24" s="29" customFormat="1" ht="63" x14ac:dyDescent="0.25">
      <c r="A934" s="36">
        <f t="shared" si="87"/>
        <v>529</v>
      </c>
      <c r="B934" s="37" t="s">
        <v>1214</v>
      </c>
      <c r="C934" s="38">
        <v>0</v>
      </c>
      <c r="D934" s="39">
        <f t="shared" si="85"/>
        <v>0</v>
      </c>
      <c r="E934" s="39">
        <f t="shared" si="85"/>
        <v>2.7762638799999996E-2</v>
      </c>
      <c r="F934" s="38">
        <v>0</v>
      </c>
      <c r="G934" s="38">
        <v>0</v>
      </c>
      <c r="H934" s="38">
        <v>0</v>
      </c>
      <c r="I934" s="38">
        <v>0</v>
      </c>
      <c r="J934" s="38">
        <v>0</v>
      </c>
      <c r="K934" s="38">
        <v>2.7762638799999996E-2</v>
      </c>
      <c r="L934" s="38">
        <v>0</v>
      </c>
      <c r="M934" s="38">
        <v>0</v>
      </c>
      <c r="N934" s="38">
        <v>2.3527659999999999E-2</v>
      </c>
      <c r="O934" s="38">
        <v>0</v>
      </c>
      <c r="P934" s="38">
        <v>2.3527659999999999E-2</v>
      </c>
      <c r="Q934" s="38">
        <v>0</v>
      </c>
      <c r="R934" s="38">
        <v>0</v>
      </c>
      <c r="S934" s="40">
        <f t="shared" si="86"/>
        <v>2.7762638799999996E-2</v>
      </c>
      <c r="T934" s="26" t="str">
        <f t="shared" si="88"/>
        <v>-</v>
      </c>
      <c r="U934" s="38"/>
      <c r="V934" s="38"/>
      <c r="W934" s="41" t="s">
        <v>155</v>
      </c>
      <c r="X934" s="42" t="s">
        <v>237</v>
      </c>
    </row>
    <row r="935" spans="1:24" s="29" customFormat="1" ht="63" x14ac:dyDescent="0.25">
      <c r="A935" s="36">
        <f t="shared" si="87"/>
        <v>530</v>
      </c>
      <c r="B935" s="37" t="s">
        <v>1215</v>
      </c>
      <c r="C935" s="38">
        <v>0.4561097194096228</v>
      </c>
      <c r="D935" s="39">
        <f t="shared" si="85"/>
        <v>0.4561097194096228</v>
      </c>
      <c r="E935" s="39">
        <f t="shared" si="85"/>
        <v>0.17560999999999999</v>
      </c>
      <c r="F935" s="38">
        <v>0</v>
      </c>
      <c r="G935" s="38">
        <v>0</v>
      </c>
      <c r="H935" s="38">
        <v>0</v>
      </c>
      <c r="I935" s="38">
        <v>0</v>
      </c>
      <c r="J935" s="38">
        <v>0</v>
      </c>
      <c r="K935" s="38">
        <v>0.11</v>
      </c>
      <c r="L935" s="38">
        <v>0.4561097194096228</v>
      </c>
      <c r="M935" s="38">
        <v>6.5610000000000002E-2</v>
      </c>
      <c r="N935" s="38">
        <v>0.37916419000000001</v>
      </c>
      <c r="O935" s="38">
        <v>0.37916419000000001</v>
      </c>
      <c r="P935" s="38">
        <v>0.37916419000000001</v>
      </c>
      <c r="Q935" s="38">
        <v>0.37916419000000001</v>
      </c>
      <c r="R935" s="38">
        <v>0.28049971940962282</v>
      </c>
      <c r="S935" s="40">
        <f t="shared" si="86"/>
        <v>-0.28049971940962282</v>
      </c>
      <c r="T935" s="26">
        <f t="shared" si="88"/>
        <v>0.38501700912514042</v>
      </c>
      <c r="U935" s="38"/>
      <c r="V935" s="38"/>
      <c r="W935" s="41" t="s">
        <v>138</v>
      </c>
      <c r="X935" s="42" t="s">
        <v>237</v>
      </c>
    </row>
    <row r="936" spans="1:24" s="29" customFormat="1" ht="94.5" x14ac:dyDescent="0.25">
      <c r="A936" s="36">
        <f t="shared" si="87"/>
        <v>531</v>
      </c>
      <c r="B936" s="37" t="s">
        <v>1216</v>
      </c>
      <c r="C936" s="38">
        <v>0.45714372364595957</v>
      </c>
      <c r="D936" s="39">
        <f t="shared" si="85"/>
        <v>0.45714372364595957</v>
      </c>
      <c r="E936" s="39">
        <f t="shared" si="85"/>
        <v>0.27553197999999995</v>
      </c>
      <c r="F936" s="38">
        <v>0</v>
      </c>
      <c r="G936" s="38">
        <v>0</v>
      </c>
      <c r="H936" s="38">
        <v>0</v>
      </c>
      <c r="I936" s="38">
        <v>0</v>
      </c>
      <c r="J936" s="38">
        <v>0</v>
      </c>
      <c r="K936" s="38">
        <v>2.1467399999999998E-3</v>
      </c>
      <c r="L936" s="38">
        <v>0.45714372364595957</v>
      </c>
      <c r="M936" s="38">
        <v>0.27338523999999997</v>
      </c>
      <c r="N936" s="38">
        <v>0.24968538000000001</v>
      </c>
      <c r="O936" s="38">
        <v>2.3195299999999999E-2</v>
      </c>
      <c r="P936" s="38">
        <v>0.24968538000000001</v>
      </c>
      <c r="Q936" s="38">
        <v>0.24968538000000001</v>
      </c>
      <c r="R936" s="38">
        <v>0.18161174364595961</v>
      </c>
      <c r="S936" s="40">
        <f t="shared" si="86"/>
        <v>-0.18161174364595961</v>
      </c>
      <c r="T936" s="26">
        <f t="shared" si="88"/>
        <v>0.60272506379938617</v>
      </c>
      <c r="U936" s="38"/>
      <c r="V936" s="38"/>
      <c r="W936" s="41" t="s">
        <v>147</v>
      </c>
      <c r="X936" s="42" t="s">
        <v>237</v>
      </c>
    </row>
    <row r="937" spans="1:24" s="29" customFormat="1" ht="47.25" x14ac:dyDescent="0.25">
      <c r="A937" s="36">
        <f t="shared" si="87"/>
        <v>532</v>
      </c>
      <c r="B937" s="37" t="s">
        <v>459</v>
      </c>
      <c r="C937" s="38">
        <v>3.6282238799999998E-2</v>
      </c>
      <c r="D937" s="39">
        <f t="shared" si="85"/>
        <v>3.6282243200000001E-2</v>
      </c>
      <c r="E937" s="39">
        <f t="shared" si="85"/>
        <v>3.6282300000000003E-2</v>
      </c>
      <c r="F937" s="38">
        <v>3.6282243200000001E-2</v>
      </c>
      <c r="G937" s="38">
        <v>3.6282300000000003E-2</v>
      </c>
      <c r="H937" s="38">
        <v>0</v>
      </c>
      <c r="I937" s="38">
        <v>0</v>
      </c>
      <c r="J937" s="38">
        <v>0</v>
      </c>
      <c r="K937" s="38">
        <v>0</v>
      </c>
      <c r="L937" s="38">
        <v>0</v>
      </c>
      <c r="M937" s="38">
        <v>0</v>
      </c>
      <c r="N937" s="38">
        <v>0</v>
      </c>
      <c r="O937" s="38">
        <v>0</v>
      </c>
      <c r="P937" s="38">
        <v>0</v>
      </c>
      <c r="Q937" s="38">
        <v>0</v>
      </c>
      <c r="R937" s="38">
        <v>-6.1200000005257049E-8</v>
      </c>
      <c r="S937" s="40">
        <f t="shared" si="86"/>
        <v>5.68000000020219E-8</v>
      </c>
      <c r="T937" s="26">
        <f t="shared" si="88"/>
        <v>1.0000015655040866</v>
      </c>
      <c r="U937" s="38"/>
      <c r="V937" s="38"/>
      <c r="W937" s="41"/>
      <c r="X937" s="42" t="s">
        <v>239</v>
      </c>
    </row>
    <row r="938" spans="1:24" s="29" customFormat="1" ht="47.25" x14ac:dyDescent="0.25">
      <c r="A938" s="36">
        <f t="shared" si="87"/>
        <v>533</v>
      </c>
      <c r="B938" s="37" t="s">
        <v>1217</v>
      </c>
      <c r="C938" s="38">
        <v>0</v>
      </c>
      <c r="D938" s="39">
        <f t="shared" si="85"/>
        <v>0</v>
      </c>
      <c r="E938" s="39">
        <f t="shared" si="85"/>
        <v>0.38106462999999996</v>
      </c>
      <c r="F938" s="38">
        <v>0</v>
      </c>
      <c r="G938" s="38">
        <v>0.38106462999999996</v>
      </c>
      <c r="H938" s="38">
        <v>0</v>
      </c>
      <c r="I938" s="38">
        <v>0</v>
      </c>
      <c r="J938" s="38">
        <v>0</v>
      </c>
      <c r="K938" s="38">
        <v>0</v>
      </c>
      <c r="L938" s="38">
        <v>0</v>
      </c>
      <c r="M938" s="38">
        <v>0</v>
      </c>
      <c r="N938" s="38">
        <v>0.32394930999999999</v>
      </c>
      <c r="O938" s="38">
        <v>0</v>
      </c>
      <c r="P938" s="38">
        <v>0.32394930999999999</v>
      </c>
      <c r="Q938" s="38">
        <v>0</v>
      </c>
      <c r="R938" s="38">
        <v>0</v>
      </c>
      <c r="S938" s="40">
        <f t="shared" si="86"/>
        <v>0.38106462999999996</v>
      </c>
      <c r="T938" s="26" t="str">
        <f t="shared" si="88"/>
        <v>-</v>
      </c>
      <c r="U938" s="38"/>
      <c r="V938" s="38"/>
      <c r="W938" s="41" t="s">
        <v>866</v>
      </c>
      <c r="X938" s="42" t="s">
        <v>237</v>
      </c>
    </row>
    <row r="939" spans="1:24" s="29" customFormat="1" ht="31.5" x14ac:dyDescent="0.25">
      <c r="A939" s="36">
        <f t="shared" si="87"/>
        <v>534</v>
      </c>
      <c r="B939" s="37" t="s">
        <v>460</v>
      </c>
      <c r="C939" s="38">
        <v>0.3430306374</v>
      </c>
      <c r="D939" s="39">
        <f t="shared" si="85"/>
        <v>0.34303064</v>
      </c>
      <c r="E939" s="39">
        <f t="shared" si="85"/>
        <v>0</v>
      </c>
      <c r="F939" s="38">
        <v>0</v>
      </c>
      <c r="G939" s="38">
        <v>0</v>
      </c>
      <c r="H939" s="38">
        <v>0</v>
      </c>
      <c r="I939" s="38">
        <v>0</v>
      </c>
      <c r="J939" s="38">
        <v>0.34303064</v>
      </c>
      <c r="K939" s="38">
        <v>0</v>
      </c>
      <c r="L939" s="38">
        <v>0</v>
      </c>
      <c r="M939" s="38">
        <v>0</v>
      </c>
      <c r="N939" s="38">
        <v>0</v>
      </c>
      <c r="O939" s="38">
        <v>0</v>
      </c>
      <c r="P939" s="38">
        <v>0</v>
      </c>
      <c r="Q939" s="38">
        <v>0</v>
      </c>
      <c r="R939" s="38">
        <v>0.3430306374</v>
      </c>
      <c r="S939" s="40">
        <f t="shared" si="86"/>
        <v>-0.34303064</v>
      </c>
      <c r="T939" s="26">
        <f t="shared" si="88"/>
        <v>0</v>
      </c>
      <c r="U939" s="38"/>
      <c r="V939" s="38"/>
      <c r="W939" s="41" t="s">
        <v>61</v>
      </c>
      <c r="X939" s="42" t="s">
        <v>239</v>
      </c>
    </row>
    <row r="940" spans="1:24" s="29" customFormat="1" ht="47.25" x14ac:dyDescent="0.25">
      <c r="A940" s="36">
        <f t="shared" si="87"/>
        <v>535</v>
      </c>
      <c r="B940" s="37" t="s">
        <v>461</v>
      </c>
      <c r="C940" s="38">
        <v>0.3430306374</v>
      </c>
      <c r="D940" s="39">
        <f t="shared" si="85"/>
        <v>0.34303064</v>
      </c>
      <c r="E940" s="39">
        <f t="shared" si="85"/>
        <v>0</v>
      </c>
      <c r="F940" s="38">
        <v>0</v>
      </c>
      <c r="G940" s="38">
        <v>0</v>
      </c>
      <c r="H940" s="38">
        <v>0</v>
      </c>
      <c r="I940" s="38">
        <v>0</v>
      </c>
      <c r="J940" s="38">
        <v>0.34303064</v>
      </c>
      <c r="K940" s="38">
        <v>0</v>
      </c>
      <c r="L940" s="38">
        <v>0</v>
      </c>
      <c r="M940" s="38">
        <v>0</v>
      </c>
      <c r="N940" s="38">
        <v>0</v>
      </c>
      <c r="O940" s="38">
        <v>0</v>
      </c>
      <c r="P940" s="38">
        <v>0</v>
      </c>
      <c r="Q940" s="38">
        <v>0</v>
      </c>
      <c r="R940" s="38">
        <v>0.3430306374</v>
      </c>
      <c r="S940" s="40">
        <f t="shared" si="86"/>
        <v>-0.34303064</v>
      </c>
      <c r="T940" s="26">
        <f t="shared" si="88"/>
        <v>0</v>
      </c>
      <c r="U940" s="38"/>
      <c r="V940" s="38"/>
      <c r="W940" s="41" t="s">
        <v>61</v>
      </c>
      <c r="X940" s="42" t="s">
        <v>239</v>
      </c>
    </row>
    <row r="941" spans="1:24" s="29" customFormat="1" ht="47.25" x14ac:dyDescent="0.25">
      <c r="A941" s="36">
        <f t="shared" si="87"/>
        <v>536</v>
      </c>
      <c r="B941" s="37" t="s">
        <v>462</v>
      </c>
      <c r="C941" s="38">
        <v>0.4412052568</v>
      </c>
      <c r="D941" s="39">
        <f t="shared" si="85"/>
        <v>0.44120525999999999</v>
      </c>
      <c r="E941" s="39">
        <f t="shared" si="85"/>
        <v>0.44120525999999999</v>
      </c>
      <c r="F941" s="38">
        <v>0.44120525999999999</v>
      </c>
      <c r="G941" s="38">
        <v>0.44120525999999999</v>
      </c>
      <c r="H941" s="38">
        <v>0</v>
      </c>
      <c r="I941" s="38">
        <v>0</v>
      </c>
      <c r="J941" s="38">
        <v>0</v>
      </c>
      <c r="K941" s="38">
        <v>0</v>
      </c>
      <c r="L941" s="38">
        <v>0</v>
      </c>
      <c r="M941" s="38">
        <v>0</v>
      </c>
      <c r="N941" s="38">
        <v>0</v>
      </c>
      <c r="O941" s="38">
        <v>0</v>
      </c>
      <c r="P941" s="38">
        <v>0</v>
      </c>
      <c r="Q941" s="38">
        <v>0</v>
      </c>
      <c r="R941" s="38">
        <v>-3.199999987213431E-9</v>
      </c>
      <c r="S941" s="40">
        <f t="shared" si="86"/>
        <v>0</v>
      </c>
      <c r="T941" s="26">
        <f t="shared" si="88"/>
        <v>1</v>
      </c>
      <c r="U941" s="38"/>
      <c r="V941" s="38"/>
      <c r="W941" s="41"/>
      <c r="X941" s="42" t="s">
        <v>239</v>
      </c>
    </row>
    <row r="942" spans="1:24" s="29" customFormat="1" ht="47.25" x14ac:dyDescent="0.25">
      <c r="A942" s="36">
        <f t="shared" si="87"/>
        <v>537</v>
      </c>
      <c r="B942" s="37" t="s">
        <v>1218</v>
      </c>
      <c r="C942" s="38">
        <v>0</v>
      </c>
      <c r="D942" s="39">
        <f t="shared" si="85"/>
        <v>0</v>
      </c>
      <c r="E942" s="39">
        <f t="shared" si="85"/>
        <v>6.0424000000000003E-4</v>
      </c>
      <c r="F942" s="38">
        <v>0</v>
      </c>
      <c r="G942" s="38">
        <v>0</v>
      </c>
      <c r="H942" s="38">
        <v>0</v>
      </c>
      <c r="I942" s="38">
        <v>0</v>
      </c>
      <c r="J942" s="38">
        <v>0</v>
      </c>
      <c r="K942" s="38">
        <v>0</v>
      </c>
      <c r="L942" s="38">
        <v>0</v>
      </c>
      <c r="M942" s="38">
        <v>6.0424000000000003E-4</v>
      </c>
      <c r="N942" s="38">
        <v>2.094323E-2</v>
      </c>
      <c r="O942" s="38">
        <v>2.094323E-2</v>
      </c>
      <c r="P942" s="38">
        <v>0</v>
      </c>
      <c r="Q942" s="38">
        <v>0</v>
      </c>
      <c r="R942" s="38">
        <v>0</v>
      </c>
      <c r="S942" s="40">
        <f t="shared" si="86"/>
        <v>6.0424000000000003E-4</v>
      </c>
      <c r="T942" s="26" t="str">
        <f t="shared" si="88"/>
        <v>-</v>
      </c>
      <c r="U942" s="38"/>
      <c r="V942" s="38"/>
      <c r="W942" s="41" t="s">
        <v>853</v>
      </c>
      <c r="X942" s="42" t="s">
        <v>239</v>
      </c>
    </row>
    <row r="943" spans="1:24" s="29" customFormat="1" ht="47.25" x14ac:dyDescent="0.25">
      <c r="A943" s="36">
        <f t="shared" si="87"/>
        <v>538</v>
      </c>
      <c r="B943" s="37" t="s">
        <v>325</v>
      </c>
      <c r="C943" s="38">
        <v>4.8527472859999996</v>
      </c>
      <c r="D943" s="39">
        <f t="shared" si="85"/>
        <v>4.8527472899999999</v>
      </c>
      <c r="E943" s="39">
        <f t="shared" si="85"/>
        <v>4.8527472945000003</v>
      </c>
      <c r="F943" s="38">
        <v>0</v>
      </c>
      <c r="G943" s="38">
        <v>0</v>
      </c>
      <c r="H943" s="38">
        <v>0</v>
      </c>
      <c r="I943" s="38">
        <v>0</v>
      </c>
      <c r="J943" s="38">
        <v>0</v>
      </c>
      <c r="K943" s="38">
        <v>0</v>
      </c>
      <c r="L943" s="38">
        <v>4.8527472899999999</v>
      </c>
      <c r="M943" s="38">
        <v>4.8527472945000003</v>
      </c>
      <c r="N943" s="38">
        <v>0</v>
      </c>
      <c r="O943" s="38">
        <v>0</v>
      </c>
      <c r="P943" s="38">
        <v>0</v>
      </c>
      <c r="Q943" s="38">
        <v>0</v>
      </c>
      <c r="R943" s="38">
        <v>-8.5000007032931535E-9</v>
      </c>
      <c r="S943" s="40">
        <f t="shared" si="86"/>
        <v>4.5000003723316695E-9</v>
      </c>
      <c r="T943" s="26">
        <f t="shared" si="88"/>
        <v>1.0000000009273098</v>
      </c>
      <c r="U943" s="38"/>
      <c r="V943" s="38"/>
      <c r="W943" s="41"/>
      <c r="X943" s="42" t="s">
        <v>238</v>
      </c>
    </row>
    <row r="944" spans="1:24" s="29" customFormat="1" ht="31.5" x14ac:dyDescent="0.25">
      <c r="A944" s="36">
        <f t="shared" si="87"/>
        <v>539</v>
      </c>
      <c r="B944" s="37" t="s">
        <v>326</v>
      </c>
      <c r="C944" s="38">
        <v>0</v>
      </c>
      <c r="D944" s="39">
        <f t="shared" si="85"/>
        <v>0</v>
      </c>
      <c r="E944" s="39">
        <f t="shared" si="85"/>
        <v>0</v>
      </c>
      <c r="F944" s="38">
        <v>0</v>
      </c>
      <c r="G944" s="38">
        <v>0</v>
      </c>
      <c r="H944" s="38">
        <v>0</v>
      </c>
      <c r="I944" s="38">
        <v>0</v>
      </c>
      <c r="J944" s="38">
        <v>0</v>
      </c>
      <c r="K944" s="38">
        <v>0</v>
      </c>
      <c r="L944" s="38">
        <v>0</v>
      </c>
      <c r="M944" s="38">
        <v>0</v>
      </c>
      <c r="N944" s="38">
        <v>12.50179294</v>
      </c>
      <c r="O944" s="38">
        <v>12.50179294</v>
      </c>
      <c r="P944" s="38">
        <v>12.501792</v>
      </c>
      <c r="Q944" s="38">
        <v>12.501792</v>
      </c>
      <c r="R944" s="38">
        <v>0</v>
      </c>
      <c r="S944" s="40">
        <f t="shared" si="86"/>
        <v>0</v>
      </c>
      <c r="T944" s="26" t="str">
        <f t="shared" si="88"/>
        <v>-</v>
      </c>
      <c r="U944" s="38"/>
      <c r="V944" s="38"/>
      <c r="W944" s="41" t="s">
        <v>1252</v>
      </c>
      <c r="X944" s="42" t="s">
        <v>238</v>
      </c>
    </row>
    <row r="945" spans="1:24" s="29" customFormat="1" ht="31.5" x14ac:dyDescent="0.25">
      <c r="A945" s="36">
        <f t="shared" si="87"/>
        <v>540</v>
      </c>
      <c r="B945" s="37" t="s">
        <v>327</v>
      </c>
      <c r="C945" s="38">
        <v>0</v>
      </c>
      <c r="D945" s="39">
        <f t="shared" si="85"/>
        <v>0</v>
      </c>
      <c r="E945" s="39">
        <f t="shared" si="85"/>
        <v>0</v>
      </c>
      <c r="F945" s="38">
        <v>0</v>
      </c>
      <c r="G945" s="38">
        <v>0</v>
      </c>
      <c r="H945" s="38">
        <v>0</v>
      </c>
      <c r="I945" s="38">
        <v>0</v>
      </c>
      <c r="J945" s="38">
        <v>0</v>
      </c>
      <c r="K945" s="38">
        <v>0</v>
      </c>
      <c r="L945" s="38">
        <v>0</v>
      </c>
      <c r="M945" s="38">
        <v>0</v>
      </c>
      <c r="N945" s="38">
        <v>13.69607162</v>
      </c>
      <c r="O945" s="38">
        <v>13.69607162</v>
      </c>
      <c r="P945" s="38">
        <v>13.696071</v>
      </c>
      <c r="Q945" s="38">
        <v>13.696071</v>
      </c>
      <c r="R945" s="38">
        <v>0</v>
      </c>
      <c r="S945" s="40">
        <f t="shared" si="86"/>
        <v>0</v>
      </c>
      <c r="T945" s="26" t="str">
        <f t="shared" si="88"/>
        <v>-</v>
      </c>
      <c r="U945" s="38"/>
      <c r="V945" s="38"/>
      <c r="W945" s="41" t="s">
        <v>1252</v>
      </c>
      <c r="X945" s="42" t="s">
        <v>238</v>
      </c>
    </row>
    <row r="946" spans="1:24" s="29" customFormat="1" ht="78.75" x14ac:dyDescent="0.25">
      <c r="A946" s="36">
        <f t="shared" si="87"/>
        <v>541</v>
      </c>
      <c r="B946" s="37" t="s">
        <v>1219</v>
      </c>
      <c r="C946" s="38">
        <v>0.17422633919999986</v>
      </c>
      <c r="D946" s="39">
        <f t="shared" si="85"/>
        <v>0.17422776000000001</v>
      </c>
      <c r="E946" s="39">
        <f t="shared" si="85"/>
        <v>1.3635113080000001</v>
      </c>
      <c r="F946" s="38">
        <v>0.15904624000000001</v>
      </c>
      <c r="G946" s="38">
        <v>0.15904624000000001</v>
      </c>
      <c r="H946" s="38">
        <v>1.518152E-2</v>
      </c>
      <c r="I946" s="38">
        <v>3.7675020000000004E-2</v>
      </c>
      <c r="J946" s="38">
        <v>0</v>
      </c>
      <c r="K946" s="38">
        <v>0.11723902</v>
      </c>
      <c r="L946" s="38">
        <v>0</v>
      </c>
      <c r="M946" s="38">
        <v>1.049551028</v>
      </c>
      <c r="N946" s="38">
        <v>1.7142012900000001</v>
      </c>
      <c r="O946" s="38">
        <v>0.89109881000000002</v>
      </c>
      <c r="P946" s="38">
        <v>2.23218373</v>
      </c>
      <c r="Q946" s="38">
        <v>2.23218373</v>
      </c>
      <c r="R946" s="38">
        <v>0</v>
      </c>
      <c r="S946" s="40">
        <f t="shared" si="86"/>
        <v>1.1892835480000001</v>
      </c>
      <c r="T946" s="26">
        <f t="shared" si="88"/>
        <v>7.8260278844197959</v>
      </c>
      <c r="U946" s="38"/>
      <c r="V946" s="38"/>
      <c r="W946" s="41" t="s">
        <v>1253</v>
      </c>
      <c r="X946" s="42" t="s">
        <v>237</v>
      </c>
    </row>
    <row r="947" spans="1:24" s="29" customFormat="1" ht="47.25" x14ac:dyDescent="0.25">
      <c r="A947" s="36">
        <f t="shared" si="87"/>
        <v>542</v>
      </c>
      <c r="B947" s="37" t="s">
        <v>1220</v>
      </c>
      <c r="C947" s="38">
        <v>1.8252113461999997</v>
      </c>
      <c r="D947" s="39">
        <f t="shared" si="85"/>
        <v>0</v>
      </c>
      <c r="E947" s="39">
        <f t="shared" si="85"/>
        <v>2.0128438000000002</v>
      </c>
      <c r="F947" s="38">
        <v>0</v>
      </c>
      <c r="G947" s="38">
        <v>1.9216</v>
      </c>
      <c r="H947" s="38">
        <v>0</v>
      </c>
      <c r="I947" s="38">
        <v>0</v>
      </c>
      <c r="J947" s="38">
        <v>0</v>
      </c>
      <c r="K947" s="38">
        <v>9.1243800000000042E-2</v>
      </c>
      <c r="L947" s="38">
        <v>0</v>
      </c>
      <c r="M947" s="38">
        <v>0</v>
      </c>
      <c r="N947" s="38">
        <v>0.18832661000000001</v>
      </c>
      <c r="O947" s="38">
        <v>0</v>
      </c>
      <c r="P947" s="38">
        <v>1.8568707</v>
      </c>
      <c r="Q947" s="38">
        <v>0</v>
      </c>
      <c r="R947" s="38">
        <v>0</v>
      </c>
      <c r="S947" s="40">
        <f t="shared" si="86"/>
        <v>2.0128438000000002</v>
      </c>
      <c r="T947" s="26" t="str">
        <f t="shared" si="88"/>
        <v>-</v>
      </c>
      <c r="U947" s="38"/>
      <c r="V947" s="38"/>
      <c r="W947" s="41" t="s">
        <v>1254</v>
      </c>
      <c r="X947" s="42" t="s">
        <v>240</v>
      </c>
    </row>
    <row r="948" spans="1:24" s="29" customFormat="1" ht="78.75" x14ac:dyDescent="0.25">
      <c r="A948" s="36">
        <f t="shared" si="87"/>
        <v>543</v>
      </c>
      <c r="B948" s="37" t="s">
        <v>1221</v>
      </c>
      <c r="C948" s="38">
        <v>0</v>
      </c>
      <c r="D948" s="39">
        <f t="shared" si="85"/>
        <v>0</v>
      </c>
      <c r="E948" s="39">
        <f t="shared" si="85"/>
        <v>0.40789697999999996</v>
      </c>
      <c r="F948" s="38">
        <v>0</v>
      </c>
      <c r="G948" s="38">
        <v>5.5986689999999999E-2</v>
      </c>
      <c r="H948" s="38">
        <v>0</v>
      </c>
      <c r="I948" s="38">
        <v>9.5911959999999991E-2</v>
      </c>
      <c r="J948" s="38">
        <v>0</v>
      </c>
      <c r="K948" s="38">
        <v>1.3780529999999999E-2</v>
      </c>
      <c r="L948" s="38">
        <v>0</v>
      </c>
      <c r="M948" s="38">
        <v>0.24221779999999998</v>
      </c>
      <c r="N948" s="38">
        <v>1.5784158699999997</v>
      </c>
      <c r="O948" s="38">
        <v>0.2062889</v>
      </c>
      <c r="P948" s="38">
        <v>1.9707658699999999</v>
      </c>
      <c r="Q948" s="38">
        <v>1.9707658699999999</v>
      </c>
      <c r="R948" s="38">
        <v>0</v>
      </c>
      <c r="S948" s="40">
        <f t="shared" si="86"/>
        <v>0.40789697999999996</v>
      </c>
      <c r="T948" s="26" t="str">
        <f t="shared" si="88"/>
        <v>-</v>
      </c>
      <c r="U948" s="38"/>
      <c r="V948" s="38"/>
      <c r="W948" s="41" t="s">
        <v>1255</v>
      </c>
      <c r="X948" s="42" t="s">
        <v>237</v>
      </c>
    </row>
    <row r="949" spans="1:24" s="29" customFormat="1" ht="94.5" x14ac:dyDescent="0.25">
      <c r="A949" s="36">
        <f t="shared" si="87"/>
        <v>544</v>
      </c>
      <c r="B949" s="37" t="s">
        <v>1222</v>
      </c>
      <c r="C949" s="38">
        <v>0</v>
      </c>
      <c r="D949" s="39">
        <f t="shared" si="85"/>
        <v>0</v>
      </c>
      <c r="E949" s="39">
        <f t="shared" si="85"/>
        <v>0.12238292119999999</v>
      </c>
      <c r="F949" s="38">
        <v>0</v>
      </c>
      <c r="G949" s="38">
        <v>0</v>
      </c>
      <c r="H949" s="38">
        <v>0</v>
      </c>
      <c r="I949" s="38">
        <v>0</v>
      </c>
      <c r="J949" s="38">
        <v>0</v>
      </c>
      <c r="K949" s="38">
        <v>0</v>
      </c>
      <c r="L949" s="38">
        <v>0</v>
      </c>
      <c r="M949" s="38">
        <v>0.12238292119999999</v>
      </c>
      <c r="N949" s="38">
        <v>0.10371434</v>
      </c>
      <c r="O949" s="38">
        <v>0.10371434</v>
      </c>
      <c r="P949" s="38">
        <v>0.10371434</v>
      </c>
      <c r="Q949" s="38">
        <v>0.10371434</v>
      </c>
      <c r="R949" s="38">
        <v>0</v>
      </c>
      <c r="S949" s="40">
        <f t="shared" si="86"/>
        <v>0.12238292119999999</v>
      </c>
      <c r="T949" s="26" t="str">
        <f t="shared" si="88"/>
        <v>-</v>
      </c>
      <c r="U949" s="38"/>
      <c r="V949" s="38"/>
      <c r="W949" s="41" t="s">
        <v>156</v>
      </c>
      <c r="X949" s="42" t="s">
        <v>237</v>
      </c>
    </row>
    <row r="950" spans="1:24" s="29" customFormat="1" ht="47.25" x14ac:dyDescent="0.25">
      <c r="A950" s="36">
        <f t="shared" si="87"/>
        <v>545</v>
      </c>
      <c r="B950" s="37" t="s">
        <v>367</v>
      </c>
      <c r="C950" s="38">
        <v>0</v>
      </c>
      <c r="D950" s="39">
        <f t="shared" si="85"/>
        <v>0</v>
      </c>
      <c r="E950" s="39">
        <f t="shared" si="85"/>
        <v>0.22292100000000001</v>
      </c>
      <c r="F950" s="38">
        <v>0</v>
      </c>
      <c r="G950" s="38">
        <v>0</v>
      </c>
      <c r="H950" s="38">
        <v>0</v>
      </c>
      <c r="I950" s="38">
        <v>0</v>
      </c>
      <c r="J950" s="38">
        <v>0</v>
      </c>
      <c r="K950" s="38">
        <v>0</v>
      </c>
      <c r="L950" s="38">
        <v>0</v>
      </c>
      <c r="M950" s="38">
        <v>0.22292100000000001</v>
      </c>
      <c r="N950" s="38">
        <v>11.601692330000001</v>
      </c>
      <c r="O950" s="38">
        <v>11.601692330000001</v>
      </c>
      <c r="P950" s="38">
        <v>11.601692</v>
      </c>
      <c r="Q950" s="38">
        <v>11.601692</v>
      </c>
      <c r="R950" s="38">
        <v>0</v>
      </c>
      <c r="S950" s="40">
        <f t="shared" si="86"/>
        <v>0.22292100000000001</v>
      </c>
      <c r="T950" s="26" t="str">
        <f t="shared" si="88"/>
        <v>-</v>
      </c>
      <c r="U950" s="38"/>
      <c r="V950" s="38"/>
      <c r="W950" s="41" t="s">
        <v>909</v>
      </c>
      <c r="X950" s="42" t="s">
        <v>238</v>
      </c>
    </row>
    <row r="951" spans="1:24" s="29" customFormat="1" ht="31.5" x14ac:dyDescent="0.25">
      <c r="A951" s="36">
        <f t="shared" si="87"/>
        <v>546</v>
      </c>
      <c r="B951" s="37" t="s">
        <v>1223</v>
      </c>
      <c r="C951" s="38">
        <v>0.16890241780000023</v>
      </c>
      <c r="D951" s="39">
        <f t="shared" si="85"/>
        <v>0</v>
      </c>
      <c r="E951" s="39">
        <f t="shared" si="85"/>
        <v>0.23545896999999999</v>
      </c>
      <c r="F951" s="38">
        <v>0</v>
      </c>
      <c r="G951" s="38">
        <v>0</v>
      </c>
      <c r="H951" s="38">
        <v>0</v>
      </c>
      <c r="I951" s="38">
        <v>0.23545896999999999</v>
      </c>
      <c r="J951" s="38">
        <v>0</v>
      </c>
      <c r="K951" s="38">
        <v>0</v>
      </c>
      <c r="L951" s="38">
        <v>0</v>
      </c>
      <c r="M951" s="38">
        <v>0</v>
      </c>
      <c r="N951" s="38">
        <v>0.23545896999999999</v>
      </c>
      <c r="O951" s="38">
        <v>0</v>
      </c>
      <c r="P951" s="38">
        <v>10.558197850000001</v>
      </c>
      <c r="Q951" s="38">
        <v>0</v>
      </c>
      <c r="R951" s="38">
        <v>0</v>
      </c>
      <c r="S951" s="40">
        <f t="shared" si="86"/>
        <v>0.23545896999999999</v>
      </c>
      <c r="T951" s="26" t="str">
        <f t="shared" si="88"/>
        <v>-</v>
      </c>
      <c r="U951" s="38"/>
      <c r="V951" s="38"/>
      <c r="W951" s="41" t="s">
        <v>1256</v>
      </c>
      <c r="X951" s="42" t="s">
        <v>240</v>
      </c>
    </row>
    <row r="952" spans="1:24" s="29" customFormat="1" ht="220.5" x14ac:dyDescent="0.25">
      <c r="A952" s="36">
        <f t="shared" si="87"/>
        <v>547</v>
      </c>
      <c r="B952" s="37" t="s">
        <v>1224</v>
      </c>
      <c r="C952" s="38">
        <v>0</v>
      </c>
      <c r="D952" s="39">
        <f t="shared" si="85"/>
        <v>0</v>
      </c>
      <c r="E952" s="39">
        <f t="shared" si="85"/>
        <v>0.39715241739999996</v>
      </c>
      <c r="F952" s="38">
        <v>0</v>
      </c>
      <c r="G952" s="38">
        <v>0</v>
      </c>
      <c r="H952" s="38">
        <v>0</v>
      </c>
      <c r="I952" s="38">
        <v>0</v>
      </c>
      <c r="J952" s="38">
        <v>0</v>
      </c>
      <c r="K952" s="38">
        <v>0.39715241739999996</v>
      </c>
      <c r="L952" s="38">
        <v>0</v>
      </c>
      <c r="M952" s="38">
        <v>0</v>
      </c>
      <c r="N952" s="38">
        <v>0.33707454999999997</v>
      </c>
      <c r="O952" s="38">
        <v>0</v>
      </c>
      <c r="P952" s="38">
        <v>0.33707454999999997</v>
      </c>
      <c r="Q952" s="38">
        <v>0</v>
      </c>
      <c r="R952" s="38">
        <v>0</v>
      </c>
      <c r="S952" s="40">
        <f t="shared" si="86"/>
        <v>0.39715241739999996</v>
      </c>
      <c r="T952" s="26" t="str">
        <f t="shared" si="88"/>
        <v>-</v>
      </c>
      <c r="U952" s="38"/>
      <c r="V952" s="38"/>
      <c r="W952" s="41" t="s">
        <v>1257</v>
      </c>
      <c r="X952" s="42" t="s">
        <v>237</v>
      </c>
    </row>
    <row r="953" spans="1:24" s="29" customFormat="1" x14ac:dyDescent="0.25">
      <c r="A953" s="36">
        <f t="shared" si="87"/>
        <v>548</v>
      </c>
      <c r="B953" s="37" t="s">
        <v>1225</v>
      </c>
      <c r="C953" s="38">
        <v>0</v>
      </c>
      <c r="D953" s="39">
        <f t="shared" si="85"/>
        <v>0</v>
      </c>
      <c r="E953" s="39">
        <f t="shared" si="85"/>
        <v>0</v>
      </c>
      <c r="F953" s="38">
        <v>0</v>
      </c>
      <c r="G953" s="38">
        <v>0</v>
      </c>
      <c r="H953" s="38">
        <v>0</v>
      </c>
      <c r="I953" s="38">
        <v>0</v>
      </c>
      <c r="J953" s="38">
        <v>0</v>
      </c>
      <c r="K953" s="38">
        <v>0</v>
      </c>
      <c r="L953" s="38">
        <v>0</v>
      </c>
      <c r="M953" s="38">
        <v>0</v>
      </c>
      <c r="N953" s="38">
        <v>0</v>
      </c>
      <c r="O953" s="38">
        <v>0</v>
      </c>
      <c r="P953" s="38">
        <v>1.720385E-2</v>
      </c>
      <c r="Q953" s="38">
        <v>1.720385E-2</v>
      </c>
      <c r="R953" s="38">
        <v>0</v>
      </c>
      <c r="S953" s="40">
        <f t="shared" si="86"/>
        <v>0</v>
      </c>
      <c r="T953" s="26" t="str">
        <f t="shared" si="88"/>
        <v>-</v>
      </c>
      <c r="U953" s="38"/>
      <c r="V953" s="38"/>
      <c r="W953" s="41"/>
      <c r="X953" s="42" t="s">
        <v>237</v>
      </c>
    </row>
    <row r="954" spans="1:24" s="29" customFormat="1" x14ac:dyDescent="0.25">
      <c r="A954" s="36">
        <f t="shared" si="87"/>
        <v>549</v>
      </c>
      <c r="B954" s="37" t="s">
        <v>1226</v>
      </c>
      <c r="C954" s="38">
        <v>0</v>
      </c>
      <c r="D954" s="39">
        <f t="shared" si="85"/>
        <v>0</v>
      </c>
      <c r="E954" s="39">
        <f t="shared" si="85"/>
        <v>0</v>
      </c>
      <c r="F954" s="38">
        <v>0</v>
      </c>
      <c r="G954" s="38">
        <v>0</v>
      </c>
      <c r="H954" s="38">
        <v>0</v>
      </c>
      <c r="I954" s="38">
        <v>0</v>
      </c>
      <c r="J954" s="38">
        <v>0</v>
      </c>
      <c r="K954" s="38">
        <v>0</v>
      </c>
      <c r="L954" s="38">
        <v>0</v>
      </c>
      <c r="M954" s="38">
        <v>0</v>
      </c>
      <c r="N954" s="38">
        <v>0</v>
      </c>
      <c r="O954" s="38">
        <v>0</v>
      </c>
      <c r="P954" s="38">
        <v>1.7417490000000001E-2</v>
      </c>
      <c r="Q954" s="38">
        <v>1.7417490000000001E-2</v>
      </c>
      <c r="R954" s="38">
        <v>0</v>
      </c>
      <c r="S954" s="40">
        <f t="shared" si="86"/>
        <v>0</v>
      </c>
      <c r="T954" s="26" t="str">
        <f t="shared" si="88"/>
        <v>-</v>
      </c>
      <c r="U954" s="38"/>
      <c r="V954" s="38"/>
      <c r="W954" s="41"/>
      <c r="X954" s="42" t="s">
        <v>237</v>
      </c>
    </row>
    <row r="955" spans="1:24" s="29" customFormat="1" x14ac:dyDescent="0.25">
      <c r="A955" s="36">
        <f t="shared" si="87"/>
        <v>550</v>
      </c>
      <c r="B955" s="37" t="s">
        <v>1227</v>
      </c>
      <c r="C955" s="38">
        <v>0</v>
      </c>
      <c r="D955" s="39">
        <f t="shared" si="85"/>
        <v>0</v>
      </c>
      <c r="E955" s="39">
        <f t="shared" si="85"/>
        <v>0</v>
      </c>
      <c r="F955" s="38">
        <v>0</v>
      </c>
      <c r="G955" s="38">
        <v>0</v>
      </c>
      <c r="H955" s="38">
        <v>0</v>
      </c>
      <c r="I955" s="38">
        <v>0</v>
      </c>
      <c r="J955" s="38">
        <v>0</v>
      </c>
      <c r="K955" s="38">
        <v>0</v>
      </c>
      <c r="L955" s="38">
        <v>0</v>
      </c>
      <c r="M955" s="38">
        <v>0</v>
      </c>
      <c r="N955" s="38">
        <v>0</v>
      </c>
      <c r="O955" s="38">
        <v>0</v>
      </c>
      <c r="P955" s="38">
        <v>1.8617100000000001E-2</v>
      </c>
      <c r="Q955" s="38">
        <v>1.8617100000000001E-2</v>
      </c>
      <c r="R955" s="38">
        <v>0</v>
      </c>
      <c r="S955" s="40">
        <f t="shared" si="86"/>
        <v>0</v>
      </c>
      <c r="T955" s="26" t="str">
        <f t="shared" si="88"/>
        <v>-</v>
      </c>
      <c r="U955" s="38"/>
      <c r="V955" s="38"/>
      <c r="W955" s="41"/>
      <c r="X955" s="42" t="s">
        <v>237</v>
      </c>
    </row>
    <row r="956" spans="1:24" s="29" customFormat="1" x14ac:dyDescent="0.25">
      <c r="A956" s="36">
        <f t="shared" si="87"/>
        <v>551</v>
      </c>
      <c r="B956" s="37" t="s">
        <v>1228</v>
      </c>
      <c r="C956" s="38">
        <v>0</v>
      </c>
      <c r="D956" s="39">
        <f t="shared" si="85"/>
        <v>0</v>
      </c>
      <c r="E956" s="39">
        <f t="shared" si="85"/>
        <v>0</v>
      </c>
      <c r="F956" s="38">
        <v>0</v>
      </c>
      <c r="G956" s="38">
        <v>0</v>
      </c>
      <c r="H956" s="38">
        <v>0</v>
      </c>
      <c r="I956" s="38">
        <v>0</v>
      </c>
      <c r="J956" s="38">
        <v>0</v>
      </c>
      <c r="K956" s="38">
        <v>0</v>
      </c>
      <c r="L956" s="38">
        <v>0</v>
      </c>
      <c r="M956" s="38">
        <v>0</v>
      </c>
      <c r="N956" s="38">
        <v>0</v>
      </c>
      <c r="O956" s="38">
        <v>0</v>
      </c>
      <c r="P956" s="38">
        <v>1.717101E-2</v>
      </c>
      <c r="Q956" s="38">
        <v>1.717101E-2</v>
      </c>
      <c r="R956" s="38">
        <v>0</v>
      </c>
      <c r="S956" s="40">
        <f t="shared" si="86"/>
        <v>0</v>
      </c>
      <c r="T956" s="26" t="str">
        <f t="shared" si="88"/>
        <v>-</v>
      </c>
      <c r="U956" s="38"/>
      <c r="V956" s="38"/>
      <c r="W956" s="41"/>
      <c r="X956" s="42" t="s">
        <v>237</v>
      </c>
    </row>
    <row r="957" spans="1:24" s="29" customFormat="1" x14ac:dyDescent="0.25">
      <c r="A957" s="36">
        <f t="shared" si="87"/>
        <v>552</v>
      </c>
      <c r="B957" s="37" t="s">
        <v>1229</v>
      </c>
      <c r="C957" s="38">
        <v>0</v>
      </c>
      <c r="D957" s="39">
        <f t="shared" si="85"/>
        <v>0</v>
      </c>
      <c r="E957" s="39">
        <f t="shared" si="85"/>
        <v>0</v>
      </c>
      <c r="F957" s="38">
        <v>0</v>
      </c>
      <c r="G957" s="38">
        <v>0</v>
      </c>
      <c r="H957" s="38">
        <v>0</v>
      </c>
      <c r="I957" s="38">
        <v>0</v>
      </c>
      <c r="J957" s="38">
        <v>0</v>
      </c>
      <c r="K957" s="38">
        <v>0</v>
      </c>
      <c r="L957" s="38">
        <v>0</v>
      </c>
      <c r="M957" s="38">
        <v>0</v>
      </c>
      <c r="N957" s="38">
        <v>0</v>
      </c>
      <c r="O957" s="38">
        <v>0</v>
      </c>
      <c r="P957" s="38">
        <v>2.0300289999999999E-2</v>
      </c>
      <c r="Q957" s="38">
        <v>2.0300289999999999E-2</v>
      </c>
      <c r="R957" s="38">
        <v>0</v>
      </c>
      <c r="S957" s="40">
        <f t="shared" si="86"/>
        <v>0</v>
      </c>
      <c r="T957" s="26" t="str">
        <f t="shared" si="88"/>
        <v>-</v>
      </c>
      <c r="U957" s="38"/>
      <c r="V957" s="38"/>
      <c r="W957" s="41"/>
      <c r="X957" s="42" t="s">
        <v>237</v>
      </c>
    </row>
    <row r="958" spans="1:24" s="29" customFormat="1" x14ac:dyDescent="0.25">
      <c r="A958" s="36">
        <f t="shared" si="87"/>
        <v>553</v>
      </c>
      <c r="B958" s="37" t="s">
        <v>1230</v>
      </c>
      <c r="C958" s="38">
        <v>0.34202278759999993</v>
      </c>
      <c r="D958" s="39">
        <f t="shared" si="85"/>
        <v>0.34202279999999996</v>
      </c>
      <c r="E958" s="39">
        <f t="shared" si="85"/>
        <v>5.0622799999999996E-2</v>
      </c>
      <c r="F958" s="38">
        <v>5.0622799999999996E-2</v>
      </c>
      <c r="G958" s="38">
        <v>5.0622799999999996E-2</v>
      </c>
      <c r="H958" s="38">
        <v>0</v>
      </c>
      <c r="I958" s="38">
        <v>0</v>
      </c>
      <c r="J958" s="38">
        <v>0.29139999999999999</v>
      </c>
      <c r="K958" s="38">
        <v>0</v>
      </c>
      <c r="L958" s="38">
        <v>0</v>
      </c>
      <c r="M958" s="38">
        <v>0</v>
      </c>
      <c r="N958" s="38">
        <v>0</v>
      </c>
      <c r="O958" s="38">
        <v>0</v>
      </c>
      <c r="P958" s="38">
        <v>0</v>
      </c>
      <c r="Q958" s="38">
        <v>0</v>
      </c>
      <c r="R958" s="38">
        <v>0.29139998759999997</v>
      </c>
      <c r="S958" s="40">
        <f t="shared" si="86"/>
        <v>-0.29139999999999999</v>
      </c>
      <c r="T958" s="26">
        <f t="shared" si="88"/>
        <v>0.14801001570655525</v>
      </c>
      <c r="U958" s="38"/>
      <c r="V958" s="38"/>
      <c r="W958" s="41" t="s">
        <v>61</v>
      </c>
      <c r="X958" s="42" t="s">
        <v>239</v>
      </c>
    </row>
    <row r="959" spans="1:24" s="29" customFormat="1" x14ac:dyDescent="0.25">
      <c r="A959" s="36">
        <f t="shared" si="87"/>
        <v>554</v>
      </c>
      <c r="B959" s="37" t="s">
        <v>1231</v>
      </c>
      <c r="C959" s="38">
        <v>0.70220503179999993</v>
      </c>
      <c r="D959" s="39">
        <f t="shared" si="85"/>
        <v>0.70220502000000007</v>
      </c>
      <c r="E959" s="39">
        <f t="shared" si="85"/>
        <v>0.41080501999999997</v>
      </c>
      <c r="F959" s="38">
        <v>0.41080501999999997</v>
      </c>
      <c r="G959" s="38">
        <v>0.41080501999999997</v>
      </c>
      <c r="H959" s="38">
        <v>0</v>
      </c>
      <c r="I959" s="38">
        <v>0</v>
      </c>
      <c r="J959" s="38">
        <v>0.2914000000000001</v>
      </c>
      <c r="K959" s="38">
        <v>0</v>
      </c>
      <c r="L959" s="38">
        <v>0</v>
      </c>
      <c r="M959" s="38">
        <v>0</v>
      </c>
      <c r="N959" s="38">
        <v>0</v>
      </c>
      <c r="O959" s="38">
        <v>0</v>
      </c>
      <c r="P959" s="38">
        <v>0</v>
      </c>
      <c r="Q959" s="38">
        <v>0</v>
      </c>
      <c r="R959" s="38">
        <v>0.29140001179999997</v>
      </c>
      <c r="S959" s="40">
        <f t="shared" si="86"/>
        <v>-0.2914000000000001</v>
      </c>
      <c r="T959" s="26">
        <f t="shared" si="88"/>
        <v>0.58502147990910114</v>
      </c>
      <c r="U959" s="38"/>
      <c r="V959" s="38"/>
      <c r="W959" s="41" t="s">
        <v>61</v>
      </c>
      <c r="X959" s="42" t="s">
        <v>239</v>
      </c>
    </row>
    <row r="960" spans="1:24" s="29" customFormat="1" x14ac:dyDescent="0.25">
      <c r="A960" s="36">
        <f t="shared" si="87"/>
        <v>555</v>
      </c>
      <c r="B960" s="37" t="s">
        <v>437</v>
      </c>
      <c r="C960" s="38">
        <v>0.70220503179999993</v>
      </c>
      <c r="D960" s="39">
        <f t="shared" si="85"/>
        <v>0.70220502000000007</v>
      </c>
      <c r="E960" s="39">
        <f t="shared" si="85"/>
        <v>0.41080501999999997</v>
      </c>
      <c r="F960" s="38">
        <v>0.41080501999999997</v>
      </c>
      <c r="G960" s="38">
        <v>0.41080501999999997</v>
      </c>
      <c r="H960" s="38">
        <v>0</v>
      </c>
      <c r="I960" s="38">
        <v>0</v>
      </c>
      <c r="J960" s="38">
        <v>0.2914000000000001</v>
      </c>
      <c r="K960" s="38">
        <v>0</v>
      </c>
      <c r="L960" s="38">
        <v>0</v>
      </c>
      <c r="M960" s="38">
        <v>0</v>
      </c>
      <c r="N960" s="38">
        <v>0</v>
      </c>
      <c r="O960" s="38">
        <v>0</v>
      </c>
      <c r="P960" s="38">
        <v>0</v>
      </c>
      <c r="Q960" s="38">
        <v>0</v>
      </c>
      <c r="R960" s="38">
        <v>0.29140001179999997</v>
      </c>
      <c r="S960" s="40">
        <f t="shared" si="86"/>
        <v>-0.2914000000000001</v>
      </c>
      <c r="T960" s="26">
        <f t="shared" si="88"/>
        <v>0.58502147990910114</v>
      </c>
      <c r="U960" s="38"/>
      <c r="V960" s="38"/>
      <c r="W960" s="41" t="s">
        <v>61</v>
      </c>
      <c r="X960" s="42" t="s">
        <v>239</v>
      </c>
    </row>
    <row r="961" spans="1:24" s="29" customFormat="1" x14ac:dyDescent="0.25">
      <c r="A961" s="36">
        <f t="shared" si="87"/>
        <v>556</v>
      </c>
      <c r="B961" s="37" t="s">
        <v>438</v>
      </c>
      <c r="C961" s="38">
        <v>0.29246135119999994</v>
      </c>
      <c r="D961" s="39">
        <f t="shared" si="85"/>
        <v>0.29202280000000003</v>
      </c>
      <c r="E961" s="39">
        <f t="shared" si="85"/>
        <v>5.0622799999999996E-2</v>
      </c>
      <c r="F961" s="38">
        <v>5.0622799999999996E-2</v>
      </c>
      <c r="G961" s="38">
        <v>5.0622799999999996E-2</v>
      </c>
      <c r="H961" s="38">
        <v>0</v>
      </c>
      <c r="I961" s="38">
        <v>0</v>
      </c>
      <c r="J961" s="38">
        <v>0.24140000000000003</v>
      </c>
      <c r="K961" s="38">
        <v>0</v>
      </c>
      <c r="L961" s="38">
        <v>0</v>
      </c>
      <c r="M961" s="38">
        <v>0</v>
      </c>
      <c r="N961" s="38">
        <v>0</v>
      </c>
      <c r="O961" s="38">
        <v>0</v>
      </c>
      <c r="P961" s="38">
        <v>0</v>
      </c>
      <c r="Q961" s="38">
        <v>0</v>
      </c>
      <c r="R961" s="38">
        <v>0.24183855119999995</v>
      </c>
      <c r="S961" s="40">
        <f t="shared" si="86"/>
        <v>-0.24140000000000003</v>
      </c>
      <c r="T961" s="26">
        <f t="shared" si="88"/>
        <v>0.17335221770354914</v>
      </c>
      <c r="U961" s="38"/>
      <c r="V961" s="38"/>
      <c r="W961" s="41" t="s">
        <v>61</v>
      </c>
      <c r="X961" s="42" t="s">
        <v>239</v>
      </c>
    </row>
    <row r="962" spans="1:24" s="29" customFormat="1" x14ac:dyDescent="0.25">
      <c r="A962" s="36">
        <f t="shared" si="87"/>
        <v>557</v>
      </c>
      <c r="B962" s="37" t="s">
        <v>439</v>
      </c>
      <c r="C962" s="38">
        <v>0.32341828219999996</v>
      </c>
      <c r="D962" s="39">
        <f t="shared" si="85"/>
        <v>0.32341828</v>
      </c>
      <c r="E962" s="39">
        <f t="shared" si="85"/>
        <v>8.2018279999999999E-2</v>
      </c>
      <c r="F962" s="38">
        <v>8.2018279999999999E-2</v>
      </c>
      <c r="G962" s="38">
        <v>8.2018279999999999E-2</v>
      </c>
      <c r="H962" s="38">
        <v>0</v>
      </c>
      <c r="I962" s="38">
        <v>0</v>
      </c>
      <c r="J962" s="38">
        <v>0.2414</v>
      </c>
      <c r="K962" s="38">
        <v>0</v>
      </c>
      <c r="L962" s="38">
        <v>0</v>
      </c>
      <c r="M962" s="38">
        <v>0</v>
      </c>
      <c r="N962" s="38">
        <v>0</v>
      </c>
      <c r="O962" s="38">
        <v>0</v>
      </c>
      <c r="P962" s="38">
        <v>0</v>
      </c>
      <c r="Q962" s="38">
        <v>0</v>
      </c>
      <c r="R962" s="38">
        <v>0.24140000219999996</v>
      </c>
      <c r="S962" s="40">
        <f t="shared" si="86"/>
        <v>-0.2414</v>
      </c>
      <c r="T962" s="26">
        <f t="shared" si="88"/>
        <v>0.25359815777883676</v>
      </c>
      <c r="U962" s="38"/>
      <c r="V962" s="38"/>
      <c r="W962" s="41" t="s">
        <v>61</v>
      </c>
      <c r="X962" s="42" t="s">
        <v>239</v>
      </c>
    </row>
    <row r="963" spans="1:24" s="29" customFormat="1" ht="31.5" x14ac:dyDescent="0.25">
      <c r="A963" s="36">
        <f t="shared" si="87"/>
        <v>558</v>
      </c>
      <c r="B963" s="37" t="s">
        <v>1232</v>
      </c>
      <c r="C963" s="38">
        <v>2.0249913999999924E-2</v>
      </c>
      <c r="D963" s="39">
        <f t="shared" si="85"/>
        <v>0</v>
      </c>
      <c r="E963" s="39">
        <f t="shared" si="85"/>
        <v>1.9783901000000013E-2</v>
      </c>
      <c r="F963" s="38">
        <v>0</v>
      </c>
      <c r="G963" s="38">
        <v>0</v>
      </c>
      <c r="H963" s="38">
        <v>0</v>
      </c>
      <c r="I963" s="38">
        <v>0</v>
      </c>
      <c r="J963" s="38">
        <v>0</v>
      </c>
      <c r="K963" s="38">
        <v>1.9783901000000013E-2</v>
      </c>
      <c r="L963" s="38">
        <v>0</v>
      </c>
      <c r="M963" s="38">
        <v>0</v>
      </c>
      <c r="N963" s="38">
        <v>0</v>
      </c>
      <c r="O963" s="38">
        <v>0</v>
      </c>
      <c r="P963" s="38">
        <v>0.38918067000000001</v>
      </c>
      <c r="Q963" s="38">
        <v>0</v>
      </c>
      <c r="R963" s="38">
        <v>4.6601299999991103E-4</v>
      </c>
      <c r="S963" s="40">
        <f t="shared" si="86"/>
        <v>1.9783901000000013E-2</v>
      </c>
      <c r="T963" s="26" t="str">
        <f t="shared" si="88"/>
        <v>-</v>
      </c>
      <c r="U963" s="38"/>
      <c r="V963" s="38"/>
      <c r="W963" s="41" t="s">
        <v>857</v>
      </c>
      <c r="X963" s="42" t="s">
        <v>240</v>
      </c>
    </row>
    <row r="964" spans="1:24" s="29" customFormat="1" ht="31.5" x14ac:dyDescent="0.25">
      <c r="A964" s="36">
        <f t="shared" si="87"/>
        <v>559</v>
      </c>
      <c r="B964" s="37" t="s">
        <v>1233</v>
      </c>
      <c r="C964" s="38">
        <v>0</v>
      </c>
      <c r="D964" s="39">
        <f t="shared" si="85"/>
        <v>0</v>
      </c>
      <c r="E964" s="39">
        <f t="shared" si="85"/>
        <v>0.29338682999999999</v>
      </c>
      <c r="F964" s="38">
        <v>0</v>
      </c>
      <c r="G964" s="38">
        <v>0</v>
      </c>
      <c r="H964" s="38">
        <v>0</v>
      </c>
      <c r="I964" s="38">
        <v>0.11931478000000001</v>
      </c>
      <c r="J964" s="38">
        <v>0</v>
      </c>
      <c r="K964" s="38">
        <v>8.5979050000000001E-2</v>
      </c>
      <c r="L964" s="38">
        <v>0</v>
      </c>
      <c r="M964" s="38">
        <v>8.8093000000000005E-2</v>
      </c>
      <c r="N964" s="38">
        <v>0.29338682999999999</v>
      </c>
      <c r="O964" s="38">
        <v>8.8093000000000005E-2</v>
      </c>
      <c r="P964" s="38">
        <v>0</v>
      </c>
      <c r="Q964" s="38">
        <v>0</v>
      </c>
      <c r="R964" s="38">
        <v>0</v>
      </c>
      <c r="S964" s="40">
        <f t="shared" si="86"/>
        <v>0.29338682999999999</v>
      </c>
      <c r="T964" s="26" t="str">
        <f t="shared" si="88"/>
        <v>-</v>
      </c>
      <c r="U964" s="38"/>
      <c r="V964" s="38"/>
      <c r="W964" s="41" t="s">
        <v>1258</v>
      </c>
      <c r="X964" s="42" t="s">
        <v>240</v>
      </c>
    </row>
    <row r="965" spans="1:24" s="29" customFormat="1" x14ac:dyDescent="0.25">
      <c r="A965" s="36"/>
      <c r="B965" s="37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40"/>
      <c r="T965" s="26" t="str">
        <f t="shared" si="88"/>
        <v>-</v>
      </c>
      <c r="U965" s="38"/>
      <c r="V965" s="38"/>
      <c r="W965" s="41"/>
      <c r="X965" s="42"/>
    </row>
    <row r="966" spans="1:24" s="29" customFormat="1" x14ac:dyDescent="0.25">
      <c r="A966" s="33">
        <v>3</v>
      </c>
      <c r="B966" s="34" t="s">
        <v>157</v>
      </c>
      <c r="C966" s="25">
        <f>C967</f>
        <v>13.115389</v>
      </c>
      <c r="D966" s="25">
        <f t="shared" ref="D966:S966" si="89">D967</f>
        <v>13.115389</v>
      </c>
      <c r="E966" s="25">
        <f t="shared" si="89"/>
        <v>13.115389199999999</v>
      </c>
      <c r="F966" s="25">
        <f t="shared" si="89"/>
        <v>0</v>
      </c>
      <c r="G966" s="25">
        <f t="shared" si="89"/>
        <v>0</v>
      </c>
      <c r="H966" s="25">
        <f t="shared" si="89"/>
        <v>13.115389</v>
      </c>
      <c r="I966" s="25">
        <f t="shared" si="89"/>
        <v>13.115389199999999</v>
      </c>
      <c r="J966" s="25">
        <f t="shared" si="89"/>
        <v>0</v>
      </c>
      <c r="K966" s="25">
        <f t="shared" si="89"/>
        <v>0</v>
      </c>
      <c r="L966" s="25">
        <f t="shared" si="89"/>
        <v>0</v>
      </c>
      <c r="M966" s="25">
        <f t="shared" si="89"/>
        <v>0</v>
      </c>
      <c r="N966" s="25">
        <f t="shared" si="89"/>
        <v>11.114736000000001</v>
      </c>
      <c r="O966" s="25">
        <f t="shared" si="89"/>
        <v>0</v>
      </c>
      <c r="P966" s="25">
        <f t="shared" si="89"/>
        <v>11.114736000000001</v>
      </c>
      <c r="Q966" s="25">
        <f t="shared" si="89"/>
        <v>0</v>
      </c>
      <c r="R966" s="25">
        <f t="shared" si="89"/>
        <v>-1.9999999878450581E-7</v>
      </c>
      <c r="S966" s="25">
        <f t="shared" si="89"/>
        <v>1.9999999878450581E-7</v>
      </c>
      <c r="T966" s="26">
        <f t="shared" si="88"/>
        <v>1.0000000152492616</v>
      </c>
      <c r="U966" s="28"/>
      <c r="V966" s="28"/>
      <c r="W966" s="43"/>
      <c r="X966" s="28"/>
    </row>
    <row r="967" spans="1:24" s="29" customFormat="1" ht="31.5" x14ac:dyDescent="0.25">
      <c r="A967" s="36">
        <v>560</v>
      </c>
      <c r="B967" s="37" t="s">
        <v>383</v>
      </c>
      <c r="C967" s="38">
        <v>13.115389</v>
      </c>
      <c r="D967" s="39">
        <f t="shared" ref="D967:E967" si="90">F967+H967+J967+L967</f>
        <v>13.115389</v>
      </c>
      <c r="E967" s="39">
        <f t="shared" si="90"/>
        <v>13.115389199999999</v>
      </c>
      <c r="F967" s="38">
        <v>0</v>
      </c>
      <c r="G967" s="38">
        <v>0</v>
      </c>
      <c r="H967" s="38">
        <v>13.115389</v>
      </c>
      <c r="I967" s="38">
        <v>13.115389199999999</v>
      </c>
      <c r="J967" s="38">
        <v>0</v>
      </c>
      <c r="K967" s="38">
        <v>0</v>
      </c>
      <c r="L967" s="38">
        <v>0</v>
      </c>
      <c r="M967" s="38">
        <v>0</v>
      </c>
      <c r="N967" s="38">
        <v>11.114736000000001</v>
      </c>
      <c r="O967" s="38">
        <v>0</v>
      </c>
      <c r="P967" s="38">
        <v>11.114736000000001</v>
      </c>
      <c r="Q967" s="38">
        <v>0</v>
      </c>
      <c r="R967" s="38">
        <v>-1.9999999878450581E-7</v>
      </c>
      <c r="S967" s="40">
        <f t="shared" ref="S967" si="91">E967-(F967+H967+J967)</f>
        <v>1.9999999878450581E-7</v>
      </c>
      <c r="T967" s="26">
        <f t="shared" si="88"/>
        <v>1.0000000152492616</v>
      </c>
      <c r="U967" s="38"/>
      <c r="V967" s="38"/>
      <c r="W967" s="41"/>
      <c r="X967" s="42" t="s">
        <v>238</v>
      </c>
    </row>
    <row r="968" spans="1:24" s="29" customFormat="1" x14ac:dyDescent="0.25">
      <c r="A968" s="49" t="s">
        <v>158</v>
      </c>
      <c r="B968" s="50" t="s">
        <v>159</v>
      </c>
      <c r="C968" s="25">
        <f t="shared" ref="C968:S968" si="92">SUM(C969:C969)</f>
        <v>1.82</v>
      </c>
      <c r="D968" s="25">
        <f t="shared" si="92"/>
        <v>1.82</v>
      </c>
      <c r="E968" s="25">
        <f t="shared" si="92"/>
        <v>1.82</v>
      </c>
      <c r="F968" s="25">
        <f t="shared" si="92"/>
        <v>0</v>
      </c>
      <c r="G968" s="25">
        <f t="shared" si="92"/>
        <v>0</v>
      </c>
      <c r="H968" s="25">
        <f t="shared" si="92"/>
        <v>1.82</v>
      </c>
      <c r="I968" s="25">
        <f t="shared" si="92"/>
        <v>1.82</v>
      </c>
      <c r="J968" s="25">
        <f t="shared" si="92"/>
        <v>0</v>
      </c>
      <c r="K968" s="25">
        <f t="shared" si="92"/>
        <v>0</v>
      </c>
      <c r="L968" s="25">
        <f t="shared" si="92"/>
        <v>0</v>
      </c>
      <c r="M968" s="25">
        <f t="shared" si="92"/>
        <v>0</v>
      </c>
      <c r="N968" s="25">
        <f t="shared" si="92"/>
        <v>0</v>
      </c>
      <c r="O968" s="25">
        <f t="shared" si="92"/>
        <v>0</v>
      </c>
      <c r="P968" s="25">
        <f t="shared" si="92"/>
        <v>0</v>
      </c>
      <c r="Q968" s="25">
        <f t="shared" si="92"/>
        <v>0</v>
      </c>
      <c r="R968" s="25">
        <f t="shared" si="92"/>
        <v>0</v>
      </c>
      <c r="S968" s="25">
        <f t="shared" si="92"/>
        <v>0</v>
      </c>
      <c r="T968" s="26">
        <f t="shared" si="88"/>
        <v>1</v>
      </c>
      <c r="U968" s="32"/>
      <c r="V968" s="32"/>
      <c r="W968" s="43"/>
      <c r="X968" s="28"/>
    </row>
    <row r="969" spans="1:24" s="44" customFormat="1" ht="47.25" x14ac:dyDescent="0.25">
      <c r="A969" s="36">
        <v>561</v>
      </c>
      <c r="B969" s="37" t="s">
        <v>1234</v>
      </c>
      <c r="C969" s="38">
        <v>1.82</v>
      </c>
      <c r="D969" s="39">
        <f t="shared" ref="D969:E969" si="93">F969+H969+J969+L969</f>
        <v>1.82</v>
      </c>
      <c r="E969" s="39">
        <f t="shared" si="93"/>
        <v>1.82</v>
      </c>
      <c r="F969" s="38">
        <v>0</v>
      </c>
      <c r="G969" s="38">
        <v>0</v>
      </c>
      <c r="H969" s="38">
        <v>1.82</v>
      </c>
      <c r="I969" s="38">
        <v>1.82</v>
      </c>
      <c r="J969" s="38">
        <v>0</v>
      </c>
      <c r="K969" s="38">
        <v>0</v>
      </c>
      <c r="L969" s="38">
        <v>0</v>
      </c>
      <c r="M969" s="38">
        <v>0</v>
      </c>
      <c r="N969" s="38">
        <v>0</v>
      </c>
      <c r="O969" s="38">
        <v>0</v>
      </c>
      <c r="P969" s="38">
        <v>0</v>
      </c>
      <c r="Q969" s="38">
        <v>0</v>
      </c>
      <c r="R969" s="38">
        <v>0</v>
      </c>
      <c r="S969" s="40">
        <f t="shared" ref="S969" si="94">E969-D969</f>
        <v>0</v>
      </c>
      <c r="T969" s="26">
        <f t="shared" si="88"/>
        <v>1</v>
      </c>
      <c r="U969" s="38"/>
      <c r="V969" s="38"/>
      <c r="W969" s="41"/>
      <c r="X969" s="42" t="s">
        <v>239</v>
      </c>
    </row>
    <row r="970" spans="1:24" s="44" customFormat="1" x14ac:dyDescent="0.25">
      <c r="A970" s="51">
        <v>5</v>
      </c>
      <c r="B970" s="46" t="s">
        <v>160</v>
      </c>
      <c r="C970" s="25">
        <f t="shared" ref="C970:R970" si="95">SUM(C971:C971)</f>
        <v>0</v>
      </c>
      <c r="D970" s="25">
        <f t="shared" si="95"/>
        <v>0</v>
      </c>
      <c r="E970" s="25">
        <f t="shared" si="95"/>
        <v>5.6622300000000081</v>
      </c>
      <c r="F970" s="25">
        <f t="shared" si="95"/>
        <v>0</v>
      </c>
      <c r="G970" s="25">
        <f t="shared" si="95"/>
        <v>5.6622300000000081</v>
      </c>
      <c r="H970" s="25">
        <f t="shared" si="95"/>
        <v>0</v>
      </c>
      <c r="I970" s="25">
        <f t="shared" si="95"/>
        <v>0</v>
      </c>
      <c r="J970" s="25">
        <f t="shared" si="95"/>
        <v>0</v>
      </c>
      <c r="K970" s="25">
        <f t="shared" si="95"/>
        <v>0</v>
      </c>
      <c r="L970" s="25">
        <f t="shared" si="95"/>
        <v>0</v>
      </c>
      <c r="M970" s="25">
        <f t="shared" si="95"/>
        <v>0</v>
      </c>
      <c r="N970" s="25">
        <f t="shared" si="95"/>
        <v>0</v>
      </c>
      <c r="O970" s="25">
        <f t="shared" si="95"/>
        <v>0</v>
      </c>
      <c r="P970" s="25">
        <f t="shared" si="95"/>
        <v>0</v>
      </c>
      <c r="Q970" s="25">
        <f t="shared" si="95"/>
        <v>0</v>
      </c>
      <c r="R970" s="25">
        <f t="shared" si="95"/>
        <v>0</v>
      </c>
      <c r="S970" s="40">
        <f t="shared" ref="S970" si="96">E970-(F970+H970)</f>
        <v>5.6622300000000081</v>
      </c>
      <c r="T970" s="26" t="str">
        <f t="shared" si="88"/>
        <v>-</v>
      </c>
      <c r="U970" s="25"/>
      <c r="V970" s="25"/>
      <c r="W970" s="43"/>
      <c r="X970" s="28"/>
    </row>
    <row r="971" spans="1:24" s="29" customFormat="1" x14ac:dyDescent="0.25">
      <c r="A971" s="36">
        <v>562</v>
      </c>
      <c r="B971" s="37" t="s">
        <v>35</v>
      </c>
      <c r="C971" s="38">
        <v>0</v>
      </c>
      <c r="D971" s="39">
        <f t="shared" ref="D971:E971" si="97">F971+H971+J971+L971</f>
        <v>0</v>
      </c>
      <c r="E971" s="39">
        <f t="shared" si="97"/>
        <v>5.6622300000000081</v>
      </c>
      <c r="F971" s="38">
        <v>0</v>
      </c>
      <c r="G971" s="38">
        <v>5.6622300000000081</v>
      </c>
      <c r="H971" s="38">
        <v>0</v>
      </c>
      <c r="I971" s="38">
        <v>0</v>
      </c>
      <c r="J971" s="38">
        <v>0</v>
      </c>
      <c r="K971" s="38">
        <v>0</v>
      </c>
      <c r="L971" s="38">
        <v>0</v>
      </c>
      <c r="M971" s="38">
        <v>0</v>
      </c>
      <c r="N971" s="38">
        <v>0</v>
      </c>
      <c r="O971" s="38">
        <v>0</v>
      </c>
      <c r="P971" s="38">
        <v>0</v>
      </c>
      <c r="Q971" s="38">
        <v>0</v>
      </c>
      <c r="R971" s="38">
        <v>0</v>
      </c>
      <c r="S971" s="40">
        <f t="shared" ref="S971" si="98">E971-D971</f>
        <v>5.6622300000000081</v>
      </c>
      <c r="T971" s="26" t="str">
        <f t="shared" si="88"/>
        <v>-</v>
      </c>
      <c r="U971" s="38"/>
      <c r="V971" s="38"/>
      <c r="W971" s="41" t="s">
        <v>104</v>
      </c>
      <c r="X971" s="42" t="s">
        <v>238</v>
      </c>
    </row>
    <row r="972" spans="1:24" s="59" customFormat="1" x14ac:dyDescent="0.25">
      <c r="A972" s="52"/>
      <c r="B972" s="53"/>
      <c r="C972" s="54"/>
      <c r="D972" s="54"/>
      <c r="E972" s="54"/>
      <c r="F972" s="54"/>
      <c r="G972" s="54"/>
      <c r="H972" s="54"/>
      <c r="I972" s="54"/>
      <c r="J972" s="38"/>
      <c r="K972" s="54"/>
      <c r="L972" s="38"/>
      <c r="M972" s="54"/>
      <c r="N972" s="54"/>
      <c r="O972" s="54"/>
      <c r="P972" s="54"/>
      <c r="Q972" s="54"/>
      <c r="R972" s="38"/>
      <c r="S972" s="55"/>
      <c r="T972" s="56"/>
      <c r="U972" s="57"/>
      <c r="V972" s="57"/>
      <c r="W972" s="58"/>
      <c r="X972" s="38"/>
    </row>
    <row r="973" spans="1:24" s="29" customFormat="1" x14ac:dyDescent="0.25">
      <c r="A973" s="215" t="s">
        <v>161</v>
      </c>
      <c r="B973" s="215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60"/>
      <c r="T973" s="56"/>
      <c r="U973" s="57"/>
      <c r="V973" s="57"/>
      <c r="W973" s="58"/>
      <c r="X973" s="32"/>
    </row>
    <row r="974" spans="1:24" s="29" customFormat="1" ht="31.5" x14ac:dyDescent="0.25">
      <c r="A974" s="34"/>
      <c r="B974" s="34" t="s">
        <v>162</v>
      </c>
      <c r="C974" s="25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60"/>
      <c r="T974" s="57"/>
      <c r="U974" s="57"/>
      <c r="V974" s="57"/>
      <c r="W974" s="58"/>
      <c r="X974" s="32"/>
    </row>
    <row r="975" spans="1:24" s="29" customFormat="1" x14ac:dyDescent="0.25">
      <c r="A975" s="61">
        <v>1</v>
      </c>
      <c r="B975" s="62" t="s">
        <v>163</v>
      </c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60"/>
      <c r="T975" s="57"/>
      <c r="U975" s="57"/>
      <c r="V975" s="57"/>
      <c r="W975" s="58"/>
      <c r="X975" s="32"/>
    </row>
    <row r="976" spans="1:24" s="29" customFormat="1" x14ac:dyDescent="0.25">
      <c r="A976" s="61">
        <v>2</v>
      </c>
      <c r="B976" s="62" t="s">
        <v>164</v>
      </c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60"/>
      <c r="T976" s="57"/>
      <c r="U976" s="57"/>
      <c r="V976" s="57"/>
      <c r="W976" s="58"/>
      <c r="X976" s="32"/>
    </row>
    <row r="977" spans="1:24" s="29" customFormat="1" x14ac:dyDescent="0.25">
      <c r="A977" s="61" t="s">
        <v>165</v>
      </c>
      <c r="B977" s="61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60"/>
      <c r="T977" s="57"/>
      <c r="U977" s="57"/>
      <c r="V977" s="57"/>
      <c r="W977" s="58"/>
      <c r="X977" s="32"/>
    </row>
    <row r="978" spans="1:24" s="29" customFormat="1" x14ac:dyDescent="0.25">
      <c r="A978" s="63"/>
      <c r="B978" s="63"/>
      <c r="C978" s="64"/>
      <c r="D978" s="64"/>
      <c r="E978" s="64"/>
      <c r="F978" s="64"/>
      <c r="G978" s="64"/>
      <c r="H978" s="64"/>
      <c r="I978" s="64"/>
      <c r="J978" s="64"/>
      <c r="K978" s="64"/>
      <c r="L978" s="64"/>
      <c r="M978" s="64"/>
      <c r="N978" s="64"/>
      <c r="O978" s="64"/>
      <c r="P978" s="64"/>
      <c r="Q978" s="64"/>
      <c r="R978" s="64"/>
      <c r="S978" s="65"/>
      <c r="T978" s="64"/>
      <c r="U978" s="64"/>
      <c r="V978" s="64"/>
      <c r="W978" s="66"/>
      <c r="X978" s="64"/>
    </row>
    <row r="979" spans="1:24" s="29" customFormat="1" x14ac:dyDescent="0.25">
      <c r="A979" s="63"/>
      <c r="B979" s="67" t="s">
        <v>166</v>
      </c>
      <c r="C979" s="64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8"/>
      <c r="T979" s="63"/>
      <c r="U979" s="63"/>
      <c r="V979" s="63"/>
      <c r="W979" s="69"/>
      <c r="X979" s="63"/>
    </row>
    <row r="980" spans="1:24" s="29" customFormat="1" x14ac:dyDescent="0.25">
      <c r="A980" s="63"/>
      <c r="B980" s="216" t="s">
        <v>167</v>
      </c>
      <c r="C980" s="216"/>
      <c r="D980" s="216"/>
      <c r="E980" s="216"/>
      <c r="F980" s="216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8"/>
      <c r="T980" s="63"/>
      <c r="U980" s="63"/>
      <c r="V980" s="63"/>
      <c r="W980" s="69"/>
      <c r="X980" s="63"/>
    </row>
    <row r="981" spans="1:24" s="29" customFormat="1" x14ac:dyDescent="0.25">
      <c r="A981" s="64"/>
      <c r="B981" s="29" t="s">
        <v>168</v>
      </c>
      <c r="C981" s="5"/>
      <c r="D981" s="5"/>
      <c r="E981" s="5"/>
      <c r="F981" s="5"/>
      <c r="G981" s="5"/>
      <c r="H981" s="5"/>
      <c r="I981" s="64"/>
      <c r="J981" s="64"/>
      <c r="K981" s="64"/>
      <c r="L981" s="64"/>
      <c r="M981" s="64"/>
      <c r="N981" s="64"/>
      <c r="O981" s="64"/>
      <c r="P981" s="64"/>
      <c r="Q981" s="64"/>
      <c r="R981" s="64"/>
      <c r="S981" s="65"/>
      <c r="T981" s="64"/>
      <c r="U981" s="64"/>
      <c r="V981" s="64"/>
      <c r="W981" s="66"/>
      <c r="X981" s="64"/>
    </row>
    <row r="982" spans="1:24" s="29" customFormat="1" x14ac:dyDescent="0.25">
      <c r="A982" s="64"/>
      <c r="C982" s="5"/>
      <c r="D982" s="5"/>
      <c r="E982" s="5"/>
      <c r="F982" s="5"/>
      <c r="G982" s="5"/>
      <c r="H982" s="5"/>
      <c r="I982" s="64"/>
      <c r="J982" s="64"/>
      <c r="K982" s="64"/>
      <c r="L982" s="64"/>
      <c r="M982" s="64"/>
      <c r="N982" s="64"/>
      <c r="O982" s="64"/>
      <c r="P982" s="64"/>
      <c r="Q982" s="64"/>
      <c r="R982" s="64"/>
      <c r="S982" s="65"/>
      <c r="T982" s="64"/>
      <c r="U982" s="64"/>
      <c r="V982" s="64"/>
      <c r="W982" s="66"/>
      <c r="X982" s="64"/>
    </row>
    <row r="983" spans="1:24" s="29" customFormat="1" x14ac:dyDescent="0.25">
      <c r="A983" s="64"/>
      <c r="B983" s="217" t="s">
        <v>169</v>
      </c>
      <c r="C983" s="217"/>
      <c r="D983" s="217"/>
      <c r="E983" s="217"/>
      <c r="F983" s="217"/>
      <c r="G983" s="217"/>
      <c r="H983" s="217"/>
      <c r="I983" s="64"/>
      <c r="J983" s="64"/>
      <c r="K983" s="64"/>
      <c r="L983" s="64"/>
      <c r="M983" s="64"/>
      <c r="N983" s="64"/>
      <c r="O983" s="64"/>
      <c r="P983" s="64"/>
      <c r="Q983" s="64"/>
      <c r="R983" s="64"/>
      <c r="S983" s="65"/>
      <c r="T983" s="64"/>
      <c r="U983" s="64"/>
      <c r="V983" s="64"/>
      <c r="W983" s="66"/>
      <c r="X983" s="64"/>
    </row>
    <row r="984" spans="1:24" s="29" customFormat="1" x14ac:dyDescent="0.25">
      <c r="A984" s="64"/>
      <c r="B984" s="59"/>
      <c r="C984" s="64"/>
      <c r="D984" s="64"/>
      <c r="E984" s="64"/>
      <c r="F984" s="64"/>
      <c r="G984" s="64"/>
      <c r="H984" s="64"/>
      <c r="I984" s="64"/>
      <c r="J984" s="64"/>
      <c r="K984" s="64"/>
      <c r="L984" s="64"/>
      <c r="M984" s="64"/>
      <c r="N984" s="64"/>
      <c r="O984" s="64"/>
      <c r="P984" s="64"/>
      <c r="Q984" s="64"/>
      <c r="R984" s="64"/>
      <c r="S984" s="65"/>
      <c r="T984" s="64"/>
      <c r="U984" s="64"/>
      <c r="V984" s="64"/>
      <c r="W984" s="66"/>
      <c r="X984" s="64"/>
    </row>
    <row r="985" spans="1:24" s="29" customFormat="1" x14ac:dyDescent="0.25">
      <c r="A985" s="64"/>
      <c r="B985" s="64"/>
      <c r="C985" s="64"/>
      <c r="D985" s="64"/>
      <c r="E985" s="64"/>
      <c r="F985" s="64"/>
      <c r="G985" s="64"/>
      <c r="H985" s="64"/>
      <c r="I985" s="64"/>
      <c r="J985" s="64"/>
      <c r="K985" s="64"/>
      <c r="L985" s="64"/>
      <c r="M985" s="64"/>
      <c r="N985" s="64"/>
      <c r="O985" s="64"/>
      <c r="P985" s="64"/>
      <c r="Q985" s="64"/>
      <c r="R985" s="64"/>
      <c r="S985" s="65"/>
      <c r="T985" s="64"/>
      <c r="U985" s="64"/>
      <c r="V985" s="64"/>
      <c r="W985" s="66"/>
      <c r="X985" s="64"/>
    </row>
    <row r="986" spans="1:24" s="29" customFormat="1" x14ac:dyDescent="0.25">
      <c r="A986" s="70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71"/>
      <c r="T986" s="5"/>
      <c r="U986" s="5"/>
      <c r="V986" s="5"/>
      <c r="W986" s="3"/>
      <c r="X986" s="5"/>
    </row>
    <row r="987" spans="1:24" s="29" customFormat="1" x14ac:dyDescent="0.25">
      <c r="A987" s="72"/>
      <c r="C987" s="73"/>
      <c r="D987" s="5"/>
      <c r="E987" s="5"/>
      <c r="F987" s="5"/>
      <c r="G987" s="74"/>
      <c r="H987" s="74"/>
      <c r="I987" s="74"/>
      <c r="J987" s="5"/>
      <c r="K987" s="5"/>
      <c r="L987" s="5"/>
      <c r="M987" s="5"/>
      <c r="N987" s="5"/>
      <c r="O987" s="5"/>
      <c r="P987" s="5"/>
      <c r="Q987" s="5"/>
      <c r="R987" s="5"/>
      <c r="S987" s="71"/>
      <c r="T987" s="5"/>
      <c r="U987" s="5"/>
      <c r="V987" s="5"/>
      <c r="W987" s="3"/>
      <c r="X987" s="5"/>
    </row>
    <row r="988" spans="1:24" s="29" customFormat="1" ht="21" customHeight="1" x14ac:dyDescent="0.3">
      <c r="B988" s="75"/>
      <c r="C988" s="5"/>
      <c r="D988" s="76"/>
      <c r="E988" s="5"/>
      <c r="F988" s="5"/>
      <c r="G988" s="77"/>
      <c r="H988" s="5"/>
      <c r="I988" s="77"/>
      <c r="J988" s="77"/>
      <c r="K988" s="77"/>
      <c r="L988" s="5"/>
      <c r="M988" s="74"/>
      <c r="N988" s="74"/>
      <c r="O988" s="78"/>
      <c r="P988" s="74"/>
      <c r="Q988" s="74"/>
      <c r="R988" s="74"/>
      <c r="S988" s="71"/>
      <c r="T988" s="74"/>
      <c r="U988" s="74"/>
      <c r="V988" s="74"/>
      <c r="W988" s="79"/>
      <c r="X988" s="74"/>
    </row>
    <row r="989" spans="1:24" s="29" customFormat="1" x14ac:dyDescent="0.25">
      <c r="C989" s="5"/>
      <c r="D989" s="80"/>
      <c r="E989" s="5"/>
      <c r="F989" s="5"/>
      <c r="G989" s="5"/>
      <c r="H989" s="5"/>
      <c r="I989" s="80"/>
      <c r="J989" s="5"/>
      <c r="K989" s="5"/>
      <c r="L989" s="5"/>
      <c r="M989" s="5"/>
      <c r="N989" s="5"/>
      <c r="O989" s="5"/>
      <c r="P989" s="5"/>
      <c r="Q989" s="5"/>
      <c r="R989" s="5"/>
      <c r="S989" s="71"/>
      <c r="T989" s="5"/>
      <c r="U989" s="5"/>
      <c r="V989" s="5"/>
      <c r="W989" s="3"/>
      <c r="X989" s="5"/>
    </row>
  </sheetData>
  <autoFilter ref="A20:X983"/>
  <mergeCells count="31">
    <mergeCell ref="T8:W8"/>
    <mergeCell ref="V2:W2"/>
    <mergeCell ref="U3:W3"/>
    <mergeCell ref="U4:W4"/>
    <mergeCell ref="A6:W6"/>
    <mergeCell ref="U7:W7"/>
    <mergeCell ref="T9:W9"/>
    <mergeCell ref="S10:W10"/>
    <mergeCell ref="T11:W11"/>
    <mergeCell ref="U14:W14"/>
    <mergeCell ref="A17:A19"/>
    <mergeCell ref="B17:B19"/>
    <mergeCell ref="C17:C19"/>
    <mergeCell ref="D17:M17"/>
    <mergeCell ref="N17:O18"/>
    <mergeCell ref="P17:Q18"/>
    <mergeCell ref="W17:W19"/>
    <mergeCell ref="X17:X19"/>
    <mergeCell ref="D18:E18"/>
    <mergeCell ref="F18:G18"/>
    <mergeCell ref="H18:I18"/>
    <mergeCell ref="J18:K18"/>
    <mergeCell ref="L18:M18"/>
    <mergeCell ref="S18:S19"/>
    <mergeCell ref="T18:T19"/>
    <mergeCell ref="U18:V18"/>
    <mergeCell ref="A973:B973"/>
    <mergeCell ref="B980:F980"/>
    <mergeCell ref="B983:H983"/>
    <mergeCell ref="R17:R19"/>
    <mergeCell ref="S17:V17"/>
  </mergeCells>
  <pageMargins left="0.51181102362204722" right="0.11811023622047245" top="0.15748031496062992" bottom="0.15748031496062992" header="0.31496062992125984" footer="0.31496062992125984"/>
  <pageSetup paperSize="8" scale="52" fitToWidth="0" fitToHeight="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9"/>
  <sheetViews>
    <sheetView view="pageBreakPreview" topLeftCell="B13" zoomScale="80" zoomScaleNormal="70" zoomScaleSheetLayoutView="80" workbookViewId="0">
      <pane xSplit="2" ySplit="10" topLeftCell="D23" activePane="bottomRight" state="frozen"/>
      <selection activeCell="A64" sqref="A64"/>
      <selection pane="topRight" activeCell="A64" sqref="A64"/>
      <selection pane="bottomLeft" activeCell="A64" sqref="A64"/>
      <selection pane="bottomRight" activeCell="A64" sqref="A64"/>
    </sheetView>
  </sheetViews>
  <sheetFormatPr defaultRowHeight="15" outlineLevelCol="1" x14ac:dyDescent="0.25"/>
  <cols>
    <col min="1" max="1" width="5" style="621" hidden="1" customWidth="1" outlineLevel="1"/>
    <col min="2" max="2" width="10.75" style="621" customWidth="1" collapsed="1"/>
    <col min="3" max="3" width="33" style="621" customWidth="1"/>
    <col min="4" max="4" width="11.75" style="621" customWidth="1"/>
    <col min="5" max="5" width="12" style="621" customWidth="1"/>
    <col min="6" max="6" width="12.125" style="621" customWidth="1"/>
    <col min="7" max="9" width="13.75" style="621" customWidth="1"/>
    <col min="10" max="10" width="26.5" style="621" customWidth="1"/>
    <col min="11" max="11" width="26.125" style="621" customWidth="1"/>
    <col min="12" max="12" width="22.5" style="621" customWidth="1"/>
    <col min="13" max="15" width="9" style="621"/>
    <col min="16" max="16" width="13" style="621" customWidth="1"/>
    <col min="17" max="256" width="9" style="621"/>
    <col min="257" max="257" width="0" style="621" hidden="1" customWidth="1"/>
    <col min="258" max="258" width="10.75" style="621" customWidth="1"/>
    <col min="259" max="259" width="33" style="621" customWidth="1"/>
    <col min="260" max="260" width="12.75" style="621" customWidth="1"/>
    <col min="261" max="261" width="13.75" style="621" customWidth="1"/>
    <col min="262" max="263" width="11.375" style="621" customWidth="1"/>
    <col min="264" max="266" width="16" style="621" customWidth="1"/>
    <col min="267" max="267" width="28" style="621" customWidth="1"/>
    <col min="268" max="268" width="22.5" style="621" customWidth="1"/>
    <col min="269" max="271" width="9" style="621"/>
    <col min="272" max="272" width="13" style="621" customWidth="1"/>
    <col min="273" max="512" width="9" style="621"/>
    <col min="513" max="513" width="0" style="621" hidden="1" customWidth="1"/>
    <col min="514" max="514" width="10.75" style="621" customWidth="1"/>
    <col min="515" max="515" width="33" style="621" customWidth="1"/>
    <col min="516" max="516" width="12.75" style="621" customWidth="1"/>
    <col min="517" max="517" width="13.75" style="621" customWidth="1"/>
    <col min="518" max="519" width="11.375" style="621" customWidth="1"/>
    <col min="520" max="522" width="16" style="621" customWidth="1"/>
    <col min="523" max="523" width="28" style="621" customWidth="1"/>
    <col min="524" max="524" width="22.5" style="621" customWidth="1"/>
    <col min="525" max="527" width="9" style="621"/>
    <col min="528" max="528" width="13" style="621" customWidth="1"/>
    <col min="529" max="768" width="9" style="621"/>
    <col min="769" max="769" width="0" style="621" hidden="1" customWidth="1"/>
    <col min="770" max="770" width="10.75" style="621" customWidth="1"/>
    <col min="771" max="771" width="33" style="621" customWidth="1"/>
    <col min="772" max="772" width="12.75" style="621" customWidth="1"/>
    <col min="773" max="773" width="13.75" style="621" customWidth="1"/>
    <col min="774" max="775" width="11.375" style="621" customWidth="1"/>
    <col min="776" max="778" width="16" style="621" customWidth="1"/>
    <col min="779" max="779" width="28" style="621" customWidth="1"/>
    <col min="780" max="780" width="22.5" style="621" customWidth="1"/>
    <col min="781" max="783" width="9" style="621"/>
    <col min="784" max="784" width="13" style="621" customWidth="1"/>
    <col min="785" max="1024" width="9" style="621"/>
    <col min="1025" max="1025" width="0" style="621" hidden="1" customWidth="1"/>
    <col min="1026" max="1026" width="10.75" style="621" customWidth="1"/>
    <col min="1027" max="1027" width="33" style="621" customWidth="1"/>
    <col min="1028" max="1028" width="12.75" style="621" customWidth="1"/>
    <col min="1029" max="1029" width="13.75" style="621" customWidth="1"/>
    <col min="1030" max="1031" width="11.375" style="621" customWidth="1"/>
    <col min="1032" max="1034" width="16" style="621" customWidth="1"/>
    <col min="1035" max="1035" width="28" style="621" customWidth="1"/>
    <col min="1036" max="1036" width="22.5" style="621" customWidth="1"/>
    <col min="1037" max="1039" width="9" style="621"/>
    <col min="1040" max="1040" width="13" style="621" customWidth="1"/>
    <col min="1041" max="1280" width="9" style="621"/>
    <col min="1281" max="1281" width="0" style="621" hidden="1" customWidth="1"/>
    <col min="1282" max="1282" width="10.75" style="621" customWidth="1"/>
    <col min="1283" max="1283" width="33" style="621" customWidth="1"/>
    <col min="1284" max="1284" width="12.75" style="621" customWidth="1"/>
    <col min="1285" max="1285" width="13.75" style="621" customWidth="1"/>
    <col min="1286" max="1287" width="11.375" style="621" customWidth="1"/>
    <col min="1288" max="1290" width="16" style="621" customWidth="1"/>
    <col min="1291" max="1291" width="28" style="621" customWidth="1"/>
    <col min="1292" max="1292" width="22.5" style="621" customWidth="1"/>
    <col min="1293" max="1295" width="9" style="621"/>
    <col min="1296" max="1296" width="13" style="621" customWidth="1"/>
    <col min="1297" max="1536" width="9" style="621"/>
    <col min="1537" max="1537" width="0" style="621" hidden="1" customWidth="1"/>
    <col min="1538" max="1538" width="10.75" style="621" customWidth="1"/>
    <col min="1539" max="1539" width="33" style="621" customWidth="1"/>
    <col min="1540" max="1540" width="12.75" style="621" customWidth="1"/>
    <col min="1541" max="1541" width="13.75" style="621" customWidth="1"/>
    <col min="1542" max="1543" width="11.375" style="621" customWidth="1"/>
    <col min="1544" max="1546" width="16" style="621" customWidth="1"/>
    <col min="1547" max="1547" width="28" style="621" customWidth="1"/>
    <col min="1548" max="1548" width="22.5" style="621" customWidth="1"/>
    <col min="1549" max="1551" width="9" style="621"/>
    <col min="1552" max="1552" width="13" style="621" customWidth="1"/>
    <col min="1553" max="1792" width="9" style="621"/>
    <col min="1793" max="1793" width="0" style="621" hidden="1" customWidth="1"/>
    <col min="1794" max="1794" width="10.75" style="621" customWidth="1"/>
    <col min="1795" max="1795" width="33" style="621" customWidth="1"/>
    <col min="1796" max="1796" width="12.75" style="621" customWidth="1"/>
    <col min="1797" max="1797" width="13.75" style="621" customWidth="1"/>
    <col min="1798" max="1799" width="11.375" style="621" customWidth="1"/>
    <col min="1800" max="1802" width="16" style="621" customWidth="1"/>
    <col min="1803" max="1803" width="28" style="621" customWidth="1"/>
    <col min="1804" max="1804" width="22.5" style="621" customWidth="1"/>
    <col min="1805" max="1807" width="9" style="621"/>
    <col min="1808" max="1808" width="13" style="621" customWidth="1"/>
    <col min="1809" max="2048" width="9" style="621"/>
    <col min="2049" max="2049" width="0" style="621" hidden="1" customWidth="1"/>
    <col min="2050" max="2050" width="10.75" style="621" customWidth="1"/>
    <col min="2051" max="2051" width="33" style="621" customWidth="1"/>
    <col min="2052" max="2052" width="12.75" style="621" customWidth="1"/>
    <col min="2053" max="2053" width="13.75" style="621" customWidth="1"/>
    <col min="2054" max="2055" width="11.375" style="621" customWidth="1"/>
    <col min="2056" max="2058" width="16" style="621" customWidth="1"/>
    <col min="2059" max="2059" width="28" style="621" customWidth="1"/>
    <col min="2060" max="2060" width="22.5" style="621" customWidth="1"/>
    <col min="2061" max="2063" width="9" style="621"/>
    <col min="2064" max="2064" width="13" style="621" customWidth="1"/>
    <col min="2065" max="2304" width="9" style="621"/>
    <col min="2305" max="2305" width="0" style="621" hidden="1" customWidth="1"/>
    <col min="2306" max="2306" width="10.75" style="621" customWidth="1"/>
    <col min="2307" max="2307" width="33" style="621" customWidth="1"/>
    <col min="2308" max="2308" width="12.75" style="621" customWidth="1"/>
    <col min="2309" max="2309" width="13.75" style="621" customWidth="1"/>
    <col min="2310" max="2311" width="11.375" style="621" customWidth="1"/>
    <col min="2312" max="2314" width="16" style="621" customWidth="1"/>
    <col min="2315" max="2315" width="28" style="621" customWidth="1"/>
    <col min="2316" max="2316" width="22.5" style="621" customWidth="1"/>
    <col min="2317" max="2319" width="9" style="621"/>
    <col min="2320" max="2320" width="13" style="621" customWidth="1"/>
    <col min="2321" max="2560" width="9" style="621"/>
    <col min="2561" max="2561" width="0" style="621" hidden="1" customWidth="1"/>
    <col min="2562" max="2562" width="10.75" style="621" customWidth="1"/>
    <col min="2563" max="2563" width="33" style="621" customWidth="1"/>
    <col min="2564" max="2564" width="12.75" style="621" customWidth="1"/>
    <col min="2565" max="2565" width="13.75" style="621" customWidth="1"/>
    <col min="2566" max="2567" width="11.375" style="621" customWidth="1"/>
    <col min="2568" max="2570" width="16" style="621" customWidth="1"/>
    <col min="2571" max="2571" width="28" style="621" customWidth="1"/>
    <col min="2572" max="2572" width="22.5" style="621" customWidth="1"/>
    <col min="2573" max="2575" width="9" style="621"/>
    <col min="2576" max="2576" width="13" style="621" customWidth="1"/>
    <col min="2577" max="2816" width="9" style="621"/>
    <col min="2817" max="2817" width="0" style="621" hidden="1" customWidth="1"/>
    <col min="2818" max="2818" width="10.75" style="621" customWidth="1"/>
    <col min="2819" max="2819" width="33" style="621" customWidth="1"/>
    <col min="2820" max="2820" width="12.75" style="621" customWidth="1"/>
    <col min="2821" max="2821" width="13.75" style="621" customWidth="1"/>
    <col min="2822" max="2823" width="11.375" style="621" customWidth="1"/>
    <col min="2824" max="2826" width="16" style="621" customWidth="1"/>
    <col min="2827" max="2827" width="28" style="621" customWidth="1"/>
    <col min="2828" max="2828" width="22.5" style="621" customWidth="1"/>
    <col min="2829" max="2831" width="9" style="621"/>
    <col min="2832" max="2832" width="13" style="621" customWidth="1"/>
    <col min="2833" max="3072" width="9" style="621"/>
    <col min="3073" max="3073" width="0" style="621" hidden="1" customWidth="1"/>
    <col min="3074" max="3074" width="10.75" style="621" customWidth="1"/>
    <col min="3075" max="3075" width="33" style="621" customWidth="1"/>
    <col min="3076" max="3076" width="12.75" style="621" customWidth="1"/>
    <col min="3077" max="3077" width="13.75" style="621" customWidth="1"/>
    <col min="3078" max="3079" width="11.375" style="621" customWidth="1"/>
    <col min="3080" max="3082" width="16" style="621" customWidth="1"/>
    <col min="3083" max="3083" width="28" style="621" customWidth="1"/>
    <col min="3084" max="3084" width="22.5" style="621" customWidth="1"/>
    <col min="3085" max="3087" width="9" style="621"/>
    <col min="3088" max="3088" width="13" style="621" customWidth="1"/>
    <col min="3089" max="3328" width="9" style="621"/>
    <col min="3329" max="3329" width="0" style="621" hidden="1" customWidth="1"/>
    <col min="3330" max="3330" width="10.75" style="621" customWidth="1"/>
    <col min="3331" max="3331" width="33" style="621" customWidth="1"/>
    <col min="3332" max="3332" width="12.75" style="621" customWidth="1"/>
    <col min="3333" max="3333" width="13.75" style="621" customWidth="1"/>
    <col min="3334" max="3335" width="11.375" style="621" customWidth="1"/>
    <col min="3336" max="3338" width="16" style="621" customWidth="1"/>
    <col min="3339" max="3339" width="28" style="621" customWidth="1"/>
    <col min="3340" max="3340" width="22.5" style="621" customWidth="1"/>
    <col min="3341" max="3343" width="9" style="621"/>
    <col min="3344" max="3344" width="13" style="621" customWidth="1"/>
    <col min="3345" max="3584" width="9" style="621"/>
    <col min="3585" max="3585" width="0" style="621" hidden="1" customWidth="1"/>
    <col min="3586" max="3586" width="10.75" style="621" customWidth="1"/>
    <col min="3587" max="3587" width="33" style="621" customWidth="1"/>
    <col min="3588" max="3588" width="12.75" style="621" customWidth="1"/>
    <col min="3589" max="3589" width="13.75" style="621" customWidth="1"/>
    <col min="3590" max="3591" width="11.375" style="621" customWidth="1"/>
    <col min="3592" max="3594" width="16" style="621" customWidth="1"/>
    <col min="3595" max="3595" width="28" style="621" customWidth="1"/>
    <col min="3596" max="3596" width="22.5" style="621" customWidth="1"/>
    <col min="3597" max="3599" width="9" style="621"/>
    <col min="3600" max="3600" width="13" style="621" customWidth="1"/>
    <col min="3601" max="3840" width="9" style="621"/>
    <col min="3841" max="3841" width="0" style="621" hidden="1" customWidth="1"/>
    <col min="3842" max="3842" width="10.75" style="621" customWidth="1"/>
    <col min="3843" max="3843" width="33" style="621" customWidth="1"/>
    <col min="3844" max="3844" width="12.75" style="621" customWidth="1"/>
    <col min="3845" max="3845" width="13.75" style="621" customWidth="1"/>
    <col min="3846" max="3847" width="11.375" style="621" customWidth="1"/>
    <col min="3848" max="3850" width="16" style="621" customWidth="1"/>
    <col min="3851" max="3851" width="28" style="621" customWidth="1"/>
    <col min="3852" max="3852" width="22.5" style="621" customWidth="1"/>
    <col min="3853" max="3855" width="9" style="621"/>
    <col min="3856" max="3856" width="13" style="621" customWidth="1"/>
    <col min="3857" max="4096" width="9" style="621"/>
    <col min="4097" max="4097" width="0" style="621" hidden="1" customWidth="1"/>
    <col min="4098" max="4098" width="10.75" style="621" customWidth="1"/>
    <col min="4099" max="4099" width="33" style="621" customWidth="1"/>
    <col min="4100" max="4100" width="12.75" style="621" customWidth="1"/>
    <col min="4101" max="4101" width="13.75" style="621" customWidth="1"/>
    <col min="4102" max="4103" width="11.375" style="621" customWidth="1"/>
    <col min="4104" max="4106" width="16" style="621" customWidth="1"/>
    <col min="4107" max="4107" width="28" style="621" customWidth="1"/>
    <col min="4108" max="4108" width="22.5" style="621" customWidth="1"/>
    <col min="4109" max="4111" width="9" style="621"/>
    <col min="4112" max="4112" width="13" style="621" customWidth="1"/>
    <col min="4113" max="4352" width="9" style="621"/>
    <col min="4353" max="4353" width="0" style="621" hidden="1" customWidth="1"/>
    <col min="4354" max="4354" width="10.75" style="621" customWidth="1"/>
    <col min="4355" max="4355" width="33" style="621" customWidth="1"/>
    <col min="4356" max="4356" width="12.75" style="621" customWidth="1"/>
    <col min="4357" max="4357" width="13.75" style="621" customWidth="1"/>
    <col min="4358" max="4359" width="11.375" style="621" customWidth="1"/>
    <col min="4360" max="4362" width="16" style="621" customWidth="1"/>
    <col min="4363" max="4363" width="28" style="621" customWidth="1"/>
    <col min="4364" max="4364" width="22.5" style="621" customWidth="1"/>
    <col min="4365" max="4367" width="9" style="621"/>
    <col min="4368" max="4368" width="13" style="621" customWidth="1"/>
    <col min="4369" max="4608" width="9" style="621"/>
    <col min="4609" max="4609" width="0" style="621" hidden="1" customWidth="1"/>
    <col min="4610" max="4610" width="10.75" style="621" customWidth="1"/>
    <col min="4611" max="4611" width="33" style="621" customWidth="1"/>
    <col min="4612" max="4612" width="12.75" style="621" customWidth="1"/>
    <col min="4613" max="4613" width="13.75" style="621" customWidth="1"/>
    <col min="4614" max="4615" width="11.375" style="621" customWidth="1"/>
    <col min="4616" max="4618" width="16" style="621" customWidth="1"/>
    <col min="4619" max="4619" width="28" style="621" customWidth="1"/>
    <col min="4620" max="4620" width="22.5" style="621" customWidth="1"/>
    <col min="4621" max="4623" width="9" style="621"/>
    <col min="4624" max="4624" width="13" style="621" customWidth="1"/>
    <col min="4625" max="4864" width="9" style="621"/>
    <col min="4865" max="4865" width="0" style="621" hidden="1" customWidth="1"/>
    <col min="4866" max="4866" width="10.75" style="621" customWidth="1"/>
    <col min="4867" max="4867" width="33" style="621" customWidth="1"/>
    <col min="4868" max="4868" width="12.75" style="621" customWidth="1"/>
    <col min="4869" max="4869" width="13.75" style="621" customWidth="1"/>
    <col min="4870" max="4871" width="11.375" style="621" customWidth="1"/>
    <col min="4872" max="4874" width="16" style="621" customWidth="1"/>
    <col min="4875" max="4875" width="28" style="621" customWidth="1"/>
    <col min="4876" max="4876" width="22.5" style="621" customWidth="1"/>
    <col min="4877" max="4879" width="9" style="621"/>
    <col min="4880" max="4880" width="13" style="621" customWidth="1"/>
    <col min="4881" max="5120" width="9" style="621"/>
    <col min="5121" max="5121" width="0" style="621" hidden="1" customWidth="1"/>
    <col min="5122" max="5122" width="10.75" style="621" customWidth="1"/>
    <col min="5123" max="5123" width="33" style="621" customWidth="1"/>
    <col min="5124" max="5124" width="12.75" style="621" customWidth="1"/>
    <col min="5125" max="5125" width="13.75" style="621" customWidth="1"/>
    <col min="5126" max="5127" width="11.375" style="621" customWidth="1"/>
    <col min="5128" max="5130" width="16" style="621" customWidth="1"/>
    <col min="5131" max="5131" width="28" style="621" customWidth="1"/>
    <col min="5132" max="5132" width="22.5" style="621" customWidth="1"/>
    <col min="5133" max="5135" width="9" style="621"/>
    <col min="5136" max="5136" width="13" style="621" customWidth="1"/>
    <col min="5137" max="5376" width="9" style="621"/>
    <col min="5377" max="5377" width="0" style="621" hidden="1" customWidth="1"/>
    <col min="5378" max="5378" width="10.75" style="621" customWidth="1"/>
    <col min="5379" max="5379" width="33" style="621" customWidth="1"/>
    <col min="5380" max="5380" width="12.75" style="621" customWidth="1"/>
    <col min="5381" max="5381" width="13.75" style="621" customWidth="1"/>
    <col min="5382" max="5383" width="11.375" style="621" customWidth="1"/>
    <col min="5384" max="5386" width="16" style="621" customWidth="1"/>
    <col min="5387" max="5387" width="28" style="621" customWidth="1"/>
    <col min="5388" max="5388" width="22.5" style="621" customWidth="1"/>
    <col min="5389" max="5391" width="9" style="621"/>
    <col min="5392" max="5392" width="13" style="621" customWidth="1"/>
    <col min="5393" max="5632" width="9" style="621"/>
    <col min="5633" max="5633" width="0" style="621" hidden="1" customWidth="1"/>
    <col min="5634" max="5634" width="10.75" style="621" customWidth="1"/>
    <col min="5635" max="5635" width="33" style="621" customWidth="1"/>
    <col min="5636" max="5636" width="12.75" style="621" customWidth="1"/>
    <col min="5637" max="5637" width="13.75" style="621" customWidth="1"/>
    <col min="5638" max="5639" width="11.375" style="621" customWidth="1"/>
    <col min="5640" max="5642" width="16" style="621" customWidth="1"/>
    <col min="5643" max="5643" width="28" style="621" customWidth="1"/>
    <col min="5644" max="5644" width="22.5" style="621" customWidth="1"/>
    <col min="5645" max="5647" width="9" style="621"/>
    <col min="5648" max="5648" width="13" style="621" customWidth="1"/>
    <col min="5649" max="5888" width="9" style="621"/>
    <col min="5889" max="5889" width="0" style="621" hidden="1" customWidth="1"/>
    <col min="5890" max="5890" width="10.75" style="621" customWidth="1"/>
    <col min="5891" max="5891" width="33" style="621" customWidth="1"/>
    <col min="5892" max="5892" width="12.75" style="621" customWidth="1"/>
    <col min="5893" max="5893" width="13.75" style="621" customWidth="1"/>
    <col min="5894" max="5895" width="11.375" style="621" customWidth="1"/>
    <col min="5896" max="5898" width="16" style="621" customWidth="1"/>
    <col min="5899" max="5899" width="28" style="621" customWidth="1"/>
    <col min="5900" max="5900" width="22.5" style="621" customWidth="1"/>
    <col min="5901" max="5903" width="9" style="621"/>
    <col min="5904" max="5904" width="13" style="621" customWidth="1"/>
    <col min="5905" max="6144" width="9" style="621"/>
    <col min="6145" max="6145" width="0" style="621" hidden="1" customWidth="1"/>
    <col min="6146" max="6146" width="10.75" style="621" customWidth="1"/>
    <col min="6147" max="6147" width="33" style="621" customWidth="1"/>
    <col min="6148" max="6148" width="12.75" style="621" customWidth="1"/>
    <col min="6149" max="6149" width="13.75" style="621" customWidth="1"/>
    <col min="6150" max="6151" width="11.375" style="621" customWidth="1"/>
    <col min="6152" max="6154" width="16" style="621" customWidth="1"/>
    <col min="6155" max="6155" width="28" style="621" customWidth="1"/>
    <col min="6156" max="6156" width="22.5" style="621" customWidth="1"/>
    <col min="6157" max="6159" width="9" style="621"/>
    <col min="6160" max="6160" width="13" style="621" customWidth="1"/>
    <col min="6161" max="6400" width="9" style="621"/>
    <col min="6401" max="6401" width="0" style="621" hidden="1" customWidth="1"/>
    <col min="6402" max="6402" width="10.75" style="621" customWidth="1"/>
    <col min="6403" max="6403" width="33" style="621" customWidth="1"/>
    <col min="6404" max="6404" width="12.75" style="621" customWidth="1"/>
    <col min="6405" max="6405" width="13.75" style="621" customWidth="1"/>
    <col min="6406" max="6407" width="11.375" style="621" customWidth="1"/>
    <col min="6408" max="6410" width="16" style="621" customWidth="1"/>
    <col min="6411" max="6411" width="28" style="621" customWidth="1"/>
    <col min="6412" max="6412" width="22.5" style="621" customWidth="1"/>
    <col min="6413" max="6415" width="9" style="621"/>
    <col min="6416" max="6416" width="13" style="621" customWidth="1"/>
    <col min="6417" max="6656" width="9" style="621"/>
    <col min="6657" max="6657" width="0" style="621" hidden="1" customWidth="1"/>
    <col min="6658" max="6658" width="10.75" style="621" customWidth="1"/>
    <col min="6659" max="6659" width="33" style="621" customWidth="1"/>
    <col min="6660" max="6660" width="12.75" style="621" customWidth="1"/>
    <col min="6661" max="6661" width="13.75" style="621" customWidth="1"/>
    <col min="6662" max="6663" width="11.375" style="621" customWidth="1"/>
    <col min="6664" max="6666" width="16" style="621" customWidth="1"/>
    <col min="6667" max="6667" width="28" style="621" customWidth="1"/>
    <col min="6668" max="6668" width="22.5" style="621" customWidth="1"/>
    <col min="6669" max="6671" width="9" style="621"/>
    <col min="6672" max="6672" width="13" style="621" customWidth="1"/>
    <col min="6673" max="6912" width="9" style="621"/>
    <col min="6913" max="6913" width="0" style="621" hidden="1" customWidth="1"/>
    <col min="6914" max="6914" width="10.75" style="621" customWidth="1"/>
    <col min="6915" max="6915" width="33" style="621" customWidth="1"/>
    <col min="6916" max="6916" width="12.75" style="621" customWidth="1"/>
    <col min="6917" max="6917" width="13.75" style="621" customWidth="1"/>
    <col min="6918" max="6919" width="11.375" style="621" customWidth="1"/>
    <col min="6920" max="6922" width="16" style="621" customWidth="1"/>
    <col min="6923" max="6923" width="28" style="621" customWidth="1"/>
    <col min="6924" max="6924" width="22.5" style="621" customWidth="1"/>
    <col min="6925" max="6927" width="9" style="621"/>
    <col min="6928" max="6928" width="13" style="621" customWidth="1"/>
    <col min="6929" max="7168" width="9" style="621"/>
    <col min="7169" max="7169" width="0" style="621" hidden="1" customWidth="1"/>
    <col min="7170" max="7170" width="10.75" style="621" customWidth="1"/>
    <col min="7171" max="7171" width="33" style="621" customWidth="1"/>
    <col min="7172" max="7172" width="12.75" style="621" customWidth="1"/>
    <col min="7173" max="7173" width="13.75" style="621" customWidth="1"/>
    <col min="7174" max="7175" width="11.375" style="621" customWidth="1"/>
    <col min="7176" max="7178" width="16" style="621" customWidth="1"/>
    <col min="7179" max="7179" width="28" style="621" customWidth="1"/>
    <col min="7180" max="7180" width="22.5" style="621" customWidth="1"/>
    <col min="7181" max="7183" width="9" style="621"/>
    <col min="7184" max="7184" width="13" style="621" customWidth="1"/>
    <col min="7185" max="7424" width="9" style="621"/>
    <col min="7425" max="7425" width="0" style="621" hidden="1" customWidth="1"/>
    <col min="7426" max="7426" width="10.75" style="621" customWidth="1"/>
    <col min="7427" max="7427" width="33" style="621" customWidth="1"/>
    <col min="7428" max="7428" width="12.75" style="621" customWidth="1"/>
    <col min="7429" max="7429" width="13.75" style="621" customWidth="1"/>
    <col min="7430" max="7431" width="11.375" style="621" customWidth="1"/>
    <col min="7432" max="7434" width="16" style="621" customWidth="1"/>
    <col min="7435" max="7435" width="28" style="621" customWidth="1"/>
    <col min="7436" max="7436" width="22.5" style="621" customWidth="1"/>
    <col min="7437" max="7439" width="9" style="621"/>
    <col min="7440" max="7440" width="13" style="621" customWidth="1"/>
    <col min="7441" max="7680" width="9" style="621"/>
    <col min="7681" max="7681" width="0" style="621" hidden="1" customWidth="1"/>
    <col min="7682" max="7682" width="10.75" style="621" customWidth="1"/>
    <col min="7683" max="7683" width="33" style="621" customWidth="1"/>
    <col min="7684" max="7684" width="12.75" style="621" customWidth="1"/>
    <col min="7685" max="7685" width="13.75" style="621" customWidth="1"/>
    <col min="7686" max="7687" width="11.375" style="621" customWidth="1"/>
    <col min="7688" max="7690" width="16" style="621" customWidth="1"/>
    <col min="7691" max="7691" width="28" style="621" customWidth="1"/>
    <col min="7692" max="7692" width="22.5" style="621" customWidth="1"/>
    <col min="7693" max="7695" width="9" style="621"/>
    <col min="7696" max="7696" width="13" style="621" customWidth="1"/>
    <col min="7697" max="7936" width="9" style="621"/>
    <col min="7937" max="7937" width="0" style="621" hidden="1" customWidth="1"/>
    <col min="7938" max="7938" width="10.75" style="621" customWidth="1"/>
    <col min="7939" max="7939" width="33" style="621" customWidth="1"/>
    <col min="7940" max="7940" width="12.75" style="621" customWidth="1"/>
    <col min="7941" max="7941" width="13.75" style="621" customWidth="1"/>
    <col min="7942" max="7943" width="11.375" style="621" customWidth="1"/>
    <col min="7944" max="7946" width="16" style="621" customWidth="1"/>
    <col min="7947" max="7947" width="28" style="621" customWidth="1"/>
    <col min="7948" max="7948" width="22.5" style="621" customWidth="1"/>
    <col min="7949" max="7951" width="9" style="621"/>
    <col min="7952" max="7952" width="13" style="621" customWidth="1"/>
    <col min="7953" max="8192" width="9" style="621"/>
    <col min="8193" max="8193" width="0" style="621" hidden="1" customWidth="1"/>
    <col min="8194" max="8194" width="10.75" style="621" customWidth="1"/>
    <col min="8195" max="8195" width="33" style="621" customWidth="1"/>
    <col min="8196" max="8196" width="12.75" style="621" customWidth="1"/>
    <col min="8197" max="8197" width="13.75" style="621" customWidth="1"/>
    <col min="8198" max="8199" width="11.375" style="621" customWidth="1"/>
    <col min="8200" max="8202" width="16" style="621" customWidth="1"/>
    <col min="8203" max="8203" width="28" style="621" customWidth="1"/>
    <col min="8204" max="8204" width="22.5" style="621" customWidth="1"/>
    <col min="8205" max="8207" width="9" style="621"/>
    <col min="8208" max="8208" width="13" style="621" customWidth="1"/>
    <col min="8209" max="8448" width="9" style="621"/>
    <col min="8449" max="8449" width="0" style="621" hidden="1" customWidth="1"/>
    <col min="8450" max="8450" width="10.75" style="621" customWidth="1"/>
    <col min="8451" max="8451" width="33" style="621" customWidth="1"/>
    <col min="8452" max="8452" width="12.75" style="621" customWidth="1"/>
    <col min="8453" max="8453" width="13.75" style="621" customWidth="1"/>
    <col min="8454" max="8455" width="11.375" style="621" customWidth="1"/>
    <col min="8456" max="8458" width="16" style="621" customWidth="1"/>
    <col min="8459" max="8459" width="28" style="621" customWidth="1"/>
    <col min="8460" max="8460" width="22.5" style="621" customWidth="1"/>
    <col min="8461" max="8463" width="9" style="621"/>
    <col min="8464" max="8464" width="13" style="621" customWidth="1"/>
    <col min="8465" max="8704" width="9" style="621"/>
    <col min="8705" max="8705" width="0" style="621" hidden="1" customWidth="1"/>
    <col min="8706" max="8706" width="10.75" style="621" customWidth="1"/>
    <col min="8707" max="8707" width="33" style="621" customWidth="1"/>
    <col min="8708" max="8708" width="12.75" style="621" customWidth="1"/>
    <col min="8709" max="8709" width="13.75" style="621" customWidth="1"/>
    <col min="8710" max="8711" width="11.375" style="621" customWidth="1"/>
    <col min="8712" max="8714" width="16" style="621" customWidth="1"/>
    <col min="8715" max="8715" width="28" style="621" customWidth="1"/>
    <col min="8716" max="8716" width="22.5" style="621" customWidth="1"/>
    <col min="8717" max="8719" width="9" style="621"/>
    <col min="8720" max="8720" width="13" style="621" customWidth="1"/>
    <col min="8721" max="8960" width="9" style="621"/>
    <col min="8961" max="8961" width="0" style="621" hidden="1" customWidth="1"/>
    <col min="8962" max="8962" width="10.75" style="621" customWidth="1"/>
    <col min="8963" max="8963" width="33" style="621" customWidth="1"/>
    <col min="8964" max="8964" width="12.75" style="621" customWidth="1"/>
    <col min="8965" max="8965" width="13.75" style="621" customWidth="1"/>
    <col min="8966" max="8967" width="11.375" style="621" customWidth="1"/>
    <col min="8968" max="8970" width="16" style="621" customWidth="1"/>
    <col min="8971" max="8971" width="28" style="621" customWidth="1"/>
    <col min="8972" max="8972" width="22.5" style="621" customWidth="1"/>
    <col min="8973" max="8975" width="9" style="621"/>
    <col min="8976" max="8976" width="13" style="621" customWidth="1"/>
    <col min="8977" max="9216" width="9" style="621"/>
    <col min="9217" max="9217" width="0" style="621" hidden="1" customWidth="1"/>
    <col min="9218" max="9218" width="10.75" style="621" customWidth="1"/>
    <col min="9219" max="9219" width="33" style="621" customWidth="1"/>
    <col min="9220" max="9220" width="12.75" style="621" customWidth="1"/>
    <col min="9221" max="9221" width="13.75" style="621" customWidth="1"/>
    <col min="9222" max="9223" width="11.375" style="621" customWidth="1"/>
    <col min="9224" max="9226" width="16" style="621" customWidth="1"/>
    <col min="9227" max="9227" width="28" style="621" customWidth="1"/>
    <col min="9228" max="9228" width="22.5" style="621" customWidth="1"/>
    <col min="9229" max="9231" width="9" style="621"/>
    <col min="9232" max="9232" width="13" style="621" customWidth="1"/>
    <col min="9233" max="9472" width="9" style="621"/>
    <col min="9473" max="9473" width="0" style="621" hidden="1" customWidth="1"/>
    <col min="9474" max="9474" width="10.75" style="621" customWidth="1"/>
    <col min="9475" max="9475" width="33" style="621" customWidth="1"/>
    <col min="9476" max="9476" width="12.75" style="621" customWidth="1"/>
    <col min="9477" max="9477" width="13.75" style="621" customWidth="1"/>
    <col min="9478" max="9479" width="11.375" style="621" customWidth="1"/>
    <col min="9480" max="9482" width="16" style="621" customWidth="1"/>
    <col min="9483" max="9483" width="28" style="621" customWidth="1"/>
    <col min="9484" max="9484" width="22.5" style="621" customWidth="1"/>
    <col min="9485" max="9487" width="9" style="621"/>
    <col min="9488" max="9488" width="13" style="621" customWidth="1"/>
    <col min="9489" max="9728" width="9" style="621"/>
    <col min="9729" max="9729" width="0" style="621" hidden="1" customWidth="1"/>
    <col min="9730" max="9730" width="10.75" style="621" customWidth="1"/>
    <col min="9731" max="9731" width="33" style="621" customWidth="1"/>
    <col min="9732" max="9732" width="12.75" style="621" customWidth="1"/>
    <col min="9733" max="9733" width="13.75" style="621" customWidth="1"/>
    <col min="9734" max="9735" width="11.375" style="621" customWidth="1"/>
    <col min="9736" max="9738" width="16" style="621" customWidth="1"/>
    <col min="9739" max="9739" width="28" style="621" customWidth="1"/>
    <col min="9740" max="9740" width="22.5" style="621" customWidth="1"/>
    <col min="9741" max="9743" width="9" style="621"/>
    <col min="9744" max="9744" width="13" style="621" customWidth="1"/>
    <col min="9745" max="9984" width="9" style="621"/>
    <col min="9985" max="9985" width="0" style="621" hidden="1" customWidth="1"/>
    <col min="9986" max="9986" width="10.75" style="621" customWidth="1"/>
    <col min="9987" max="9987" width="33" style="621" customWidth="1"/>
    <col min="9988" max="9988" width="12.75" style="621" customWidth="1"/>
    <col min="9989" max="9989" width="13.75" style="621" customWidth="1"/>
    <col min="9990" max="9991" width="11.375" style="621" customWidth="1"/>
    <col min="9992" max="9994" width="16" style="621" customWidth="1"/>
    <col min="9995" max="9995" width="28" style="621" customWidth="1"/>
    <col min="9996" max="9996" width="22.5" style="621" customWidth="1"/>
    <col min="9997" max="9999" width="9" style="621"/>
    <col min="10000" max="10000" width="13" style="621" customWidth="1"/>
    <col min="10001" max="10240" width="9" style="621"/>
    <col min="10241" max="10241" width="0" style="621" hidden="1" customWidth="1"/>
    <col min="10242" max="10242" width="10.75" style="621" customWidth="1"/>
    <col min="10243" max="10243" width="33" style="621" customWidth="1"/>
    <col min="10244" max="10244" width="12.75" style="621" customWidth="1"/>
    <col min="10245" max="10245" width="13.75" style="621" customWidth="1"/>
    <col min="10246" max="10247" width="11.375" style="621" customWidth="1"/>
    <col min="10248" max="10250" width="16" style="621" customWidth="1"/>
    <col min="10251" max="10251" width="28" style="621" customWidth="1"/>
    <col min="10252" max="10252" width="22.5" style="621" customWidth="1"/>
    <col min="10253" max="10255" width="9" style="621"/>
    <col min="10256" max="10256" width="13" style="621" customWidth="1"/>
    <col min="10257" max="10496" width="9" style="621"/>
    <col min="10497" max="10497" width="0" style="621" hidden="1" customWidth="1"/>
    <col min="10498" max="10498" width="10.75" style="621" customWidth="1"/>
    <col min="10499" max="10499" width="33" style="621" customWidth="1"/>
    <col min="10500" max="10500" width="12.75" style="621" customWidth="1"/>
    <col min="10501" max="10501" width="13.75" style="621" customWidth="1"/>
    <col min="10502" max="10503" width="11.375" style="621" customWidth="1"/>
    <col min="10504" max="10506" width="16" style="621" customWidth="1"/>
    <col min="10507" max="10507" width="28" style="621" customWidth="1"/>
    <col min="10508" max="10508" width="22.5" style="621" customWidth="1"/>
    <col min="10509" max="10511" width="9" style="621"/>
    <col min="10512" max="10512" width="13" style="621" customWidth="1"/>
    <col min="10513" max="10752" width="9" style="621"/>
    <col min="10753" max="10753" width="0" style="621" hidden="1" customWidth="1"/>
    <col min="10754" max="10754" width="10.75" style="621" customWidth="1"/>
    <col min="10755" max="10755" width="33" style="621" customWidth="1"/>
    <col min="10756" max="10756" width="12.75" style="621" customWidth="1"/>
    <col min="10757" max="10757" width="13.75" style="621" customWidth="1"/>
    <col min="10758" max="10759" width="11.375" style="621" customWidth="1"/>
    <col min="10760" max="10762" width="16" style="621" customWidth="1"/>
    <col min="10763" max="10763" width="28" style="621" customWidth="1"/>
    <col min="10764" max="10764" width="22.5" style="621" customWidth="1"/>
    <col min="10765" max="10767" width="9" style="621"/>
    <col min="10768" max="10768" width="13" style="621" customWidth="1"/>
    <col min="10769" max="11008" width="9" style="621"/>
    <col min="11009" max="11009" width="0" style="621" hidden="1" customWidth="1"/>
    <col min="11010" max="11010" width="10.75" style="621" customWidth="1"/>
    <col min="11011" max="11011" width="33" style="621" customWidth="1"/>
    <col min="11012" max="11012" width="12.75" style="621" customWidth="1"/>
    <col min="11013" max="11013" width="13.75" style="621" customWidth="1"/>
    <col min="11014" max="11015" width="11.375" style="621" customWidth="1"/>
    <col min="11016" max="11018" width="16" style="621" customWidth="1"/>
    <col min="11019" max="11019" width="28" style="621" customWidth="1"/>
    <col min="11020" max="11020" width="22.5" style="621" customWidth="1"/>
    <col min="11021" max="11023" width="9" style="621"/>
    <col min="11024" max="11024" width="13" style="621" customWidth="1"/>
    <col min="11025" max="11264" width="9" style="621"/>
    <col min="11265" max="11265" width="0" style="621" hidden="1" customWidth="1"/>
    <col min="11266" max="11266" width="10.75" style="621" customWidth="1"/>
    <col min="11267" max="11267" width="33" style="621" customWidth="1"/>
    <col min="11268" max="11268" width="12.75" style="621" customWidth="1"/>
    <col min="11269" max="11269" width="13.75" style="621" customWidth="1"/>
    <col min="11270" max="11271" width="11.375" style="621" customWidth="1"/>
    <col min="11272" max="11274" width="16" style="621" customWidth="1"/>
    <col min="11275" max="11275" width="28" style="621" customWidth="1"/>
    <col min="11276" max="11276" width="22.5" style="621" customWidth="1"/>
    <col min="11277" max="11279" width="9" style="621"/>
    <col min="11280" max="11280" width="13" style="621" customWidth="1"/>
    <col min="11281" max="11520" width="9" style="621"/>
    <col min="11521" max="11521" width="0" style="621" hidden="1" customWidth="1"/>
    <col min="11522" max="11522" width="10.75" style="621" customWidth="1"/>
    <col min="11523" max="11523" width="33" style="621" customWidth="1"/>
    <col min="11524" max="11524" width="12.75" style="621" customWidth="1"/>
    <col min="11525" max="11525" width="13.75" style="621" customWidth="1"/>
    <col min="11526" max="11527" width="11.375" style="621" customWidth="1"/>
    <col min="11528" max="11530" width="16" style="621" customWidth="1"/>
    <col min="11531" max="11531" width="28" style="621" customWidth="1"/>
    <col min="11532" max="11532" width="22.5" style="621" customWidth="1"/>
    <col min="11533" max="11535" width="9" style="621"/>
    <col min="11536" max="11536" width="13" style="621" customWidth="1"/>
    <col min="11537" max="11776" width="9" style="621"/>
    <col min="11777" max="11777" width="0" style="621" hidden="1" customWidth="1"/>
    <col min="11778" max="11778" width="10.75" style="621" customWidth="1"/>
    <col min="11779" max="11779" width="33" style="621" customWidth="1"/>
    <col min="11780" max="11780" width="12.75" style="621" customWidth="1"/>
    <col min="11781" max="11781" width="13.75" style="621" customWidth="1"/>
    <col min="11782" max="11783" width="11.375" style="621" customWidth="1"/>
    <col min="11784" max="11786" width="16" style="621" customWidth="1"/>
    <col min="11787" max="11787" width="28" style="621" customWidth="1"/>
    <col min="11788" max="11788" width="22.5" style="621" customWidth="1"/>
    <col min="11789" max="11791" width="9" style="621"/>
    <col min="11792" max="11792" width="13" style="621" customWidth="1"/>
    <col min="11793" max="12032" width="9" style="621"/>
    <col min="12033" max="12033" width="0" style="621" hidden="1" customWidth="1"/>
    <col min="12034" max="12034" width="10.75" style="621" customWidth="1"/>
    <col min="12035" max="12035" width="33" style="621" customWidth="1"/>
    <col min="12036" max="12036" width="12.75" style="621" customWidth="1"/>
    <col min="12037" max="12037" width="13.75" style="621" customWidth="1"/>
    <col min="12038" max="12039" width="11.375" style="621" customWidth="1"/>
    <col min="12040" max="12042" width="16" style="621" customWidth="1"/>
    <col min="12043" max="12043" width="28" style="621" customWidth="1"/>
    <col min="12044" max="12044" width="22.5" style="621" customWidth="1"/>
    <col min="12045" max="12047" width="9" style="621"/>
    <col min="12048" max="12048" width="13" style="621" customWidth="1"/>
    <col min="12049" max="12288" width="9" style="621"/>
    <col min="12289" max="12289" width="0" style="621" hidden="1" customWidth="1"/>
    <col min="12290" max="12290" width="10.75" style="621" customWidth="1"/>
    <col min="12291" max="12291" width="33" style="621" customWidth="1"/>
    <col min="12292" max="12292" width="12.75" style="621" customWidth="1"/>
    <col min="12293" max="12293" width="13.75" style="621" customWidth="1"/>
    <col min="12294" max="12295" width="11.375" style="621" customWidth="1"/>
    <col min="12296" max="12298" width="16" style="621" customWidth="1"/>
    <col min="12299" max="12299" width="28" style="621" customWidth="1"/>
    <col min="12300" max="12300" width="22.5" style="621" customWidth="1"/>
    <col min="12301" max="12303" width="9" style="621"/>
    <col min="12304" max="12304" width="13" style="621" customWidth="1"/>
    <col min="12305" max="12544" width="9" style="621"/>
    <col min="12545" max="12545" width="0" style="621" hidden="1" customWidth="1"/>
    <col min="12546" max="12546" width="10.75" style="621" customWidth="1"/>
    <col min="12547" max="12547" width="33" style="621" customWidth="1"/>
    <col min="12548" max="12548" width="12.75" style="621" customWidth="1"/>
    <col min="12549" max="12549" width="13.75" style="621" customWidth="1"/>
    <col min="12550" max="12551" width="11.375" style="621" customWidth="1"/>
    <col min="12552" max="12554" width="16" style="621" customWidth="1"/>
    <col min="12555" max="12555" width="28" style="621" customWidth="1"/>
    <col min="12556" max="12556" width="22.5" style="621" customWidth="1"/>
    <col min="12557" max="12559" width="9" style="621"/>
    <col min="12560" max="12560" width="13" style="621" customWidth="1"/>
    <col min="12561" max="12800" width="9" style="621"/>
    <col min="12801" max="12801" width="0" style="621" hidden="1" customWidth="1"/>
    <col min="12802" max="12802" width="10.75" style="621" customWidth="1"/>
    <col min="12803" max="12803" width="33" style="621" customWidth="1"/>
    <col min="12804" max="12804" width="12.75" style="621" customWidth="1"/>
    <col min="12805" max="12805" width="13.75" style="621" customWidth="1"/>
    <col min="12806" max="12807" width="11.375" style="621" customWidth="1"/>
    <col min="12808" max="12810" width="16" style="621" customWidth="1"/>
    <col min="12811" max="12811" width="28" style="621" customWidth="1"/>
    <col min="12812" max="12812" width="22.5" style="621" customWidth="1"/>
    <col min="12813" max="12815" width="9" style="621"/>
    <col min="12816" max="12816" width="13" style="621" customWidth="1"/>
    <col min="12817" max="13056" width="9" style="621"/>
    <col min="13057" max="13057" width="0" style="621" hidden="1" customWidth="1"/>
    <col min="13058" max="13058" width="10.75" style="621" customWidth="1"/>
    <col min="13059" max="13059" width="33" style="621" customWidth="1"/>
    <col min="13060" max="13060" width="12.75" style="621" customWidth="1"/>
    <col min="13061" max="13061" width="13.75" style="621" customWidth="1"/>
    <col min="13062" max="13063" width="11.375" style="621" customWidth="1"/>
    <col min="13064" max="13066" width="16" style="621" customWidth="1"/>
    <col min="13067" max="13067" width="28" style="621" customWidth="1"/>
    <col min="13068" max="13068" width="22.5" style="621" customWidth="1"/>
    <col min="13069" max="13071" width="9" style="621"/>
    <col min="13072" max="13072" width="13" style="621" customWidth="1"/>
    <col min="13073" max="13312" width="9" style="621"/>
    <col min="13313" max="13313" width="0" style="621" hidden="1" customWidth="1"/>
    <col min="13314" max="13314" width="10.75" style="621" customWidth="1"/>
    <col min="13315" max="13315" width="33" style="621" customWidth="1"/>
    <col min="13316" max="13316" width="12.75" style="621" customWidth="1"/>
    <col min="13317" max="13317" width="13.75" style="621" customWidth="1"/>
    <col min="13318" max="13319" width="11.375" style="621" customWidth="1"/>
    <col min="13320" max="13322" width="16" style="621" customWidth="1"/>
    <col min="13323" max="13323" width="28" style="621" customWidth="1"/>
    <col min="13324" max="13324" width="22.5" style="621" customWidth="1"/>
    <col min="13325" max="13327" width="9" style="621"/>
    <col min="13328" max="13328" width="13" style="621" customWidth="1"/>
    <col min="13329" max="13568" width="9" style="621"/>
    <col min="13569" max="13569" width="0" style="621" hidden="1" customWidth="1"/>
    <col min="13570" max="13570" width="10.75" style="621" customWidth="1"/>
    <col min="13571" max="13571" width="33" style="621" customWidth="1"/>
    <col min="13572" max="13572" width="12.75" style="621" customWidth="1"/>
    <col min="13573" max="13573" width="13.75" style="621" customWidth="1"/>
    <col min="13574" max="13575" width="11.375" style="621" customWidth="1"/>
    <col min="13576" max="13578" width="16" style="621" customWidth="1"/>
    <col min="13579" max="13579" width="28" style="621" customWidth="1"/>
    <col min="13580" max="13580" width="22.5" style="621" customWidth="1"/>
    <col min="13581" max="13583" width="9" style="621"/>
    <col min="13584" max="13584" width="13" style="621" customWidth="1"/>
    <col min="13585" max="13824" width="9" style="621"/>
    <col min="13825" max="13825" width="0" style="621" hidden="1" customWidth="1"/>
    <col min="13826" max="13826" width="10.75" style="621" customWidth="1"/>
    <col min="13827" max="13827" width="33" style="621" customWidth="1"/>
    <col min="13828" max="13828" width="12.75" style="621" customWidth="1"/>
    <col min="13829" max="13829" width="13.75" style="621" customWidth="1"/>
    <col min="13830" max="13831" width="11.375" style="621" customWidth="1"/>
    <col min="13832" max="13834" width="16" style="621" customWidth="1"/>
    <col min="13835" max="13835" width="28" style="621" customWidth="1"/>
    <col min="13836" max="13836" width="22.5" style="621" customWidth="1"/>
    <col min="13837" max="13839" width="9" style="621"/>
    <col min="13840" max="13840" width="13" style="621" customWidth="1"/>
    <col min="13841" max="14080" width="9" style="621"/>
    <col min="14081" max="14081" width="0" style="621" hidden="1" customWidth="1"/>
    <col min="14082" max="14082" width="10.75" style="621" customWidth="1"/>
    <col min="14083" max="14083" width="33" style="621" customWidth="1"/>
    <col min="14084" max="14084" width="12.75" style="621" customWidth="1"/>
    <col min="14085" max="14085" width="13.75" style="621" customWidth="1"/>
    <col min="14086" max="14087" width="11.375" style="621" customWidth="1"/>
    <col min="14088" max="14090" width="16" style="621" customWidth="1"/>
    <col min="14091" max="14091" width="28" style="621" customWidth="1"/>
    <col min="14092" max="14092" width="22.5" style="621" customWidth="1"/>
    <col min="14093" max="14095" width="9" style="621"/>
    <col min="14096" max="14096" width="13" style="621" customWidth="1"/>
    <col min="14097" max="14336" width="9" style="621"/>
    <col min="14337" max="14337" width="0" style="621" hidden="1" customWidth="1"/>
    <col min="14338" max="14338" width="10.75" style="621" customWidth="1"/>
    <col min="14339" max="14339" width="33" style="621" customWidth="1"/>
    <col min="14340" max="14340" width="12.75" style="621" customWidth="1"/>
    <col min="14341" max="14341" width="13.75" style="621" customWidth="1"/>
    <col min="14342" max="14343" width="11.375" style="621" customWidth="1"/>
    <col min="14344" max="14346" width="16" style="621" customWidth="1"/>
    <col min="14347" max="14347" width="28" style="621" customWidth="1"/>
    <col min="14348" max="14348" width="22.5" style="621" customWidth="1"/>
    <col min="14349" max="14351" width="9" style="621"/>
    <col min="14352" max="14352" width="13" style="621" customWidth="1"/>
    <col min="14353" max="14592" width="9" style="621"/>
    <col min="14593" max="14593" width="0" style="621" hidden="1" customWidth="1"/>
    <col min="14594" max="14594" width="10.75" style="621" customWidth="1"/>
    <col min="14595" max="14595" width="33" style="621" customWidth="1"/>
    <col min="14596" max="14596" width="12.75" style="621" customWidth="1"/>
    <col min="14597" max="14597" width="13.75" style="621" customWidth="1"/>
    <col min="14598" max="14599" width="11.375" style="621" customWidth="1"/>
    <col min="14600" max="14602" width="16" style="621" customWidth="1"/>
    <col min="14603" max="14603" width="28" style="621" customWidth="1"/>
    <col min="14604" max="14604" width="22.5" style="621" customWidth="1"/>
    <col min="14605" max="14607" width="9" style="621"/>
    <col min="14608" max="14608" width="13" style="621" customWidth="1"/>
    <col min="14609" max="14848" width="9" style="621"/>
    <col min="14849" max="14849" width="0" style="621" hidden="1" customWidth="1"/>
    <col min="14850" max="14850" width="10.75" style="621" customWidth="1"/>
    <col min="14851" max="14851" width="33" style="621" customWidth="1"/>
    <col min="14852" max="14852" width="12.75" style="621" customWidth="1"/>
    <col min="14853" max="14853" width="13.75" style="621" customWidth="1"/>
    <col min="14854" max="14855" width="11.375" style="621" customWidth="1"/>
    <col min="14856" max="14858" width="16" style="621" customWidth="1"/>
    <col min="14859" max="14859" width="28" style="621" customWidth="1"/>
    <col min="14860" max="14860" width="22.5" style="621" customWidth="1"/>
    <col min="14861" max="14863" width="9" style="621"/>
    <col min="14864" max="14864" width="13" style="621" customWidth="1"/>
    <col min="14865" max="15104" width="9" style="621"/>
    <col min="15105" max="15105" width="0" style="621" hidden="1" customWidth="1"/>
    <col min="15106" max="15106" width="10.75" style="621" customWidth="1"/>
    <col min="15107" max="15107" width="33" style="621" customWidth="1"/>
    <col min="15108" max="15108" width="12.75" style="621" customWidth="1"/>
    <col min="15109" max="15109" width="13.75" style="621" customWidth="1"/>
    <col min="15110" max="15111" width="11.375" style="621" customWidth="1"/>
    <col min="15112" max="15114" width="16" style="621" customWidth="1"/>
    <col min="15115" max="15115" width="28" style="621" customWidth="1"/>
    <col min="15116" max="15116" width="22.5" style="621" customWidth="1"/>
    <col min="15117" max="15119" width="9" style="621"/>
    <col min="15120" max="15120" width="13" style="621" customWidth="1"/>
    <col min="15121" max="15360" width="9" style="621"/>
    <col min="15361" max="15361" width="0" style="621" hidden="1" customWidth="1"/>
    <col min="15362" max="15362" width="10.75" style="621" customWidth="1"/>
    <col min="15363" max="15363" width="33" style="621" customWidth="1"/>
    <col min="15364" max="15364" width="12.75" style="621" customWidth="1"/>
    <col min="15365" max="15365" width="13.75" style="621" customWidth="1"/>
    <col min="15366" max="15367" width="11.375" style="621" customWidth="1"/>
    <col min="15368" max="15370" width="16" style="621" customWidth="1"/>
    <col min="15371" max="15371" width="28" style="621" customWidth="1"/>
    <col min="15372" max="15372" width="22.5" style="621" customWidth="1"/>
    <col min="15373" max="15375" width="9" style="621"/>
    <col min="15376" max="15376" width="13" style="621" customWidth="1"/>
    <col min="15377" max="15616" width="9" style="621"/>
    <col min="15617" max="15617" width="0" style="621" hidden="1" customWidth="1"/>
    <col min="15618" max="15618" width="10.75" style="621" customWidth="1"/>
    <col min="15619" max="15619" width="33" style="621" customWidth="1"/>
    <col min="15620" max="15620" width="12.75" style="621" customWidth="1"/>
    <col min="15621" max="15621" width="13.75" style="621" customWidth="1"/>
    <col min="15622" max="15623" width="11.375" style="621" customWidth="1"/>
    <col min="15624" max="15626" width="16" style="621" customWidth="1"/>
    <col min="15627" max="15627" width="28" style="621" customWidth="1"/>
    <col min="15628" max="15628" width="22.5" style="621" customWidth="1"/>
    <col min="15629" max="15631" width="9" style="621"/>
    <col min="15632" max="15632" width="13" style="621" customWidth="1"/>
    <col min="15633" max="15872" width="9" style="621"/>
    <col min="15873" max="15873" width="0" style="621" hidden="1" customWidth="1"/>
    <col min="15874" max="15874" width="10.75" style="621" customWidth="1"/>
    <col min="15875" max="15875" width="33" style="621" customWidth="1"/>
    <col min="15876" max="15876" width="12.75" style="621" customWidth="1"/>
    <col min="15877" max="15877" width="13.75" style="621" customWidth="1"/>
    <col min="15878" max="15879" width="11.375" style="621" customWidth="1"/>
    <col min="15880" max="15882" width="16" style="621" customWidth="1"/>
    <col min="15883" max="15883" width="28" style="621" customWidth="1"/>
    <col min="15884" max="15884" width="22.5" style="621" customWidth="1"/>
    <col min="15885" max="15887" width="9" style="621"/>
    <col min="15888" max="15888" width="13" style="621" customWidth="1"/>
    <col min="15889" max="16128" width="9" style="621"/>
    <col min="16129" max="16129" width="0" style="621" hidden="1" customWidth="1"/>
    <col min="16130" max="16130" width="10.75" style="621" customWidth="1"/>
    <col min="16131" max="16131" width="33" style="621" customWidth="1"/>
    <col min="16132" max="16132" width="12.75" style="621" customWidth="1"/>
    <col min="16133" max="16133" width="13.75" style="621" customWidth="1"/>
    <col min="16134" max="16135" width="11.375" style="621" customWidth="1"/>
    <col min="16136" max="16138" width="16" style="621" customWidth="1"/>
    <col min="16139" max="16139" width="28" style="621" customWidth="1"/>
    <col min="16140" max="16140" width="22.5" style="621" customWidth="1"/>
    <col min="16141" max="16143" width="9" style="621"/>
    <col min="16144" max="16144" width="13" style="621" customWidth="1"/>
    <col min="16145" max="16384" width="9" style="621"/>
  </cols>
  <sheetData>
    <row r="1" spans="1:15" ht="15.75" x14ac:dyDescent="0.25">
      <c r="B1" s="450"/>
      <c r="C1" s="450"/>
      <c r="D1" s="450"/>
      <c r="E1" s="450"/>
      <c r="F1" s="450"/>
      <c r="G1" s="450"/>
      <c r="H1" s="450"/>
      <c r="I1" s="450"/>
      <c r="J1" s="450"/>
      <c r="K1" s="446" t="s">
        <v>2006</v>
      </c>
      <c r="L1" s="450"/>
      <c r="M1" s="450"/>
      <c r="N1" s="450"/>
      <c r="O1" s="450"/>
    </row>
    <row r="2" spans="1:15" ht="15.75" x14ac:dyDescent="0.25">
      <c r="B2" s="450"/>
      <c r="C2" s="450"/>
      <c r="D2" s="450"/>
      <c r="E2" s="450"/>
      <c r="F2" s="450"/>
      <c r="G2" s="450"/>
      <c r="H2" s="450"/>
      <c r="I2" s="450"/>
      <c r="J2" s="450"/>
      <c r="K2" s="446" t="s">
        <v>1</v>
      </c>
      <c r="L2" s="450"/>
      <c r="M2" s="450"/>
      <c r="N2" s="450"/>
      <c r="O2" s="450"/>
    </row>
    <row r="3" spans="1:15" ht="15.75" x14ac:dyDescent="0.25">
      <c r="B3" s="450"/>
      <c r="C3" s="450"/>
      <c r="D3" s="450"/>
      <c r="E3" s="450"/>
      <c r="F3" s="450"/>
      <c r="G3" s="450"/>
      <c r="H3" s="450"/>
      <c r="I3" s="450"/>
      <c r="J3" s="450"/>
      <c r="K3" s="446" t="s">
        <v>2007</v>
      </c>
      <c r="L3" s="450"/>
      <c r="M3" s="450"/>
      <c r="N3" s="450"/>
      <c r="O3" s="450"/>
    </row>
    <row r="4" spans="1:15" ht="15.75" x14ac:dyDescent="0.2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  <c r="M4" s="450"/>
      <c r="N4" s="450"/>
      <c r="O4" s="450"/>
    </row>
    <row r="5" spans="1:15" ht="15.75" x14ac:dyDescent="0.25">
      <c r="B5" s="450"/>
      <c r="C5" s="450"/>
      <c r="D5" s="450"/>
      <c r="E5" s="450"/>
      <c r="F5" s="450"/>
      <c r="G5" s="450"/>
      <c r="H5" s="450"/>
      <c r="I5" s="450"/>
      <c r="J5" s="450"/>
      <c r="K5" s="446"/>
      <c r="L5" s="450"/>
      <c r="M5" s="450"/>
      <c r="N5" s="450"/>
      <c r="O5" s="450"/>
    </row>
    <row r="6" spans="1:15" ht="15.75" customHeight="1" x14ac:dyDescent="0.25">
      <c r="B6" s="622" t="s">
        <v>2008</v>
      </c>
      <c r="C6" s="622"/>
      <c r="D6" s="622"/>
      <c r="E6" s="622"/>
      <c r="F6" s="622"/>
      <c r="G6" s="622"/>
      <c r="H6" s="622"/>
      <c r="I6" s="622"/>
      <c r="J6" s="622"/>
      <c r="K6" s="622"/>
      <c r="L6" s="623"/>
      <c r="M6" s="623"/>
      <c r="N6" s="623"/>
      <c r="O6" s="623"/>
    </row>
    <row r="7" spans="1:15" ht="15.75" customHeight="1" x14ac:dyDescent="0.25">
      <c r="B7" s="623"/>
      <c r="C7" s="623"/>
      <c r="D7" s="623"/>
      <c r="E7" s="623"/>
      <c r="F7" s="623"/>
      <c r="G7" s="623"/>
      <c r="H7" s="623"/>
      <c r="I7" s="623"/>
      <c r="J7" s="623"/>
      <c r="K7" s="623"/>
      <c r="L7" s="623"/>
      <c r="M7" s="623"/>
      <c r="N7" s="623"/>
      <c r="O7" s="623"/>
    </row>
    <row r="8" spans="1:15" ht="15.75" x14ac:dyDescent="0.25">
      <c r="B8" s="450"/>
      <c r="C8" s="450"/>
      <c r="D8" s="450"/>
      <c r="E8" s="450"/>
      <c r="F8" s="450"/>
      <c r="G8" s="450"/>
      <c r="H8" s="450"/>
      <c r="I8" s="450"/>
      <c r="J8" s="450"/>
      <c r="K8" s="446" t="s">
        <v>1809</v>
      </c>
      <c r="L8" s="450"/>
      <c r="M8" s="450"/>
      <c r="N8" s="450"/>
      <c r="O8" s="450"/>
    </row>
    <row r="9" spans="1:15" ht="15.75" x14ac:dyDescent="0.25">
      <c r="B9" s="450"/>
      <c r="C9" s="450"/>
      <c r="D9" s="450"/>
      <c r="E9" s="450"/>
      <c r="F9" s="450"/>
      <c r="G9" s="450"/>
      <c r="H9" s="450"/>
      <c r="I9" s="450"/>
      <c r="J9" s="450"/>
      <c r="K9" s="446"/>
      <c r="L9" s="450"/>
      <c r="M9" s="450"/>
      <c r="N9" s="450"/>
      <c r="O9" s="450"/>
    </row>
    <row r="10" spans="1:15" ht="15.75" x14ac:dyDescent="0.25">
      <c r="B10" s="450"/>
      <c r="C10" s="450"/>
      <c r="D10" s="450"/>
      <c r="E10" s="450"/>
      <c r="F10" s="450"/>
      <c r="G10" s="450"/>
      <c r="H10" s="450"/>
      <c r="I10" s="450"/>
      <c r="J10" s="450"/>
      <c r="K10" s="624" t="s">
        <v>2009</v>
      </c>
      <c r="L10" s="450"/>
      <c r="M10" s="450"/>
      <c r="N10" s="450"/>
      <c r="O10" s="450"/>
    </row>
    <row r="11" spans="1:15" ht="15.75" x14ac:dyDescent="0.25">
      <c r="B11" s="450"/>
      <c r="C11" s="450"/>
      <c r="D11" s="450"/>
      <c r="E11" s="450"/>
      <c r="F11" s="450"/>
      <c r="G11" s="450"/>
      <c r="H11" s="450"/>
      <c r="I11" s="450"/>
      <c r="J11" s="450"/>
      <c r="K11" s="446" t="s">
        <v>1709</v>
      </c>
      <c r="L11" s="450"/>
      <c r="M11" s="450"/>
      <c r="N11" s="450"/>
      <c r="O11" s="450"/>
    </row>
    <row r="12" spans="1:15" ht="15.75" x14ac:dyDescent="0.25">
      <c r="B12" s="450"/>
      <c r="C12" s="450"/>
      <c r="D12" s="450"/>
      <c r="E12" s="450"/>
      <c r="F12" s="450"/>
      <c r="G12" s="450"/>
      <c r="H12" s="450"/>
      <c r="I12" s="450"/>
      <c r="J12" s="450"/>
      <c r="K12" s="446" t="s">
        <v>8</v>
      </c>
      <c r="L12" s="450"/>
      <c r="M12" s="450"/>
      <c r="N12" s="450"/>
      <c r="O12" s="450"/>
    </row>
    <row r="13" spans="1:15" ht="15.75" x14ac:dyDescent="0.25">
      <c r="B13" s="450"/>
      <c r="C13" s="450"/>
      <c r="D13" s="450"/>
      <c r="E13" s="450"/>
      <c r="F13" s="450"/>
      <c r="G13" s="450"/>
      <c r="H13" s="450"/>
      <c r="I13" s="450"/>
      <c r="J13" s="450"/>
      <c r="K13" s="450"/>
      <c r="L13" s="450"/>
      <c r="M13" s="450"/>
      <c r="N13" s="450"/>
      <c r="O13" s="450"/>
    </row>
    <row r="14" spans="1:15" ht="15.75" x14ac:dyDescent="0.25">
      <c r="B14" s="625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626"/>
    </row>
    <row r="15" spans="1:15" ht="15.75" x14ac:dyDescent="0.25">
      <c r="B15" s="450" t="s">
        <v>2010</v>
      </c>
      <c r="C15" s="450"/>
      <c r="D15" s="450"/>
      <c r="E15" s="450"/>
      <c r="F15" s="450"/>
      <c r="G15" s="450"/>
      <c r="H15" s="450"/>
      <c r="I15" s="450"/>
      <c r="J15" s="450"/>
      <c r="K15" s="450"/>
      <c r="L15" s="450"/>
      <c r="M15" s="450"/>
      <c r="N15" s="450"/>
      <c r="O15" s="626"/>
    </row>
    <row r="16" spans="1:15" s="442" customFormat="1" ht="15.75" x14ac:dyDescent="0.25">
      <c r="A16" s="563"/>
      <c r="B16" s="442" t="s">
        <v>1910</v>
      </c>
      <c r="O16" s="449"/>
    </row>
    <row r="17" spans="1:15" s="442" customFormat="1" ht="15.75" customHeight="1" x14ac:dyDescent="0.25">
      <c r="A17" s="563"/>
      <c r="B17" s="627" t="s">
        <v>2011</v>
      </c>
      <c r="C17" s="627"/>
      <c r="D17" s="627"/>
      <c r="E17" s="627"/>
      <c r="F17" s="627"/>
      <c r="G17" s="627"/>
      <c r="H17" s="627"/>
      <c r="I17" s="627"/>
      <c r="J17" s="627"/>
      <c r="K17" s="627"/>
      <c r="L17" s="451"/>
      <c r="M17" s="451"/>
      <c r="O17" s="449"/>
    </row>
    <row r="18" spans="1:15" ht="16.5" thickBot="1" x14ac:dyDescent="0.3">
      <c r="A18" s="628"/>
      <c r="B18" s="629"/>
      <c r="C18" s="629"/>
      <c r="D18" s="630"/>
      <c r="E18" s="630"/>
      <c r="F18" s="630"/>
      <c r="G18" s="630"/>
      <c r="H18" s="630"/>
      <c r="I18" s="630"/>
      <c r="J18" s="630"/>
      <c r="K18" s="630"/>
      <c r="L18" s="630"/>
      <c r="M18" s="630"/>
      <c r="N18" s="450"/>
      <c r="O18" s="626"/>
    </row>
    <row r="19" spans="1:15" ht="33" customHeight="1" thickBot="1" x14ac:dyDescent="0.3">
      <c r="A19" s="631" t="s">
        <v>1981</v>
      </c>
      <c r="B19" s="566" t="s">
        <v>1982</v>
      </c>
      <c r="C19" s="456" t="s">
        <v>1983</v>
      </c>
      <c r="D19" s="456" t="s">
        <v>1913</v>
      </c>
      <c r="E19" s="456"/>
      <c r="F19" s="456"/>
      <c r="G19" s="456"/>
      <c r="H19" s="455" t="s">
        <v>1914</v>
      </c>
      <c r="I19" s="456" t="s">
        <v>1915</v>
      </c>
      <c r="J19" s="453" t="s">
        <v>1916</v>
      </c>
      <c r="K19" s="457" t="s">
        <v>1917</v>
      </c>
      <c r="L19" s="450"/>
      <c r="M19" s="450"/>
      <c r="N19" s="450"/>
      <c r="O19" s="450"/>
    </row>
    <row r="20" spans="1:15" ht="20.25" customHeight="1" thickBot="1" x14ac:dyDescent="0.3">
      <c r="A20" s="631"/>
      <c r="B20" s="567"/>
      <c r="C20" s="459"/>
      <c r="D20" s="459" t="s">
        <v>1918</v>
      </c>
      <c r="E20" s="459"/>
      <c r="F20" s="459" t="s">
        <v>1919</v>
      </c>
      <c r="G20" s="459"/>
      <c r="H20" s="455"/>
      <c r="I20" s="459"/>
      <c r="J20" s="453"/>
      <c r="K20" s="460"/>
      <c r="L20" s="450"/>
      <c r="M20" s="450"/>
      <c r="N20" s="450"/>
      <c r="O20" s="450"/>
    </row>
    <row r="21" spans="1:15" ht="17.25" customHeight="1" thickBot="1" x14ac:dyDescent="0.3">
      <c r="A21" s="631"/>
      <c r="B21" s="567"/>
      <c r="C21" s="459"/>
      <c r="D21" s="568" t="s">
        <v>1920</v>
      </c>
      <c r="E21" s="568" t="s">
        <v>1921</v>
      </c>
      <c r="F21" s="568" t="s">
        <v>1920</v>
      </c>
      <c r="G21" s="568" t="s">
        <v>1921</v>
      </c>
      <c r="H21" s="455"/>
      <c r="I21" s="459"/>
      <c r="J21" s="453"/>
      <c r="K21" s="462"/>
      <c r="L21" s="450"/>
      <c r="M21" s="450"/>
      <c r="N21" s="450"/>
      <c r="O21" s="450"/>
    </row>
    <row r="22" spans="1:15" ht="16.5" thickBot="1" x14ac:dyDescent="0.3">
      <c r="A22" s="628"/>
      <c r="B22" s="463">
        <v>1</v>
      </c>
      <c r="C22" s="463">
        <v>2</v>
      </c>
      <c r="D22" s="464">
        <v>3</v>
      </c>
      <c r="E22" s="464">
        <v>4</v>
      </c>
      <c r="F22" s="463">
        <v>5</v>
      </c>
      <c r="G22" s="463">
        <v>6</v>
      </c>
      <c r="H22" s="464">
        <v>7</v>
      </c>
      <c r="I22" s="464">
        <v>8</v>
      </c>
      <c r="J22" s="463">
        <v>9</v>
      </c>
      <c r="K22" s="463">
        <v>10</v>
      </c>
      <c r="L22" s="450"/>
      <c r="M22" s="450"/>
      <c r="N22" s="450"/>
      <c r="O22" s="450"/>
    </row>
    <row r="23" spans="1:15" ht="18" customHeight="1" x14ac:dyDescent="0.25">
      <c r="A23" s="628"/>
      <c r="B23" s="632">
        <v>1</v>
      </c>
      <c r="C23" s="633" t="s">
        <v>1922</v>
      </c>
      <c r="D23" s="467"/>
      <c r="E23" s="467"/>
      <c r="F23" s="634"/>
      <c r="G23" s="634"/>
      <c r="H23" s="634"/>
      <c r="I23" s="634"/>
      <c r="J23" s="635"/>
      <c r="K23" s="570"/>
      <c r="L23" s="450"/>
      <c r="M23" s="450"/>
      <c r="N23" s="450"/>
      <c r="O23" s="450"/>
    </row>
    <row r="24" spans="1:15" ht="15.75" x14ac:dyDescent="0.25">
      <c r="A24" s="628"/>
      <c r="B24" s="636" t="s">
        <v>43</v>
      </c>
      <c r="C24" s="637" t="s">
        <v>1923</v>
      </c>
      <c r="D24" s="474" t="s">
        <v>1984</v>
      </c>
      <c r="E24" s="474" t="s">
        <v>1984</v>
      </c>
      <c r="F24" s="474" t="s">
        <v>1984</v>
      </c>
      <c r="G24" s="474" t="s">
        <v>1984</v>
      </c>
      <c r="H24" s="638"/>
      <c r="I24" s="639"/>
      <c r="J24" s="489"/>
      <c r="K24" s="477"/>
      <c r="L24" s="450" t="s">
        <v>1985</v>
      </c>
      <c r="M24" s="450"/>
      <c r="N24" s="450"/>
      <c r="O24" s="450"/>
    </row>
    <row r="25" spans="1:15" s="572" customFormat="1" ht="15.75" x14ac:dyDescent="0.25">
      <c r="A25" s="640"/>
      <c r="B25" s="636" t="s">
        <v>47</v>
      </c>
      <c r="C25" s="637" t="s">
        <v>1924</v>
      </c>
      <c r="D25" s="474" t="s">
        <v>1984</v>
      </c>
      <c r="E25" s="474" t="s">
        <v>1984</v>
      </c>
      <c r="F25" s="474" t="s">
        <v>1984</v>
      </c>
      <c r="G25" s="474" t="s">
        <v>1984</v>
      </c>
      <c r="H25" s="638"/>
      <c r="I25" s="639"/>
      <c r="J25" s="489"/>
      <c r="K25" s="477"/>
      <c r="L25" s="572" t="s">
        <v>1985</v>
      </c>
    </row>
    <row r="26" spans="1:15" s="572" customFormat="1" ht="31.5" x14ac:dyDescent="0.25">
      <c r="A26" s="640">
        <v>1</v>
      </c>
      <c r="B26" s="636" t="s">
        <v>58</v>
      </c>
      <c r="C26" s="637" t="s">
        <v>1925</v>
      </c>
      <c r="D26" s="474">
        <v>40329</v>
      </c>
      <c r="E26" s="474">
        <v>40329</v>
      </c>
      <c r="F26" s="474">
        <v>40329</v>
      </c>
      <c r="G26" s="474">
        <v>40329</v>
      </c>
      <c r="H26" s="638">
        <v>1</v>
      </c>
      <c r="I26" s="639"/>
      <c r="J26" s="489"/>
      <c r="K26" s="477"/>
      <c r="L26" s="572" t="s">
        <v>1985</v>
      </c>
    </row>
    <row r="27" spans="1:15" s="572" customFormat="1" ht="63" x14ac:dyDescent="0.25">
      <c r="A27" s="640">
        <v>2</v>
      </c>
      <c r="B27" s="636" t="s">
        <v>62</v>
      </c>
      <c r="C27" s="637" t="s">
        <v>2012</v>
      </c>
      <c r="D27" s="484">
        <v>41088</v>
      </c>
      <c r="E27" s="484">
        <v>41088</v>
      </c>
      <c r="F27" s="474">
        <v>41088</v>
      </c>
      <c r="G27" s="474">
        <v>41088</v>
      </c>
      <c r="H27" s="638">
        <v>1</v>
      </c>
      <c r="I27" s="641"/>
      <c r="J27" s="489"/>
      <c r="K27" s="477"/>
      <c r="L27" s="572" t="s">
        <v>1985</v>
      </c>
    </row>
    <row r="28" spans="1:15" s="572" customFormat="1" ht="31.5" x14ac:dyDescent="0.25">
      <c r="A28" s="640">
        <v>3</v>
      </c>
      <c r="B28" s="636" t="s">
        <v>64</v>
      </c>
      <c r="C28" s="637" t="s">
        <v>1927</v>
      </c>
      <c r="D28" s="484">
        <v>41272</v>
      </c>
      <c r="E28" s="484">
        <v>44194</v>
      </c>
      <c r="F28" s="474">
        <v>41272</v>
      </c>
      <c r="G28" s="474">
        <v>41272</v>
      </c>
      <c r="H28" s="638">
        <v>1</v>
      </c>
      <c r="I28" s="641"/>
      <c r="J28" s="489"/>
      <c r="K28" s="477"/>
      <c r="L28" s="572" t="s">
        <v>1985</v>
      </c>
    </row>
    <row r="29" spans="1:15" s="572" customFormat="1" ht="15.75" x14ac:dyDescent="0.25">
      <c r="A29" s="640">
        <v>4</v>
      </c>
      <c r="B29" s="636" t="s">
        <v>1928</v>
      </c>
      <c r="C29" s="637" t="s">
        <v>1929</v>
      </c>
      <c r="D29" s="474">
        <v>40329</v>
      </c>
      <c r="E29" s="474">
        <v>40542</v>
      </c>
      <c r="F29" s="474">
        <v>40329</v>
      </c>
      <c r="G29" s="474">
        <v>40542</v>
      </c>
      <c r="H29" s="638">
        <v>1</v>
      </c>
      <c r="I29" s="639"/>
      <c r="J29" s="489"/>
      <c r="K29" s="477"/>
      <c r="L29" s="572" t="s">
        <v>1986</v>
      </c>
    </row>
    <row r="30" spans="1:15" s="572" customFormat="1" ht="15.75" x14ac:dyDescent="0.25">
      <c r="A30" s="640"/>
      <c r="B30" s="636">
        <v>2</v>
      </c>
      <c r="C30" s="642" t="s">
        <v>1930</v>
      </c>
      <c r="D30" s="480"/>
      <c r="E30" s="480"/>
      <c r="F30" s="480"/>
      <c r="G30" s="480"/>
      <c r="H30" s="638"/>
      <c r="I30" s="639"/>
      <c r="J30" s="489"/>
      <c r="K30" s="477"/>
    </row>
    <row r="31" spans="1:15" s="572" customFormat="1" ht="31.5" x14ac:dyDescent="0.25">
      <c r="A31" s="640">
        <v>5</v>
      </c>
      <c r="B31" s="636" t="s">
        <v>125</v>
      </c>
      <c r="C31" s="637" t="s">
        <v>1931</v>
      </c>
      <c r="D31" s="574">
        <v>43844</v>
      </c>
      <c r="E31" s="574">
        <v>43844</v>
      </c>
      <c r="F31" s="482"/>
      <c r="G31" s="482"/>
      <c r="H31" s="638"/>
      <c r="I31" s="639"/>
      <c r="J31" s="489"/>
      <c r="K31" s="477"/>
      <c r="L31" s="572" t="s">
        <v>1985</v>
      </c>
    </row>
    <row r="32" spans="1:15" s="572" customFormat="1" ht="63" x14ac:dyDescent="0.25">
      <c r="A32" s="640">
        <v>6</v>
      </c>
      <c r="B32" s="636" t="s">
        <v>126</v>
      </c>
      <c r="C32" s="637" t="s">
        <v>1932</v>
      </c>
      <c r="D32" s="574">
        <v>43766</v>
      </c>
      <c r="E32" s="574">
        <v>43766</v>
      </c>
      <c r="F32" s="474"/>
      <c r="G32" s="474"/>
      <c r="H32" s="638"/>
      <c r="I32" s="641"/>
      <c r="J32" s="489"/>
      <c r="K32" s="477"/>
      <c r="L32" s="572" t="s">
        <v>1985</v>
      </c>
    </row>
    <row r="33" spans="1:12" s="572" customFormat="1" ht="31.5" x14ac:dyDescent="0.25">
      <c r="A33" s="640"/>
      <c r="B33" s="636" t="s">
        <v>1790</v>
      </c>
      <c r="C33" s="637" t="s">
        <v>1933</v>
      </c>
      <c r="D33" s="474" t="s">
        <v>1984</v>
      </c>
      <c r="E33" s="474" t="s">
        <v>1984</v>
      </c>
      <c r="F33" s="474" t="s">
        <v>1984</v>
      </c>
      <c r="G33" s="474" t="s">
        <v>1984</v>
      </c>
      <c r="H33" s="638"/>
      <c r="I33" s="639"/>
      <c r="J33" s="489"/>
      <c r="K33" s="477"/>
      <c r="L33" s="572" t="s">
        <v>1985</v>
      </c>
    </row>
    <row r="34" spans="1:12" s="572" customFormat="1" ht="47.25" x14ac:dyDescent="0.25">
      <c r="A34" s="640"/>
      <c r="B34" s="636">
        <v>3</v>
      </c>
      <c r="C34" s="642" t="s">
        <v>1935</v>
      </c>
      <c r="D34" s="480"/>
      <c r="E34" s="480"/>
      <c r="F34" s="480"/>
      <c r="G34" s="480"/>
      <c r="H34" s="638"/>
      <c r="I34" s="639"/>
      <c r="J34" s="489"/>
      <c r="K34" s="477"/>
    </row>
    <row r="35" spans="1:12" s="572" customFormat="1" ht="36" customHeight="1" x14ac:dyDescent="0.25">
      <c r="A35" s="640">
        <v>7</v>
      </c>
      <c r="B35" s="636" t="s">
        <v>1936</v>
      </c>
      <c r="C35" s="637" t="s">
        <v>1937</v>
      </c>
      <c r="D35" s="484">
        <v>43479</v>
      </c>
      <c r="E35" s="484">
        <v>43527</v>
      </c>
      <c r="F35" s="474"/>
      <c r="G35" s="474"/>
      <c r="H35" s="638">
        <v>0</v>
      </c>
      <c r="I35" s="638">
        <v>0</v>
      </c>
      <c r="J35" s="489"/>
      <c r="K35" s="477"/>
      <c r="L35" s="572" t="s">
        <v>1986</v>
      </c>
    </row>
    <row r="36" spans="1:12" s="572" customFormat="1" ht="22.5" customHeight="1" x14ac:dyDescent="0.25">
      <c r="A36" s="640">
        <v>8</v>
      </c>
      <c r="B36" s="636" t="s">
        <v>1938</v>
      </c>
      <c r="C36" s="637" t="s">
        <v>1939</v>
      </c>
      <c r="D36" s="485">
        <v>43529</v>
      </c>
      <c r="E36" s="485">
        <v>43706</v>
      </c>
      <c r="F36" s="474"/>
      <c r="G36" s="488"/>
      <c r="H36" s="476">
        <v>0</v>
      </c>
      <c r="I36" s="476">
        <v>0</v>
      </c>
      <c r="J36" s="489"/>
      <c r="K36" s="477"/>
      <c r="L36" s="572" t="s">
        <v>1985</v>
      </c>
    </row>
    <row r="37" spans="1:12" s="572" customFormat="1" ht="18" customHeight="1" x14ac:dyDescent="0.25">
      <c r="A37" s="640">
        <v>9</v>
      </c>
      <c r="B37" s="636" t="s">
        <v>1941</v>
      </c>
      <c r="C37" s="637" t="s">
        <v>1942</v>
      </c>
      <c r="D37" s="484">
        <v>43560</v>
      </c>
      <c r="E37" s="485">
        <v>43723</v>
      </c>
      <c r="F37" s="474"/>
      <c r="G37" s="488"/>
      <c r="H37" s="476">
        <v>0</v>
      </c>
      <c r="I37" s="476">
        <v>0</v>
      </c>
      <c r="J37" s="489"/>
      <c r="K37" s="477"/>
      <c r="L37" s="572" t="s">
        <v>1986</v>
      </c>
    </row>
    <row r="38" spans="1:12" s="572" customFormat="1" ht="19.5" customHeight="1" x14ac:dyDescent="0.25">
      <c r="A38" s="640">
        <v>10</v>
      </c>
      <c r="B38" s="636" t="s">
        <v>1943</v>
      </c>
      <c r="C38" s="637" t="s">
        <v>1944</v>
      </c>
      <c r="D38" s="484">
        <v>43724</v>
      </c>
      <c r="E38" s="485">
        <v>43738</v>
      </c>
      <c r="F38" s="484"/>
      <c r="G38" s="488"/>
      <c r="H38" s="476"/>
      <c r="I38" s="641"/>
      <c r="J38" s="489"/>
      <c r="K38" s="477"/>
      <c r="L38" s="572" t="s">
        <v>1986</v>
      </c>
    </row>
    <row r="39" spans="1:12" s="572" customFormat="1" ht="19.5" customHeight="1" x14ac:dyDescent="0.25">
      <c r="A39" s="640">
        <v>11</v>
      </c>
      <c r="B39" s="636" t="s">
        <v>1945</v>
      </c>
      <c r="C39" s="637" t="s">
        <v>1946</v>
      </c>
      <c r="D39" s="484">
        <v>43811</v>
      </c>
      <c r="E39" s="484">
        <v>43811</v>
      </c>
      <c r="F39" s="488"/>
      <c r="G39" s="488"/>
      <c r="H39" s="476"/>
      <c r="I39" s="641"/>
      <c r="J39" s="489"/>
      <c r="K39" s="477"/>
      <c r="L39" s="572" t="s">
        <v>1985</v>
      </c>
    </row>
    <row r="40" spans="1:12" s="572" customFormat="1" ht="21" customHeight="1" x14ac:dyDescent="0.25">
      <c r="A40" s="640"/>
      <c r="B40" s="636">
        <v>4</v>
      </c>
      <c r="C40" s="642" t="s">
        <v>1947</v>
      </c>
      <c r="D40" s="484"/>
      <c r="E40" s="485"/>
      <c r="F40" s="488"/>
      <c r="G40" s="488"/>
      <c r="H40" s="476"/>
      <c r="I40" s="641"/>
      <c r="J40" s="489"/>
      <c r="K40" s="477"/>
    </row>
    <row r="41" spans="1:12" s="572" customFormat="1" ht="31.5" x14ac:dyDescent="0.25">
      <c r="A41" s="640">
        <v>12</v>
      </c>
      <c r="B41" s="636" t="s">
        <v>1948</v>
      </c>
      <c r="C41" s="637" t="s">
        <v>1949</v>
      </c>
      <c r="D41" s="484">
        <v>43735</v>
      </c>
      <c r="E41" s="485">
        <v>43739</v>
      </c>
      <c r="F41" s="488"/>
      <c r="G41" s="488"/>
      <c r="H41" s="476"/>
      <c r="I41" s="641"/>
      <c r="J41" s="643"/>
      <c r="K41" s="643"/>
      <c r="L41" s="572" t="s">
        <v>1986</v>
      </c>
    </row>
    <row r="42" spans="1:12" s="572" customFormat="1" ht="63" x14ac:dyDescent="0.25">
      <c r="A42" s="640"/>
      <c r="B42" s="636" t="s">
        <v>1950</v>
      </c>
      <c r="C42" s="637" t="s">
        <v>1951</v>
      </c>
      <c r="D42" s="484" t="s">
        <v>1984</v>
      </c>
      <c r="E42" s="485" t="s">
        <v>1984</v>
      </c>
      <c r="F42" s="488"/>
      <c r="G42" s="488"/>
      <c r="H42" s="476"/>
      <c r="I42" s="639"/>
      <c r="J42" s="643"/>
      <c r="K42" s="643"/>
      <c r="L42" s="572" t="s">
        <v>1985</v>
      </c>
    </row>
    <row r="43" spans="1:12" s="572" customFormat="1" ht="31.5" x14ac:dyDescent="0.25">
      <c r="A43" s="640">
        <v>13</v>
      </c>
      <c r="B43" s="644" t="s">
        <v>1953</v>
      </c>
      <c r="C43" s="645" t="s">
        <v>1954</v>
      </c>
      <c r="D43" s="484">
        <v>43794</v>
      </c>
      <c r="E43" s="484">
        <v>43794</v>
      </c>
      <c r="F43" s="488"/>
      <c r="G43" s="488"/>
      <c r="H43" s="476"/>
      <c r="I43" s="639"/>
      <c r="J43" s="489"/>
      <c r="K43" s="477"/>
      <c r="L43" s="572" t="s">
        <v>1985</v>
      </c>
    </row>
    <row r="44" spans="1:12" s="572" customFormat="1" ht="31.5" x14ac:dyDescent="0.25">
      <c r="A44" s="640">
        <v>14</v>
      </c>
      <c r="B44" s="646" t="s">
        <v>1955</v>
      </c>
      <c r="C44" s="647" t="s">
        <v>1956</v>
      </c>
      <c r="D44" s="484">
        <v>43811</v>
      </c>
      <c r="E44" s="484">
        <v>43811</v>
      </c>
      <c r="F44" s="488"/>
      <c r="G44" s="488"/>
      <c r="H44" s="476"/>
      <c r="I44" s="639"/>
      <c r="J44" s="489"/>
      <c r="K44" s="477"/>
      <c r="L44" s="572" t="s">
        <v>1985</v>
      </c>
    </row>
    <row r="45" spans="1:12" s="572" customFormat="1" ht="15.75" x14ac:dyDescent="0.25">
      <c r="A45" s="640"/>
      <c r="B45" s="648"/>
      <c r="C45" s="648"/>
      <c r="D45" s="648"/>
      <c r="E45" s="648"/>
      <c r="F45" s="648"/>
      <c r="G45" s="648"/>
      <c r="H45" s="648"/>
      <c r="I45" s="648"/>
      <c r="J45" s="648"/>
    </row>
    <row r="46" spans="1:12" s="572" customFormat="1" ht="15.75" customHeight="1" x14ac:dyDescent="0.25">
      <c r="A46" s="640"/>
      <c r="B46" s="500" t="s">
        <v>1987</v>
      </c>
      <c r="C46" s="500"/>
      <c r="D46" s="500"/>
      <c r="E46" s="500"/>
      <c r="F46" s="500"/>
      <c r="G46" s="500"/>
      <c r="H46" s="500"/>
      <c r="I46" s="500"/>
      <c r="J46" s="500"/>
      <c r="K46" s="500"/>
    </row>
    <row r="47" spans="1:12" ht="15.75" x14ac:dyDescent="0.25">
      <c r="A47" s="640"/>
      <c r="B47" s="572"/>
      <c r="C47" s="649"/>
      <c r="D47" s="649"/>
      <c r="E47" s="650"/>
      <c r="F47" s="650"/>
      <c r="G47" s="650"/>
      <c r="H47" s="650"/>
      <c r="I47" s="650"/>
      <c r="J47" s="651"/>
      <c r="K47" s="450"/>
      <c r="L47" s="450"/>
    </row>
    <row r="48" spans="1:12" ht="15.75" x14ac:dyDescent="0.25">
      <c r="C48" s="450"/>
    </row>
    <row r="49" spans="3:3" ht="15.75" x14ac:dyDescent="0.25">
      <c r="C49" s="450"/>
    </row>
  </sheetData>
  <mergeCells count="14">
    <mergeCell ref="D20:E20"/>
    <mergeCell ref="F20:G20"/>
    <mergeCell ref="B46:K46"/>
    <mergeCell ref="C47:D47"/>
    <mergeCell ref="B6:K6"/>
    <mergeCell ref="B17:K17"/>
    <mergeCell ref="A19:A21"/>
    <mergeCell ref="B19:B21"/>
    <mergeCell ref="C19:C21"/>
    <mergeCell ref="D19:G19"/>
    <mergeCell ref="H19:H21"/>
    <mergeCell ref="I19:I21"/>
    <mergeCell ref="J19:J21"/>
    <mergeCell ref="K19:K21"/>
  </mergeCells>
  <pageMargins left="0.59055118110236227" right="0" top="0.39370078740157483" bottom="0.35433070866141736" header="0.15748031496062992" footer="0.15748031496062992"/>
  <pageSetup paperSize="9" scale="51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100"/>
  <sheetViews>
    <sheetView view="pageBreakPreview" topLeftCell="A52" zoomScale="90" zoomScaleNormal="100" zoomScaleSheetLayoutView="90" workbookViewId="0">
      <selection activeCell="A64" sqref="A64"/>
    </sheetView>
  </sheetViews>
  <sheetFormatPr defaultRowHeight="15.75" x14ac:dyDescent="0.25"/>
  <cols>
    <col min="1" max="2" width="57.875" style="377" customWidth="1"/>
    <col min="3" max="256" width="9" style="379"/>
    <col min="257" max="258" width="57.875" style="379" customWidth="1"/>
    <col min="259" max="512" width="9" style="379"/>
    <col min="513" max="514" width="57.875" style="379" customWidth="1"/>
    <col min="515" max="768" width="9" style="379"/>
    <col min="769" max="770" width="57.875" style="379" customWidth="1"/>
    <col min="771" max="1024" width="9" style="379"/>
    <col min="1025" max="1026" width="57.875" style="379" customWidth="1"/>
    <col min="1027" max="1280" width="9" style="379"/>
    <col min="1281" max="1282" width="57.875" style="379" customWidth="1"/>
    <col min="1283" max="1536" width="9" style="379"/>
    <col min="1537" max="1538" width="57.875" style="379" customWidth="1"/>
    <col min="1539" max="1792" width="9" style="379"/>
    <col min="1793" max="1794" width="57.875" style="379" customWidth="1"/>
    <col min="1795" max="2048" width="9" style="379"/>
    <col min="2049" max="2050" width="57.875" style="379" customWidth="1"/>
    <col min="2051" max="2304" width="9" style="379"/>
    <col min="2305" max="2306" width="57.875" style="379" customWidth="1"/>
    <col min="2307" max="2560" width="9" style="379"/>
    <col min="2561" max="2562" width="57.875" style="379" customWidth="1"/>
    <col min="2563" max="2816" width="9" style="379"/>
    <col min="2817" max="2818" width="57.875" style="379" customWidth="1"/>
    <col min="2819" max="3072" width="9" style="379"/>
    <col min="3073" max="3074" width="57.875" style="379" customWidth="1"/>
    <col min="3075" max="3328" width="9" style="379"/>
    <col min="3329" max="3330" width="57.875" style="379" customWidth="1"/>
    <col min="3331" max="3584" width="9" style="379"/>
    <col min="3585" max="3586" width="57.875" style="379" customWidth="1"/>
    <col min="3587" max="3840" width="9" style="379"/>
    <col min="3841" max="3842" width="57.875" style="379" customWidth="1"/>
    <col min="3843" max="4096" width="9" style="379"/>
    <col min="4097" max="4098" width="57.875" style="379" customWidth="1"/>
    <col min="4099" max="4352" width="9" style="379"/>
    <col min="4353" max="4354" width="57.875" style="379" customWidth="1"/>
    <col min="4355" max="4608" width="9" style="379"/>
    <col min="4609" max="4610" width="57.875" style="379" customWidth="1"/>
    <col min="4611" max="4864" width="9" style="379"/>
    <col min="4865" max="4866" width="57.875" style="379" customWidth="1"/>
    <col min="4867" max="5120" width="9" style="379"/>
    <col min="5121" max="5122" width="57.875" style="379" customWidth="1"/>
    <col min="5123" max="5376" width="9" style="379"/>
    <col min="5377" max="5378" width="57.875" style="379" customWidth="1"/>
    <col min="5379" max="5632" width="9" style="379"/>
    <col min="5633" max="5634" width="57.875" style="379" customWidth="1"/>
    <col min="5635" max="5888" width="9" style="379"/>
    <col min="5889" max="5890" width="57.875" style="379" customWidth="1"/>
    <col min="5891" max="6144" width="9" style="379"/>
    <col min="6145" max="6146" width="57.875" style="379" customWidth="1"/>
    <col min="6147" max="6400" width="9" style="379"/>
    <col min="6401" max="6402" width="57.875" style="379" customWidth="1"/>
    <col min="6403" max="6656" width="9" style="379"/>
    <col min="6657" max="6658" width="57.875" style="379" customWidth="1"/>
    <col min="6659" max="6912" width="9" style="379"/>
    <col min="6913" max="6914" width="57.875" style="379" customWidth="1"/>
    <col min="6915" max="7168" width="9" style="379"/>
    <col min="7169" max="7170" width="57.875" style="379" customWidth="1"/>
    <col min="7171" max="7424" width="9" style="379"/>
    <col min="7425" max="7426" width="57.875" style="379" customWidth="1"/>
    <col min="7427" max="7680" width="9" style="379"/>
    <col min="7681" max="7682" width="57.875" style="379" customWidth="1"/>
    <col min="7683" max="7936" width="9" style="379"/>
    <col min="7937" max="7938" width="57.875" style="379" customWidth="1"/>
    <col min="7939" max="8192" width="9" style="379"/>
    <col min="8193" max="8194" width="57.875" style="379" customWidth="1"/>
    <col min="8195" max="8448" width="9" style="379"/>
    <col min="8449" max="8450" width="57.875" style="379" customWidth="1"/>
    <col min="8451" max="8704" width="9" style="379"/>
    <col min="8705" max="8706" width="57.875" style="379" customWidth="1"/>
    <col min="8707" max="8960" width="9" style="379"/>
    <col min="8961" max="8962" width="57.875" style="379" customWidth="1"/>
    <col min="8963" max="9216" width="9" style="379"/>
    <col min="9217" max="9218" width="57.875" style="379" customWidth="1"/>
    <col min="9219" max="9472" width="9" style="379"/>
    <col min="9473" max="9474" width="57.875" style="379" customWidth="1"/>
    <col min="9475" max="9728" width="9" style="379"/>
    <col min="9729" max="9730" width="57.875" style="379" customWidth="1"/>
    <col min="9731" max="9984" width="9" style="379"/>
    <col min="9985" max="9986" width="57.875" style="379" customWidth="1"/>
    <col min="9987" max="10240" width="9" style="379"/>
    <col min="10241" max="10242" width="57.875" style="379" customWidth="1"/>
    <col min="10243" max="10496" width="9" style="379"/>
    <col min="10497" max="10498" width="57.875" style="379" customWidth="1"/>
    <col min="10499" max="10752" width="9" style="379"/>
    <col min="10753" max="10754" width="57.875" style="379" customWidth="1"/>
    <col min="10755" max="11008" width="9" style="379"/>
    <col min="11009" max="11010" width="57.875" style="379" customWidth="1"/>
    <col min="11011" max="11264" width="9" style="379"/>
    <col min="11265" max="11266" width="57.875" style="379" customWidth="1"/>
    <col min="11267" max="11520" width="9" style="379"/>
    <col min="11521" max="11522" width="57.875" style="379" customWidth="1"/>
    <col min="11523" max="11776" width="9" style="379"/>
    <col min="11777" max="11778" width="57.875" style="379" customWidth="1"/>
    <col min="11779" max="12032" width="9" style="379"/>
    <col min="12033" max="12034" width="57.875" style="379" customWidth="1"/>
    <col min="12035" max="12288" width="9" style="379"/>
    <col min="12289" max="12290" width="57.875" style="379" customWidth="1"/>
    <col min="12291" max="12544" width="9" style="379"/>
    <col min="12545" max="12546" width="57.875" style="379" customWidth="1"/>
    <col min="12547" max="12800" width="9" style="379"/>
    <col min="12801" max="12802" width="57.875" style="379" customWidth="1"/>
    <col min="12803" max="13056" width="9" style="379"/>
    <col min="13057" max="13058" width="57.875" style="379" customWidth="1"/>
    <col min="13059" max="13312" width="9" style="379"/>
    <col min="13313" max="13314" width="57.875" style="379" customWidth="1"/>
    <col min="13315" max="13568" width="9" style="379"/>
    <col min="13569" max="13570" width="57.875" style="379" customWidth="1"/>
    <col min="13571" max="13824" width="9" style="379"/>
    <col min="13825" max="13826" width="57.875" style="379" customWidth="1"/>
    <col min="13827" max="14080" width="9" style="379"/>
    <col min="14081" max="14082" width="57.875" style="379" customWidth="1"/>
    <col min="14083" max="14336" width="9" style="379"/>
    <col min="14337" max="14338" width="57.875" style="379" customWidth="1"/>
    <col min="14339" max="14592" width="9" style="379"/>
    <col min="14593" max="14594" width="57.875" style="379" customWidth="1"/>
    <col min="14595" max="14848" width="9" style="379"/>
    <col min="14849" max="14850" width="57.875" style="379" customWidth="1"/>
    <col min="14851" max="15104" width="9" style="379"/>
    <col min="15105" max="15106" width="57.875" style="379" customWidth="1"/>
    <col min="15107" max="15360" width="9" style="379"/>
    <col min="15361" max="15362" width="57.875" style="379" customWidth="1"/>
    <col min="15363" max="15616" width="9" style="379"/>
    <col min="15617" max="15618" width="57.875" style="379" customWidth="1"/>
    <col min="15619" max="15872" width="9" style="379"/>
    <col min="15873" max="15874" width="57.875" style="379" customWidth="1"/>
    <col min="15875" max="16128" width="9" style="379"/>
    <col min="16129" max="16130" width="57.875" style="379" customWidth="1"/>
    <col min="16131" max="16384" width="9" style="379"/>
  </cols>
  <sheetData>
    <row r="1" spans="1:2" x14ac:dyDescent="0.25">
      <c r="B1" s="378" t="s">
        <v>1806</v>
      </c>
    </row>
    <row r="2" spans="1:2" x14ac:dyDescent="0.25">
      <c r="B2" s="378" t="s">
        <v>1</v>
      </c>
    </row>
    <row r="3" spans="1:2" x14ac:dyDescent="0.25">
      <c r="B3" s="378" t="s">
        <v>1807</v>
      </c>
    </row>
    <row r="4" spans="1:2" x14ac:dyDescent="0.25">
      <c r="B4" s="378"/>
    </row>
    <row r="5" spans="1:2" ht="30.75" customHeight="1" x14ac:dyDescent="0.25">
      <c r="A5" s="380" t="s">
        <v>1808</v>
      </c>
      <c r="B5" s="381"/>
    </row>
    <row r="6" spans="1:2" x14ac:dyDescent="0.25">
      <c r="B6" s="378"/>
    </row>
    <row r="7" spans="1:2" x14ac:dyDescent="0.25">
      <c r="B7" s="378" t="s">
        <v>1809</v>
      </c>
    </row>
    <row r="8" spans="1:2" x14ac:dyDescent="0.25">
      <c r="B8" s="378" t="s">
        <v>1810</v>
      </c>
    </row>
    <row r="9" spans="1:2" x14ac:dyDescent="0.25">
      <c r="B9" s="378"/>
    </row>
    <row r="10" spans="1:2" x14ac:dyDescent="0.25">
      <c r="B10" s="382" t="s">
        <v>1811</v>
      </c>
    </row>
    <row r="11" spans="1:2" x14ac:dyDescent="0.25">
      <c r="B11" s="378" t="s">
        <v>1709</v>
      </c>
    </row>
    <row r="12" spans="1:2" x14ac:dyDescent="0.25">
      <c r="B12" s="378" t="s">
        <v>8</v>
      </c>
    </row>
    <row r="13" spans="1:2" ht="16.5" thickBot="1" x14ac:dyDescent="0.3">
      <c r="B13" s="383"/>
    </row>
    <row r="14" spans="1:2" ht="30.75" thickBot="1" x14ac:dyDescent="0.3">
      <c r="A14" s="384" t="s">
        <v>10</v>
      </c>
      <c r="B14" s="385" t="s">
        <v>2013</v>
      </c>
    </row>
    <row r="15" spans="1:2" ht="16.5" thickBot="1" x14ac:dyDescent="0.3">
      <c r="A15" s="384" t="s">
        <v>1813</v>
      </c>
      <c r="B15" s="386" t="s">
        <v>2014</v>
      </c>
    </row>
    <row r="16" spans="1:2" ht="16.5" thickBot="1" x14ac:dyDescent="0.3">
      <c r="A16" s="384" t="s">
        <v>1815</v>
      </c>
      <c r="B16" s="387" t="s">
        <v>1816</v>
      </c>
    </row>
    <row r="17" spans="1:2" ht="16.5" thickBot="1" x14ac:dyDescent="0.3">
      <c r="A17" s="384" t="s">
        <v>1817</v>
      </c>
      <c r="B17" s="387"/>
    </row>
    <row r="18" spans="1:2" ht="16.5" thickBot="1" x14ac:dyDescent="0.3">
      <c r="A18" s="400" t="s">
        <v>1819</v>
      </c>
      <c r="B18" s="386">
        <v>2015</v>
      </c>
    </row>
    <row r="19" spans="1:2" ht="16.5" thickBot="1" x14ac:dyDescent="0.3">
      <c r="A19" s="392" t="s">
        <v>1821</v>
      </c>
      <c r="B19" s="393" t="s">
        <v>1822</v>
      </c>
    </row>
    <row r="20" spans="1:2" ht="16.5" thickBot="1" x14ac:dyDescent="0.3">
      <c r="A20" s="394" t="s">
        <v>1823</v>
      </c>
      <c r="B20" s="395"/>
    </row>
    <row r="21" spans="1:2" ht="105.75" thickBot="1" x14ac:dyDescent="0.3">
      <c r="A21" s="395" t="s">
        <v>1824</v>
      </c>
      <c r="B21" s="395" t="s">
        <v>2015</v>
      </c>
    </row>
    <row r="22" spans="1:2" ht="60.75" thickBot="1" x14ac:dyDescent="0.3">
      <c r="A22" s="397" t="s">
        <v>1826</v>
      </c>
      <c r="B22" s="398" t="s">
        <v>2016</v>
      </c>
    </row>
    <row r="23" spans="1:2" ht="60.75" thickBot="1" x14ac:dyDescent="0.3">
      <c r="A23" s="399" t="s">
        <v>1828</v>
      </c>
      <c r="B23" s="395" t="s">
        <v>2017</v>
      </c>
    </row>
    <row r="24" spans="1:2" ht="16.5" thickBot="1" x14ac:dyDescent="0.3">
      <c r="A24" s="400" t="s">
        <v>1830</v>
      </c>
      <c r="B24" s="395"/>
    </row>
    <row r="25" spans="1:2" ht="30.75" thickBot="1" x14ac:dyDescent="0.3">
      <c r="A25" s="399" t="s">
        <v>1831</v>
      </c>
      <c r="B25" s="398" t="s">
        <v>1984</v>
      </c>
    </row>
    <row r="26" spans="1:2" ht="16.5" thickBot="1" x14ac:dyDescent="0.3">
      <c r="A26" s="400" t="s">
        <v>1833</v>
      </c>
      <c r="B26" s="395"/>
    </row>
    <row r="27" spans="1:2" ht="30.75" thickBot="1" x14ac:dyDescent="0.3">
      <c r="A27" s="401" t="s">
        <v>1834</v>
      </c>
      <c r="B27" s="395" t="s">
        <v>1984</v>
      </c>
    </row>
    <row r="28" spans="1:2" ht="16.5" thickBot="1" x14ac:dyDescent="0.3">
      <c r="A28" s="400" t="s">
        <v>1835</v>
      </c>
      <c r="B28" s="402"/>
    </row>
    <row r="29" spans="1:2" ht="16.5" thickBot="1" x14ac:dyDescent="0.3">
      <c r="A29" s="394" t="s">
        <v>1836</v>
      </c>
      <c r="B29" s="402"/>
    </row>
    <row r="30" spans="1:2" ht="16.5" thickBot="1" x14ac:dyDescent="0.3">
      <c r="A30" s="400" t="s">
        <v>1837</v>
      </c>
      <c r="B30" s="403"/>
    </row>
    <row r="31" spans="1:2" ht="28.5" x14ac:dyDescent="0.25">
      <c r="A31" s="394" t="s">
        <v>1838</v>
      </c>
      <c r="B31" s="397"/>
    </row>
    <row r="32" spans="1:2" ht="45" x14ac:dyDescent="0.25">
      <c r="A32" s="404" t="s">
        <v>1839</v>
      </c>
      <c r="B32" s="404"/>
    </row>
    <row r="33" spans="1:3" x14ac:dyDescent="0.25">
      <c r="A33" s="404" t="s">
        <v>1841</v>
      </c>
      <c r="B33" s="404"/>
    </row>
    <row r="34" spans="1:3" x14ac:dyDescent="0.25">
      <c r="A34" s="404" t="s">
        <v>1842</v>
      </c>
      <c r="B34" s="404"/>
    </row>
    <row r="35" spans="1:3" ht="16.5" thickBot="1" x14ac:dyDescent="0.3">
      <c r="A35" s="405" t="s">
        <v>1844</v>
      </c>
      <c r="B35" s="406"/>
    </row>
    <row r="36" spans="1:3" ht="29.25" thickBot="1" x14ac:dyDescent="0.3">
      <c r="A36" s="407" t="s">
        <v>2018</v>
      </c>
      <c r="B36" s="652">
        <v>1805.5</v>
      </c>
    </row>
    <row r="37" spans="1:3" ht="61.5" customHeight="1" thickBot="1" x14ac:dyDescent="0.3">
      <c r="A37" s="395" t="s">
        <v>1846</v>
      </c>
      <c r="B37" s="398" t="s">
        <v>2019</v>
      </c>
    </row>
    <row r="38" spans="1:3" ht="15.75" customHeight="1" thickBot="1" x14ac:dyDescent="0.3">
      <c r="A38" s="409" t="s">
        <v>1847</v>
      </c>
      <c r="B38" s="410">
        <v>1769.4949999999999</v>
      </c>
      <c r="C38" s="379">
        <f>30.61+214.34</f>
        <v>244.95</v>
      </c>
    </row>
    <row r="39" spans="1:3" ht="15.75" customHeight="1" thickBot="1" x14ac:dyDescent="0.3">
      <c r="A39" s="409" t="s">
        <v>1848</v>
      </c>
      <c r="B39" s="410">
        <f>B38</f>
        <v>1769.4949999999999</v>
      </c>
    </row>
    <row r="40" spans="1:3" ht="16.5" thickBot="1" x14ac:dyDescent="0.3">
      <c r="A40" s="395" t="s">
        <v>1849</v>
      </c>
      <c r="B40" s="395"/>
    </row>
    <row r="41" spans="1:3" ht="29.25" thickBot="1" x14ac:dyDescent="0.3">
      <c r="A41" s="409" t="s">
        <v>1850</v>
      </c>
      <c r="B41" s="395"/>
    </row>
    <row r="42" spans="1:3" ht="16.5" thickBot="1" x14ac:dyDescent="0.3">
      <c r="A42" s="395" t="s">
        <v>1861</v>
      </c>
      <c r="B42" s="410">
        <v>1769.4949999999999</v>
      </c>
    </row>
    <row r="43" spans="1:3" ht="16.5" thickBot="1" x14ac:dyDescent="0.3">
      <c r="A43" s="395" t="s">
        <v>1853</v>
      </c>
      <c r="B43" s="411">
        <f>1662.8/B36</f>
        <v>0.92096372196067566</v>
      </c>
    </row>
    <row r="44" spans="1:3" ht="16.5" thickBot="1" x14ac:dyDescent="0.3">
      <c r="A44" s="395" t="s">
        <v>1854</v>
      </c>
      <c r="B44" s="412">
        <v>1538.65</v>
      </c>
      <c r="C44" s="379" t="s">
        <v>1855</v>
      </c>
    </row>
    <row r="45" spans="1:3" ht="16.5" thickBot="1" x14ac:dyDescent="0.3">
      <c r="A45" s="395" t="s">
        <v>1856</v>
      </c>
      <c r="B45" s="412">
        <v>1525.06</v>
      </c>
    </row>
    <row r="46" spans="1:3" ht="29.25" thickBot="1" x14ac:dyDescent="0.3">
      <c r="A46" s="409" t="s">
        <v>1975</v>
      </c>
      <c r="B46" s="395"/>
    </row>
    <row r="47" spans="1:3" ht="16.5" thickBot="1" x14ac:dyDescent="0.3">
      <c r="A47" s="395" t="s">
        <v>1859</v>
      </c>
      <c r="B47" s="395"/>
    </row>
    <row r="48" spans="1:3" ht="16.5" thickBot="1" x14ac:dyDescent="0.3">
      <c r="A48" s="395" t="s">
        <v>1853</v>
      </c>
      <c r="B48" s="395"/>
    </row>
    <row r="49" spans="1:2" ht="16.5" thickBot="1" x14ac:dyDescent="0.3">
      <c r="A49" s="395" t="s">
        <v>1854</v>
      </c>
      <c r="B49" s="395"/>
    </row>
    <row r="50" spans="1:2" ht="16.5" thickBot="1" x14ac:dyDescent="0.3">
      <c r="A50" s="395" t="s">
        <v>1856</v>
      </c>
      <c r="B50" s="395"/>
    </row>
    <row r="51" spans="1:2" ht="29.25" thickBot="1" x14ac:dyDescent="0.3">
      <c r="A51" s="409" t="s">
        <v>1860</v>
      </c>
      <c r="B51" s="395"/>
    </row>
    <row r="52" spans="1:2" ht="16.5" thickBot="1" x14ac:dyDescent="0.3">
      <c r="A52" s="395" t="s">
        <v>1861</v>
      </c>
      <c r="B52" s="414"/>
    </row>
    <row r="53" spans="1:2" ht="16.5" thickBot="1" x14ac:dyDescent="0.3">
      <c r="A53" s="395" t="s">
        <v>1853</v>
      </c>
      <c r="B53" s="415"/>
    </row>
    <row r="54" spans="1:2" ht="16.5" thickBot="1" x14ac:dyDescent="0.3">
      <c r="A54" s="395" t="s">
        <v>1854</v>
      </c>
      <c r="B54" s="395"/>
    </row>
    <row r="55" spans="1:2" ht="16.5" thickBot="1" x14ac:dyDescent="0.3">
      <c r="A55" s="395" t="s">
        <v>1856</v>
      </c>
      <c r="B55" s="395"/>
    </row>
    <row r="56" spans="1:2" ht="29.25" thickBot="1" x14ac:dyDescent="0.3">
      <c r="A56" s="394" t="s">
        <v>1864</v>
      </c>
      <c r="B56" s="416"/>
    </row>
    <row r="57" spans="1:2" ht="16.5" thickBot="1" x14ac:dyDescent="0.3">
      <c r="A57" s="397" t="s">
        <v>1849</v>
      </c>
      <c r="B57" s="416"/>
    </row>
    <row r="58" spans="1:2" ht="16.5" thickBot="1" x14ac:dyDescent="0.3">
      <c r="A58" s="397" t="s">
        <v>1865</v>
      </c>
      <c r="B58" s="417">
        <v>1</v>
      </c>
    </row>
    <row r="59" spans="1:2" ht="16.5" thickBot="1" x14ac:dyDescent="0.3">
      <c r="A59" s="397" t="s">
        <v>1866</v>
      </c>
      <c r="B59" s="417">
        <v>1</v>
      </c>
    </row>
    <row r="60" spans="1:2" ht="16.5" thickBot="1" x14ac:dyDescent="0.3">
      <c r="A60" s="397" t="s">
        <v>1867</v>
      </c>
      <c r="B60" s="417">
        <v>1</v>
      </c>
    </row>
    <row r="61" spans="1:2" ht="16.5" thickBot="1" x14ac:dyDescent="0.3">
      <c r="A61" s="400" t="s">
        <v>1868</v>
      </c>
      <c r="B61" s="418">
        <f>B62/B39</f>
        <v>0.86954187494172075</v>
      </c>
    </row>
    <row r="62" spans="1:2" ht="16.5" thickBot="1" x14ac:dyDescent="0.3">
      <c r="A62" s="400" t="s">
        <v>1869</v>
      </c>
      <c r="B62" s="419">
        <f>B44+B54</f>
        <v>1538.65</v>
      </c>
    </row>
    <row r="63" spans="1:2" ht="16.5" thickBot="1" x14ac:dyDescent="0.3">
      <c r="A63" s="400" t="s">
        <v>1870</v>
      </c>
      <c r="B63" s="418">
        <f>B64/B42</f>
        <v>0.86186171760869634</v>
      </c>
    </row>
    <row r="64" spans="1:2" ht="16.5" thickBot="1" x14ac:dyDescent="0.3">
      <c r="A64" s="392" t="s">
        <v>1871</v>
      </c>
      <c r="B64" s="653">
        <f>B45</f>
        <v>1525.06</v>
      </c>
    </row>
    <row r="65" spans="1:2" x14ac:dyDescent="0.25">
      <c r="A65" s="394" t="s">
        <v>1872</v>
      </c>
      <c r="B65" s="421"/>
    </row>
    <row r="66" spans="1:2" x14ac:dyDescent="0.25">
      <c r="A66" s="404" t="s">
        <v>1873</v>
      </c>
      <c r="B66" s="422" t="s">
        <v>2020</v>
      </c>
    </row>
    <row r="67" spans="1:2" x14ac:dyDescent="0.25">
      <c r="A67" s="404" t="s">
        <v>1874</v>
      </c>
      <c r="B67" s="422" t="s">
        <v>1962</v>
      </c>
    </row>
    <row r="68" spans="1:2" x14ac:dyDescent="0.25">
      <c r="A68" s="404" t="s">
        <v>1876</v>
      </c>
      <c r="B68" s="422"/>
    </row>
    <row r="69" spans="1:2" x14ac:dyDescent="0.25">
      <c r="A69" s="404" t="s">
        <v>1877</v>
      </c>
      <c r="B69" s="422" t="s">
        <v>2021</v>
      </c>
    </row>
    <row r="70" spans="1:2" ht="16.5" thickBot="1" x14ac:dyDescent="0.3">
      <c r="A70" s="406" t="s">
        <v>1879</v>
      </c>
      <c r="B70" s="423"/>
    </row>
    <row r="71" spans="1:2" ht="30.75" thickBot="1" x14ac:dyDescent="0.3">
      <c r="A71" s="397" t="s">
        <v>1880</v>
      </c>
      <c r="B71" s="399" t="s">
        <v>1962</v>
      </c>
    </row>
    <row r="72" spans="1:2" ht="29.25" thickBot="1" x14ac:dyDescent="0.3">
      <c r="A72" s="400" t="s">
        <v>1881</v>
      </c>
      <c r="B72" s="399"/>
    </row>
    <row r="73" spans="1:2" ht="16.5" thickBot="1" x14ac:dyDescent="0.3">
      <c r="A73" s="397" t="s">
        <v>1849</v>
      </c>
      <c r="B73" s="424"/>
    </row>
    <row r="74" spans="1:2" ht="16.5" thickBot="1" x14ac:dyDescent="0.3">
      <c r="A74" s="397" t="s">
        <v>1882</v>
      </c>
      <c r="B74" s="399"/>
    </row>
    <row r="75" spans="1:2" ht="16.5" thickBot="1" x14ac:dyDescent="0.3">
      <c r="A75" s="397" t="s">
        <v>1883</v>
      </c>
      <c r="B75" s="426">
        <v>10</v>
      </c>
    </row>
    <row r="76" spans="1:2" ht="16.5" thickBot="1" x14ac:dyDescent="0.3">
      <c r="A76" s="427" t="s">
        <v>1884</v>
      </c>
      <c r="B76" s="421" t="s">
        <v>2022</v>
      </c>
    </row>
    <row r="77" spans="1:2" ht="16.5" thickBot="1" x14ac:dyDescent="0.3">
      <c r="A77" s="400" t="s">
        <v>1885</v>
      </c>
      <c r="B77" s="428"/>
    </row>
    <row r="78" spans="1:2" ht="16.5" thickBot="1" x14ac:dyDescent="0.3">
      <c r="A78" s="404" t="s">
        <v>1886</v>
      </c>
      <c r="B78" s="429" t="s">
        <v>2023</v>
      </c>
    </row>
    <row r="79" spans="1:2" ht="16.5" thickBot="1" x14ac:dyDescent="0.3">
      <c r="A79" s="404" t="s">
        <v>1887</v>
      </c>
      <c r="B79" s="429"/>
    </row>
    <row r="80" spans="1:2" ht="16.5" thickBot="1" x14ac:dyDescent="0.3">
      <c r="A80" s="404" t="s">
        <v>1888</v>
      </c>
      <c r="B80" s="429"/>
    </row>
    <row r="81" spans="1:4" ht="29.25" thickBot="1" x14ac:dyDescent="0.3">
      <c r="A81" s="430" t="s">
        <v>1889</v>
      </c>
      <c r="B81" s="424"/>
      <c r="D81" s="379" t="s">
        <v>2024</v>
      </c>
    </row>
    <row r="82" spans="1:4" ht="28.5" x14ac:dyDescent="0.25">
      <c r="A82" s="394" t="s">
        <v>1890</v>
      </c>
      <c r="B82" s="431" t="s">
        <v>1891</v>
      </c>
      <c r="D82" s="379" t="s">
        <v>2025</v>
      </c>
    </row>
    <row r="83" spans="1:4" x14ac:dyDescent="0.25">
      <c r="A83" s="404" t="s">
        <v>1892</v>
      </c>
      <c r="B83" s="432"/>
      <c r="D83" s="379" t="s">
        <v>2026</v>
      </c>
    </row>
    <row r="84" spans="1:4" x14ac:dyDescent="0.25">
      <c r="A84" s="404" t="s">
        <v>1893</v>
      </c>
      <c r="B84" s="432"/>
    </row>
    <row r="85" spans="1:4" x14ac:dyDescent="0.25">
      <c r="A85" s="404" t="s">
        <v>1894</v>
      </c>
      <c r="B85" s="432"/>
    </row>
    <row r="86" spans="1:4" x14ac:dyDescent="0.25">
      <c r="A86" s="404" t="s">
        <v>1895</v>
      </c>
      <c r="B86" s="432"/>
    </row>
    <row r="87" spans="1:4" ht="16.5" thickBot="1" x14ac:dyDescent="0.3">
      <c r="A87" s="433" t="s">
        <v>1896</v>
      </c>
      <c r="B87" s="434"/>
    </row>
    <row r="89" spans="1:4" x14ac:dyDescent="0.25">
      <c r="A89" s="435" t="s">
        <v>1897</v>
      </c>
      <c r="B89" s="435"/>
    </row>
    <row r="90" spans="1:4" ht="29.25" customHeight="1" x14ac:dyDescent="0.25">
      <c r="A90" s="436" t="s">
        <v>1898</v>
      </c>
      <c r="B90" s="436"/>
    </row>
    <row r="91" spans="1:4" x14ac:dyDescent="0.25">
      <c r="A91" s="377" t="s">
        <v>1899</v>
      </c>
    </row>
    <row r="92" spans="1:4" x14ac:dyDescent="0.25">
      <c r="A92" s="377" t="s">
        <v>1900</v>
      </c>
    </row>
    <row r="93" spans="1:4" x14ac:dyDescent="0.25">
      <c r="A93" s="377" t="s">
        <v>1901</v>
      </c>
    </row>
    <row r="94" spans="1:4" x14ac:dyDescent="0.25">
      <c r="A94" s="377" t="s">
        <v>1902</v>
      </c>
    </row>
    <row r="95" spans="1:4" x14ac:dyDescent="0.25">
      <c r="A95" s="377" t="s">
        <v>1903</v>
      </c>
    </row>
    <row r="96" spans="1:4" x14ac:dyDescent="0.25">
      <c r="A96" s="437" t="s">
        <v>1904</v>
      </c>
      <c r="B96" s="437"/>
    </row>
    <row r="98" spans="1:2" x14ac:dyDescent="0.25">
      <c r="A98" s="438" t="s">
        <v>1905</v>
      </c>
      <c r="B98" s="439"/>
    </row>
    <row r="99" spans="1:2" x14ac:dyDescent="0.25">
      <c r="B99" s="440" t="s">
        <v>1906</v>
      </c>
    </row>
    <row r="100" spans="1:2" x14ac:dyDescent="0.25">
      <c r="B100" s="441" t="s">
        <v>1907</v>
      </c>
    </row>
  </sheetData>
  <mergeCells count="4">
    <mergeCell ref="A5:B5"/>
    <mergeCell ref="B82:B87"/>
    <mergeCell ref="A90:B90"/>
    <mergeCell ref="A96:B96"/>
  </mergeCells>
  <pageMargins left="0.59055118110236227" right="0" top="0.59055118110236227" bottom="0.59055118110236227" header="0.31496062992125984" footer="0.31496062992125984"/>
  <pageSetup paperSize="9" scale="75" fitToHeight="2" orientation="portrait" r:id="rId1"/>
  <headerFooter alignWithMargins="0">
    <oddFooter>Страница &amp;P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L46"/>
  <sheetViews>
    <sheetView view="pageBreakPreview" topLeftCell="A13" zoomScale="80" zoomScaleNormal="80" zoomScaleSheetLayoutView="80" workbookViewId="0">
      <selection activeCell="A64" sqref="A64"/>
    </sheetView>
  </sheetViews>
  <sheetFormatPr defaultRowHeight="15.75" x14ac:dyDescent="0.25"/>
  <cols>
    <col min="1" max="1" width="9" style="442"/>
    <col min="2" max="2" width="38.625" style="442" customWidth="1"/>
    <col min="3" max="3" width="11.125" style="442" customWidth="1"/>
    <col min="4" max="4" width="12.5" style="442" customWidth="1"/>
    <col min="5" max="5" width="12" style="442" customWidth="1"/>
    <col min="6" max="6" width="11" style="442" customWidth="1"/>
    <col min="7" max="7" width="12.125" style="442" customWidth="1"/>
    <col min="8" max="8" width="12" style="442" customWidth="1"/>
    <col min="9" max="9" width="19.5" style="442" customWidth="1"/>
    <col min="10" max="10" width="20.625" style="442" customWidth="1"/>
    <col min="11" max="12" width="9" style="442"/>
    <col min="13" max="13" width="13" style="442" customWidth="1"/>
    <col min="14" max="257" width="9" style="442"/>
    <col min="258" max="258" width="5" style="442" customWidth="1"/>
    <col min="259" max="259" width="9" style="442"/>
    <col min="260" max="260" width="38.625" style="442" customWidth="1"/>
    <col min="261" max="261" width="12.75" style="442" customWidth="1"/>
    <col min="262" max="262" width="16.625" style="442" customWidth="1"/>
    <col min="263" max="263" width="20.75" style="442" customWidth="1"/>
    <col min="264" max="264" width="25.5" style="442" customWidth="1"/>
    <col min="265" max="265" width="12.5" style="442" customWidth="1"/>
    <col min="266" max="268" width="9" style="442"/>
    <col min="269" max="269" width="13" style="442" customWidth="1"/>
    <col min="270" max="513" width="9" style="442"/>
    <col min="514" max="514" width="5" style="442" customWidth="1"/>
    <col min="515" max="515" width="9" style="442"/>
    <col min="516" max="516" width="38.625" style="442" customWidth="1"/>
    <col min="517" max="517" width="12.75" style="442" customWidth="1"/>
    <col min="518" max="518" width="16.625" style="442" customWidth="1"/>
    <col min="519" max="519" width="20.75" style="442" customWidth="1"/>
    <col min="520" max="520" width="25.5" style="442" customWidth="1"/>
    <col min="521" max="521" width="12.5" style="442" customWidth="1"/>
    <col min="522" max="524" width="9" style="442"/>
    <col min="525" max="525" width="13" style="442" customWidth="1"/>
    <col min="526" max="769" width="9" style="442"/>
    <col min="770" max="770" width="5" style="442" customWidth="1"/>
    <col min="771" max="771" width="9" style="442"/>
    <col min="772" max="772" width="38.625" style="442" customWidth="1"/>
    <col min="773" max="773" width="12.75" style="442" customWidth="1"/>
    <col min="774" max="774" width="16.625" style="442" customWidth="1"/>
    <col min="775" max="775" width="20.75" style="442" customWidth="1"/>
    <col min="776" max="776" width="25.5" style="442" customWidth="1"/>
    <col min="777" max="777" width="12.5" style="442" customWidth="1"/>
    <col min="778" max="780" width="9" style="442"/>
    <col min="781" max="781" width="13" style="442" customWidth="1"/>
    <col min="782" max="1025" width="9" style="442"/>
    <col min="1026" max="1026" width="5" style="442" customWidth="1"/>
    <col min="1027" max="1027" width="9" style="442"/>
    <col min="1028" max="1028" width="38.625" style="442" customWidth="1"/>
    <col min="1029" max="1029" width="12.75" style="442" customWidth="1"/>
    <col min="1030" max="1030" width="16.625" style="442" customWidth="1"/>
    <col min="1031" max="1031" width="20.75" style="442" customWidth="1"/>
    <col min="1032" max="1032" width="25.5" style="442" customWidth="1"/>
    <col min="1033" max="1033" width="12.5" style="442" customWidth="1"/>
    <col min="1034" max="1036" width="9" style="442"/>
    <col min="1037" max="1037" width="13" style="442" customWidth="1"/>
    <col min="1038" max="1281" width="9" style="442"/>
    <col min="1282" max="1282" width="5" style="442" customWidth="1"/>
    <col min="1283" max="1283" width="9" style="442"/>
    <col min="1284" max="1284" width="38.625" style="442" customWidth="1"/>
    <col min="1285" max="1285" width="12.75" style="442" customWidth="1"/>
    <col min="1286" max="1286" width="16.625" style="442" customWidth="1"/>
    <col min="1287" max="1287" width="20.75" style="442" customWidth="1"/>
    <col min="1288" max="1288" width="25.5" style="442" customWidth="1"/>
    <col min="1289" max="1289" width="12.5" style="442" customWidth="1"/>
    <col min="1290" max="1292" width="9" style="442"/>
    <col min="1293" max="1293" width="13" style="442" customWidth="1"/>
    <col min="1294" max="1537" width="9" style="442"/>
    <col min="1538" max="1538" width="5" style="442" customWidth="1"/>
    <col min="1539" max="1539" width="9" style="442"/>
    <col min="1540" max="1540" width="38.625" style="442" customWidth="1"/>
    <col min="1541" max="1541" width="12.75" style="442" customWidth="1"/>
    <col min="1542" max="1542" width="16.625" style="442" customWidth="1"/>
    <col min="1543" max="1543" width="20.75" style="442" customWidth="1"/>
    <col min="1544" max="1544" width="25.5" style="442" customWidth="1"/>
    <col min="1545" max="1545" width="12.5" style="442" customWidth="1"/>
    <col min="1546" max="1548" width="9" style="442"/>
    <col min="1549" max="1549" width="13" style="442" customWidth="1"/>
    <col min="1550" max="1793" width="9" style="442"/>
    <col min="1794" max="1794" width="5" style="442" customWidth="1"/>
    <col min="1795" max="1795" width="9" style="442"/>
    <col min="1796" max="1796" width="38.625" style="442" customWidth="1"/>
    <col min="1797" max="1797" width="12.75" style="442" customWidth="1"/>
    <col min="1798" max="1798" width="16.625" style="442" customWidth="1"/>
    <col min="1799" max="1799" width="20.75" style="442" customWidth="1"/>
    <col min="1800" max="1800" width="25.5" style="442" customWidth="1"/>
    <col min="1801" max="1801" width="12.5" style="442" customWidth="1"/>
    <col min="1802" max="1804" width="9" style="442"/>
    <col min="1805" max="1805" width="13" style="442" customWidth="1"/>
    <col min="1806" max="2049" width="9" style="442"/>
    <col min="2050" max="2050" width="5" style="442" customWidth="1"/>
    <col min="2051" max="2051" width="9" style="442"/>
    <col min="2052" max="2052" width="38.625" style="442" customWidth="1"/>
    <col min="2053" max="2053" width="12.75" style="442" customWidth="1"/>
    <col min="2054" max="2054" width="16.625" style="442" customWidth="1"/>
    <col min="2055" max="2055" width="20.75" style="442" customWidth="1"/>
    <col min="2056" max="2056" width="25.5" style="442" customWidth="1"/>
    <col min="2057" max="2057" width="12.5" style="442" customWidth="1"/>
    <col min="2058" max="2060" width="9" style="442"/>
    <col min="2061" max="2061" width="13" style="442" customWidth="1"/>
    <col min="2062" max="2305" width="9" style="442"/>
    <col min="2306" max="2306" width="5" style="442" customWidth="1"/>
    <col min="2307" max="2307" width="9" style="442"/>
    <col min="2308" max="2308" width="38.625" style="442" customWidth="1"/>
    <col min="2309" max="2309" width="12.75" style="442" customWidth="1"/>
    <col min="2310" max="2310" width="16.625" style="442" customWidth="1"/>
    <col min="2311" max="2311" width="20.75" style="442" customWidth="1"/>
    <col min="2312" max="2312" width="25.5" style="442" customWidth="1"/>
    <col min="2313" max="2313" width="12.5" style="442" customWidth="1"/>
    <col min="2314" max="2316" width="9" style="442"/>
    <col min="2317" max="2317" width="13" style="442" customWidth="1"/>
    <col min="2318" max="2561" width="9" style="442"/>
    <col min="2562" max="2562" width="5" style="442" customWidth="1"/>
    <col min="2563" max="2563" width="9" style="442"/>
    <col min="2564" max="2564" width="38.625" style="442" customWidth="1"/>
    <col min="2565" max="2565" width="12.75" style="442" customWidth="1"/>
    <col min="2566" max="2566" width="16.625" style="442" customWidth="1"/>
    <col min="2567" max="2567" width="20.75" style="442" customWidth="1"/>
    <col min="2568" max="2568" width="25.5" style="442" customWidth="1"/>
    <col min="2569" max="2569" width="12.5" style="442" customWidth="1"/>
    <col min="2570" max="2572" width="9" style="442"/>
    <col min="2573" max="2573" width="13" style="442" customWidth="1"/>
    <col min="2574" max="2817" width="9" style="442"/>
    <col min="2818" max="2818" width="5" style="442" customWidth="1"/>
    <col min="2819" max="2819" width="9" style="442"/>
    <col min="2820" max="2820" width="38.625" style="442" customWidth="1"/>
    <col min="2821" max="2821" width="12.75" style="442" customWidth="1"/>
    <col min="2822" max="2822" width="16.625" style="442" customWidth="1"/>
    <col min="2823" max="2823" width="20.75" style="442" customWidth="1"/>
    <col min="2824" max="2824" width="25.5" style="442" customWidth="1"/>
    <col min="2825" max="2825" width="12.5" style="442" customWidth="1"/>
    <col min="2826" max="2828" width="9" style="442"/>
    <col min="2829" max="2829" width="13" style="442" customWidth="1"/>
    <col min="2830" max="3073" width="9" style="442"/>
    <col min="3074" max="3074" width="5" style="442" customWidth="1"/>
    <col min="3075" max="3075" width="9" style="442"/>
    <col min="3076" max="3076" width="38.625" style="442" customWidth="1"/>
    <col min="3077" max="3077" width="12.75" style="442" customWidth="1"/>
    <col min="3078" max="3078" width="16.625" style="442" customWidth="1"/>
    <col min="3079" max="3079" width="20.75" style="442" customWidth="1"/>
    <col min="3080" max="3080" width="25.5" style="442" customWidth="1"/>
    <col min="3081" max="3081" width="12.5" style="442" customWidth="1"/>
    <col min="3082" max="3084" width="9" style="442"/>
    <col min="3085" max="3085" width="13" style="442" customWidth="1"/>
    <col min="3086" max="3329" width="9" style="442"/>
    <col min="3330" max="3330" width="5" style="442" customWidth="1"/>
    <col min="3331" max="3331" width="9" style="442"/>
    <col min="3332" max="3332" width="38.625" style="442" customWidth="1"/>
    <col min="3333" max="3333" width="12.75" style="442" customWidth="1"/>
    <col min="3334" max="3334" width="16.625" style="442" customWidth="1"/>
    <col min="3335" max="3335" width="20.75" style="442" customWidth="1"/>
    <col min="3336" max="3336" width="25.5" style="442" customWidth="1"/>
    <col min="3337" max="3337" width="12.5" style="442" customWidth="1"/>
    <col min="3338" max="3340" width="9" style="442"/>
    <col min="3341" max="3341" width="13" style="442" customWidth="1"/>
    <col min="3342" max="3585" width="9" style="442"/>
    <col min="3586" max="3586" width="5" style="442" customWidth="1"/>
    <col min="3587" max="3587" width="9" style="442"/>
    <col min="3588" max="3588" width="38.625" style="442" customWidth="1"/>
    <col min="3589" max="3589" width="12.75" style="442" customWidth="1"/>
    <col min="3590" max="3590" width="16.625" style="442" customWidth="1"/>
    <col min="3591" max="3591" width="20.75" style="442" customWidth="1"/>
    <col min="3592" max="3592" width="25.5" style="442" customWidth="1"/>
    <col min="3593" max="3593" width="12.5" style="442" customWidth="1"/>
    <col min="3594" max="3596" width="9" style="442"/>
    <col min="3597" max="3597" width="13" style="442" customWidth="1"/>
    <col min="3598" max="3841" width="9" style="442"/>
    <col min="3842" max="3842" width="5" style="442" customWidth="1"/>
    <col min="3843" max="3843" width="9" style="442"/>
    <col min="3844" max="3844" width="38.625" style="442" customWidth="1"/>
    <col min="3845" max="3845" width="12.75" style="442" customWidth="1"/>
    <col min="3846" max="3846" width="16.625" style="442" customWidth="1"/>
    <col min="3847" max="3847" width="20.75" style="442" customWidth="1"/>
    <col min="3848" max="3848" width="25.5" style="442" customWidth="1"/>
    <col min="3849" max="3849" width="12.5" style="442" customWidth="1"/>
    <col min="3850" max="3852" width="9" style="442"/>
    <col min="3853" max="3853" width="13" style="442" customWidth="1"/>
    <col min="3854" max="4097" width="9" style="442"/>
    <col min="4098" max="4098" width="5" style="442" customWidth="1"/>
    <col min="4099" max="4099" width="9" style="442"/>
    <col min="4100" max="4100" width="38.625" style="442" customWidth="1"/>
    <col min="4101" max="4101" width="12.75" style="442" customWidth="1"/>
    <col min="4102" max="4102" width="16.625" style="442" customWidth="1"/>
    <col min="4103" max="4103" width="20.75" style="442" customWidth="1"/>
    <col min="4104" max="4104" width="25.5" style="442" customWidth="1"/>
    <col min="4105" max="4105" width="12.5" style="442" customWidth="1"/>
    <col min="4106" max="4108" width="9" style="442"/>
    <col min="4109" max="4109" width="13" style="442" customWidth="1"/>
    <col min="4110" max="4353" width="9" style="442"/>
    <col min="4354" max="4354" width="5" style="442" customWidth="1"/>
    <col min="4355" max="4355" width="9" style="442"/>
    <col min="4356" max="4356" width="38.625" style="442" customWidth="1"/>
    <col min="4357" max="4357" width="12.75" style="442" customWidth="1"/>
    <col min="4358" max="4358" width="16.625" style="442" customWidth="1"/>
    <col min="4359" max="4359" width="20.75" style="442" customWidth="1"/>
    <col min="4360" max="4360" width="25.5" style="442" customWidth="1"/>
    <col min="4361" max="4361" width="12.5" style="442" customWidth="1"/>
    <col min="4362" max="4364" width="9" style="442"/>
    <col min="4365" max="4365" width="13" style="442" customWidth="1"/>
    <col min="4366" max="4609" width="9" style="442"/>
    <col min="4610" max="4610" width="5" style="442" customWidth="1"/>
    <col min="4611" max="4611" width="9" style="442"/>
    <col min="4612" max="4612" width="38.625" style="442" customWidth="1"/>
    <col min="4613" max="4613" width="12.75" style="442" customWidth="1"/>
    <col min="4614" max="4614" width="16.625" style="442" customWidth="1"/>
    <col min="4615" max="4615" width="20.75" style="442" customWidth="1"/>
    <col min="4616" max="4616" width="25.5" style="442" customWidth="1"/>
    <col min="4617" max="4617" width="12.5" style="442" customWidth="1"/>
    <col min="4618" max="4620" width="9" style="442"/>
    <col min="4621" max="4621" width="13" style="442" customWidth="1"/>
    <col min="4622" max="4865" width="9" style="442"/>
    <col min="4866" max="4866" width="5" style="442" customWidth="1"/>
    <col min="4867" max="4867" width="9" style="442"/>
    <col min="4868" max="4868" width="38.625" style="442" customWidth="1"/>
    <col min="4869" max="4869" width="12.75" style="442" customWidth="1"/>
    <col min="4870" max="4870" width="16.625" style="442" customWidth="1"/>
    <col min="4871" max="4871" width="20.75" style="442" customWidth="1"/>
    <col min="4872" max="4872" width="25.5" style="442" customWidth="1"/>
    <col min="4873" max="4873" width="12.5" style="442" customWidth="1"/>
    <col min="4874" max="4876" width="9" style="442"/>
    <col min="4877" max="4877" width="13" style="442" customWidth="1"/>
    <col min="4878" max="5121" width="9" style="442"/>
    <col min="5122" max="5122" width="5" style="442" customWidth="1"/>
    <col min="5123" max="5123" width="9" style="442"/>
    <col min="5124" max="5124" width="38.625" style="442" customWidth="1"/>
    <col min="5125" max="5125" width="12.75" style="442" customWidth="1"/>
    <col min="5126" max="5126" width="16.625" style="442" customWidth="1"/>
    <col min="5127" max="5127" width="20.75" style="442" customWidth="1"/>
    <col min="5128" max="5128" width="25.5" style="442" customWidth="1"/>
    <col min="5129" max="5129" width="12.5" style="442" customWidth="1"/>
    <col min="5130" max="5132" width="9" style="442"/>
    <col min="5133" max="5133" width="13" style="442" customWidth="1"/>
    <col min="5134" max="5377" width="9" style="442"/>
    <col min="5378" max="5378" width="5" style="442" customWidth="1"/>
    <col min="5379" max="5379" width="9" style="442"/>
    <col min="5380" max="5380" width="38.625" style="442" customWidth="1"/>
    <col min="5381" max="5381" width="12.75" style="442" customWidth="1"/>
    <col min="5382" max="5382" width="16.625" style="442" customWidth="1"/>
    <col min="5383" max="5383" width="20.75" style="442" customWidth="1"/>
    <col min="5384" max="5384" width="25.5" style="442" customWidth="1"/>
    <col min="5385" max="5385" width="12.5" style="442" customWidth="1"/>
    <col min="5386" max="5388" width="9" style="442"/>
    <col min="5389" max="5389" width="13" style="442" customWidth="1"/>
    <col min="5390" max="5633" width="9" style="442"/>
    <col min="5634" max="5634" width="5" style="442" customWidth="1"/>
    <col min="5635" max="5635" width="9" style="442"/>
    <col min="5636" max="5636" width="38.625" style="442" customWidth="1"/>
    <col min="5637" max="5637" width="12.75" style="442" customWidth="1"/>
    <col min="5638" max="5638" width="16.625" style="442" customWidth="1"/>
    <col min="5639" max="5639" width="20.75" style="442" customWidth="1"/>
    <col min="5640" max="5640" width="25.5" style="442" customWidth="1"/>
    <col min="5641" max="5641" width="12.5" style="442" customWidth="1"/>
    <col min="5642" max="5644" width="9" style="442"/>
    <col min="5645" max="5645" width="13" style="442" customWidth="1"/>
    <col min="5646" max="5889" width="9" style="442"/>
    <col min="5890" max="5890" width="5" style="442" customWidth="1"/>
    <col min="5891" max="5891" width="9" style="442"/>
    <col min="5892" max="5892" width="38.625" style="442" customWidth="1"/>
    <col min="5893" max="5893" width="12.75" style="442" customWidth="1"/>
    <col min="5894" max="5894" width="16.625" style="442" customWidth="1"/>
    <col min="5895" max="5895" width="20.75" style="442" customWidth="1"/>
    <col min="5896" max="5896" width="25.5" style="442" customWidth="1"/>
    <col min="5897" max="5897" width="12.5" style="442" customWidth="1"/>
    <col min="5898" max="5900" width="9" style="442"/>
    <col min="5901" max="5901" width="13" style="442" customWidth="1"/>
    <col min="5902" max="6145" width="9" style="442"/>
    <col min="6146" max="6146" width="5" style="442" customWidth="1"/>
    <col min="6147" max="6147" width="9" style="442"/>
    <col min="6148" max="6148" width="38.625" style="442" customWidth="1"/>
    <col min="6149" max="6149" width="12.75" style="442" customWidth="1"/>
    <col min="6150" max="6150" width="16.625" style="442" customWidth="1"/>
    <col min="6151" max="6151" width="20.75" style="442" customWidth="1"/>
    <col min="6152" max="6152" width="25.5" style="442" customWidth="1"/>
    <col min="6153" max="6153" width="12.5" style="442" customWidth="1"/>
    <col min="6154" max="6156" width="9" style="442"/>
    <col min="6157" max="6157" width="13" style="442" customWidth="1"/>
    <col min="6158" max="6401" width="9" style="442"/>
    <col min="6402" max="6402" width="5" style="442" customWidth="1"/>
    <col min="6403" max="6403" width="9" style="442"/>
    <col min="6404" max="6404" width="38.625" style="442" customWidth="1"/>
    <col min="6405" max="6405" width="12.75" style="442" customWidth="1"/>
    <col min="6406" max="6406" width="16.625" style="442" customWidth="1"/>
    <col min="6407" max="6407" width="20.75" style="442" customWidth="1"/>
    <col min="6408" max="6408" width="25.5" style="442" customWidth="1"/>
    <col min="6409" max="6409" width="12.5" style="442" customWidth="1"/>
    <col min="6410" max="6412" width="9" style="442"/>
    <col min="6413" max="6413" width="13" style="442" customWidth="1"/>
    <col min="6414" max="6657" width="9" style="442"/>
    <col min="6658" max="6658" width="5" style="442" customWidth="1"/>
    <col min="6659" max="6659" width="9" style="442"/>
    <col min="6660" max="6660" width="38.625" style="442" customWidth="1"/>
    <col min="6661" max="6661" width="12.75" style="442" customWidth="1"/>
    <col min="6662" max="6662" width="16.625" style="442" customWidth="1"/>
    <col min="6663" max="6663" width="20.75" style="442" customWidth="1"/>
    <col min="6664" max="6664" width="25.5" style="442" customWidth="1"/>
    <col min="6665" max="6665" width="12.5" style="442" customWidth="1"/>
    <col min="6666" max="6668" width="9" style="442"/>
    <col min="6669" max="6669" width="13" style="442" customWidth="1"/>
    <col min="6670" max="6913" width="9" style="442"/>
    <col min="6914" max="6914" width="5" style="442" customWidth="1"/>
    <col min="6915" max="6915" width="9" style="442"/>
    <col min="6916" max="6916" width="38.625" style="442" customWidth="1"/>
    <col min="6917" max="6917" width="12.75" style="442" customWidth="1"/>
    <col min="6918" max="6918" width="16.625" style="442" customWidth="1"/>
    <col min="6919" max="6919" width="20.75" style="442" customWidth="1"/>
    <col min="6920" max="6920" width="25.5" style="442" customWidth="1"/>
    <col min="6921" max="6921" width="12.5" style="442" customWidth="1"/>
    <col min="6922" max="6924" width="9" style="442"/>
    <col min="6925" max="6925" width="13" style="442" customWidth="1"/>
    <col min="6926" max="7169" width="9" style="442"/>
    <col min="7170" max="7170" width="5" style="442" customWidth="1"/>
    <col min="7171" max="7171" width="9" style="442"/>
    <col min="7172" max="7172" width="38.625" style="442" customWidth="1"/>
    <col min="7173" max="7173" width="12.75" style="442" customWidth="1"/>
    <col min="7174" max="7174" width="16.625" style="442" customWidth="1"/>
    <col min="7175" max="7175" width="20.75" style="442" customWidth="1"/>
    <col min="7176" max="7176" width="25.5" style="442" customWidth="1"/>
    <col min="7177" max="7177" width="12.5" style="442" customWidth="1"/>
    <col min="7178" max="7180" width="9" style="442"/>
    <col min="7181" max="7181" width="13" style="442" customWidth="1"/>
    <col min="7182" max="7425" width="9" style="442"/>
    <col min="7426" max="7426" width="5" style="442" customWidth="1"/>
    <col min="7427" max="7427" width="9" style="442"/>
    <col min="7428" max="7428" width="38.625" style="442" customWidth="1"/>
    <col min="7429" max="7429" width="12.75" style="442" customWidth="1"/>
    <col min="7430" max="7430" width="16.625" style="442" customWidth="1"/>
    <col min="7431" max="7431" width="20.75" style="442" customWidth="1"/>
    <col min="7432" max="7432" width="25.5" style="442" customWidth="1"/>
    <col min="7433" max="7433" width="12.5" style="442" customWidth="1"/>
    <col min="7434" max="7436" width="9" style="442"/>
    <col min="7437" max="7437" width="13" style="442" customWidth="1"/>
    <col min="7438" max="7681" width="9" style="442"/>
    <col min="7682" max="7682" width="5" style="442" customWidth="1"/>
    <col min="7683" max="7683" width="9" style="442"/>
    <col min="7684" max="7684" width="38.625" style="442" customWidth="1"/>
    <col min="7685" max="7685" width="12.75" style="442" customWidth="1"/>
    <col min="7686" max="7686" width="16.625" style="442" customWidth="1"/>
    <col min="7687" max="7687" width="20.75" style="442" customWidth="1"/>
    <col min="7688" max="7688" width="25.5" style="442" customWidth="1"/>
    <col min="7689" max="7689" width="12.5" style="442" customWidth="1"/>
    <col min="7690" max="7692" width="9" style="442"/>
    <col min="7693" max="7693" width="13" style="442" customWidth="1"/>
    <col min="7694" max="7937" width="9" style="442"/>
    <col min="7938" max="7938" width="5" style="442" customWidth="1"/>
    <col min="7939" max="7939" width="9" style="442"/>
    <col min="7940" max="7940" width="38.625" style="442" customWidth="1"/>
    <col min="7941" max="7941" width="12.75" style="442" customWidth="1"/>
    <col min="7942" max="7942" width="16.625" style="442" customWidth="1"/>
    <col min="7943" max="7943" width="20.75" style="442" customWidth="1"/>
    <col min="7944" max="7944" width="25.5" style="442" customWidth="1"/>
    <col min="7945" max="7945" width="12.5" style="442" customWidth="1"/>
    <col min="7946" max="7948" width="9" style="442"/>
    <col min="7949" max="7949" width="13" style="442" customWidth="1"/>
    <col min="7950" max="8193" width="9" style="442"/>
    <col min="8194" max="8194" width="5" style="442" customWidth="1"/>
    <col min="8195" max="8195" width="9" style="442"/>
    <col min="8196" max="8196" width="38.625" style="442" customWidth="1"/>
    <col min="8197" max="8197" width="12.75" style="442" customWidth="1"/>
    <col min="8198" max="8198" width="16.625" style="442" customWidth="1"/>
    <col min="8199" max="8199" width="20.75" style="442" customWidth="1"/>
    <col min="8200" max="8200" width="25.5" style="442" customWidth="1"/>
    <col min="8201" max="8201" width="12.5" style="442" customWidth="1"/>
    <col min="8202" max="8204" width="9" style="442"/>
    <col min="8205" max="8205" width="13" style="442" customWidth="1"/>
    <col min="8206" max="8449" width="9" style="442"/>
    <col min="8450" max="8450" width="5" style="442" customWidth="1"/>
    <col min="8451" max="8451" width="9" style="442"/>
    <col min="8452" max="8452" width="38.625" style="442" customWidth="1"/>
    <col min="8453" max="8453" width="12.75" style="442" customWidth="1"/>
    <col min="8454" max="8454" width="16.625" style="442" customWidth="1"/>
    <col min="8455" max="8455" width="20.75" style="442" customWidth="1"/>
    <col min="8456" max="8456" width="25.5" style="442" customWidth="1"/>
    <col min="8457" max="8457" width="12.5" style="442" customWidth="1"/>
    <col min="8458" max="8460" width="9" style="442"/>
    <col min="8461" max="8461" width="13" style="442" customWidth="1"/>
    <col min="8462" max="8705" width="9" style="442"/>
    <col min="8706" max="8706" width="5" style="442" customWidth="1"/>
    <col min="8707" max="8707" width="9" style="442"/>
    <col min="8708" max="8708" width="38.625" style="442" customWidth="1"/>
    <col min="8709" max="8709" width="12.75" style="442" customWidth="1"/>
    <col min="8710" max="8710" width="16.625" style="442" customWidth="1"/>
    <col min="8711" max="8711" width="20.75" style="442" customWidth="1"/>
    <col min="8712" max="8712" width="25.5" style="442" customWidth="1"/>
    <col min="8713" max="8713" width="12.5" style="442" customWidth="1"/>
    <col min="8714" max="8716" width="9" style="442"/>
    <col min="8717" max="8717" width="13" style="442" customWidth="1"/>
    <col min="8718" max="8961" width="9" style="442"/>
    <col min="8962" max="8962" width="5" style="442" customWidth="1"/>
    <col min="8963" max="8963" width="9" style="442"/>
    <col min="8964" max="8964" width="38.625" style="442" customWidth="1"/>
    <col min="8965" max="8965" width="12.75" style="442" customWidth="1"/>
    <col min="8966" max="8966" width="16.625" style="442" customWidth="1"/>
    <col min="8967" max="8967" width="20.75" style="442" customWidth="1"/>
    <col min="8968" max="8968" width="25.5" style="442" customWidth="1"/>
    <col min="8969" max="8969" width="12.5" style="442" customWidth="1"/>
    <col min="8970" max="8972" width="9" style="442"/>
    <col min="8973" max="8973" width="13" style="442" customWidth="1"/>
    <col min="8974" max="9217" width="9" style="442"/>
    <col min="9218" max="9218" width="5" style="442" customWidth="1"/>
    <col min="9219" max="9219" width="9" style="442"/>
    <col min="9220" max="9220" width="38.625" style="442" customWidth="1"/>
    <col min="9221" max="9221" width="12.75" style="442" customWidth="1"/>
    <col min="9222" max="9222" width="16.625" style="442" customWidth="1"/>
    <col min="9223" max="9223" width="20.75" style="442" customWidth="1"/>
    <col min="9224" max="9224" width="25.5" style="442" customWidth="1"/>
    <col min="9225" max="9225" width="12.5" style="442" customWidth="1"/>
    <col min="9226" max="9228" width="9" style="442"/>
    <col min="9229" max="9229" width="13" style="442" customWidth="1"/>
    <col min="9230" max="9473" width="9" style="442"/>
    <col min="9474" max="9474" width="5" style="442" customWidth="1"/>
    <col min="9475" max="9475" width="9" style="442"/>
    <col min="9476" max="9476" width="38.625" style="442" customWidth="1"/>
    <col min="9477" max="9477" width="12.75" style="442" customWidth="1"/>
    <col min="9478" max="9478" width="16.625" style="442" customWidth="1"/>
    <col min="9479" max="9479" width="20.75" style="442" customWidth="1"/>
    <col min="9480" max="9480" width="25.5" style="442" customWidth="1"/>
    <col min="9481" max="9481" width="12.5" style="442" customWidth="1"/>
    <col min="9482" max="9484" width="9" style="442"/>
    <col min="9485" max="9485" width="13" style="442" customWidth="1"/>
    <col min="9486" max="9729" width="9" style="442"/>
    <col min="9730" max="9730" width="5" style="442" customWidth="1"/>
    <col min="9731" max="9731" width="9" style="442"/>
    <col min="9732" max="9732" width="38.625" style="442" customWidth="1"/>
    <col min="9733" max="9733" width="12.75" style="442" customWidth="1"/>
    <col min="9734" max="9734" width="16.625" style="442" customWidth="1"/>
    <col min="9735" max="9735" width="20.75" style="442" customWidth="1"/>
    <col min="9736" max="9736" width="25.5" style="442" customWidth="1"/>
    <col min="9737" max="9737" width="12.5" style="442" customWidth="1"/>
    <col min="9738" max="9740" width="9" style="442"/>
    <col min="9741" max="9741" width="13" style="442" customWidth="1"/>
    <col min="9742" max="9985" width="9" style="442"/>
    <col min="9986" max="9986" width="5" style="442" customWidth="1"/>
    <col min="9987" max="9987" width="9" style="442"/>
    <col min="9988" max="9988" width="38.625" style="442" customWidth="1"/>
    <col min="9989" max="9989" width="12.75" style="442" customWidth="1"/>
    <col min="9990" max="9990" width="16.625" style="442" customWidth="1"/>
    <col min="9991" max="9991" width="20.75" style="442" customWidth="1"/>
    <col min="9992" max="9992" width="25.5" style="442" customWidth="1"/>
    <col min="9993" max="9993" width="12.5" style="442" customWidth="1"/>
    <col min="9994" max="9996" width="9" style="442"/>
    <col min="9997" max="9997" width="13" style="442" customWidth="1"/>
    <col min="9998" max="10241" width="9" style="442"/>
    <col min="10242" max="10242" width="5" style="442" customWidth="1"/>
    <col min="10243" max="10243" width="9" style="442"/>
    <col min="10244" max="10244" width="38.625" style="442" customWidth="1"/>
    <col min="10245" max="10245" width="12.75" style="442" customWidth="1"/>
    <col min="10246" max="10246" width="16.625" style="442" customWidth="1"/>
    <col min="10247" max="10247" width="20.75" style="442" customWidth="1"/>
    <col min="10248" max="10248" width="25.5" style="442" customWidth="1"/>
    <col min="10249" max="10249" width="12.5" style="442" customWidth="1"/>
    <col min="10250" max="10252" width="9" style="442"/>
    <col min="10253" max="10253" width="13" style="442" customWidth="1"/>
    <col min="10254" max="10497" width="9" style="442"/>
    <col min="10498" max="10498" width="5" style="442" customWidth="1"/>
    <col min="10499" max="10499" width="9" style="442"/>
    <col min="10500" max="10500" width="38.625" style="442" customWidth="1"/>
    <col min="10501" max="10501" width="12.75" style="442" customWidth="1"/>
    <col min="10502" max="10502" width="16.625" style="442" customWidth="1"/>
    <col min="10503" max="10503" width="20.75" style="442" customWidth="1"/>
    <col min="10504" max="10504" width="25.5" style="442" customWidth="1"/>
    <col min="10505" max="10505" width="12.5" style="442" customWidth="1"/>
    <col min="10506" max="10508" width="9" style="442"/>
    <col min="10509" max="10509" width="13" style="442" customWidth="1"/>
    <col min="10510" max="10753" width="9" style="442"/>
    <col min="10754" max="10754" width="5" style="442" customWidth="1"/>
    <col min="10755" max="10755" width="9" style="442"/>
    <col min="10756" max="10756" width="38.625" style="442" customWidth="1"/>
    <col min="10757" max="10757" width="12.75" style="442" customWidth="1"/>
    <col min="10758" max="10758" width="16.625" style="442" customWidth="1"/>
    <col min="10759" max="10759" width="20.75" style="442" customWidth="1"/>
    <col min="10760" max="10760" width="25.5" style="442" customWidth="1"/>
    <col min="10761" max="10761" width="12.5" style="442" customWidth="1"/>
    <col min="10762" max="10764" width="9" style="442"/>
    <col min="10765" max="10765" width="13" style="442" customWidth="1"/>
    <col min="10766" max="11009" width="9" style="442"/>
    <col min="11010" max="11010" width="5" style="442" customWidth="1"/>
    <col min="11011" max="11011" width="9" style="442"/>
    <col min="11012" max="11012" width="38.625" style="442" customWidth="1"/>
    <col min="11013" max="11013" width="12.75" style="442" customWidth="1"/>
    <col min="11014" max="11014" width="16.625" style="442" customWidth="1"/>
    <col min="11015" max="11015" width="20.75" style="442" customWidth="1"/>
    <col min="11016" max="11016" width="25.5" style="442" customWidth="1"/>
    <col min="11017" max="11017" width="12.5" style="442" customWidth="1"/>
    <col min="11018" max="11020" width="9" style="442"/>
    <col min="11021" max="11021" width="13" style="442" customWidth="1"/>
    <col min="11022" max="11265" width="9" style="442"/>
    <col min="11266" max="11266" width="5" style="442" customWidth="1"/>
    <col min="11267" max="11267" width="9" style="442"/>
    <col min="11268" max="11268" width="38.625" style="442" customWidth="1"/>
    <col min="11269" max="11269" width="12.75" style="442" customWidth="1"/>
    <col min="11270" max="11270" width="16.625" style="442" customWidth="1"/>
    <col min="11271" max="11271" width="20.75" style="442" customWidth="1"/>
    <col min="11272" max="11272" width="25.5" style="442" customWidth="1"/>
    <col min="11273" max="11273" width="12.5" style="442" customWidth="1"/>
    <col min="11274" max="11276" width="9" style="442"/>
    <col min="11277" max="11277" width="13" style="442" customWidth="1"/>
    <col min="11278" max="11521" width="9" style="442"/>
    <col min="11522" max="11522" width="5" style="442" customWidth="1"/>
    <col min="11523" max="11523" width="9" style="442"/>
    <col min="11524" max="11524" width="38.625" style="442" customWidth="1"/>
    <col min="11525" max="11525" width="12.75" style="442" customWidth="1"/>
    <col min="11526" max="11526" width="16.625" style="442" customWidth="1"/>
    <col min="11527" max="11527" width="20.75" style="442" customWidth="1"/>
    <col min="11528" max="11528" width="25.5" style="442" customWidth="1"/>
    <col min="11529" max="11529" width="12.5" style="442" customWidth="1"/>
    <col min="11530" max="11532" width="9" style="442"/>
    <col min="11533" max="11533" width="13" style="442" customWidth="1"/>
    <col min="11534" max="11777" width="9" style="442"/>
    <col min="11778" max="11778" width="5" style="442" customWidth="1"/>
    <col min="11779" max="11779" width="9" style="442"/>
    <col min="11780" max="11780" width="38.625" style="442" customWidth="1"/>
    <col min="11781" max="11781" width="12.75" style="442" customWidth="1"/>
    <col min="11782" max="11782" width="16.625" style="442" customWidth="1"/>
    <col min="11783" max="11783" width="20.75" style="442" customWidth="1"/>
    <col min="11784" max="11784" width="25.5" style="442" customWidth="1"/>
    <col min="11785" max="11785" width="12.5" style="442" customWidth="1"/>
    <col min="11786" max="11788" width="9" style="442"/>
    <col min="11789" max="11789" width="13" style="442" customWidth="1"/>
    <col min="11790" max="12033" width="9" style="442"/>
    <col min="12034" max="12034" width="5" style="442" customWidth="1"/>
    <col min="12035" max="12035" width="9" style="442"/>
    <col min="12036" max="12036" width="38.625" style="442" customWidth="1"/>
    <col min="12037" max="12037" width="12.75" style="442" customWidth="1"/>
    <col min="12038" max="12038" width="16.625" style="442" customWidth="1"/>
    <col min="12039" max="12039" width="20.75" style="442" customWidth="1"/>
    <col min="12040" max="12040" width="25.5" style="442" customWidth="1"/>
    <col min="12041" max="12041" width="12.5" style="442" customWidth="1"/>
    <col min="12042" max="12044" width="9" style="442"/>
    <col min="12045" max="12045" width="13" style="442" customWidth="1"/>
    <col min="12046" max="12289" width="9" style="442"/>
    <col min="12290" max="12290" width="5" style="442" customWidth="1"/>
    <col min="12291" max="12291" width="9" style="442"/>
    <col min="12292" max="12292" width="38.625" style="442" customWidth="1"/>
    <col min="12293" max="12293" width="12.75" style="442" customWidth="1"/>
    <col min="12294" max="12294" width="16.625" style="442" customWidth="1"/>
    <col min="12295" max="12295" width="20.75" style="442" customWidth="1"/>
    <col min="12296" max="12296" width="25.5" style="442" customWidth="1"/>
    <col min="12297" max="12297" width="12.5" style="442" customWidth="1"/>
    <col min="12298" max="12300" width="9" style="442"/>
    <col min="12301" max="12301" width="13" style="442" customWidth="1"/>
    <col min="12302" max="12545" width="9" style="442"/>
    <col min="12546" max="12546" width="5" style="442" customWidth="1"/>
    <col min="12547" max="12547" width="9" style="442"/>
    <col min="12548" max="12548" width="38.625" style="442" customWidth="1"/>
    <col min="12549" max="12549" width="12.75" style="442" customWidth="1"/>
    <col min="12550" max="12550" width="16.625" style="442" customWidth="1"/>
    <col min="12551" max="12551" width="20.75" style="442" customWidth="1"/>
    <col min="12552" max="12552" width="25.5" style="442" customWidth="1"/>
    <col min="12553" max="12553" width="12.5" style="442" customWidth="1"/>
    <col min="12554" max="12556" width="9" style="442"/>
    <col min="12557" max="12557" width="13" style="442" customWidth="1"/>
    <col min="12558" max="12801" width="9" style="442"/>
    <col min="12802" max="12802" width="5" style="442" customWidth="1"/>
    <col min="12803" max="12803" width="9" style="442"/>
    <col min="12804" max="12804" width="38.625" style="442" customWidth="1"/>
    <col min="12805" max="12805" width="12.75" style="442" customWidth="1"/>
    <col min="12806" max="12806" width="16.625" style="442" customWidth="1"/>
    <col min="12807" max="12807" width="20.75" style="442" customWidth="1"/>
    <col min="12808" max="12808" width="25.5" style="442" customWidth="1"/>
    <col min="12809" max="12809" width="12.5" style="442" customWidth="1"/>
    <col min="12810" max="12812" width="9" style="442"/>
    <col min="12813" max="12813" width="13" style="442" customWidth="1"/>
    <col min="12814" max="13057" width="9" style="442"/>
    <col min="13058" max="13058" width="5" style="442" customWidth="1"/>
    <col min="13059" max="13059" width="9" style="442"/>
    <col min="13060" max="13060" width="38.625" style="442" customWidth="1"/>
    <col min="13061" max="13061" width="12.75" style="442" customWidth="1"/>
    <col min="13062" max="13062" width="16.625" style="442" customWidth="1"/>
    <col min="13063" max="13063" width="20.75" style="442" customWidth="1"/>
    <col min="13064" max="13064" width="25.5" style="442" customWidth="1"/>
    <col min="13065" max="13065" width="12.5" style="442" customWidth="1"/>
    <col min="13066" max="13068" width="9" style="442"/>
    <col min="13069" max="13069" width="13" style="442" customWidth="1"/>
    <col min="13070" max="13313" width="9" style="442"/>
    <col min="13314" max="13314" width="5" style="442" customWidth="1"/>
    <col min="13315" max="13315" width="9" style="442"/>
    <col min="13316" max="13316" width="38.625" style="442" customWidth="1"/>
    <col min="13317" max="13317" width="12.75" style="442" customWidth="1"/>
    <col min="13318" max="13318" width="16.625" style="442" customWidth="1"/>
    <col min="13319" max="13319" width="20.75" style="442" customWidth="1"/>
    <col min="13320" max="13320" width="25.5" style="442" customWidth="1"/>
    <col min="13321" max="13321" width="12.5" style="442" customWidth="1"/>
    <col min="13322" max="13324" width="9" style="442"/>
    <col min="13325" max="13325" width="13" style="442" customWidth="1"/>
    <col min="13326" max="13569" width="9" style="442"/>
    <col min="13570" max="13570" width="5" style="442" customWidth="1"/>
    <col min="13571" max="13571" width="9" style="442"/>
    <col min="13572" max="13572" width="38.625" style="442" customWidth="1"/>
    <col min="13573" max="13573" width="12.75" style="442" customWidth="1"/>
    <col min="13574" max="13574" width="16.625" style="442" customWidth="1"/>
    <col min="13575" max="13575" width="20.75" style="442" customWidth="1"/>
    <col min="13576" max="13576" width="25.5" style="442" customWidth="1"/>
    <col min="13577" max="13577" width="12.5" style="442" customWidth="1"/>
    <col min="13578" max="13580" width="9" style="442"/>
    <col min="13581" max="13581" width="13" style="442" customWidth="1"/>
    <col min="13582" max="13825" width="9" style="442"/>
    <col min="13826" max="13826" width="5" style="442" customWidth="1"/>
    <col min="13827" max="13827" width="9" style="442"/>
    <col min="13828" max="13828" width="38.625" style="442" customWidth="1"/>
    <col min="13829" max="13829" width="12.75" style="442" customWidth="1"/>
    <col min="13830" max="13830" width="16.625" style="442" customWidth="1"/>
    <col min="13831" max="13831" width="20.75" style="442" customWidth="1"/>
    <col min="13832" max="13832" width="25.5" style="442" customWidth="1"/>
    <col min="13833" max="13833" width="12.5" style="442" customWidth="1"/>
    <col min="13834" max="13836" width="9" style="442"/>
    <col min="13837" max="13837" width="13" style="442" customWidth="1"/>
    <col min="13838" max="14081" width="9" style="442"/>
    <col min="14082" max="14082" width="5" style="442" customWidth="1"/>
    <col min="14083" max="14083" width="9" style="442"/>
    <col min="14084" max="14084" width="38.625" style="442" customWidth="1"/>
    <col min="14085" max="14085" width="12.75" style="442" customWidth="1"/>
    <col min="14086" max="14086" width="16.625" style="442" customWidth="1"/>
    <col min="14087" max="14087" width="20.75" style="442" customWidth="1"/>
    <col min="14088" max="14088" width="25.5" style="442" customWidth="1"/>
    <col min="14089" max="14089" width="12.5" style="442" customWidth="1"/>
    <col min="14090" max="14092" width="9" style="442"/>
    <col min="14093" max="14093" width="13" style="442" customWidth="1"/>
    <col min="14094" max="14337" width="9" style="442"/>
    <col min="14338" max="14338" width="5" style="442" customWidth="1"/>
    <col min="14339" max="14339" width="9" style="442"/>
    <col min="14340" max="14340" width="38.625" style="442" customWidth="1"/>
    <col min="14341" max="14341" width="12.75" style="442" customWidth="1"/>
    <col min="14342" max="14342" width="16.625" style="442" customWidth="1"/>
    <col min="14343" max="14343" width="20.75" style="442" customWidth="1"/>
    <col min="14344" max="14344" width="25.5" style="442" customWidth="1"/>
    <col min="14345" max="14345" width="12.5" style="442" customWidth="1"/>
    <col min="14346" max="14348" width="9" style="442"/>
    <col min="14349" max="14349" width="13" style="442" customWidth="1"/>
    <col min="14350" max="14593" width="9" style="442"/>
    <col min="14594" max="14594" width="5" style="442" customWidth="1"/>
    <col min="14595" max="14595" width="9" style="442"/>
    <col min="14596" max="14596" width="38.625" style="442" customWidth="1"/>
    <col min="14597" max="14597" width="12.75" style="442" customWidth="1"/>
    <col min="14598" max="14598" width="16.625" style="442" customWidth="1"/>
    <col min="14599" max="14599" width="20.75" style="442" customWidth="1"/>
    <col min="14600" max="14600" width="25.5" style="442" customWidth="1"/>
    <col min="14601" max="14601" width="12.5" style="442" customWidth="1"/>
    <col min="14602" max="14604" width="9" style="442"/>
    <col min="14605" max="14605" width="13" style="442" customWidth="1"/>
    <col min="14606" max="14849" width="9" style="442"/>
    <col min="14850" max="14850" width="5" style="442" customWidth="1"/>
    <col min="14851" max="14851" width="9" style="442"/>
    <col min="14852" max="14852" width="38.625" style="442" customWidth="1"/>
    <col min="14853" max="14853" width="12.75" style="442" customWidth="1"/>
    <col min="14854" max="14854" width="16.625" style="442" customWidth="1"/>
    <col min="14855" max="14855" width="20.75" style="442" customWidth="1"/>
    <col min="14856" max="14856" width="25.5" style="442" customWidth="1"/>
    <col min="14857" max="14857" width="12.5" style="442" customWidth="1"/>
    <col min="14858" max="14860" width="9" style="442"/>
    <col min="14861" max="14861" width="13" style="442" customWidth="1"/>
    <col min="14862" max="15105" width="9" style="442"/>
    <col min="15106" max="15106" width="5" style="442" customWidth="1"/>
    <col min="15107" max="15107" width="9" style="442"/>
    <col min="15108" max="15108" width="38.625" style="442" customWidth="1"/>
    <col min="15109" max="15109" width="12.75" style="442" customWidth="1"/>
    <col min="15110" max="15110" width="16.625" style="442" customWidth="1"/>
    <col min="15111" max="15111" width="20.75" style="442" customWidth="1"/>
    <col min="15112" max="15112" width="25.5" style="442" customWidth="1"/>
    <col min="15113" max="15113" width="12.5" style="442" customWidth="1"/>
    <col min="15114" max="15116" width="9" style="442"/>
    <col min="15117" max="15117" width="13" style="442" customWidth="1"/>
    <col min="15118" max="15361" width="9" style="442"/>
    <col min="15362" max="15362" width="5" style="442" customWidth="1"/>
    <col min="15363" max="15363" width="9" style="442"/>
    <col min="15364" max="15364" width="38.625" style="442" customWidth="1"/>
    <col min="15365" max="15365" width="12.75" style="442" customWidth="1"/>
    <col min="15366" max="15366" width="16.625" style="442" customWidth="1"/>
    <col min="15367" max="15367" width="20.75" style="442" customWidth="1"/>
    <col min="15368" max="15368" width="25.5" style="442" customWidth="1"/>
    <col min="15369" max="15369" width="12.5" style="442" customWidth="1"/>
    <col min="15370" max="15372" width="9" style="442"/>
    <col min="15373" max="15373" width="13" style="442" customWidth="1"/>
    <col min="15374" max="15617" width="9" style="442"/>
    <col min="15618" max="15618" width="5" style="442" customWidth="1"/>
    <col min="15619" max="15619" width="9" style="442"/>
    <col min="15620" max="15620" width="38.625" style="442" customWidth="1"/>
    <col min="15621" max="15621" width="12.75" style="442" customWidth="1"/>
    <col min="15622" max="15622" width="16.625" style="442" customWidth="1"/>
    <col min="15623" max="15623" width="20.75" style="442" customWidth="1"/>
    <col min="15624" max="15624" width="25.5" style="442" customWidth="1"/>
    <col min="15625" max="15625" width="12.5" style="442" customWidth="1"/>
    <col min="15626" max="15628" width="9" style="442"/>
    <col min="15629" max="15629" width="13" style="442" customWidth="1"/>
    <col min="15630" max="15873" width="9" style="442"/>
    <col min="15874" max="15874" width="5" style="442" customWidth="1"/>
    <col min="15875" max="15875" width="9" style="442"/>
    <col min="15876" max="15876" width="38.625" style="442" customWidth="1"/>
    <col min="15877" max="15877" width="12.75" style="442" customWidth="1"/>
    <col min="15878" max="15878" width="16.625" style="442" customWidth="1"/>
    <col min="15879" max="15879" width="20.75" style="442" customWidth="1"/>
    <col min="15880" max="15880" width="25.5" style="442" customWidth="1"/>
    <col min="15881" max="15881" width="12.5" style="442" customWidth="1"/>
    <col min="15882" max="15884" width="9" style="442"/>
    <col min="15885" max="15885" width="13" style="442" customWidth="1"/>
    <col min="15886" max="16129" width="9" style="442"/>
    <col min="16130" max="16130" width="5" style="442" customWidth="1"/>
    <col min="16131" max="16131" width="9" style="442"/>
    <col min="16132" max="16132" width="38.625" style="442" customWidth="1"/>
    <col min="16133" max="16133" width="12.75" style="442" customWidth="1"/>
    <col min="16134" max="16134" width="16.625" style="442" customWidth="1"/>
    <col min="16135" max="16135" width="20.75" style="442" customWidth="1"/>
    <col min="16136" max="16136" width="25.5" style="442" customWidth="1"/>
    <col min="16137" max="16137" width="12.5" style="442" customWidth="1"/>
    <col min="16138" max="16140" width="9" style="442"/>
    <col min="16141" max="16141" width="13" style="442" customWidth="1"/>
    <col min="16142" max="16384" width="9" style="442"/>
  </cols>
  <sheetData>
    <row r="1" spans="1:12" x14ac:dyDescent="0.25">
      <c r="H1" s="443"/>
    </row>
    <row r="2" spans="1:12" x14ac:dyDescent="0.25">
      <c r="H2" s="443"/>
    </row>
    <row r="3" spans="1:12" ht="15.75" customHeight="1" x14ac:dyDescent="0.25">
      <c r="A3" s="444" t="s">
        <v>1908</v>
      </c>
      <c r="B3" s="444"/>
      <c r="C3" s="444"/>
      <c r="D3" s="444"/>
      <c r="E3" s="444"/>
      <c r="F3" s="444"/>
      <c r="G3" s="444"/>
      <c r="H3" s="444"/>
      <c r="I3" s="445"/>
      <c r="J3" s="445"/>
      <c r="K3" s="445"/>
      <c r="L3" s="445"/>
    </row>
    <row r="4" spans="1:12" ht="15.75" customHeight="1" x14ac:dyDescent="0.25">
      <c r="A4" s="445"/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</row>
    <row r="5" spans="1:12" x14ac:dyDescent="0.25">
      <c r="H5" s="445"/>
      <c r="J5" s="446" t="s">
        <v>1809</v>
      </c>
    </row>
    <row r="6" spans="1:12" x14ac:dyDescent="0.25">
      <c r="H6" s="445"/>
      <c r="J6" s="446" t="s">
        <v>1810</v>
      </c>
    </row>
    <row r="7" spans="1:12" x14ac:dyDescent="0.25">
      <c r="H7" s="445"/>
      <c r="J7" s="446"/>
    </row>
    <row r="8" spans="1:12" x14ac:dyDescent="0.25">
      <c r="H8" s="445"/>
      <c r="J8" s="447" t="s">
        <v>1811</v>
      </c>
    </row>
    <row r="9" spans="1:12" x14ac:dyDescent="0.25">
      <c r="H9" s="445"/>
      <c r="J9" s="446" t="s">
        <v>1709</v>
      </c>
    </row>
    <row r="10" spans="1:12" x14ac:dyDescent="0.25">
      <c r="H10" s="445"/>
      <c r="J10" s="446" t="s">
        <v>8</v>
      </c>
    </row>
    <row r="11" spans="1:12" x14ac:dyDescent="0.25">
      <c r="A11" s="448"/>
      <c r="H11" s="445"/>
      <c r="L11" s="449"/>
    </row>
    <row r="12" spans="1:12" x14ac:dyDescent="0.25">
      <c r="A12" s="442" t="s">
        <v>2027</v>
      </c>
      <c r="L12" s="449"/>
    </row>
    <row r="13" spans="1:12" x14ac:dyDescent="0.25">
      <c r="A13" s="442" t="s">
        <v>1910</v>
      </c>
      <c r="L13" s="449"/>
    </row>
    <row r="14" spans="1:12" ht="15.75" customHeight="1" x14ac:dyDescent="0.25">
      <c r="A14" s="442" t="s">
        <v>1911</v>
      </c>
      <c r="I14" s="451"/>
      <c r="J14" s="451"/>
      <c r="L14" s="449"/>
    </row>
    <row r="15" spans="1:12" ht="16.5" thickBot="1" x14ac:dyDescent="0.3">
      <c r="A15" s="452"/>
      <c r="B15" s="452"/>
      <c r="C15" s="451"/>
      <c r="D15" s="451"/>
      <c r="E15" s="451"/>
      <c r="F15" s="451"/>
      <c r="G15" s="451"/>
      <c r="H15" s="451"/>
      <c r="I15" s="451"/>
      <c r="J15" s="451"/>
      <c r="L15" s="449"/>
    </row>
    <row r="16" spans="1:12" ht="30" customHeight="1" thickBot="1" x14ac:dyDescent="0.3">
      <c r="A16" s="453" t="s">
        <v>173</v>
      </c>
      <c r="B16" s="453" t="s">
        <v>1912</v>
      </c>
      <c r="C16" s="454" t="s">
        <v>1913</v>
      </c>
      <c r="D16" s="454"/>
      <c r="E16" s="454"/>
      <c r="F16" s="454"/>
      <c r="G16" s="455" t="s">
        <v>1914</v>
      </c>
      <c r="H16" s="456" t="s">
        <v>1915</v>
      </c>
      <c r="I16" s="453" t="s">
        <v>1916</v>
      </c>
      <c r="J16" s="457" t="s">
        <v>1917</v>
      </c>
    </row>
    <row r="17" spans="1:10" ht="23.25" customHeight="1" thickBot="1" x14ac:dyDescent="0.3">
      <c r="A17" s="453"/>
      <c r="B17" s="453"/>
      <c r="C17" s="458" t="s">
        <v>1918</v>
      </c>
      <c r="D17" s="458"/>
      <c r="E17" s="458" t="s">
        <v>1919</v>
      </c>
      <c r="F17" s="458"/>
      <c r="G17" s="455"/>
      <c r="H17" s="459"/>
      <c r="I17" s="453"/>
      <c r="J17" s="460"/>
    </row>
    <row r="18" spans="1:10" ht="27" customHeight="1" thickBot="1" x14ac:dyDescent="0.3">
      <c r="A18" s="453"/>
      <c r="B18" s="453"/>
      <c r="C18" s="461" t="s">
        <v>1920</v>
      </c>
      <c r="D18" s="461" t="s">
        <v>1921</v>
      </c>
      <c r="E18" s="461" t="s">
        <v>1920</v>
      </c>
      <c r="F18" s="461" t="s">
        <v>1921</v>
      </c>
      <c r="G18" s="455"/>
      <c r="H18" s="459"/>
      <c r="I18" s="453"/>
      <c r="J18" s="462"/>
    </row>
    <row r="19" spans="1:10" ht="16.5" thickBot="1" x14ac:dyDescent="0.3">
      <c r="A19" s="463">
        <v>1</v>
      </c>
      <c r="B19" s="463">
        <v>2</v>
      </c>
      <c r="C19" s="464">
        <v>3</v>
      </c>
      <c r="D19" s="464">
        <v>4</v>
      </c>
      <c r="E19" s="464">
        <v>5</v>
      </c>
      <c r="F19" s="464">
        <v>6</v>
      </c>
      <c r="G19" s="464">
        <v>7</v>
      </c>
      <c r="H19" s="464">
        <v>8</v>
      </c>
      <c r="I19" s="463">
        <v>9</v>
      </c>
      <c r="J19" s="463">
        <v>10</v>
      </c>
    </row>
    <row r="20" spans="1:10" x14ac:dyDescent="0.25">
      <c r="A20" s="465">
        <v>1</v>
      </c>
      <c r="B20" s="654" t="s">
        <v>1922</v>
      </c>
      <c r="C20" s="467"/>
      <c r="D20" s="467"/>
      <c r="E20" s="468"/>
      <c r="F20" s="468"/>
      <c r="G20" s="655"/>
      <c r="H20" s="471"/>
      <c r="I20" s="471"/>
      <c r="J20" s="471"/>
    </row>
    <row r="21" spans="1:10" x14ac:dyDescent="0.25">
      <c r="A21" s="472" t="s">
        <v>43</v>
      </c>
      <c r="B21" s="656" t="s">
        <v>1923</v>
      </c>
      <c r="C21" s="474" t="s">
        <v>1934</v>
      </c>
      <c r="D21" s="474" t="s">
        <v>1934</v>
      </c>
      <c r="E21" s="474" t="s">
        <v>1934</v>
      </c>
      <c r="F21" s="474" t="s">
        <v>1934</v>
      </c>
      <c r="G21" s="638"/>
      <c r="H21" s="477"/>
      <c r="I21" s="477"/>
      <c r="J21" s="477"/>
    </row>
    <row r="22" spans="1:10" s="478" customFormat="1" x14ac:dyDescent="0.25">
      <c r="A22" s="472" t="s">
        <v>47</v>
      </c>
      <c r="B22" s="656" t="s">
        <v>1924</v>
      </c>
      <c r="C22" s="474" t="s">
        <v>1934</v>
      </c>
      <c r="D22" s="474" t="s">
        <v>1934</v>
      </c>
      <c r="E22" s="474" t="s">
        <v>1934</v>
      </c>
      <c r="F22" s="474" t="s">
        <v>1934</v>
      </c>
      <c r="G22" s="638"/>
      <c r="H22" s="477"/>
      <c r="I22" s="477"/>
      <c r="J22" s="477"/>
    </row>
    <row r="23" spans="1:10" s="478" customFormat="1" ht="31.5" x14ac:dyDescent="0.25">
      <c r="A23" s="472" t="s">
        <v>58</v>
      </c>
      <c r="B23" s="656" t="s">
        <v>1925</v>
      </c>
      <c r="C23" s="474">
        <v>40709</v>
      </c>
      <c r="D23" s="474">
        <v>40709</v>
      </c>
      <c r="E23" s="474">
        <v>40709</v>
      </c>
      <c r="F23" s="474">
        <v>40709</v>
      </c>
      <c r="G23" s="638">
        <v>1</v>
      </c>
      <c r="H23" s="477"/>
      <c r="I23" s="477"/>
      <c r="J23" s="477"/>
    </row>
    <row r="24" spans="1:10" s="478" customFormat="1" ht="31.5" x14ac:dyDescent="0.25">
      <c r="A24" s="472" t="s">
        <v>62</v>
      </c>
      <c r="B24" s="656" t="s">
        <v>1926</v>
      </c>
      <c r="C24" s="474">
        <v>41619</v>
      </c>
      <c r="D24" s="474">
        <v>41619</v>
      </c>
      <c r="E24" s="474">
        <v>41243</v>
      </c>
      <c r="F24" s="474">
        <v>41243</v>
      </c>
      <c r="G24" s="638">
        <v>1</v>
      </c>
      <c r="H24" s="477"/>
      <c r="I24" s="477"/>
      <c r="J24" s="477"/>
    </row>
    <row r="25" spans="1:10" s="478" customFormat="1" x14ac:dyDescent="0.25">
      <c r="A25" s="472" t="s">
        <v>64</v>
      </c>
      <c r="B25" s="656" t="s">
        <v>1927</v>
      </c>
      <c r="C25" s="474">
        <v>41905</v>
      </c>
      <c r="D25" s="474">
        <v>41905</v>
      </c>
      <c r="E25" s="474">
        <v>41246</v>
      </c>
      <c r="F25" s="474">
        <v>41246</v>
      </c>
      <c r="G25" s="638">
        <v>1</v>
      </c>
      <c r="H25" s="477"/>
      <c r="I25" s="477"/>
      <c r="J25" s="477"/>
    </row>
    <row r="26" spans="1:10" s="478" customFormat="1" x14ac:dyDescent="0.25">
      <c r="A26" s="472" t="s">
        <v>1928</v>
      </c>
      <c r="B26" s="656" t="s">
        <v>1929</v>
      </c>
      <c r="C26" s="474">
        <v>40709</v>
      </c>
      <c r="D26" s="474">
        <v>40816</v>
      </c>
      <c r="E26" s="474">
        <v>40695</v>
      </c>
      <c r="F26" s="474">
        <v>40770</v>
      </c>
      <c r="G26" s="638">
        <v>1</v>
      </c>
      <c r="H26" s="477"/>
      <c r="I26" s="477"/>
      <c r="J26" s="477"/>
    </row>
    <row r="27" spans="1:10" s="478" customFormat="1" x14ac:dyDescent="0.25">
      <c r="A27" s="472">
        <v>2</v>
      </c>
      <c r="B27" s="657" t="s">
        <v>1930</v>
      </c>
      <c r="C27" s="480"/>
      <c r="D27" s="480"/>
      <c r="E27" s="481"/>
      <c r="F27" s="481"/>
      <c r="G27" s="638"/>
      <c r="H27" s="477"/>
      <c r="I27" s="477"/>
      <c r="J27" s="477"/>
    </row>
    <row r="28" spans="1:10" s="478" customFormat="1" ht="45" x14ac:dyDescent="0.25">
      <c r="A28" s="472" t="s">
        <v>125</v>
      </c>
      <c r="B28" s="656" t="s">
        <v>1931</v>
      </c>
      <c r="C28" s="482" t="s">
        <v>2028</v>
      </c>
      <c r="D28" s="482" t="s">
        <v>2028</v>
      </c>
      <c r="E28" s="482" t="s">
        <v>2028</v>
      </c>
      <c r="F28" s="482" t="s">
        <v>2028</v>
      </c>
      <c r="G28" s="638">
        <v>1</v>
      </c>
      <c r="H28" s="477"/>
      <c r="I28" s="477"/>
      <c r="J28" s="477"/>
    </row>
    <row r="29" spans="1:10" s="478" customFormat="1" ht="47.25" x14ac:dyDescent="0.25">
      <c r="A29" s="472" t="s">
        <v>126</v>
      </c>
      <c r="B29" s="656" t="s">
        <v>1932</v>
      </c>
      <c r="C29" s="474" t="s">
        <v>1934</v>
      </c>
      <c r="D29" s="474" t="s">
        <v>1934</v>
      </c>
      <c r="E29" s="474" t="s">
        <v>1934</v>
      </c>
      <c r="F29" s="474" t="s">
        <v>1934</v>
      </c>
      <c r="G29" s="638"/>
      <c r="H29" s="477"/>
      <c r="I29" s="477"/>
      <c r="J29" s="477"/>
    </row>
    <row r="30" spans="1:10" s="478" customFormat="1" ht="31.5" x14ac:dyDescent="0.25">
      <c r="A30" s="472" t="s">
        <v>1790</v>
      </c>
      <c r="B30" s="656" t="s">
        <v>1933</v>
      </c>
      <c r="C30" s="474" t="s">
        <v>1934</v>
      </c>
      <c r="D30" s="474" t="s">
        <v>1934</v>
      </c>
      <c r="E30" s="474" t="s">
        <v>1934</v>
      </c>
      <c r="F30" s="474" t="s">
        <v>1934</v>
      </c>
      <c r="G30" s="638"/>
      <c r="H30" s="477"/>
      <c r="I30" s="477"/>
      <c r="J30" s="477"/>
    </row>
    <row r="31" spans="1:10" s="478" customFormat="1" ht="31.5" x14ac:dyDescent="0.25">
      <c r="A31" s="472">
        <v>3</v>
      </c>
      <c r="B31" s="657" t="s">
        <v>1935</v>
      </c>
      <c r="C31" s="480"/>
      <c r="D31" s="480"/>
      <c r="E31" s="481"/>
      <c r="F31" s="481"/>
      <c r="G31" s="638"/>
      <c r="H31" s="477"/>
      <c r="I31" s="477"/>
      <c r="J31" s="477"/>
    </row>
    <row r="32" spans="1:10" s="478" customFormat="1" ht="31.5" x14ac:dyDescent="0.25">
      <c r="A32" s="472" t="s">
        <v>1936</v>
      </c>
      <c r="B32" s="656" t="s">
        <v>1937</v>
      </c>
      <c r="C32" s="474" t="s">
        <v>1934</v>
      </c>
      <c r="D32" s="474" t="s">
        <v>1934</v>
      </c>
      <c r="E32" s="474" t="s">
        <v>1934</v>
      </c>
      <c r="F32" s="474" t="s">
        <v>1934</v>
      </c>
      <c r="G32" s="638"/>
      <c r="H32" s="477"/>
      <c r="I32" s="477"/>
      <c r="J32" s="477"/>
    </row>
    <row r="33" spans="1:10" s="478" customFormat="1" x14ac:dyDescent="0.25">
      <c r="A33" s="472" t="s">
        <v>1938</v>
      </c>
      <c r="B33" s="656" t="s">
        <v>1939</v>
      </c>
      <c r="C33" s="474">
        <v>40740</v>
      </c>
      <c r="D33" s="485">
        <v>41455</v>
      </c>
      <c r="E33" s="474">
        <v>40740</v>
      </c>
      <c r="F33" s="485">
        <v>41455</v>
      </c>
      <c r="G33" s="658">
        <v>0.995</v>
      </c>
      <c r="H33" s="659"/>
      <c r="I33" s="477"/>
      <c r="J33" s="477"/>
    </row>
    <row r="34" spans="1:10" s="478" customFormat="1" x14ac:dyDescent="0.25">
      <c r="A34" s="472" t="s">
        <v>1941</v>
      </c>
      <c r="B34" s="656" t="s">
        <v>1942</v>
      </c>
      <c r="C34" s="474">
        <v>40806</v>
      </c>
      <c r="D34" s="474">
        <v>42339</v>
      </c>
      <c r="E34" s="474">
        <v>40806</v>
      </c>
      <c r="F34" s="474"/>
      <c r="G34" s="638">
        <v>0.99</v>
      </c>
      <c r="H34" s="660">
        <v>0.75</v>
      </c>
      <c r="I34" s="477"/>
      <c r="J34" s="477"/>
    </row>
    <row r="35" spans="1:10" s="478" customFormat="1" x14ac:dyDescent="0.25">
      <c r="A35" s="472" t="s">
        <v>1943</v>
      </c>
      <c r="B35" s="656" t="s">
        <v>1944</v>
      </c>
      <c r="C35" s="474">
        <v>40901</v>
      </c>
      <c r="D35" s="474">
        <v>42358</v>
      </c>
      <c r="E35" s="474">
        <v>40901</v>
      </c>
      <c r="F35" s="474"/>
      <c r="G35" s="489">
        <v>0.9</v>
      </c>
      <c r="H35" s="660">
        <v>0.87</v>
      </c>
      <c r="I35" s="477"/>
      <c r="J35" s="477"/>
    </row>
    <row r="36" spans="1:10" s="478" customFormat="1" x14ac:dyDescent="0.25">
      <c r="A36" s="472" t="s">
        <v>1945</v>
      </c>
      <c r="B36" s="656" t="s">
        <v>1946</v>
      </c>
      <c r="C36" s="474">
        <v>42369</v>
      </c>
      <c r="D36" s="474">
        <v>42369</v>
      </c>
      <c r="E36" s="488"/>
      <c r="F36" s="474"/>
      <c r="G36" s="489"/>
      <c r="H36" s="659"/>
      <c r="I36" s="477"/>
      <c r="J36" s="477"/>
    </row>
    <row r="37" spans="1:10" s="478" customFormat="1" x14ac:dyDescent="0.25">
      <c r="A37" s="472">
        <v>4</v>
      </c>
      <c r="B37" s="657" t="s">
        <v>1947</v>
      </c>
      <c r="C37" s="474"/>
      <c r="D37" s="474"/>
      <c r="E37" s="488"/>
      <c r="F37" s="488"/>
      <c r="G37" s="489"/>
      <c r="H37" s="659"/>
      <c r="I37" s="477"/>
      <c r="J37" s="477"/>
    </row>
    <row r="38" spans="1:10" s="478" customFormat="1" x14ac:dyDescent="0.25">
      <c r="A38" s="472" t="s">
        <v>1948</v>
      </c>
      <c r="B38" s="656" t="s">
        <v>1949</v>
      </c>
      <c r="C38" s="474">
        <v>40718</v>
      </c>
      <c r="D38" s="474">
        <v>42363</v>
      </c>
      <c r="E38" s="474">
        <v>40718</v>
      </c>
      <c r="F38" s="474"/>
      <c r="G38" s="489">
        <v>0.9</v>
      </c>
      <c r="H38" s="660">
        <v>0.87</v>
      </c>
      <c r="I38" s="477"/>
      <c r="J38" s="477"/>
    </row>
    <row r="39" spans="1:10" s="478" customFormat="1" ht="47.25" x14ac:dyDescent="0.25">
      <c r="A39" s="472" t="s">
        <v>1950</v>
      </c>
      <c r="B39" s="656" t="s">
        <v>1951</v>
      </c>
      <c r="C39" s="474" t="s">
        <v>1934</v>
      </c>
      <c r="D39" s="474" t="s">
        <v>1934</v>
      </c>
      <c r="E39" s="474" t="s">
        <v>1934</v>
      </c>
      <c r="F39" s="474" t="s">
        <v>1934</v>
      </c>
      <c r="G39" s="489"/>
      <c r="H39" s="659"/>
      <c r="I39" s="477"/>
      <c r="J39" s="477"/>
    </row>
    <row r="40" spans="1:10" s="478" customFormat="1" ht="31.5" x14ac:dyDescent="0.25">
      <c r="A40" s="492" t="s">
        <v>1953</v>
      </c>
      <c r="B40" s="661" t="s">
        <v>1954</v>
      </c>
      <c r="C40" s="474" t="s">
        <v>1934</v>
      </c>
      <c r="D40" s="474" t="s">
        <v>1934</v>
      </c>
      <c r="E40" s="474" t="s">
        <v>1934</v>
      </c>
      <c r="F40" s="474" t="s">
        <v>1934</v>
      </c>
      <c r="G40" s="489"/>
      <c r="H40" s="659"/>
      <c r="I40" s="477"/>
      <c r="J40" s="477"/>
    </row>
    <row r="41" spans="1:10" s="478" customFormat="1" ht="41.25" customHeight="1" x14ac:dyDescent="0.25">
      <c r="A41" s="495" t="s">
        <v>1955</v>
      </c>
      <c r="B41" s="662" t="s">
        <v>1956</v>
      </c>
      <c r="C41" s="474">
        <v>42369</v>
      </c>
      <c r="D41" s="474">
        <v>42369</v>
      </c>
      <c r="E41" s="488"/>
      <c r="F41" s="474"/>
      <c r="G41" s="489">
        <v>0.19</v>
      </c>
      <c r="H41" s="660">
        <v>0.19</v>
      </c>
      <c r="I41" s="663" t="s">
        <v>2029</v>
      </c>
      <c r="J41" s="664"/>
    </row>
    <row r="42" spans="1:10" s="478" customFormat="1" x14ac:dyDescent="0.25">
      <c r="A42" s="499"/>
      <c r="B42" s="499"/>
      <c r="C42" s="499"/>
      <c r="D42" s="499"/>
      <c r="E42" s="499"/>
      <c r="F42" s="499"/>
      <c r="G42" s="499"/>
    </row>
    <row r="43" spans="1:10" s="478" customFormat="1" x14ac:dyDescent="0.25">
      <c r="A43" s="500"/>
      <c r="B43" s="500"/>
      <c r="C43" s="500"/>
      <c r="D43" s="500"/>
      <c r="E43" s="500"/>
      <c r="F43" s="500"/>
      <c r="G43" s="500"/>
      <c r="H43" s="500"/>
    </row>
    <row r="44" spans="1:10" s="478" customFormat="1" x14ac:dyDescent="0.25">
      <c r="A44" s="501"/>
      <c r="B44" s="500"/>
      <c r="C44" s="500"/>
      <c r="D44" s="500"/>
      <c r="E44" s="500"/>
      <c r="F44" s="500"/>
      <c r="G44" s="500"/>
      <c r="H44" s="500"/>
    </row>
    <row r="45" spans="1:10" s="478" customFormat="1" x14ac:dyDescent="0.25">
      <c r="A45" s="501"/>
      <c r="B45" s="501"/>
      <c r="C45" s="501"/>
      <c r="D45" s="501"/>
      <c r="E45" s="501"/>
      <c r="F45" s="501"/>
      <c r="G45" s="501"/>
      <c r="H45" s="501"/>
    </row>
    <row r="46" spans="1:10" x14ac:dyDescent="0.25">
      <c r="A46" s="478"/>
      <c r="B46" s="502"/>
      <c r="C46" s="502"/>
      <c r="D46" s="503"/>
      <c r="E46" s="503"/>
      <c r="F46" s="503"/>
      <c r="G46" s="504"/>
    </row>
  </sheetData>
  <mergeCells count="14">
    <mergeCell ref="B44:H44"/>
    <mergeCell ref="B46:C46"/>
    <mergeCell ref="I16:I18"/>
    <mergeCell ref="J16:J18"/>
    <mergeCell ref="C17:D17"/>
    <mergeCell ref="E17:F17"/>
    <mergeCell ref="I41:J41"/>
    <mergeCell ref="A43:H43"/>
    <mergeCell ref="A3:H3"/>
    <mergeCell ref="A16:A18"/>
    <mergeCell ref="B16:B18"/>
    <mergeCell ref="C16:F16"/>
    <mergeCell ref="G16:G18"/>
    <mergeCell ref="H16:H18"/>
  </mergeCells>
  <pageMargins left="0.7" right="0.24" top="0.53" bottom="0.75" header="0.3" footer="0.3"/>
  <pageSetup paperSize="9" scale="5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100"/>
  <sheetViews>
    <sheetView view="pageBreakPreview" topLeftCell="A52" zoomScale="90" zoomScaleNormal="100" zoomScaleSheetLayoutView="90" workbookViewId="0">
      <selection activeCell="A64" sqref="A64"/>
    </sheetView>
  </sheetViews>
  <sheetFormatPr defaultRowHeight="15.75" x14ac:dyDescent="0.25"/>
  <cols>
    <col min="1" max="2" width="57.875" style="377" customWidth="1"/>
    <col min="3" max="256" width="9" style="379"/>
    <col min="257" max="258" width="57.875" style="379" customWidth="1"/>
    <col min="259" max="512" width="9" style="379"/>
    <col min="513" max="514" width="57.875" style="379" customWidth="1"/>
    <col min="515" max="768" width="9" style="379"/>
    <col min="769" max="770" width="57.875" style="379" customWidth="1"/>
    <col min="771" max="1024" width="9" style="379"/>
    <col min="1025" max="1026" width="57.875" style="379" customWidth="1"/>
    <col min="1027" max="1280" width="9" style="379"/>
    <col min="1281" max="1282" width="57.875" style="379" customWidth="1"/>
    <col min="1283" max="1536" width="9" style="379"/>
    <col min="1537" max="1538" width="57.875" style="379" customWidth="1"/>
    <col min="1539" max="1792" width="9" style="379"/>
    <col min="1793" max="1794" width="57.875" style="379" customWidth="1"/>
    <col min="1795" max="2048" width="9" style="379"/>
    <col min="2049" max="2050" width="57.875" style="379" customWidth="1"/>
    <col min="2051" max="2304" width="9" style="379"/>
    <col min="2305" max="2306" width="57.875" style="379" customWidth="1"/>
    <col min="2307" max="2560" width="9" style="379"/>
    <col min="2561" max="2562" width="57.875" style="379" customWidth="1"/>
    <col min="2563" max="2816" width="9" style="379"/>
    <col min="2817" max="2818" width="57.875" style="379" customWidth="1"/>
    <col min="2819" max="3072" width="9" style="379"/>
    <col min="3073" max="3074" width="57.875" style="379" customWidth="1"/>
    <col min="3075" max="3328" width="9" style="379"/>
    <col min="3329" max="3330" width="57.875" style="379" customWidth="1"/>
    <col min="3331" max="3584" width="9" style="379"/>
    <col min="3585" max="3586" width="57.875" style="379" customWidth="1"/>
    <col min="3587" max="3840" width="9" style="379"/>
    <col min="3841" max="3842" width="57.875" style="379" customWidth="1"/>
    <col min="3843" max="4096" width="9" style="379"/>
    <col min="4097" max="4098" width="57.875" style="379" customWidth="1"/>
    <col min="4099" max="4352" width="9" style="379"/>
    <col min="4353" max="4354" width="57.875" style="379" customWidth="1"/>
    <col min="4355" max="4608" width="9" style="379"/>
    <col min="4609" max="4610" width="57.875" style="379" customWidth="1"/>
    <col min="4611" max="4864" width="9" style="379"/>
    <col min="4865" max="4866" width="57.875" style="379" customWidth="1"/>
    <col min="4867" max="5120" width="9" style="379"/>
    <col min="5121" max="5122" width="57.875" style="379" customWidth="1"/>
    <col min="5123" max="5376" width="9" style="379"/>
    <col min="5377" max="5378" width="57.875" style="379" customWidth="1"/>
    <col min="5379" max="5632" width="9" style="379"/>
    <col min="5633" max="5634" width="57.875" style="379" customWidth="1"/>
    <col min="5635" max="5888" width="9" style="379"/>
    <col min="5889" max="5890" width="57.875" style="379" customWidth="1"/>
    <col min="5891" max="6144" width="9" style="379"/>
    <col min="6145" max="6146" width="57.875" style="379" customWidth="1"/>
    <col min="6147" max="6400" width="9" style="379"/>
    <col min="6401" max="6402" width="57.875" style="379" customWidth="1"/>
    <col min="6403" max="6656" width="9" style="379"/>
    <col min="6657" max="6658" width="57.875" style="379" customWidth="1"/>
    <col min="6659" max="6912" width="9" style="379"/>
    <col min="6913" max="6914" width="57.875" style="379" customWidth="1"/>
    <col min="6915" max="7168" width="9" style="379"/>
    <col min="7169" max="7170" width="57.875" style="379" customWidth="1"/>
    <col min="7171" max="7424" width="9" style="379"/>
    <col min="7425" max="7426" width="57.875" style="379" customWidth="1"/>
    <col min="7427" max="7680" width="9" style="379"/>
    <col min="7681" max="7682" width="57.875" style="379" customWidth="1"/>
    <col min="7683" max="7936" width="9" style="379"/>
    <col min="7937" max="7938" width="57.875" style="379" customWidth="1"/>
    <col min="7939" max="8192" width="9" style="379"/>
    <col min="8193" max="8194" width="57.875" style="379" customWidth="1"/>
    <col min="8195" max="8448" width="9" style="379"/>
    <col min="8449" max="8450" width="57.875" style="379" customWidth="1"/>
    <col min="8451" max="8704" width="9" style="379"/>
    <col min="8705" max="8706" width="57.875" style="379" customWidth="1"/>
    <col min="8707" max="8960" width="9" style="379"/>
    <col min="8961" max="8962" width="57.875" style="379" customWidth="1"/>
    <col min="8963" max="9216" width="9" style="379"/>
    <col min="9217" max="9218" width="57.875" style="379" customWidth="1"/>
    <col min="9219" max="9472" width="9" style="379"/>
    <col min="9473" max="9474" width="57.875" style="379" customWidth="1"/>
    <col min="9475" max="9728" width="9" style="379"/>
    <col min="9729" max="9730" width="57.875" style="379" customWidth="1"/>
    <col min="9731" max="9984" width="9" style="379"/>
    <col min="9985" max="9986" width="57.875" style="379" customWidth="1"/>
    <col min="9987" max="10240" width="9" style="379"/>
    <col min="10241" max="10242" width="57.875" style="379" customWidth="1"/>
    <col min="10243" max="10496" width="9" style="379"/>
    <col min="10497" max="10498" width="57.875" style="379" customWidth="1"/>
    <col min="10499" max="10752" width="9" style="379"/>
    <col min="10753" max="10754" width="57.875" style="379" customWidth="1"/>
    <col min="10755" max="11008" width="9" style="379"/>
    <col min="11009" max="11010" width="57.875" style="379" customWidth="1"/>
    <col min="11011" max="11264" width="9" style="379"/>
    <col min="11265" max="11266" width="57.875" style="379" customWidth="1"/>
    <col min="11267" max="11520" width="9" style="379"/>
    <col min="11521" max="11522" width="57.875" style="379" customWidth="1"/>
    <col min="11523" max="11776" width="9" style="379"/>
    <col min="11777" max="11778" width="57.875" style="379" customWidth="1"/>
    <col min="11779" max="12032" width="9" style="379"/>
    <col min="12033" max="12034" width="57.875" style="379" customWidth="1"/>
    <col min="12035" max="12288" width="9" style="379"/>
    <col min="12289" max="12290" width="57.875" style="379" customWidth="1"/>
    <col min="12291" max="12544" width="9" style="379"/>
    <col min="12545" max="12546" width="57.875" style="379" customWidth="1"/>
    <col min="12547" max="12800" width="9" style="379"/>
    <col min="12801" max="12802" width="57.875" style="379" customWidth="1"/>
    <col min="12803" max="13056" width="9" style="379"/>
    <col min="13057" max="13058" width="57.875" style="379" customWidth="1"/>
    <col min="13059" max="13312" width="9" style="379"/>
    <col min="13313" max="13314" width="57.875" style="379" customWidth="1"/>
    <col min="13315" max="13568" width="9" style="379"/>
    <col min="13569" max="13570" width="57.875" style="379" customWidth="1"/>
    <col min="13571" max="13824" width="9" style="379"/>
    <col min="13825" max="13826" width="57.875" style="379" customWidth="1"/>
    <col min="13827" max="14080" width="9" style="379"/>
    <col min="14081" max="14082" width="57.875" style="379" customWidth="1"/>
    <col min="14083" max="14336" width="9" style="379"/>
    <col min="14337" max="14338" width="57.875" style="379" customWidth="1"/>
    <col min="14339" max="14592" width="9" style="379"/>
    <col min="14593" max="14594" width="57.875" style="379" customWidth="1"/>
    <col min="14595" max="14848" width="9" style="379"/>
    <col min="14849" max="14850" width="57.875" style="379" customWidth="1"/>
    <col min="14851" max="15104" width="9" style="379"/>
    <col min="15105" max="15106" width="57.875" style="379" customWidth="1"/>
    <col min="15107" max="15360" width="9" style="379"/>
    <col min="15361" max="15362" width="57.875" style="379" customWidth="1"/>
    <col min="15363" max="15616" width="9" style="379"/>
    <col min="15617" max="15618" width="57.875" style="379" customWidth="1"/>
    <col min="15619" max="15872" width="9" style="379"/>
    <col min="15873" max="15874" width="57.875" style="379" customWidth="1"/>
    <col min="15875" max="16128" width="9" style="379"/>
    <col min="16129" max="16130" width="57.875" style="379" customWidth="1"/>
    <col min="16131" max="16384" width="9" style="379"/>
  </cols>
  <sheetData>
    <row r="1" spans="1:2" x14ac:dyDescent="0.25">
      <c r="B1" s="378" t="s">
        <v>1806</v>
      </c>
    </row>
    <row r="2" spans="1:2" x14ac:dyDescent="0.25">
      <c r="B2" s="378" t="s">
        <v>1</v>
      </c>
    </row>
    <row r="3" spans="1:2" x14ac:dyDescent="0.25">
      <c r="B3" s="378" t="s">
        <v>1807</v>
      </c>
    </row>
    <row r="4" spans="1:2" x14ac:dyDescent="0.25">
      <c r="B4" s="378"/>
    </row>
    <row r="5" spans="1:2" ht="30.75" customHeight="1" x14ac:dyDescent="0.25">
      <c r="A5" s="380" t="s">
        <v>1808</v>
      </c>
      <c r="B5" s="381"/>
    </row>
    <row r="6" spans="1:2" x14ac:dyDescent="0.25">
      <c r="B6" s="378"/>
    </row>
    <row r="7" spans="1:2" x14ac:dyDescent="0.25">
      <c r="B7" s="378" t="s">
        <v>1809</v>
      </c>
    </row>
    <row r="8" spans="1:2" x14ac:dyDescent="0.25">
      <c r="B8" s="378" t="s">
        <v>1810</v>
      </c>
    </row>
    <row r="9" spans="1:2" x14ac:dyDescent="0.25">
      <c r="B9" s="378"/>
    </row>
    <row r="10" spans="1:2" x14ac:dyDescent="0.25">
      <c r="B10" s="382" t="s">
        <v>1811</v>
      </c>
    </row>
    <row r="11" spans="1:2" x14ac:dyDescent="0.25">
      <c r="B11" s="378" t="s">
        <v>1709</v>
      </c>
    </row>
    <row r="12" spans="1:2" x14ac:dyDescent="0.25">
      <c r="B12" s="378" t="s">
        <v>8</v>
      </c>
    </row>
    <row r="13" spans="1:2" ht="16.5" thickBot="1" x14ac:dyDescent="0.3">
      <c r="B13" s="383"/>
    </row>
    <row r="14" spans="1:2" ht="30.75" thickBot="1" x14ac:dyDescent="0.3">
      <c r="A14" s="384" t="s">
        <v>10</v>
      </c>
      <c r="B14" s="385" t="s">
        <v>2030</v>
      </c>
    </row>
    <row r="15" spans="1:2" ht="16.5" thickBot="1" x14ac:dyDescent="0.3">
      <c r="A15" s="384" t="s">
        <v>1813</v>
      </c>
      <c r="B15" s="386" t="s">
        <v>2031</v>
      </c>
    </row>
    <row r="16" spans="1:2" ht="16.5" thickBot="1" x14ac:dyDescent="0.3">
      <c r="A16" s="384" t="s">
        <v>1815</v>
      </c>
      <c r="B16" s="387" t="s">
        <v>1816</v>
      </c>
    </row>
    <row r="17" spans="1:2" ht="16.5" thickBot="1" x14ac:dyDescent="0.3">
      <c r="A17" s="384" t="s">
        <v>1817</v>
      </c>
      <c r="B17" s="387"/>
    </row>
    <row r="18" spans="1:2" ht="16.5" thickBot="1" x14ac:dyDescent="0.3">
      <c r="A18" s="400" t="s">
        <v>1819</v>
      </c>
      <c r="B18" s="386">
        <v>2015</v>
      </c>
    </row>
    <row r="19" spans="1:2" ht="16.5" thickBot="1" x14ac:dyDescent="0.3">
      <c r="A19" s="392" t="s">
        <v>1821</v>
      </c>
      <c r="B19" s="393" t="s">
        <v>1822</v>
      </c>
    </row>
    <row r="20" spans="1:2" ht="16.5" thickBot="1" x14ac:dyDescent="0.3">
      <c r="A20" s="394" t="s">
        <v>1823</v>
      </c>
      <c r="B20" s="395"/>
    </row>
    <row r="21" spans="1:2" ht="105.75" thickBot="1" x14ac:dyDescent="0.3">
      <c r="A21" s="395" t="s">
        <v>1824</v>
      </c>
      <c r="B21" s="395" t="s">
        <v>2015</v>
      </c>
    </row>
    <row r="22" spans="1:2" ht="60.75" thickBot="1" x14ac:dyDescent="0.3">
      <c r="A22" s="397" t="s">
        <v>1826</v>
      </c>
      <c r="B22" s="398" t="s">
        <v>2032</v>
      </c>
    </row>
    <row r="23" spans="1:2" ht="60.75" thickBot="1" x14ac:dyDescent="0.3">
      <c r="A23" s="399" t="s">
        <v>1828</v>
      </c>
      <c r="B23" s="395" t="s">
        <v>2033</v>
      </c>
    </row>
    <row r="24" spans="1:2" ht="16.5" thickBot="1" x14ac:dyDescent="0.3">
      <c r="A24" s="400" t="s">
        <v>1830</v>
      </c>
      <c r="B24" s="395"/>
    </row>
    <row r="25" spans="1:2" ht="30.75" thickBot="1" x14ac:dyDescent="0.3">
      <c r="A25" s="399" t="s">
        <v>1831</v>
      </c>
      <c r="B25" s="398" t="s">
        <v>1984</v>
      </c>
    </row>
    <row r="26" spans="1:2" ht="16.5" thickBot="1" x14ac:dyDescent="0.3">
      <c r="A26" s="400" t="s">
        <v>1833</v>
      </c>
      <c r="B26" s="395"/>
    </row>
    <row r="27" spans="1:2" ht="30.75" thickBot="1" x14ac:dyDescent="0.3">
      <c r="A27" s="401" t="s">
        <v>1834</v>
      </c>
      <c r="B27" s="395" t="s">
        <v>1984</v>
      </c>
    </row>
    <row r="28" spans="1:2" ht="16.5" thickBot="1" x14ac:dyDescent="0.3">
      <c r="A28" s="400" t="s">
        <v>1835</v>
      </c>
      <c r="B28" s="402"/>
    </row>
    <row r="29" spans="1:2" ht="16.5" thickBot="1" x14ac:dyDescent="0.3">
      <c r="A29" s="394" t="s">
        <v>1836</v>
      </c>
      <c r="B29" s="402"/>
    </row>
    <row r="30" spans="1:2" ht="16.5" thickBot="1" x14ac:dyDescent="0.3">
      <c r="A30" s="400" t="s">
        <v>1837</v>
      </c>
      <c r="B30" s="403"/>
    </row>
    <row r="31" spans="1:2" ht="28.5" x14ac:dyDescent="0.25">
      <c r="A31" s="394" t="s">
        <v>1838</v>
      </c>
      <c r="B31" s="397"/>
    </row>
    <row r="32" spans="1:2" ht="45" x14ac:dyDescent="0.25">
      <c r="A32" s="404" t="s">
        <v>1839</v>
      </c>
      <c r="B32" s="404"/>
    </row>
    <row r="33" spans="1:3" x14ac:dyDescent="0.25">
      <c r="A33" s="404" t="s">
        <v>1841</v>
      </c>
      <c r="B33" s="404"/>
    </row>
    <row r="34" spans="1:3" x14ac:dyDescent="0.25">
      <c r="A34" s="404" t="s">
        <v>1842</v>
      </c>
      <c r="B34" s="404"/>
    </row>
    <row r="35" spans="1:3" ht="16.5" thickBot="1" x14ac:dyDescent="0.3">
      <c r="A35" s="405" t="s">
        <v>1844</v>
      </c>
      <c r="B35" s="406"/>
    </row>
    <row r="36" spans="1:3" ht="29.25" thickBot="1" x14ac:dyDescent="0.3">
      <c r="A36" s="407" t="s">
        <v>2018</v>
      </c>
      <c r="B36" s="652">
        <v>578.26</v>
      </c>
    </row>
    <row r="37" spans="1:3" ht="45.75" thickBot="1" x14ac:dyDescent="0.3">
      <c r="A37" s="395" t="s">
        <v>1846</v>
      </c>
      <c r="B37" s="395" t="s">
        <v>2033</v>
      </c>
    </row>
    <row r="38" spans="1:3" ht="29.25" thickBot="1" x14ac:dyDescent="0.3">
      <c r="A38" s="409" t="s">
        <v>1847</v>
      </c>
      <c r="B38" s="665">
        <v>570.29999999999995</v>
      </c>
      <c r="C38" s="379">
        <f>30.61+214.34</f>
        <v>244.95</v>
      </c>
    </row>
    <row r="39" spans="1:3" ht="29.25" thickBot="1" x14ac:dyDescent="0.3">
      <c r="A39" s="409" t="s">
        <v>1848</v>
      </c>
      <c r="B39" s="665">
        <f>B38</f>
        <v>570.29999999999995</v>
      </c>
    </row>
    <row r="40" spans="1:3" ht="16.5" thickBot="1" x14ac:dyDescent="0.3">
      <c r="A40" s="395" t="s">
        <v>1849</v>
      </c>
      <c r="B40" s="395"/>
    </row>
    <row r="41" spans="1:3" ht="29.25" thickBot="1" x14ac:dyDescent="0.3">
      <c r="A41" s="409" t="s">
        <v>1850</v>
      </c>
      <c r="B41" s="395"/>
    </row>
    <row r="42" spans="1:3" ht="16.5" thickBot="1" x14ac:dyDescent="0.3">
      <c r="A42" s="395" t="s">
        <v>1861</v>
      </c>
      <c r="B42" s="410">
        <f>B39</f>
        <v>570.29999999999995</v>
      </c>
    </row>
    <row r="43" spans="1:3" ht="16.5" thickBot="1" x14ac:dyDescent="0.3">
      <c r="A43" s="395" t="s">
        <v>1853</v>
      </c>
      <c r="B43" s="411">
        <f>533.9/B36</f>
        <v>0.92328710268737246</v>
      </c>
    </row>
    <row r="44" spans="1:3" ht="16.5" thickBot="1" x14ac:dyDescent="0.3">
      <c r="A44" s="395" t="s">
        <v>1854</v>
      </c>
      <c r="B44" s="413">
        <v>570.20000000000005</v>
      </c>
      <c r="C44" s="379" t="s">
        <v>1855</v>
      </c>
    </row>
    <row r="45" spans="1:3" ht="16.5" thickBot="1" x14ac:dyDescent="0.3">
      <c r="A45" s="395" t="s">
        <v>1856</v>
      </c>
      <c r="B45" s="413">
        <v>570.20000000000005</v>
      </c>
    </row>
    <row r="46" spans="1:3" ht="29.25" thickBot="1" x14ac:dyDescent="0.3">
      <c r="A46" s="409" t="s">
        <v>1975</v>
      </c>
      <c r="B46" s="395"/>
      <c r="C46" s="379">
        <f>B39-31.794*1.18</f>
        <v>532.78307999999993</v>
      </c>
    </row>
    <row r="47" spans="1:3" ht="16.5" thickBot="1" x14ac:dyDescent="0.3">
      <c r="A47" s="395" t="s">
        <v>1859</v>
      </c>
      <c r="B47" s="395"/>
    </row>
    <row r="48" spans="1:3" ht="16.5" thickBot="1" x14ac:dyDescent="0.3">
      <c r="A48" s="395" t="s">
        <v>1853</v>
      </c>
      <c r="B48" s="395"/>
    </row>
    <row r="49" spans="1:2" ht="16.5" thickBot="1" x14ac:dyDescent="0.3">
      <c r="A49" s="395" t="s">
        <v>1854</v>
      </c>
      <c r="B49" s="395"/>
    </row>
    <row r="50" spans="1:2" ht="16.5" thickBot="1" x14ac:dyDescent="0.3">
      <c r="A50" s="395" t="s">
        <v>1856</v>
      </c>
      <c r="B50" s="395"/>
    </row>
    <row r="51" spans="1:2" ht="29.25" thickBot="1" x14ac:dyDescent="0.3">
      <c r="A51" s="409" t="s">
        <v>1860</v>
      </c>
      <c r="B51" s="395"/>
    </row>
    <row r="52" spans="1:2" ht="16.5" thickBot="1" x14ac:dyDescent="0.3">
      <c r="A52" s="395" t="s">
        <v>1861</v>
      </c>
      <c r="B52" s="414"/>
    </row>
    <row r="53" spans="1:2" ht="16.5" thickBot="1" x14ac:dyDescent="0.3">
      <c r="A53" s="395" t="s">
        <v>1853</v>
      </c>
      <c r="B53" s="415"/>
    </row>
    <row r="54" spans="1:2" ht="16.5" thickBot="1" x14ac:dyDescent="0.3">
      <c r="A54" s="395" t="s">
        <v>1854</v>
      </c>
      <c r="B54" s="395"/>
    </row>
    <row r="55" spans="1:2" ht="16.5" thickBot="1" x14ac:dyDescent="0.3">
      <c r="A55" s="395" t="s">
        <v>1856</v>
      </c>
      <c r="B55" s="395"/>
    </row>
    <row r="56" spans="1:2" ht="29.25" thickBot="1" x14ac:dyDescent="0.3">
      <c r="A56" s="394" t="s">
        <v>1864</v>
      </c>
      <c r="B56" s="416"/>
    </row>
    <row r="57" spans="1:2" ht="16.5" thickBot="1" x14ac:dyDescent="0.3">
      <c r="A57" s="397" t="s">
        <v>1849</v>
      </c>
      <c r="B57" s="416"/>
    </row>
    <row r="58" spans="1:2" ht="16.5" thickBot="1" x14ac:dyDescent="0.3">
      <c r="A58" s="397" t="s">
        <v>1865</v>
      </c>
      <c r="B58" s="417">
        <v>1</v>
      </c>
    </row>
    <row r="59" spans="1:2" ht="16.5" thickBot="1" x14ac:dyDescent="0.3">
      <c r="A59" s="397" t="s">
        <v>1866</v>
      </c>
      <c r="B59" s="417">
        <v>1</v>
      </c>
    </row>
    <row r="60" spans="1:2" ht="16.5" thickBot="1" x14ac:dyDescent="0.3">
      <c r="A60" s="397" t="s">
        <v>1867</v>
      </c>
      <c r="B60" s="417">
        <v>1</v>
      </c>
    </row>
    <row r="61" spans="1:2" ht="16.5" thickBot="1" x14ac:dyDescent="0.3">
      <c r="A61" s="400" t="s">
        <v>1868</v>
      </c>
      <c r="B61" s="418">
        <f>B62/B39</f>
        <v>0.99982465369104001</v>
      </c>
    </row>
    <row r="62" spans="1:2" ht="16.5" thickBot="1" x14ac:dyDescent="0.3">
      <c r="A62" s="400" t="s">
        <v>1869</v>
      </c>
      <c r="B62" s="419">
        <f>B44+B54</f>
        <v>570.20000000000005</v>
      </c>
    </row>
    <row r="63" spans="1:2" ht="16.5" thickBot="1" x14ac:dyDescent="0.3">
      <c r="A63" s="400" t="s">
        <v>1870</v>
      </c>
      <c r="B63" s="418">
        <f>B64/B42</f>
        <v>0.99982465369104001</v>
      </c>
    </row>
    <row r="64" spans="1:2" ht="16.5" thickBot="1" x14ac:dyDescent="0.3">
      <c r="A64" s="392" t="s">
        <v>1871</v>
      </c>
      <c r="B64" s="420">
        <f>B45</f>
        <v>570.20000000000005</v>
      </c>
    </row>
    <row r="65" spans="1:2" x14ac:dyDescent="0.25">
      <c r="A65" s="394" t="s">
        <v>1872</v>
      </c>
      <c r="B65" s="421"/>
    </row>
    <row r="66" spans="1:2" x14ac:dyDescent="0.25">
      <c r="A66" s="404" t="s">
        <v>1873</v>
      </c>
      <c r="B66" s="422" t="s">
        <v>5</v>
      </c>
    </row>
    <row r="67" spans="1:2" x14ac:dyDescent="0.25">
      <c r="A67" s="404" t="s">
        <v>1874</v>
      </c>
      <c r="B67" s="422" t="s">
        <v>1962</v>
      </c>
    </row>
    <row r="68" spans="1:2" x14ac:dyDescent="0.25">
      <c r="A68" s="404" t="s">
        <v>1876</v>
      </c>
      <c r="B68" s="422"/>
    </row>
    <row r="69" spans="1:2" x14ac:dyDescent="0.25">
      <c r="A69" s="404" t="s">
        <v>1877</v>
      </c>
      <c r="B69" s="422" t="s">
        <v>2021</v>
      </c>
    </row>
    <row r="70" spans="1:2" ht="16.5" thickBot="1" x14ac:dyDescent="0.3">
      <c r="A70" s="406" t="s">
        <v>1879</v>
      </c>
      <c r="B70" s="423"/>
    </row>
    <row r="71" spans="1:2" ht="30.75" thickBot="1" x14ac:dyDescent="0.3">
      <c r="A71" s="397" t="s">
        <v>1880</v>
      </c>
      <c r="B71" s="399" t="s">
        <v>1962</v>
      </c>
    </row>
    <row r="72" spans="1:2" ht="29.25" thickBot="1" x14ac:dyDescent="0.3">
      <c r="A72" s="400" t="s">
        <v>1881</v>
      </c>
      <c r="B72" s="399"/>
    </row>
    <row r="73" spans="1:2" ht="16.5" thickBot="1" x14ac:dyDescent="0.3">
      <c r="A73" s="397" t="s">
        <v>1849</v>
      </c>
      <c r="B73" s="424"/>
    </row>
    <row r="74" spans="1:2" ht="16.5" thickBot="1" x14ac:dyDescent="0.3">
      <c r="A74" s="397" t="s">
        <v>1882</v>
      </c>
      <c r="B74" s="399"/>
    </row>
    <row r="75" spans="1:2" ht="16.5" thickBot="1" x14ac:dyDescent="0.3">
      <c r="A75" s="397" t="s">
        <v>1883</v>
      </c>
      <c r="B75" s="426">
        <v>10</v>
      </c>
    </row>
    <row r="76" spans="1:2" ht="16.5" thickBot="1" x14ac:dyDescent="0.3">
      <c r="A76" s="427" t="s">
        <v>1884</v>
      </c>
      <c r="B76" s="421" t="s">
        <v>2022</v>
      </c>
    </row>
    <row r="77" spans="1:2" ht="16.5" thickBot="1" x14ac:dyDescent="0.3">
      <c r="A77" s="400" t="s">
        <v>1885</v>
      </c>
      <c r="B77" s="428"/>
    </row>
    <row r="78" spans="1:2" ht="16.5" thickBot="1" x14ac:dyDescent="0.3">
      <c r="A78" s="404" t="s">
        <v>1886</v>
      </c>
      <c r="B78" s="429" t="s">
        <v>2023</v>
      </c>
    </row>
    <row r="79" spans="1:2" ht="16.5" thickBot="1" x14ac:dyDescent="0.3">
      <c r="A79" s="404" t="s">
        <v>1887</v>
      </c>
      <c r="B79" s="429"/>
    </row>
    <row r="80" spans="1:2" ht="16.5" thickBot="1" x14ac:dyDescent="0.3">
      <c r="A80" s="404" t="s">
        <v>1888</v>
      </c>
      <c r="B80" s="429"/>
    </row>
    <row r="81" spans="1:2" ht="29.25" thickBot="1" x14ac:dyDescent="0.3">
      <c r="A81" s="430" t="s">
        <v>1889</v>
      </c>
      <c r="B81" s="424"/>
    </row>
    <row r="82" spans="1:2" ht="28.5" x14ac:dyDescent="0.25">
      <c r="A82" s="394" t="s">
        <v>1890</v>
      </c>
      <c r="B82" s="431" t="s">
        <v>1891</v>
      </c>
    </row>
    <row r="83" spans="1:2" x14ac:dyDescent="0.25">
      <c r="A83" s="404" t="s">
        <v>1892</v>
      </c>
      <c r="B83" s="432"/>
    </row>
    <row r="84" spans="1:2" x14ac:dyDescent="0.25">
      <c r="A84" s="404" t="s">
        <v>1893</v>
      </c>
      <c r="B84" s="432"/>
    </row>
    <row r="85" spans="1:2" x14ac:dyDescent="0.25">
      <c r="A85" s="404" t="s">
        <v>1894</v>
      </c>
      <c r="B85" s="432"/>
    </row>
    <row r="86" spans="1:2" x14ac:dyDescent="0.25">
      <c r="A86" s="404" t="s">
        <v>1895</v>
      </c>
      <c r="B86" s="432"/>
    </row>
    <row r="87" spans="1:2" ht="16.5" thickBot="1" x14ac:dyDescent="0.3">
      <c r="A87" s="433" t="s">
        <v>1896</v>
      </c>
      <c r="B87" s="434"/>
    </row>
    <row r="89" spans="1:2" x14ac:dyDescent="0.25">
      <c r="A89" s="435" t="s">
        <v>1897</v>
      </c>
      <c r="B89" s="435"/>
    </row>
    <row r="90" spans="1:2" ht="29.25" customHeight="1" x14ac:dyDescent="0.25">
      <c r="A90" s="436" t="s">
        <v>1898</v>
      </c>
      <c r="B90" s="436"/>
    </row>
    <row r="91" spans="1:2" x14ac:dyDescent="0.25">
      <c r="A91" s="377" t="s">
        <v>1899</v>
      </c>
    </row>
    <row r="92" spans="1:2" x14ac:dyDescent="0.25">
      <c r="A92" s="377" t="s">
        <v>1900</v>
      </c>
    </row>
    <row r="93" spans="1:2" x14ac:dyDescent="0.25">
      <c r="A93" s="377" t="s">
        <v>1901</v>
      </c>
    </row>
    <row r="94" spans="1:2" x14ac:dyDescent="0.25">
      <c r="A94" s="377" t="s">
        <v>1902</v>
      </c>
    </row>
    <row r="95" spans="1:2" x14ac:dyDescent="0.25">
      <c r="A95" s="377" t="s">
        <v>1903</v>
      </c>
    </row>
    <row r="96" spans="1:2" x14ac:dyDescent="0.25">
      <c r="A96" s="437" t="s">
        <v>1904</v>
      </c>
      <c r="B96" s="437"/>
    </row>
    <row r="98" spans="1:2" x14ac:dyDescent="0.25">
      <c r="A98" s="438" t="s">
        <v>1905</v>
      </c>
      <c r="B98" s="439"/>
    </row>
    <row r="99" spans="1:2" x14ac:dyDescent="0.25">
      <c r="B99" s="440" t="s">
        <v>1906</v>
      </c>
    </row>
    <row r="100" spans="1:2" x14ac:dyDescent="0.25">
      <c r="B100" s="441" t="s">
        <v>1907</v>
      </c>
    </row>
  </sheetData>
  <mergeCells count="4">
    <mergeCell ref="A5:B5"/>
    <mergeCell ref="B82:B87"/>
    <mergeCell ref="A90:B90"/>
    <mergeCell ref="A96:B96"/>
  </mergeCells>
  <pageMargins left="0.59055118110236227" right="0" top="0.59055118110236227" bottom="0.59055118110236227" header="0.31496062992125984" footer="0.31496062992125984"/>
  <pageSetup paperSize="9" scale="75" fitToHeight="2" orientation="portrait" r:id="rId1"/>
  <headerFooter alignWithMargins="0">
    <oddFooter>Страница &amp;P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N46"/>
  <sheetViews>
    <sheetView view="pageBreakPreview" topLeftCell="A7" zoomScale="80" zoomScaleNormal="80" zoomScaleSheetLayoutView="80" workbookViewId="0">
      <selection activeCell="A64" sqref="A64"/>
    </sheetView>
  </sheetViews>
  <sheetFormatPr defaultRowHeight="15.75" x14ac:dyDescent="0.25"/>
  <cols>
    <col min="1" max="1" width="9" style="442"/>
    <col min="2" max="2" width="38.625" style="442" customWidth="1"/>
    <col min="3" max="3" width="12.75" style="442" customWidth="1"/>
    <col min="4" max="4" width="13.375" style="442" customWidth="1"/>
    <col min="5" max="5" width="12.5" style="442" customWidth="1"/>
    <col min="6" max="6" width="14.25" style="442" customWidth="1"/>
    <col min="7" max="7" width="15.25" style="442" customWidth="1"/>
    <col min="8" max="8" width="15.625" style="442" customWidth="1"/>
    <col min="9" max="9" width="15.375" style="442" customWidth="1"/>
    <col min="10" max="10" width="23.25" style="442" customWidth="1"/>
    <col min="11" max="11" width="12.5" style="442" customWidth="1"/>
    <col min="12" max="14" width="9" style="442"/>
    <col min="15" max="15" width="13" style="442" customWidth="1"/>
    <col min="16" max="259" width="9" style="442"/>
    <col min="260" max="260" width="5" style="442" customWidth="1"/>
    <col min="261" max="261" width="9" style="442"/>
    <col min="262" max="262" width="38.625" style="442" customWidth="1"/>
    <col min="263" max="263" width="12.75" style="442" customWidth="1"/>
    <col min="264" max="264" width="16.625" style="442" customWidth="1"/>
    <col min="265" max="265" width="20.75" style="442" customWidth="1"/>
    <col min="266" max="266" width="25.5" style="442" customWidth="1"/>
    <col min="267" max="267" width="12.5" style="442" customWidth="1"/>
    <col min="268" max="270" width="9" style="442"/>
    <col min="271" max="271" width="13" style="442" customWidth="1"/>
    <col min="272" max="515" width="9" style="442"/>
    <col min="516" max="516" width="5" style="442" customWidth="1"/>
    <col min="517" max="517" width="9" style="442"/>
    <col min="518" max="518" width="38.625" style="442" customWidth="1"/>
    <col min="519" max="519" width="12.75" style="442" customWidth="1"/>
    <col min="520" max="520" width="16.625" style="442" customWidth="1"/>
    <col min="521" max="521" width="20.75" style="442" customWidth="1"/>
    <col min="522" max="522" width="25.5" style="442" customWidth="1"/>
    <col min="523" max="523" width="12.5" style="442" customWidth="1"/>
    <col min="524" max="526" width="9" style="442"/>
    <col min="527" max="527" width="13" style="442" customWidth="1"/>
    <col min="528" max="771" width="9" style="442"/>
    <col min="772" max="772" width="5" style="442" customWidth="1"/>
    <col min="773" max="773" width="9" style="442"/>
    <col min="774" max="774" width="38.625" style="442" customWidth="1"/>
    <col min="775" max="775" width="12.75" style="442" customWidth="1"/>
    <col min="776" max="776" width="16.625" style="442" customWidth="1"/>
    <col min="777" max="777" width="20.75" style="442" customWidth="1"/>
    <col min="778" max="778" width="25.5" style="442" customWidth="1"/>
    <col min="779" max="779" width="12.5" style="442" customWidth="1"/>
    <col min="780" max="782" width="9" style="442"/>
    <col min="783" max="783" width="13" style="442" customWidth="1"/>
    <col min="784" max="1027" width="9" style="442"/>
    <col min="1028" max="1028" width="5" style="442" customWidth="1"/>
    <col min="1029" max="1029" width="9" style="442"/>
    <col min="1030" max="1030" width="38.625" style="442" customWidth="1"/>
    <col min="1031" max="1031" width="12.75" style="442" customWidth="1"/>
    <col min="1032" max="1032" width="16.625" style="442" customWidth="1"/>
    <col min="1033" max="1033" width="20.75" style="442" customWidth="1"/>
    <col min="1034" max="1034" width="25.5" style="442" customWidth="1"/>
    <col min="1035" max="1035" width="12.5" style="442" customWidth="1"/>
    <col min="1036" max="1038" width="9" style="442"/>
    <col min="1039" max="1039" width="13" style="442" customWidth="1"/>
    <col min="1040" max="1283" width="9" style="442"/>
    <col min="1284" max="1284" width="5" style="442" customWidth="1"/>
    <col min="1285" max="1285" width="9" style="442"/>
    <col min="1286" max="1286" width="38.625" style="442" customWidth="1"/>
    <col min="1287" max="1287" width="12.75" style="442" customWidth="1"/>
    <col min="1288" max="1288" width="16.625" style="442" customWidth="1"/>
    <col min="1289" max="1289" width="20.75" style="442" customWidth="1"/>
    <col min="1290" max="1290" width="25.5" style="442" customWidth="1"/>
    <col min="1291" max="1291" width="12.5" style="442" customWidth="1"/>
    <col min="1292" max="1294" width="9" style="442"/>
    <col min="1295" max="1295" width="13" style="442" customWidth="1"/>
    <col min="1296" max="1539" width="9" style="442"/>
    <col min="1540" max="1540" width="5" style="442" customWidth="1"/>
    <col min="1541" max="1541" width="9" style="442"/>
    <col min="1542" max="1542" width="38.625" style="442" customWidth="1"/>
    <col min="1543" max="1543" width="12.75" style="442" customWidth="1"/>
    <col min="1544" max="1544" width="16.625" style="442" customWidth="1"/>
    <col min="1545" max="1545" width="20.75" style="442" customWidth="1"/>
    <col min="1546" max="1546" width="25.5" style="442" customWidth="1"/>
    <col min="1547" max="1547" width="12.5" style="442" customWidth="1"/>
    <col min="1548" max="1550" width="9" style="442"/>
    <col min="1551" max="1551" width="13" style="442" customWidth="1"/>
    <col min="1552" max="1795" width="9" style="442"/>
    <col min="1796" max="1796" width="5" style="442" customWidth="1"/>
    <col min="1797" max="1797" width="9" style="442"/>
    <col min="1798" max="1798" width="38.625" style="442" customWidth="1"/>
    <col min="1799" max="1799" width="12.75" style="442" customWidth="1"/>
    <col min="1800" max="1800" width="16.625" style="442" customWidth="1"/>
    <col min="1801" max="1801" width="20.75" style="442" customWidth="1"/>
    <col min="1802" max="1802" width="25.5" style="442" customWidth="1"/>
    <col min="1803" max="1803" width="12.5" style="442" customWidth="1"/>
    <col min="1804" max="1806" width="9" style="442"/>
    <col min="1807" max="1807" width="13" style="442" customWidth="1"/>
    <col min="1808" max="2051" width="9" style="442"/>
    <col min="2052" max="2052" width="5" style="442" customWidth="1"/>
    <col min="2053" max="2053" width="9" style="442"/>
    <col min="2054" max="2054" width="38.625" style="442" customWidth="1"/>
    <col min="2055" max="2055" width="12.75" style="442" customWidth="1"/>
    <col min="2056" max="2056" width="16.625" style="442" customWidth="1"/>
    <col min="2057" max="2057" width="20.75" style="442" customWidth="1"/>
    <col min="2058" max="2058" width="25.5" style="442" customWidth="1"/>
    <col min="2059" max="2059" width="12.5" style="442" customWidth="1"/>
    <col min="2060" max="2062" width="9" style="442"/>
    <col min="2063" max="2063" width="13" style="442" customWidth="1"/>
    <col min="2064" max="2307" width="9" style="442"/>
    <col min="2308" max="2308" width="5" style="442" customWidth="1"/>
    <col min="2309" max="2309" width="9" style="442"/>
    <col min="2310" max="2310" width="38.625" style="442" customWidth="1"/>
    <col min="2311" max="2311" width="12.75" style="442" customWidth="1"/>
    <col min="2312" max="2312" width="16.625" style="442" customWidth="1"/>
    <col min="2313" max="2313" width="20.75" style="442" customWidth="1"/>
    <col min="2314" max="2314" width="25.5" style="442" customWidth="1"/>
    <col min="2315" max="2315" width="12.5" style="442" customWidth="1"/>
    <col min="2316" max="2318" width="9" style="442"/>
    <col min="2319" max="2319" width="13" style="442" customWidth="1"/>
    <col min="2320" max="2563" width="9" style="442"/>
    <col min="2564" max="2564" width="5" style="442" customWidth="1"/>
    <col min="2565" max="2565" width="9" style="442"/>
    <col min="2566" max="2566" width="38.625" style="442" customWidth="1"/>
    <col min="2567" max="2567" width="12.75" style="442" customWidth="1"/>
    <col min="2568" max="2568" width="16.625" style="442" customWidth="1"/>
    <col min="2569" max="2569" width="20.75" style="442" customWidth="1"/>
    <col min="2570" max="2570" width="25.5" style="442" customWidth="1"/>
    <col min="2571" max="2571" width="12.5" style="442" customWidth="1"/>
    <col min="2572" max="2574" width="9" style="442"/>
    <col min="2575" max="2575" width="13" style="442" customWidth="1"/>
    <col min="2576" max="2819" width="9" style="442"/>
    <col min="2820" max="2820" width="5" style="442" customWidth="1"/>
    <col min="2821" max="2821" width="9" style="442"/>
    <col min="2822" max="2822" width="38.625" style="442" customWidth="1"/>
    <col min="2823" max="2823" width="12.75" style="442" customWidth="1"/>
    <col min="2824" max="2824" width="16.625" style="442" customWidth="1"/>
    <col min="2825" max="2825" width="20.75" style="442" customWidth="1"/>
    <col min="2826" max="2826" width="25.5" style="442" customWidth="1"/>
    <col min="2827" max="2827" width="12.5" style="442" customWidth="1"/>
    <col min="2828" max="2830" width="9" style="442"/>
    <col min="2831" max="2831" width="13" style="442" customWidth="1"/>
    <col min="2832" max="3075" width="9" style="442"/>
    <col min="3076" max="3076" width="5" style="442" customWidth="1"/>
    <col min="3077" max="3077" width="9" style="442"/>
    <col min="3078" max="3078" width="38.625" style="442" customWidth="1"/>
    <col min="3079" max="3079" width="12.75" style="442" customWidth="1"/>
    <col min="3080" max="3080" width="16.625" style="442" customWidth="1"/>
    <col min="3081" max="3081" width="20.75" style="442" customWidth="1"/>
    <col min="3082" max="3082" width="25.5" style="442" customWidth="1"/>
    <col min="3083" max="3083" width="12.5" style="442" customWidth="1"/>
    <col min="3084" max="3086" width="9" style="442"/>
    <col min="3087" max="3087" width="13" style="442" customWidth="1"/>
    <col min="3088" max="3331" width="9" style="442"/>
    <col min="3332" max="3332" width="5" style="442" customWidth="1"/>
    <col min="3333" max="3333" width="9" style="442"/>
    <col min="3334" max="3334" width="38.625" style="442" customWidth="1"/>
    <col min="3335" max="3335" width="12.75" style="442" customWidth="1"/>
    <col min="3336" max="3336" width="16.625" style="442" customWidth="1"/>
    <col min="3337" max="3337" width="20.75" style="442" customWidth="1"/>
    <col min="3338" max="3338" width="25.5" style="442" customWidth="1"/>
    <col min="3339" max="3339" width="12.5" style="442" customWidth="1"/>
    <col min="3340" max="3342" width="9" style="442"/>
    <col min="3343" max="3343" width="13" style="442" customWidth="1"/>
    <col min="3344" max="3587" width="9" style="442"/>
    <col min="3588" max="3588" width="5" style="442" customWidth="1"/>
    <col min="3589" max="3589" width="9" style="442"/>
    <col min="3590" max="3590" width="38.625" style="442" customWidth="1"/>
    <col min="3591" max="3591" width="12.75" style="442" customWidth="1"/>
    <col min="3592" max="3592" width="16.625" style="442" customWidth="1"/>
    <col min="3593" max="3593" width="20.75" style="442" customWidth="1"/>
    <col min="3594" max="3594" width="25.5" style="442" customWidth="1"/>
    <col min="3595" max="3595" width="12.5" style="442" customWidth="1"/>
    <col min="3596" max="3598" width="9" style="442"/>
    <col min="3599" max="3599" width="13" style="442" customWidth="1"/>
    <col min="3600" max="3843" width="9" style="442"/>
    <col min="3844" max="3844" width="5" style="442" customWidth="1"/>
    <col min="3845" max="3845" width="9" style="442"/>
    <col min="3846" max="3846" width="38.625" style="442" customWidth="1"/>
    <col min="3847" max="3847" width="12.75" style="442" customWidth="1"/>
    <col min="3848" max="3848" width="16.625" style="442" customWidth="1"/>
    <col min="3849" max="3849" width="20.75" style="442" customWidth="1"/>
    <col min="3850" max="3850" width="25.5" style="442" customWidth="1"/>
    <col min="3851" max="3851" width="12.5" style="442" customWidth="1"/>
    <col min="3852" max="3854" width="9" style="442"/>
    <col min="3855" max="3855" width="13" style="442" customWidth="1"/>
    <col min="3856" max="4099" width="9" style="442"/>
    <col min="4100" max="4100" width="5" style="442" customWidth="1"/>
    <col min="4101" max="4101" width="9" style="442"/>
    <col min="4102" max="4102" width="38.625" style="442" customWidth="1"/>
    <col min="4103" max="4103" width="12.75" style="442" customWidth="1"/>
    <col min="4104" max="4104" width="16.625" style="442" customWidth="1"/>
    <col min="4105" max="4105" width="20.75" style="442" customWidth="1"/>
    <col min="4106" max="4106" width="25.5" style="442" customWidth="1"/>
    <col min="4107" max="4107" width="12.5" style="442" customWidth="1"/>
    <col min="4108" max="4110" width="9" style="442"/>
    <col min="4111" max="4111" width="13" style="442" customWidth="1"/>
    <col min="4112" max="4355" width="9" style="442"/>
    <col min="4356" max="4356" width="5" style="442" customWidth="1"/>
    <col min="4357" max="4357" width="9" style="442"/>
    <col min="4358" max="4358" width="38.625" style="442" customWidth="1"/>
    <col min="4359" max="4359" width="12.75" style="442" customWidth="1"/>
    <col min="4360" max="4360" width="16.625" style="442" customWidth="1"/>
    <col min="4361" max="4361" width="20.75" style="442" customWidth="1"/>
    <col min="4362" max="4362" width="25.5" style="442" customWidth="1"/>
    <col min="4363" max="4363" width="12.5" style="442" customWidth="1"/>
    <col min="4364" max="4366" width="9" style="442"/>
    <col min="4367" max="4367" width="13" style="442" customWidth="1"/>
    <col min="4368" max="4611" width="9" style="442"/>
    <col min="4612" max="4612" width="5" style="442" customWidth="1"/>
    <col min="4613" max="4613" width="9" style="442"/>
    <col min="4614" max="4614" width="38.625" style="442" customWidth="1"/>
    <col min="4615" max="4615" width="12.75" style="442" customWidth="1"/>
    <col min="4616" max="4616" width="16.625" style="442" customWidth="1"/>
    <col min="4617" max="4617" width="20.75" style="442" customWidth="1"/>
    <col min="4618" max="4618" width="25.5" style="442" customWidth="1"/>
    <col min="4619" max="4619" width="12.5" style="442" customWidth="1"/>
    <col min="4620" max="4622" width="9" style="442"/>
    <col min="4623" max="4623" width="13" style="442" customWidth="1"/>
    <col min="4624" max="4867" width="9" style="442"/>
    <col min="4868" max="4868" width="5" style="442" customWidth="1"/>
    <col min="4869" max="4869" width="9" style="442"/>
    <col min="4870" max="4870" width="38.625" style="442" customWidth="1"/>
    <col min="4871" max="4871" width="12.75" style="442" customWidth="1"/>
    <col min="4872" max="4872" width="16.625" style="442" customWidth="1"/>
    <col min="4873" max="4873" width="20.75" style="442" customWidth="1"/>
    <col min="4874" max="4874" width="25.5" style="442" customWidth="1"/>
    <col min="4875" max="4875" width="12.5" style="442" customWidth="1"/>
    <col min="4876" max="4878" width="9" style="442"/>
    <col min="4879" max="4879" width="13" style="442" customWidth="1"/>
    <col min="4880" max="5123" width="9" style="442"/>
    <col min="5124" max="5124" width="5" style="442" customWidth="1"/>
    <col min="5125" max="5125" width="9" style="442"/>
    <col min="5126" max="5126" width="38.625" style="442" customWidth="1"/>
    <col min="5127" max="5127" width="12.75" style="442" customWidth="1"/>
    <col min="5128" max="5128" width="16.625" style="442" customWidth="1"/>
    <col min="5129" max="5129" width="20.75" style="442" customWidth="1"/>
    <col min="5130" max="5130" width="25.5" style="442" customWidth="1"/>
    <col min="5131" max="5131" width="12.5" style="442" customWidth="1"/>
    <col min="5132" max="5134" width="9" style="442"/>
    <col min="5135" max="5135" width="13" style="442" customWidth="1"/>
    <col min="5136" max="5379" width="9" style="442"/>
    <col min="5380" max="5380" width="5" style="442" customWidth="1"/>
    <col min="5381" max="5381" width="9" style="442"/>
    <col min="5382" max="5382" width="38.625" style="442" customWidth="1"/>
    <col min="5383" max="5383" width="12.75" style="442" customWidth="1"/>
    <col min="5384" max="5384" width="16.625" style="442" customWidth="1"/>
    <col min="5385" max="5385" width="20.75" style="442" customWidth="1"/>
    <col min="5386" max="5386" width="25.5" style="442" customWidth="1"/>
    <col min="5387" max="5387" width="12.5" style="442" customWidth="1"/>
    <col min="5388" max="5390" width="9" style="442"/>
    <col min="5391" max="5391" width="13" style="442" customWidth="1"/>
    <col min="5392" max="5635" width="9" style="442"/>
    <col min="5636" max="5636" width="5" style="442" customWidth="1"/>
    <col min="5637" max="5637" width="9" style="442"/>
    <col min="5638" max="5638" width="38.625" style="442" customWidth="1"/>
    <col min="5639" max="5639" width="12.75" style="442" customWidth="1"/>
    <col min="5640" max="5640" width="16.625" style="442" customWidth="1"/>
    <col min="5641" max="5641" width="20.75" style="442" customWidth="1"/>
    <col min="5642" max="5642" width="25.5" style="442" customWidth="1"/>
    <col min="5643" max="5643" width="12.5" style="442" customWidth="1"/>
    <col min="5644" max="5646" width="9" style="442"/>
    <col min="5647" max="5647" width="13" style="442" customWidth="1"/>
    <col min="5648" max="5891" width="9" style="442"/>
    <col min="5892" max="5892" width="5" style="442" customWidth="1"/>
    <col min="5893" max="5893" width="9" style="442"/>
    <col min="5894" max="5894" width="38.625" style="442" customWidth="1"/>
    <col min="5895" max="5895" width="12.75" style="442" customWidth="1"/>
    <col min="5896" max="5896" width="16.625" style="442" customWidth="1"/>
    <col min="5897" max="5897" width="20.75" style="442" customWidth="1"/>
    <col min="5898" max="5898" width="25.5" style="442" customWidth="1"/>
    <col min="5899" max="5899" width="12.5" style="442" customWidth="1"/>
    <col min="5900" max="5902" width="9" style="442"/>
    <col min="5903" max="5903" width="13" style="442" customWidth="1"/>
    <col min="5904" max="6147" width="9" style="442"/>
    <col min="6148" max="6148" width="5" style="442" customWidth="1"/>
    <col min="6149" max="6149" width="9" style="442"/>
    <col min="6150" max="6150" width="38.625" style="442" customWidth="1"/>
    <col min="6151" max="6151" width="12.75" style="442" customWidth="1"/>
    <col min="6152" max="6152" width="16.625" style="442" customWidth="1"/>
    <col min="6153" max="6153" width="20.75" style="442" customWidth="1"/>
    <col min="6154" max="6154" width="25.5" style="442" customWidth="1"/>
    <col min="6155" max="6155" width="12.5" style="442" customWidth="1"/>
    <col min="6156" max="6158" width="9" style="442"/>
    <col min="6159" max="6159" width="13" style="442" customWidth="1"/>
    <col min="6160" max="6403" width="9" style="442"/>
    <col min="6404" max="6404" width="5" style="442" customWidth="1"/>
    <col min="6405" max="6405" width="9" style="442"/>
    <col min="6406" max="6406" width="38.625" style="442" customWidth="1"/>
    <col min="6407" max="6407" width="12.75" style="442" customWidth="1"/>
    <col min="6408" max="6408" width="16.625" style="442" customWidth="1"/>
    <col min="6409" max="6409" width="20.75" style="442" customWidth="1"/>
    <col min="6410" max="6410" width="25.5" style="442" customWidth="1"/>
    <col min="6411" max="6411" width="12.5" style="442" customWidth="1"/>
    <col min="6412" max="6414" width="9" style="442"/>
    <col min="6415" max="6415" width="13" style="442" customWidth="1"/>
    <col min="6416" max="6659" width="9" style="442"/>
    <col min="6660" max="6660" width="5" style="442" customWidth="1"/>
    <col min="6661" max="6661" width="9" style="442"/>
    <col min="6662" max="6662" width="38.625" style="442" customWidth="1"/>
    <col min="6663" max="6663" width="12.75" style="442" customWidth="1"/>
    <col min="6664" max="6664" width="16.625" style="442" customWidth="1"/>
    <col min="6665" max="6665" width="20.75" style="442" customWidth="1"/>
    <col min="6666" max="6666" width="25.5" style="442" customWidth="1"/>
    <col min="6667" max="6667" width="12.5" style="442" customWidth="1"/>
    <col min="6668" max="6670" width="9" style="442"/>
    <col min="6671" max="6671" width="13" style="442" customWidth="1"/>
    <col min="6672" max="6915" width="9" style="442"/>
    <col min="6916" max="6916" width="5" style="442" customWidth="1"/>
    <col min="6917" max="6917" width="9" style="442"/>
    <col min="6918" max="6918" width="38.625" style="442" customWidth="1"/>
    <col min="6919" max="6919" width="12.75" style="442" customWidth="1"/>
    <col min="6920" max="6920" width="16.625" style="442" customWidth="1"/>
    <col min="6921" max="6921" width="20.75" style="442" customWidth="1"/>
    <col min="6922" max="6922" width="25.5" style="442" customWidth="1"/>
    <col min="6923" max="6923" width="12.5" style="442" customWidth="1"/>
    <col min="6924" max="6926" width="9" style="442"/>
    <col min="6927" max="6927" width="13" style="442" customWidth="1"/>
    <col min="6928" max="7171" width="9" style="442"/>
    <col min="7172" max="7172" width="5" style="442" customWidth="1"/>
    <col min="7173" max="7173" width="9" style="442"/>
    <col min="7174" max="7174" width="38.625" style="442" customWidth="1"/>
    <col min="7175" max="7175" width="12.75" style="442" customWidth="1"/>
    <col min="7176" max="7176" width="16.625" style="442" customWidth="1"/>
    <col min="7177" max="7177" width="20.75" style="442" customWidth="1"/>
    <col min="7178" max="7178" width="25.5" style="442" customWidth="1"/>
    <col min="7179" max="7179" width="12.5" style="442" customWidth="1"/>
    <col min="7180" max="7182" width="9" style="442"/>
    <col min="7183" max="7183" width="13" style="442" customWidth="1"/>
    <col min="7184" max="7427" width="9" style="442"/>
    <col min="7428" max="7428" width="5" style="442" customWidth="1"/>
    <col min="7429" max="7429" width="9" style="442"/>
    <col min="7430" max="7430" width="38.625" style="442" customWidth="1"/>
    <col min="7431" max="7431" width="12.75" style="442" customWidth="1"/>
    <col min="7432" max="7432" width="16.625" style="442" customWidth="1"/>
    <col min="7433" max="7433" width="20.75" style="442" customWidth="1"/>
    <col min="7434" max="7434" width="25.5" style="442" customWidth="1"/>
    <col min="7435" max="7435" width="12.5" style="442" customWidth="1"/>
    <col min="7436" max="7438" width="9" style="442"/>
    <col min="7439" max="7439" width="13" style="442" customWidth="1"/>
    <col min="7440" max="7683" width="9" style="442"/>
    <col min="7684" max="7684" width="5" style="442" customWidth="1"/>
    <col min="7685" max="7685" width="9" style="442"/>
    <col min="7686" max="7686" width="38.625" style="442" customWidth="1"/>
    <col min="7687" max="7687" width="12.75" style="442" customWidth="1"/>
    <col min="7688" max="7688" width="16.625" style="442" customWidth="1"/>
    <col min="7689" max="7689" width="20.75" style="442" customWidth="1"/>
    <col min="7690" max="7690" width="25.5" style="442" customWidth="1"/>
    <col min="7691" max="7691" width="12.5" style="442" customWidth="1"/>
    <col min="7692" max="7694" width="9" style="442"/>
    <col min="7695" max="7695" width="13" style="442" customWidth="1"/>
    <col min="7696" max="7939" width="9" style="442"/>
    <col min="7940" max="7940" width="5" style="442" customWidth="1"/>
    <col min="7941" max="7941" width="9" style="442"/>
    <col min="7942" max="7942" width="38.625" style="442" customWidth="1"/>
    <col min="7943" max="7943" width="12.75" style="442" customWidth="1"/>
    <col min="7944" max="7944" width="16.625" style="442" customWidth="1"/>
    <col min="7945" max="7945" width="20.75" style="442" customWidth="1"/>
    <col min="7946" max="7946" width="25.5" style="442" customWidth="1"/>
    <col min="7947" max="7947" width="12.5" style="442" customWidth="1"/>
    <col min="7948" max="7950" width="9" style="442"/>
    <col min="7951" max="7951" width="13" style="442" customWidth="1"/>
    <col min="7952" max="8195" width="9" style="442"/>
    <col min="8196" max="8196" width="5" style="442" customWidth="1"/>
    <col min="8197" max="8197" width="9" style="442"/>
    <col min="8198" max="8198" width="38.625" style="442" customWidth="1"/>
    <col min="8199" max="8199" width="12.75" style="442" customWidth="1"/>
    <col min="8200" max="8200" width="16.625" style="442" customWidth="1"/>
    <col min="8201" max="8201" width="20.75" style="442" customWidth="1"/>
    <col min="8202" max="8202" width="25.5" style="442" customWidth="1"/>
    <col min="8203" max="8203" width="12.5" style="442" customWidth="1"/>
    <col min="8204" max="8206" width="9" style="442"/>
    <col min="8207" max="8207" width="13" style="442" customWidth="1"/>
    <col min="8208" max="8451" width="9" style="442"/>
    <col min="8452" max="8452" width="5" style="442" customWidth="1"/>
    <col min="8453" max="8453" width="9" style="442"/>
    <col min="8454" max="8454" width="38.625" style="442" customWidth="1"/>
    <col min="8455" max="8455" width="12.75" style="442" customWidth="1"/>
    <col min="8456" max="8456" width="16.625" style="442" customWidth="1"/>
    <col min="8457" max="8457" width="20.75" style="442" customWidth="1"/>
    <col min="8458" max="8458" width="25.5" style="442" customWidth="1"/>
    <col min="8459" max="8459" width="12.5" style="442" customWidth="1"/>
    <col min="8460" max="8462" width="9" style="442"/>
    <col min="8463" max="8463" width="13" style="442" customWidth="1"/>
    <col min="8464" max="8707" width="9" style="442"/>
    <col min="8708" max="8708" width="5" style="442" customWidth="1"/>
    <col min="8709" max="8709" width="9" style="442"/>
    <col min="8710" max="8710" width="38.625" style="442" customWidth="1"/>
    <col min="8711" max="8711" width="12.75" style="442" customWidth="1"/>
    <col min="8712" max="8712" width="16.625" style="442" customWidth="1"/>
    <col min="8713" max="8713" width="20.75" style="442" customWidth="1"/>
    <col min="8714" max="8714" width="25.5" style="442" customWidth="1"/>
    <col min="8715" max="8715" width="12.5" style="442" customWidth="1"/>
    <col min="8716" max="8718" width="9" style="442"/>
    <col min="8719" max="8719" width="13" style="442" customWidth="1"/>
    <col min="8720" max="8963" width="9" style="442"/>
    <col min="8964" max="8964" width="5" style="442" customWidth="1"/>
    <col min="8965" max="8965" width="9" style="442"/>
    <col min="8966" max="8966" width="38.625" style="442" customWidth="1"/>
    <col min="8967" max="8967" width="12.75" style="442" customWidth="1"/>
    <col min="8968" max="8968" width="16.625" style="442" customWidth="1"/>
    <col min="8969" max="8969" width="20.75" style="442" customWidth="1"/>
    <col min="8970" max="8970" width="25.5" style="442" customWidth="1"/>
    <col min="8971" max="8971" width="12.5" style="442" customWidth="1"/>
    <col min="8972" max="8974" width="9" style="442"/>
    <col min="8975" max="8975" width="13" style="442" customWidth="1"/>
    <col min="8976" max="9219" width="9" style="442"/>
    <col min="9220" max="9220" width="5" style="442" customWidth="1"/>
    <col min="9221" max="9221" width="9" style="442"/>
    <col min="9222" max="9222" width="38.625" style="442" customWidth="1"/>
    <col min="9223" max="9223" width="12.75" style="442" customWidth="1"/>
    <col min="9224" max="9224" width="16.625" style="442" customWidth="1"/>
    <col min="9225" max="9225" width="20.75" style="442" customWidth="1"/>
    <col min="9226" max="9226" width="25.5" style="442" customWidth="1"/>
    <col min="9227" max="9227" width="12.5" style="442" customWidth="1"/>
    <col min="9228" max="9230" width="9" style="442"/>
    <col min="9231" max="9231" width="13" style="442" customWidth="1"/>
    <col min="9232" max="9475" width="9" style="442"/>
    <col min="9476" max="9476" width="5" style="442" customWidth="1"/>
    <col min="9477" max="9477" width="9" style="442"/>
    <col min="9478" max="9478" width="38.625" style="442" customWidth="1"/>
    <col min="9479" max="9479" width="12.75" style="442" customWidth="1"/>
    <col min="9480" max="9480" width="16.625" style="442" customWidth="1"/>
    <col min="9481" max="9481" width="20.75" style="442" customWidth="1"/>
    <col min="9482" max="9482" width="25.5" style="442" customWidth="1"/>
    <col min="9483" max="9483" width="12.5" style="442" customWidth="1"/>
    <col min="9484" max="9486" width="9" style="442"/>
    <col min="9487" max="9487" width="13" style="442" customWidth="1"/>
    <col min="9488" max="9731" width="9" style="442"/>
    <col min="9732" max="9732" width="5" style="442" customWidth="1"/>
    <col min="9733" max="9733" width="9" style="442"/>
    <col min="9734" max="9734" width="38.625" style="442" customWidth="1"/>
    <col min="9735" max="9735" width="12.75" style="442" customWidth="1"/>
    <col min="9736" max="9736" width="16.625" style="442" customWidth="1"/>
    <col min="9737" max="9737" width="20.75" style="442" customWidth="1"/>
    <col min="9738" max="9738" width="25.5" style="442" customWidth="1"/>
    <col min="9739" max="9739" width="12.5" style="442" customWidth="1"/>
    <col min="9740" max="9742" width="9" style="442"/>
    <col min="9743" max="9743" width="13" style="442" customWidth="1"/>
    <col min="9744" max="9987" width="9" style="442"/>
    <col min="9988" max="9988" width="5" style="442" customWidth="1"/>
    <col min="9989" max="9989" width="9" style="442"/>
    <col min="9990" max="9990" width="38.625" style="442" customWidth="1"/>
    <col min="9991" max="9991" width="12.75" style="442" customWidth="1"/>
    <col min="9992" max="9992" width="16.625" style="442" customWidth="1"/>
    <col min="9993" max="9993" width="20.75" style="442" customWidth="1"/>
    <col min="9994" max="9994" width="25.5" style="442" customWidth="1"/>
    <col min="9995" max="9995" width="12.5" style="442" customWidth="1"/>
    <col min="9996" max="9998" width="9" style="442"/>
    <col min="9999" max="9999" width="13" style="442" customWidth="1"/>
    <col min="10000" max="10243" width="9" style="442"/>
    <col min="10244" max="10244" width="5" style="442" customWidth="1"/>
    <col min="10245" max="10245" width="9" style="442"/>
    <col min="10246" max="10246" width="38.625" style="442" customWidth="1"/>
    <col min="10247" max="10247" width="12.75" style="442" customWidth="1"/>
    <col min="10248" max="10248" width="16.625" style="442" customWidth="1"/>
    <col min="10249" max="10249" width="20.75" style="442" customWidth="1"/>
    <col min="10250" max="10250" width="25.5" style="442" customWidth="1"/>
    <col min="10251" max="10251" width="12.5" style="442" customWidth="1"/>
    <col min="10252" max="10254" width="9" style="442"/>
    <col min="10255" max="10255" width="13" style="442" customWidth="1"/>
    <col min="10256" max="10499" width="9" style="442"/>
    <col min="10500" max="10500" width="5" style="442" customWidth="1"/>
    <col min="10501" max="10501" width="9" style="442"/>
    <col min="10502" max="10502" width="38.625" style="442" customWidth="1"/>
    <col min="10503" max="10503" width="12.75" style="442" customWidth="1"/>
    <col min="10504" max="10504" width="16.625" style="442" customWidth="1"/>
    <col min="10505" max="10505" width="20.75" style="442" customWidth="1"/>
    <col min="10506" max="10506" width="25.5" style="442" customWidth="1"/>
    <col min="10507" max="10507" width="12.5" style="442" customWidth="1"/>
    <col min="10508" max="10510" width="9" style="442"/>
    <col min="10511" max="10511" width="13" style="442" customWidth="1"/>
    <col min="10512" max="10755" width="9" style="442"/>
    <col min="10756" max="10756" width="5" style="442" customWidth="1"/>
    <col min="10757" max="10757" width="9" style="442"/>
    <col min="10758" max="10758" width="38.625" style="442" customWidth="1"/>
    <col min="10759" max="10759" width="12.75" style="442" customWidth="1"/>
    <col min="10760" max="10760" width="16.625" style="442" customWidth="1"/>
    <col min="10761" max="10761" width="20.75" style="442" customWidth="1"/>
    <col min="10762" max="10762" width="25.5" style="442" customWidth="1"/>
    <col min="10763" max="10763" width="12.5" style="442" customWidth="1"/>
    <col min="10764" max="10766" width="9" style="442"/>
    <col min="10767" max="10767" width="13" style="442" customWidth="1"/>
    <col min="10768" max="11011" width="9" style="442"/>
    <col min="11012" max="11012" width="5" style="442" customWidth="1"/>
    <col min="11013" max="11013" width="9" style="442"/>
    <col min="11014" max="11014" width="38.625" style="442" customWidth="1"/>
    <col min="11015" max="11015" width="12.75" style="442" customWidth="1"/>
    <col min="11016" max="11016" width="16.625" style="442" customWidth="1"/>
    <col min="11017" max="11017" width="20.75" style="442" customWidth="1"/>
    <col min="11018" max="11018" width="25.5" style="442" customWidth="1"/>
    <col min="11019" max="11019" width="12.5" style="442" customWidth="1"/>
    <col min="11020" max="11022" width="9" style="442"/>
    <col min="11023" max="11023" width="13" style="442" customWidth="1"/>
    <col min="11024" max="11267" width="9" style="442"/>
    <col min="11268" max="11268" width="5" style="442" customWidth="1"/>
    <col min="11269" max="11269" width="9" style="442"/>
    <col min="11270" max="11270" width="38.625" style="442" customWidth="1"/>
    <col min="11271" max="11271" width="12.75" style="442" customWidth="1"/>
    <col min="11272" max="11272" width="16.625" style="442" customWidth="1"/>
    <col min="11273" max="11273" width="20.75" style="442" customWidth="1"/>
    <col min="11274" max="11274" width="25.5" style="442" customWidth="1"/>
    <col min="11275" max="11275" width="12.5" style="442" customWidth="1"/>
    <col min="11276" max="11278" width="9" style="442"/>
    <col min="11279" max="11279" width="13" style="442" customWidth="1"/>
    <col min="11280" max="11523" width="9" style="442"/>
    <col min="11524" max="11524" width="5" style="442" customWidth="1"/>
    <col min="11525" max="11525" width="9" style="442"/>
    <col min="11526" max="11526" width="38.625" style="442" customWidth="1"/>
    <col min="11527" max="11527" width="12.75" style="442" customWidth="1"/>
    <col min="11528" max="11528" width="16.625" style="442" customWidth="1"/>
    <col min="11529" max="11529" width="20.75" style="442" customWidth="1"/>
    <col min="11530" max="11530" width="25.5" style="442" customWidth="1"/>
    <col min="11531" max="11531" width="12.5" style="442" customWidth="1"/>
    <col min="11532" max="11534" width="9" style="442"/>
    <col min="11535" max="11535" width="13" style="442" customWidth="1"/>
    <col min="11536" max="11779" width="9" style="442"/>
    <col min="11780" max="11780" width="5" style="442" customWidth="1"/>
    <col min="11781" max="11781" width="9" style="442"/>
    <col min="11782" max="11782" width="38.625" style="442" customWidth="1"/>
    <col min="11783" max="11783" width="12.75" style="442" customWidth="1"/>
    <col min="11784" max="11784" width="16.625" style="442" customWidth="1"/>
    <col min="11785" max="11785" width="20.75" style="442" customWidth="1"/>
    <col min="11786" max="11786" width="25.5" style="442" customWidth="1"/>
    <col min="11787" max="11787" width="12.5" style="442" customWidth="1"/>
    <col min="11788" max="11790" width="9" style="442"/>
    <col min="11791" max="11791" width="13" style="442" customWidth="1"/>
    <col min="11792" max="12035" width="9" style="442"/>
    <col min="12036" max="12036" width="5" style="442" customWidth="1"/>
    <col min="12037" max="12037" width="9" style="442"/>
    <col min="12038" max="12038" width="38.625" style="442" customWidth="1"/>
    <col min="12039" max="12039" width="12.75" style="442" customWidth="1"/>
    <col min="12040" max="12040" width="16.625" style="442" customWidth="1"/>
    <col min="12041" max="12041" width="20.75" style="442" customWidth="1"/>
    <col min="12042" max="12042" width="25.5" style="442" customWidth="1"/>
    <col min="12043" max="12043" width="12.5" style="442" customWidth="1"/>
    <col min="12044" max="12046" width="9" style="442"/>
    <col min="12047" max="12047" width="13" style="442" customWidth="1"/>
    <col min="12048" max="12291" width="9" style="442"/>
    <col min="12292" max="12292" width="5" style="442" customWidth="1"/>
    <col min="12293" max="12293" width="9" style="442"/>
    <col min="12294" max="12294" width="38.625" style="442" customWidth="1"/>
    <col min="12295" max="12295" width="12.75" style="442" customWidth="1"/>
    <col min="12296" max="12296" width="16.625" style="442" customWidth="1"/>
    <col min="12297" max="12297" width="20.75" style="442" customWidth="1"/>
    <col min="12298" max="12298" width="25.5" style="442" customWidth="1"/>
    <col min="12299" max="12299" width="12.5" style="442" customWidth="1"/>
    <col min="12300" max="12302" width="9" style="442"/>
    <col min="12303" max="12303" width="13" style="442" customWidth="1"/>
    <col min="12304" max="12547" width="9" style="442"/>
    <col min="12548" max="12548" width="5" style="442" customWidth="1"/>
    <col min="12549" max="12549" width="9" style="442"/>
    <col min="12550" max="12550" width="38.625" style="442" customWidth="1"/>
    <col min="12551" max="12551" width="12.75" style="442" customWidth="1"/>
    <col min="12552" max="12552" width="16.625" style="442" customWidth="1"/>
    <col min="12553" max="12553" width="20.75" style="442" customWidth="1"/>
    <col min="12554" max="12554" width="25.5" style="442" customWidth="1"/>
    <col min="12555" max="12555" width="12.5" style="442" customWidth="1"/>
    <col min="12556" max="12558" width="9" style="442"/>
    <col min="12559" max="12559" width="13" style="442" customWidth="1"/>
    <col min="12560" max="12803" width="9" style="442"/>
    <col min="12804" max="12804" width="5" style="442" customWidth="1"/>
    <col min="12805" max="12805" width="9" style="442"/>
    <col min="12806" max="12806" width="38.625" style="442" customWidth="1"/>
    <col min="12807" max="12807" width="12.75" style="442" customWidth="1"/>
    <col min="12808" max="12808" width="16.625" style="442" customWidth="1"/>
    <col min="12809" max="12809" width="20.75" style="442" customWidth="1"/>
    <col min="12810" max="12810" width="25.5" style="442" customWidth="1"/>
    <col min="12811" max="12811" width="12.5" style="442" customWidth="1"/>
    <col min="12812" max="12814" width="9" style="442"/>
    <col min="12815" max="12815" width="13" style="442" customWidth="1"/>
    <col min="12816" max="13059" width="9" style="442"/>
    <col min="13060" max="13060" width="5" style="442" customWidth="1"/>
    <col min="13061" max="13061" width="9" style="442"/>
    <col min="13062" max="13062" width="38.625" style="442" customWidth="1"/>
    <col min="13063" max="13063" width="12.75" style="442" customWidth="1"/>
    <col min="13064" max="13064" width="16.625" style="442" customWidth="1"/>
    <col min="13065" max="13065" width="20.75" style="442" customWidth="1"/>
    <col min="13066" max="13066" width="25.5" style="442" customWidth="1"/>
    <col min="13067" max="13067" width="12.5" style="442" customWidth="1"/>
    <col min="13068" max="13070" width="9" style="442"/>
    <col min="13071" max="13071" width="13" style="442" customWidth="1"/>
    <col min="13072" max="13315" width="9" style="442"/>
    <col min="13316" max="13316" width="5" style="442" customWidth="1"/>
    <col min="13317" max="13317" width="9" style="442"/>
    <col min="13318" max="13318" width="38.625" style="442" customWidth="1"/>
    <col min="13319" max="13319" width="12.75" style="442" customWidth="1"/>
    <col min="13320" max="13320" width="16.625" style="442" customWidth="1"/>
    <col min="13321" max="13321" width="20.75" style="442" customWidth="1"/>
    <col min="13322" max="13322" width="25.5" style="442" customWidth="1"/>
    <col min="13323" max="13323" width="12.5" style="442" customWidth="1"/>
    <col min="13324" max="13326" width="9" style="442"/>
    <col min="13327" max="13327" width="13" style="442" customWidth="1"/>
    <col min="13328" max="13571" width="9" style="442"/>
    <col min="13572" max="13572" width="5" style="442" customWidth="1"/>
    <col min="13573" max="13573" width="9" style="442"/>
    <col min="13574" max="13574" width="38.625" style="442" customWidth="1"/>
    <col min="13575" max="13575" width="12.75" style="442" customWidth="1"/>
    <col min="13576" max="13576" width="16.625" style="442" customWidth="1"/>
    <col min="13577" max="13577" width="20.75" style="442" customWidth="1"/>
    <col min="13578" max="13578" width="25.5" style="442" customWidth="1"/>
    <col min="13579" max="13579" width="12.5" style="442" customWidth="1"/>
    <col min="13580" max="13582" width="9" style="442"/>
    <col min="13583" max="13583" width="13" style="442" customWidth="1"/>
    <col min="13584" max="13827" width="9" style="442"/>
    <col min="13828" max="13828" width="5" style="442" customWidth="1"/>
    <col min="13829" max="13829" width="9" style="442"/>
    <col min="13830" max="13830" width="38.625" style="442" customWidth="1"/>
    <col min="13831" max="13831" width="12.75" style="442" customWidth="1"/>
    <col min="13832" max="13832" width="16.625" style="442" customWidth="1"/>
    <col min="13833" max="13833" width="20.75" style="442" customWidth="1"/>
    <col min="13834" max="13834" width="25.5" style="442" customWidth="1"/>
    <col min="13835" max="13835" width="12.5" style="442" customWidth="1"/>
    <col min="13836" max="13838" width="9" style="442"/>
    <col min="13839" max="13839" width="13" style="442" customWidth="1"/>
    <col min="13840" max="14083" width="9" style="442"/>
    <col min="14084" max="14084" width="5" style="442" customWidth="1"/>
    <col min="14085" max="14085" width="9" style="442"/>
    <col min="14086" max="14086" width="38.625" style="442" customWidth="1"/>
    <col min="14087" max="14087" width="12.75" style="442" customWidth="1"/>
    <col min="14088" max="14088" width="16.625" style="442" customWidth="1"/>
    <col min="14089" max="14089" width="20.75" style="442" customWidth="1"/>
    <col min="14090" max="14090" width="25.5" style="442" customWidth="1"/>
    <col min="14091" max="14091" width="12.5" style="442" customWidth="1"/>
    <col min="14092" max="14094" width="9" style="442"/>
    <col min="14095" max="14095" width="13" style="442" customWidth="1"/>
    <col min="14096" max="14339" width="9" style="442"/>
    <col min="14340" max="14340" width="5" style="442" customWidth="1"/>
    <col min="14341" max="14341" width="9" style="442"/>
    <col min="14342" max="14342" width="38.625" style="442" customWidth="1"/>
    <col min="14343" max="14343" width="12.75" style="442" customWidth="1"/>
    <col min="14344" max="14344" width="16.625" style="442" customWidth="1"/>
    <col min="14345" max="14345" width="20.75" style="442" customWidth="1"/>
    <col min="14346" max="14346" width="25.5" style="442" customWidth="1"/>
    <col min="14347" max="14347" width="12.5" style="442" customWidth="1"/>
    <col min="14348" max="14350" width="9" style="442"/>
    <col min="14351" max="14351" width="13" style="442" customWidth="1"/>
    <col min="14352" max="14595" width="9" style="442"/>
    <col min="14596" max="14596" width="5" style="442" customWidth="1"/>
    <col min="14597" max="14597" width="9" style="442"/>
    <col min="14598" max="14598" width="38.625" style="442" customWidth="1"/>
    <col min="14599" max="14599" width="12.75" style="442" customWidth="1"/>
    <col min="14600" max="14600" width="16.625" style="442" customWidth="1"/>
    <col min="14601" max="14601" width="20.75" style="442" customWidth="1"/>
    <col min="14602" max="14602" width="25.5" style="442" customWidth="1"/>
    <col min="14603" max="14603" width="12.5" style="442" customWidth="1"/>
    <col min="14604" max="14606" width="9" style="442"/>
    <col min="14607" max="14607" width="13" style="442" customWidth="1"/>
    <col min="14608" max="14851" width="9" style="442"/>
    <col min="14852" max="14852" width="5" style="442" customWidth="1"/>
    <col min="14853" max="14853" width="9" style="442"/>
    <col min="14854" max="14854" width="38.625" style="442" customWidth="1"/>
    <col min="14855" max="14855" width="12.75" style="442" customWidth="1"/>
    <col min="14856" max="14856" width="16.625" style="442" customWidth="1"/>
    <col min="14857" max="14857" width="20.75" style="442" customWidth="1"/>
    <col min="14858" max="14858" width="25.5" style="442" customWidth="1"/>
    <col min="14859" max="14859" width="12.5" style="442" customWidth="1"/>
    <col min="14860" max="14862" width="9" style="442"/>
    <col min="14863" max="14863" width="13" style="442" customWidth="1"/>
    <col min="14864" max="15107" width="9" style="442"/>
    <col min="15108" max="15108" width="5" style="442" customWidth="1"/>
    <col min="15109" max="15109" width="9" style="442"/>
    <col min="15110" max="15110" width="38.625" style="442" customWidth="1"/>
    <col min="15111" max="15111" width="12.75" style="442" customWidth="1"/>
    <col min="15112" max="15112" width="16.625" style="442" customWidth="1"/>
    <col min="15113" max="15113" width="20.75" style="442" customWidth="1"/>
    <col min="15114" max="15114" width="25.5" style="442" customWidth="1"/>
    <col min="15115" max="15115" width="12.5" style="442" customWidth="1"/>
    <col min="15116" max="15118" width="9" style="442"/>
    <col min="15119" max="15119" width="13" style="442" customWidth="1"/>
    <col min="15120" max="15363" width="9" style="442"/>
    <col min="15364" max="15364" width="5" style="442" customWidth="1"/>
    <col min="15365" max="15365" width="9" style="442"/>
    <col min="15366" max="15366" width="38.625" style="442" customWidth="1"/>
    <col min="15367" max="15367" width="12.75" style="442" customWidth="1"/>
    <col min="15368" max="15368" width="16.625" style="442" customWidth="1"/>
    <col min="15369" max="15369" width="20.75" style="442" customWidth="1"/>
    <col min="15370" max="15370" width="25.5" style="442" customWidth="1"/>
    <col min="15371" max="15371" width="12.5" style="442" customWidth="1"/>
    <col min="15372" max="15374" width="9" style="442"/>
    <col min="15375" max="15375" width="13" style="442" customWidth="1"/>
    <col min="15376" max="15619" width="9" style="442"/>
    <col min="15620" max="15620" width="5" style="442" customWidth="1"/>
    <col min="15621" max="15621" width="9" style="442"/>
    <col min="15622" max="15622" width="38.625" style="442" customWidth="1"/>
    <col min="15623" max="15623" width="12.75" style="442" customWidth="1"/>
    <col min="15624" max="15624" width="16.625" style="442" customWidth="1"/>
    <col min="15625" max="15625" width="20.75" style="442" customWidth="1"/>
    <col min="15626" max="15626" width="25.5" style="442" customWidth="1"/>
    <col min="15627" max="15627" width="12.5" style="442" customWidth="1"/>
    <col min="15628" max="15630" width="9" style="442"/>
    <col min="15631" max="15631" width="13" style="442" customWidth="1"/>
    <col min="15632" max="15875" width="9" style="442"/>
    <col min="15876" max="15876" width="5" style="442" customWidth="1"/>
    <col min="15877" max="15877" width="9" style="442"/>
    <col min="15878" max="15878" width="38.625" style="442" customWidth="1"/>
    <col min="15879" max="15879" width="12.75" style="442" customWidth="1"/>
    <col min="15880" max="15880" width="16.625" style="442" customWidth="1"/>
    <col min="15881" max="15881" width="20.75" style="442" customWidth="1"/>
    <col min="15882" max="15882" width="25.5" style="442" customWidth="1"/>
    <col min="15883" max="15883" width="12.5" style="442" customWidth="1"/>
    <col min="15884" max="15886" width="9" style="442"/>
    <col min="15887" max="15887" width="13" style="442" customWidth="1"/>
    <col min="15888" max="16131" width="9" style="442"/>
    <col min="16132" max="16132" width="5" style="442" customWidth="1"/>
    <col min="16133" max="16133" width="9" style="442"/>
    <col min="16134" max="16134" width="38.625" style="442" customWidth="1"/>
    <col min="16135" max="16135" width="12.75" style="442" customWidth="1"/>
    <col min="16136" max="16136" width="16.625" style="442" customWidth="1"/>
    <col min="16137" max="16137" width="20.75" style="442" customWidth="1"/>
    <col min="16138" max="16138" width="25.5" style="442" customWidth="1"/>
    <col min="16139" max="16139" width="12.5" style="442" customWidth="1"/>
    <col min="16140" max="16142" width="9" style="442"/>
    <col min="16143" max="16143" width="13" style="442" customWidth="1"/>
    <col min="16144" max="16384" width="9" style="442"/>
  </cols>
  <sheetData>
    <row r="1" spans="1:14" x14ac:dyDescent="0.25">
      <c r="J1" s="443"/>
    </row>
    <row r="2" spans="1:14" x14ac:dyDescent="0.25">
      <c r="J2" s="443"/>
    </row>
    <row r="3" spans="1:14" ht="15.75" customHeight="1" x14ac:dyDescent="0.25">
      <c r="A3" s="444" t="s">
        <v>1908</v>
      </c>
      <c r="B3" s="444"/>
      <c r="C3" s="444"/>
      <c r="D3" s="444"/>
      <c r="E3" s="444"/>
      <c r="F3" s="444"/>
      <c r="G3" s="444"/>
      <c r="H3" s="444"/>
      <c r="I3" s="444"/>
      <c r="J3" s="444"/>
      <c r="K3" s="445"/>
      <c r="L3" s="445"/>
      <c r="M3" s="445"/>
      <c r="N3" s="445"/>
    </row>
    <row r="4" spans="1:14" ht="15.75" customHeight="1" x14ac:dyDescent="0.25">
      <c r="A4" s="445"/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</row>
    <row r="5" spans="1:14" x14ac:dyDescent="0.25">
      <c r="J5" s="446" t="s">
        <v>1809</v>
      </c>
    </row>
    <row r="6" spans="1:14" x14ac:dyDescent="0.25">
      <c r="J6" s="446" t="s">
        <v>1810</v>
      </c>
    </row>
    <row r="7" spans="1:14" x14ac:dyDescent="0.25">
      <c r="J7" s="446"/>
    </row>
    <row r="8" spans="1:14" x14ac:dyDescent="0.25">
      <c r="J8" s="447" t="s">
        <v>1811</v>
      </c>
    </row>
    <row r="9" spans="1:14" x14ac:dyDescent="0.25">
      <c r="J9" s="446" t="s">
        <v>1709</v>
      </c>
    </row>
    <row r="10" spans="1:14" x14ac:dyDescent="0.25">
      <c r="J10" s="446" t="s">
        <v>8</v>
      </c>
    </row>
    <row r="11" spans="1:14" x14ac:dyDescent="0.25">
      <c r="A11" s="448"/>
      <c r="N11" s="449"/>
    </row>
    <row r="12" spans="1:14" x14ac:dyDescent="0.25">
      <c r="A12" s="442" t="s">
        <v>2034</v>
      </c>
      <c r="N12" s="449"/>
    </row>
    <row r="13" spans="1:14" x14ac:dyDescent="0.25">
      <c r="A13" s="442" t="s">
        <v>1910</v>
      </c>
      <c r="N13" s="449"/>
    </row>
    <row r="14" spans="1:14" ht="15.75" customHeight="1" x14ac:dyDescent="0.25">
      <c r="A14" s="442" t="s">
        <v>1911</v>
      </c>
      <c r="K14" s="451"/>
      <c r="L14" s="451"/>
      <c r="N14" s="449"/>
    </row>
    <row r="15" spans="1:14" ht="16.5" thickBot="1" x14ac:dyDescent="0.3">
      <c r="A15" s="452"/>
      <c r="B15" s="452"/>
      <c r="C15" s="451"/>
      <c r="D15" s="451"/>
      <c r="E15" s="451"/>
      <c r="F15" s="451"/>
      <c r="G15" s="451"/>
      <c r="H15" s="451"/>
      <c r="I15" s="451"/>
      <c r="J15" s="451"/>
      <c r="K15" s="451"/>
      <c r="L15" s="451"/>
      <c r="N15" s="449"/>
    </row>
    <row r="16" spans="1:14" ht="16.5" customHeight="1" thickBot="1" x14ac:dyDescent="0.3">
      <c r="A16" s="453" t="s">
        <v>173</v>
      </c>
      <c r="B16" s="453" t="s">
        <v>1912</v>
      </c>
      <c r="C16" s="454" t="s">
        <v>1913</v>
      </c>
      <c r="D16" s="454"/>
      <c r="E16" s="454"/>
      <c r="F16" s="454"/>
      <c r="G16" s="455" t="s">
        <v>1914</v>
      </c>
      <c r="H16" s="456" t="s">
        <v>1915</v>
      </c>
      <c r="I16" s="453" t="s">
        <v>1916</v>
      </c>
      <c r="J16" s="457" t="s">
        <v>1917</v>
      </c>
    </row>
    <row r="17" spans="1:11" ht="16.5" thickBot="1" x14ac:dyDescent="0.3">
      <c r="A17" s="453"/>
      <c r="B17" s="453"/>
      <c r="C17" s="458" t="s">
        <v>1918</v>
      </c>
      <c r="D17" s="458"/>
      <c r="E17" s="458" t="s">
        <v>1919</v>
      </c>
      <c r="F17" s="458"/>
      <c r="G17" s="455"/>
      <c r="H17" s="459"/>
      <c r="I17" s="453"/>
      <c r="J17" s="460"/>
    </row>
    <row r="18" spans="1:11" ht="31.5" customHeight="1" thickBot="1" x14ac:dyDescent="0.3">
      <c r="A18" s="453"/>
      <c r="B18" s="453"/>
      <c r="C18" s="461" t="s">
        <v>1920</v>
      </c>
      <c r="D18" s="461" t="s">
        <v>1921</v>
      </c>
      <c r="E18" s="461" t="s">
        <v>1920</v>
      </c>
      <c r="F18" s="461" t="s">
        <v>1921</v>
      </c>
      <c r="G18" s="455"/>
      <c r="H18" s="459"/>
      <c r="I18" s="453"/>
      <c r="J18" s="462"/>
    </row>
    <row r="19" spans="1:11" ht="16.5" thickBot="1" x14ac:dyDescent="0.3">
      <c r="A19" s="463">
        <v>1</v>
      </c>
      <c r="B19" s="463">
        <v>2</v>
      </c>
      <c r="C19" s="464">
        <v>3</v>
      </c>
      <c r="D19" s="464">
        <v>4</v>
      </c>
      <c r="E19" s="464">
        <v>5</v>
      </c>
      <c r="F19" s="464">
        <v>6</v>
      </c>
      <c r="G19" s="464">
        <v>7</v>
      </c>
      <c r="H19" s="464">
        <v>8</v>
      </c>
      <c r="I19" s="463">
        <v>9</v>
      </c>
      <c r="J19" s="463">
        <v>10</v>
      </c>
    </row>
    <row r="20" spans="1:11" x14ac:dyDescent="0.25">
      <c r="A20" s="465">
        <v>1</v>
      </c>
      <c r="B20" s="466" t="s">
        <v>1922</v>
      </c>
      <c r="C20" s="467"/>
      <c r="D20" s="467"/>
      <c r="E20" s="468"/>
      <c r="F20" s="468"/>
      <c r="G20" s="655"/>
      <c r="H20" s="655"/>
      <c r="I20" s="655"/>
      <c r="J20" s="471"/>
    </row>
    <row r="21" spans="1:11" x14ac:dyDescent="0.25">
      <c r="A21" s="472" t="s">
        <v>43</v>
      </c>
      <c r="B21" s="473" t="s">
        <v>1923</v>
      </c>
      <c r="C21" s="474" t="s">
        <v>1934</v>
      </c>
      <c r="D21" s="474" t="s">
        <v>1934</v>
      </c>
      <c r="E21" s="474" t="s">
        <v>1934</v>
      </c>
      <c r="F21" s="474" t="s">
        <v>1934</v>
      </c>
      <c r="G21" s="638"/>
      <c r="H21" s="638"/>
      <c r="I21" s="638"/>
      <c r="J21" s="477"/>
      <c r="K21" s="450" t="s">
        <v>1985</v>
      </c>
    </row>
    <row r="22" spans="1:11" s="478" customFormat="1" x14ac:dyDescent="0.25">
      <c r="A22" s="472" t="s">
        <v>47</v>
      </c>
      <c r="B22" s="473" t="s">
        <v>1924</v>
      </c>
      <c r="C22" s="474" t="s">
        <v>1934</v>
      </c>
      <c r="D22" s="474" t="s">
        <v>1934</v>
      </c>
      <c r="E22" s="474" t="s">
        <v>1934</v>
      </c>
      <c r="F22" s="474" t="s">
        <v>1934</v>
      </c>
      <c r="G22" s="638"/>
      <c r="H22" s="638"/>
      <c r="I22" s="638"/>
      <c r="J22" s="477"/>
      <c r="K22" s="572" t="s">
        <v>1985</v>
      </c>
    </row>
    <row r="23" spans="1:11" s="478" customFormat="1" ht="31.5" x14ac:dyDescent="0.25">
      <c r="A23" s="472" t="s">
        <v>58</v>
      </c>
      <c r="B23" s="473" t="s">
        <v>1925</v>
      </c>
      <c r="C23" s="474">
        <v>40709</v>
      </c>
      <c r="D23" s="474">
        <v>40709</v>
      </c>
      <c r="E23" s="474">
        <v>40709</v>
      </c>
      <c r="F23" s="474">
        <v>40709</v>
      </c>
      <c r="G23" s="638">
        <v>1</v>
      </c>
      <c r="H23" s="638"/>
      <c r="I23" s="638"/>
      <c r="J23" s="477"/>
      <c r="K23" s="572" t="s">
        <v>1985</v>
      </c>
    </row>
    <row r="24" spans="1:11" s="478" customFormat="1" ht="31.5" x14ac:dyDescent="0.25">
      <c r="A24" s="472" t="s">
        <v>62</v>
      </c>
      <c r="B24" s="473" t="s">
        <v>1926</v>
      </c>
      <c r="C24" s="474">
        <v>41624</v>
      </c>
      <c r="D24" s="474">
        <v>41624</v>
      </c>
      <c r="E24" s="474">
        <v>41624</v>
      </c>
      <c r="F24" s="474">
        <v>41624</v>
      </c>
      <c r="G24" s="638">
        <v>1</v>
      </c>
      <c r="H24" s="638"/>
      <c r="I24" s="638"/>
      <c r="J24" s="477"/>
      <c r="K24" s="572" t="s">
        <v>1985</v>
      </c>
    </row>
    <row r="25" spans="1:11" s="478" customFormat="1" x14ac:dyDescent="0.25">
      <c r="A25" s="472" t="s">
        <v>64</v>
      </c>
      <c r="B25" s="473" t="s">
        <v>1927</v>
      </c>
      <c r="C25" s="474">
        <v>41863</v>
      </c>
      <c r="D25" s="474">
        <v>41863</v>
      </c>
      <c r="E25" s="474">
        <v>41863</v>
      </c>
      <c r="F25" s="474">
        <v>41863</v>
      </c>
      <c r="G25" s="638">
        <v>1</v>
      </c>
      <c r="H25" s="638"/>
      <c r="I25" s="638"/>
      <c r="J25" s="477"/>
      <c r="K25" s="572" t="s">
        <v>1985</v>
      </c>
    </row>
    <row r="26" spans="1:11" s="478" customFormat="1" x14ac:dyDescent="0.25">
      <c r="A26" s="472" t="s">
        <v>1928</v>
      </c>
      <c r="B26" s="473" t="s">
        <v>1929</v>
      </c>
      <c r="C26" s="474">
        <v>40709</v>
      </c>
      <c r="D26" s="474">
        <v>40816</v>
      </c>
      <c r="E26" s="474">
        <v>40709</v>
      </c>
      <c r="F26" s="474">
        <v>40816</v>
      </c>
      <c r="G26" s="638">
        <v>1</v>
      </c>
      <c r="H26" s="638"/>
      <c r="I26" s="638"/>
      <c r="J26" s="477"/>
      <c r="K26" s="572" t="s">
        <v>1986</v>
      </c>
    </row>
    <row r="27" spans="1:11" s="478" customFormat="1" x14ac:dyDescent="0.25">
      <c r="A27" s="472">
        <v>2</v>
      </c>
      <c r="B27" s="479" t="s">
        <v>1930</v>
      </c>
      <c r="C27" s="480"/>
      <c r="D27" s="480"/>
      <c r="E27" s="480"/>
      <c r="F27" s="480"/>
      <c r="G27" s="638"/>
      <c r="H27" s="638"/>
      <c r="I27" s="638"/>
      <c r="J27" s="477"/>
      <c r="K27" s="572"/>
    </row>
    <row r="28" spans="1:11" s="478" customFormat="1" ht="45" x14ac:dyDescent="0.25">
      <c r="A28" s="472" t="s">
        <v>125</v>
      </c>
      <c r="B28" s="473" t="s">
        <v>1931</v>
      </c>
      <c r="C28" s="482" t="s">
        <v>2028</v>
      </c>
      <c r="D28" s="482" t="s">
        <v>2028</v>
      </c>
      <c r="E28" s="482" t="s">
        <v>2028</v>
      </c>
      <c r="F28" s="482" t="s">
        <v>2028</v>
      </c>
      <c r="G28" s="638">
        <v>1</v>
      </c>
      <c r="H28" s="638"/>
      <c r="I28" s="638"/>
      <c r="J28" s="477"/>
      <c r="K28" s="572" t="s">
        <v>1985</v>
      </c>
    </row>
    <row r="29" spans="1:11" s="478" customFormat="1" ht="47.25" x14ac:dyDescent="0.25">
      <c r="A29" s="472" t="s">
        <v>126</v>
      </c>
      <c r="B29" s="473" t="s">
        <v>1932</v>
      </c>
      <c r="C29" s="474" t="s">
        <v>1934</v>
      </c>
      <c r="D29" s="474" t="s">
        <v>1934</v>
      </c>
      <c r="E29" s="474" t="s">
        <v>1934</v>
      </c>
      <c r="F29" s="474" t="s">
        <v>1934</v>
      </c>
      <c r="G29" s="638"/>
      <c r="H29" s="638"/>
      <c r="I29" s="638"/>
      <c r="J29" s="477"/>
      <c r="K29" s="572" t="s">
        <v>1985</v>
      </c>
    </row>
    <row r="30" spans="1:11" s="478" customFormat="1" ht="31.5" x14ac:dyDescent="0.25">
      <c r="A30" s="472" t="s">
        <v>1790</v>
      </c>
      <c r="B30" s="473" t="s">
        <v>1933</v>
      </c>
      <c r="C30" s="474" t="s">
        <v>1934</v>
      </c>
      <c r="D30" s="474" t="s">
        <v>1934</v>
      </c>
      <c r="E30" s="474" t="s">
        <v>1934</v>
      </c>
      <c r="F30" s="474" t="s">
        <v>1934</v>
      </c>
      <c r="G30" s="638"/>
      <c r="H30" s="638"/>
      <c r="I30" s="638"/>
      <c r="J30" s="477"/>
      <c r="K30" s="572" t="s">
        <v>1985</v>
      </c>
    </row>
    <row r="31" spans="1:11" s="478" customFormat="1" ht="31.5" x14ac:dyDescent="0.25">
      <c r="A31" s="472">
        <v>3</v>
      </c>
      <c r="B31" s="479" t="s">
        <v>1935</v>
      </c>
      <c r="C31" s="480"/>
      <c r="D31" s="480"/>
      <c r="E31" s="481"/>
      <c r="F31" s="481"/>
      <c r="G31" s="638"/>
      <c r="H31" s="638"/>
      <c r="I31" s="638"/>
      <c r="J31" s="477"/>
      <c r="K31" s="572"/>
    </row>
    <row r="32" spans="1:11" s="478" customFormat="1" ht="31.5" x14ac:dyDescent="0.25">
      <c r="A32" s="472" t="s">
        <v>1936</v>
      </c>
      <c r="B32" s="473" t="s">
        <v>1937</v>
      </c>
      <c r="C32" s="474" t="s">
        <v>1934</v>
      </c>
      <c r="D32" s="474" t="s">
        <v>1934</v>
      </c>
      <c r="E32" s="474" t="s">
        <v>1934</v>
      </c>
      <c r="F32" s="474" t="s">
        <v>1934</v>
      </c>
      <c r="G32" s="638"/>
      <c r="H32" s="638"/>
      <c r="I32" s="638"/>
      <c r="J32" s="477"/>
      <c r="K32" s="572" t="s">
        <v>1986</v>
      </c>
    </row>
    <row r="33" spans="1:11" s="478" customFormat="1" x14ac:dyDescent="0.25">
      <c r="A33" s="472" t="s">
        <v>1938</v>
      </c>
      <c r="B33" s="473" t="s">
        <v>1939</v>
      </c>
      <c r="C33" s="474">
        <v>40740</v>
      </c>
      <c r="D33" s="485">
        <v>41455</v>
      </c>
      <c r="E33" s="474">
        <v>40740</v>
      </c>
      <c r="F33" s="485">
        <v>41455</v>
      </c>
      <c r="G33" s="658">
        <v>0.995</v>
      </c>
      <c r="H33" s="658"/>
      <c r="I33" s="658"/>
      <c r="J33" s="477"/>
      <c r="K33" s="572" t="s">
        <v>1985</v>
      </c>
    </row>
    <row r="34" spans="1:11" s="478" customFormat="1" x14ac:dyDescent="0.25">
      <c r="A34" s="472" t="s">
        <v>1941</v>
      </c>
      <c r="B34" s="473" t="s">
        <v>1942</v>
      </c>
      <c r="C34" s="474">
        <v>40806</v>
      </c>
      <c r="D34" s="474">
        <v>41871</v>
      </c>
      <c r="E34" s="474">
        <v>40806</v>
      </c>
      <c r="F34" s="474">
        <v>41871</v>
      </c>
      <c r="G34" s="638">
        <v>1</v>
      </c>
      <c r="H34" s="638"/>
      <c r="I34" s="638"/>
      <c r="J34" s="477"/>
      <c r="K34" s="572" t="s">
        <v>1986</v>
      </c>
    </row>
    <row r="35" spans="1:11" s="478" customFormat="1" x14ac:dyDescent="0.25">
      <c r="A35" s="472" t="s">
        <v>1943</v>
      </c>
      <c r="B35" s="473" t="s">
        <v>1944</v>
      </c>
      <c r="C35" s="474">
        <v>40901</v>
      </c>
      <c r="D35" s="474">
        <v>42078</v>
      </c>
      <c r="E35" s="474">
        <v>40901</v>
      </c>
      <c r="F35" s="474">
        <v>42078</v>
      </c>
      <c r="G35" s="638">
        <v>1</v>
      </c>
      <c r="H35" s="638">
        <v>1</v>
      </c>
      <c r="I35" s="638"/>
      <c r="J35" s="477"/>
      <c r="K35" s="572" t="s">
        <v>1986</v>
      </c>
    </row>
    <row r="36" spans="1:11" s="478" customFormat="1" x14ac:dyDescent="0.25">
      <c r="A36" s="472" t="s">
        <v>1945</v>
      </c>
      <c r="B36" s="473" t="s">
        <v>1946</v>
      </c>
      <c r="C36" s="474">
        <v>42124</v>
      </c>
      <c r="D36" s="474">
        <v>42124</v>
      </c>
      <c r="E36" s="474">
        <v>42124</v>
      </c>
      <c r="F36" s="474">
        <v>42124</v>
      </c>
      <c r="G36" s="666">
        <v>1</v>
      </c>
      <c r="H36" s="666">
        <v>1</v>
      </c>
      <c r="I36" s="666"/>
      <c r="J36" s="477"/>
      <c r="K36" s="572" t="s">
        <v>1985</v>
      </c>
    </row>
    <row r="37" spans="1:11" s="478" customFormat="1" x14ac:dyDescent="0.25">
      <c r="A37" s="472">
        <v>4</v>
      </c>
      <c r="B37" s="479" t="s">
        <v>1947</v>
      </c>
      <c r="C37" s="474"/>
      <c r="D37" s="474"/>
      <c r="E37" s="474"/>
      <c r="F37" s="474"/>
      <c r="G37" s="666"/>
      <c r="H37" s="666"/>
      <c r="I37" s="666"/>
      <c r="J37" s="477"/>
      <c r="K37" s="572"/>
    </row>
    <row r="38" spans="1:11" s="478" customFormat="1" x14ac:dyDescent="0.25">
      <c r="A38" s="472" t="s">
        <v>1948</v>
      </c>
      <c r="B38" s="473" t="s">
        <v>1949</v>
      </c>
      <c r="C38" s="474">
        <v>40718</v>
      </c>
      <c r="D38" s="474">
        <v>42083</v>
      </c>
      <c r="E38" s="474">
        <v>40718</v>
      </c>
      <c r="F38" s="474">
        <v>42083</v>
      </c>
      <c r="G38" s="638">
        <v>1</v>
      </c>
      <c r="H38" s="638">
        <v>1</v>
      </c>
      <c r="I38" s="638"/>
      <c r="J38" s="477"/>
      <c r="K38" s="572" t="s">
        <v>1986</v>
      </c>
    </row>
    <row r="39" spans="1:11" s="478" customFormat="1" ht="47.25" x14ac:dyDescent="0.25">
      <c r="A39" s="472" t="s">
        <v>1950</v>
      </c>
      <c r="B39" s="473" t="s">
        <v>1951</v>
      </c>
      <c r="C39" s="474" t="s">
        <v>1934</v>
      </c>
      <c r="D39" s="474" t="s">
        <v>1934</v>
      </c>
      <c r="E39" s="474" t="s">
        <v>1934</v>
      </c>
      <c r="F39" s="474" t="s">
        <v>1934</v>
      </c>
      <c r="G39" s="666"/>
      <c r="H39" s="666"/>
      <c r="I39" s="666"/>
      <c r="J39" s="477"/>
      <c r="K39" s="572" t="s">
        <v>1985</v>
      </c>
    </row>
    <row r="40" spans="1:11" s="478" customFormat="1" ht="31.5" x14ac:dyDescent="0.25">
      <c r="A40" s="492" t="s">
        <v>1953</v>
      </c>
      <c r="B40" s="493" t="s">
        <v>1954</v>
      </c>
      <c r="C40" s="474" t="s">
        <v>1934</v>
      </c>
      <c r="D40" s="474" t="s">
        <v>1934</v>
      </c>
      <c r="E40" s="474" t="s">
        <v>1934</v>
      </c>
      <c r="F40" s="474" t="s">
        <v>1934</v>
      </c>
      <c r="G40" s="666"/>
      <c r="H40" s="666"/>
      <c r="I40" s="666"/>
      <c r="J40" s="477"/>
      <c r="K40" s="572" t="s">
        <v>1985</v>
      </c>
    </row>
    <row r="41" spans="1:11" s="478" customFormat="1" ht="31.5" x14ac:dyDescent="0.25">
      <c r="A41" s="495" t="s">
        <v>1955</v>
      </c>
      <c r="B41" s="496" t="s">
        <v>1956</v>
      </c>
      <c r="C41" s="474">
        <v>42124</v>
      </c>
      <c r="D41" s="474">
        <v>42124</v>
      </c>
      <c r="E41" s="474">
        <v>42124</v>
      </c>
      <c r="F41" s="474">
        <v>42124</v>
      </c>
      <c r="G41" s="666">
        <v>1</v>
      </c>
      <c r="H41" s="666">
        <v>1</v>
      </c>
      <c r="I41" s="666"/>
      <c r="J41" s="477"/>
      <c r="K41" s="572" t="s">
        <v>1985</v>
      </c>
    </row>
    <row r="42" spans="1:11" s="478" customFormat="1" x14ac:dyDescent="0.25">
      <c r="A42" s="499"/>
      <c r="B42" s="499"/>
      <c r="C42" s="499"/>
      <c r="D42" s="499"/>
      <c r="E42" s="499"/>
      <c r="F42" s="499"/>
      <c r="G42" s="499"/>
      <c r="H42" s="499"/>
      <c r="I42" s="499"/>
    </row>
    <row r="43" spans="1:11" s="478" customFormat="1" x14ac:dyDescent="0.25">
      <c r="A43" s="500"/>
      <c r="B43" s="500"/>
      <c r="C43" s="500"/>
      <c r="D43" s="500"/>
      <c r="E43" s="500"/>
      <c r="F43" s="500"/>
      <c r="G43" s="500"/>
      <c r="H43" s="500"/>
      <c r="I43" s="500"/>
      <c r="J43" s="500"/>
    </row>
    <row r="44" spans="1:11" s="478" customFormat="1" x14ac:dyDescent="0.25">
      <c r="A44" s="501"/>
      <c r="B44" s="500"/>
      <c r="C44" s="500"/>
      <c r="D44" s="500"/>
      <c r="E44" s="500"/>
      <c r="F44" s="500"/>
      <c r="G44" s="500"/>
      <c r="H44" s="500"/>
      <c r="I44" s="500"/>
      <c r="J44" s="500"/>
    </row>
    <row r="45" spans="1:11" s="478" customFormat="1" x14ac:dyDescent="0.25">
      <c r="A45" s="501"/>
      <c r="B45" s="501"/>
      <c r="C45" s="501"/>
      <c r="D45" s="501"/>
      <c r="E45" s="501"/>
      <c r="F45" s="501"/>
      <c r="G45" s="501"/>
      <c r="H45" s="501"/>
      <c r="I45" s="501"/>
      <c r="J45" s="501"/>
    </row>
    <row r="46" spans="1:11" x14ac:dyDescent="0.25">
      <c r="A46" s="478"/>
      <c r="B46" s="502"/>
      <c r="C46" s="502"/>
      <c r="D46" s="503"/>
      <c r="E46" s="503"/>
      <c r="F46" s="503"/>
      <c r="G46" s="504"/>
      <c r="H46" s="504"/>
      <c r="I46" s="504"/>
    </row>
  </sheetData>
  <mergeCells count="13">
    <mergeCell ref="A43:J43"/>
    <mergeCell ref="B44:J44"/>
    <mergeCell ref="B46:C46"/>
    <mergeCell ref="A3:J3"/>
    <mergeCell ref="A16:A18"/>
    <mergeCell ref="B16:B18"/>
    <mergeCell ref="C16:F16"/>
    <mergeCell ref="G16:G18"/>
    <mergeCell ref="H16:H18"/>
    <mergeCell ref="I16:I18"/>
    <mergeCell ref="J16:J18"/>
    <mergeCell ref="C17:D17"/>
    <mergeCell ref="E17:F17"/>
  </mergeCells>
  <pageMargins left="0.7" right="0.24" top="0.53" bottom="0.75" header="0.3" footer="0.3"/>
  <pageSetup paperSize="9" scale="51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100"/>
  <sheetViews>
    <sheetView view="pageBreakPreview" topLeftCell="A73" zoomScale="90" zoomScaleNormal="100" zoomScaleSheetLayoutView="90" workbookViewId="0">
      <selection activeCell="B112" sqref="B112"/>
    </sheetView>
  </sheetViews>
  <sheetFormatPr defaultRowHeight="15.75" x14ac:dyDescent="0.25"/>
  <cols>
    <col min="1" max="2" width="57.875" style="377" customWidth="1"/>
    <col min="3" max="3" width="0" style="379" hidden="1" customWidth="1"/>
    <col min="4" max="256" width="9" style="379"/>
    <col min="257" max="258" width="57.875" style="379" customWidth="1"/>
    <col min="259" max="512" width="9" style="379"/>
    <col min="513" max="514" width="57.875" style="379" customWidth="1"/>
    <col min="515" max="768" width="9" style="379"/>
    <col min="769" max="770" width="57.875" style="379" customWidth="1"/>
    <col min="771" max="1024" width="9" style="379"/>
    <col min="1025" max="1026" width="57.875" style="379" customWidth="1"/>
    <col min="1027" max="1280" width="9" style="379"/>
    <col min="1281" max="1282" width="57.875" style="379" customWidth="1"/>
    <col min="1283" max="1536" width="9" style="379"/>
    <col min="1537" max="1538" width="57.875" style="379" customWidth="1"/>
    <col min="1539" max="1792" width="9" style="379"/>
    <col min="1793" max="1794" width="57.875" style="379" customWidth="1"/>
    <col min="1795" max="2048" width="9" style="379"/>
    <col min="2049" max="2050" width="57.875" style="379" customWidth="1"/>
    <col min="2051" max="2304" width="9" style="379"/>
    <col min="2305" max="2306" width="57.875" style="379" customWidth="1"/>
    <col min="2307" max="2560" width="9" style="379"/>
    <col min="2561" max="2562" width="57.875" style="379" customWidth="1"/>
    <col min="2563" max="2816" width="9" style="379"/>
    <col min="2817" max="2818" width="57.875" style="379" customWidth="1"/>
    <col min="2819" max="3072" width="9" style="379"/>
    <col min="3073" max="3074" width="57.875" style="379" customWidth="1"/>
    <col min="3075" max="3328" width="9" style="379"/>
    <col min="3329" max="3330" width="57.875" style="379" customWidth="1"/>
    <col min="3331" max="3584" width="9" style="379"/>
    <col min="3585" max="3586" width="57.875" style="379" customWidth="1"/>
    <col min="3587" max="3840" width="9" style="379"/>
    <col min="3841" max="3842" width="57.875" style="379" customWidth="1"/>
    <col min="3843" max="4096" width="9" style="379"/>
    <col min="4097" max="4098" width="57.875" style="379" customWidth="1"/>
    <col min="4099" max="4352" width="9" style="379"/>
    <col min="4353" max="4354" width="57.875" style="379" customWidth="1"/>
    <col min="4355" max="4608" width="9" style="379"/>
    <col min="4609" max="4610" width="57.875" style="379" customWidth="1"/>
    <col min="4611" max="4864" width="9" style="379"/>
    <col min="4865" max="4866" width="57.875" style="379" customWidth="1"/>
    <col min="4867" max="5120" width="9" style="379"/>
    <col min="5121" max="5122" width="57.875" style="379" customWidth="1"/>
    <col min="5123" max="5376" width="9" style="379"/>
    <col min="5377" max="5378" width="57.875" style="379" customWidth="1"/>
    <col min="5379" max="5632" width="9" style="379"/>
    <col min="5633" max="5634" width="57.875" style="379" customWidth="1"/>
    <col min="5635" max="5888" width="9" style="379"/>
    <col min="5889" max="5890" width="57.875" style="379" customWidth="1"/>
    <col min="5891" max="6144" width="9" style="379"/>
    <col min="6145" max="6146" width="57.875" style="379" customWidth="1"/>
    <col min="6147" max="6400" width="9" style="379"/>
    <col min="6401" max="6402" width="57.875" style="379" customWidth="1"/>
    <col min="6403" max="6656" width="9" style="379"/>
    <col min="6657" max="6658" width="57.875" style="379" customWidth="1"/>
    <col min="6659" max="6912" width="9" style="379"/>
    <col min="6913" max="6914" width="57.875" style="379" customWidth="1"/>
    <col min="6915" max="7168" width="9" style="379"/>
    <col min="7169" max="7170" width="57.875" style="379" customWidth="1"/>
    <col min="7171" max="7424" width="9" style="379"/>
    <col min="7425" max="7426" width="57.875" style="379" customWidth="1"/>
    <col min="7427" max="7680" width="9" style="379"/>
    <col min="7681" max="7682" width="57.875" style="379" customWidth="1"/>
    <col min="7683" max="7936" width="9" style="379"/>
    <col min="7937" max="7938" width="57.875" style="379" customWidth="1"/>
    <col min="7939" max="8192" width="9" style="379"/>
    <col min="8193" max="8194" width="57.875" style="379" customWidth="1"/>
    <col min="8195" max="8448" width="9" style="379"/>
    <col min="8449" max="8450" width="57.875" style="379" customWidth="1"/>
    <col min="8451" max="8704" width="9" style="379"/>
    <col min="8705" max="8706" width="57.875" style="379" customWidth="1"/>
    <col min="8707" max="8960" width="9" style="379"/>
    <col min="8961" max="8962" width="57.875" style="379" customWidth="1"/>
    <col min="8963" max="9216" width="9" style="379"/>
    <col min="9217" max="9218" width="57.875" style="379" customWidth="1"/>
    <col min="9219" max="9472" width="9" style="379"/>
    <col min="9473" max="9474" width="57.875" style="379" customWidth="1"/>
    <col min="9475" max="9728" width="9" style="379"/>
    <col min="9729" max="9730" width="57.875" style="379" customWidth="1"/>
    <col min="9731" max="9984" width="9" style="379"/>
    <col min="9985" max="9986" width="57.875" style="379" customWidth="1"/>
    <col min="9987" max="10240" width="9" style="379"/>
    <col min="10241" max="10242" width="57.875" style="379" customWidth="1"/>
    <col min="10243" max="10496" width="9" style="379"/>
    <col min="10497" max="10498" width="57.875" style="379" customWidth="1"/>
    <col min="10499" max="10752" width="9" style="379"/>
    <col min="10753" max="10754" width="57.875" style="379" customWidth="1"/>
    <col min="10755" max="11008" width="9" style="379"/>
    <col min="11009" max="11010" width="57.875" style="379" customWidth="1"/>
    <col min="11011" max="11264" width="9" style="379"/>
    <col min="11265" max="11266" width="57.875" style="379" customWidth="1"/>
    <col min="11267" max="11520" width="9" style="379"/>
    <col min="11521" max="11522" width="57.875" style="379" customWidth="1"/>
    <col min="11523" max="11776" width="9" style="379"/>
    <col min="11777" max="11778" width="57.875" style="379" customWidth="1"/>
    <col min="11779" max="12032" width="9" style="379"/>
    <col min="12033" max="12034" width="57.875" style="379" customWidth="1"/>
    <col min="12035" max="12288" width="9" style="379"/>
    <col min="12289" max="12290" width="57.875" style="379" customWidth="1"/>
    <col min="12291" max="12544" width="9" style="379"/>
    <col min="12545" max="12546" width="57.875" style="379" customWidth="1"/>
    <col min="12547" max="12800" width="9" style="379"/>
    <col min="12801" max="12802" width="57.875" style="379" customWidth="1"/>
    <col min="12803" max="13056" width="9" style="379"/>
    <col min="13057" max="13058" width="57.875" style="379" customWidth="1"/>
    <col min="13059" max="13312" width="9" style="379"/>
    <col min="13313" max="13314" width="57.875" style="379" customWidth="1"/>
    <col min="13315" max="13568" width="9" style="379"/>
    <col min="13569" max="13570" width="57.875" style="379" customWidth="1"/>
    <col min="13571" max="13824" width="9" style="379"/>
    <col min="13825" max="13826" width="57.875" style="379" customWidth="1"/>
    <col min="13827" max="14080" width="9" style="379"/>
    <col min="14081" max="14082" width="57.875" style="379" customWidth="1"/>
    <col min="14083" max="14336" width="9" style="379"/>
    <col min="14337" max="14338" width="57.875" style="379" customWidth="1"/>
    <col min="14339" max="14592" width="9" style="379"/>
    <col min="14593" max="14594" width="57.875" style="379" customWidth="1"/>
    <col min="14595" max="14848" width="9" style="379"/>
    <col min="14849" max="14850" width="57.875" style="379" customWidth="1"/>
    <col min="14851" max="15104" width="9" style="379"/>
    <col min="15105" max="15106" width="57.875" style="379" customWidth="1"/>
    <col min="15107" max="15360" width="9" style="379"/>
    <col min="15361" max="15362" width="57.875" style="379" customWidth="1"/>
    <col min="15363" max="15616" width="9" style="379"/>
    <col min="15617" max="15618" width="57.875" style="379" customWidth="1"/>
    <col min="15619" max="15872" width="9" style="379"/>
    <col min="15873" max="15874" width="57.875" style="379" customWidth="1"/>
    <col min="15875" max="16128" width="9" style="379"/>
    <col min="16129" max="16130" width="57.875" style="379" customWidth="1"/>
    <col min="16131" max="16384" width="9" style="379"/>
  </cols>
  <sheetData>
    <row r="1" spans="1:2" x14ac:dyDescent="0.25">
      <c r="B1" s="378" t="s">
        <v>1806</v>
      </c>
    </row>
    <row r="2" spans="1:2" x14ac:dyDescent="0.25">
      <c r="B2" s="378" t="s">
        <v>1</v>
      </c>
    </row>
    <row r="3" spans="1:2" x14ac:dyDescent="0.25">
      <c r="B3" s="378" t="s">
        <v>1807</v>
      </c>
    </row>
    <row r="4" spans="1:2" x14ac:dyDescent="0.25">
      <c r="B4" s="378"/>
    </row>
    <row r="5" spans="1:2" ht="30.75" customHeight="1" x14ac:dyDescent="0.25">
      <c r="A5" s="380" t="s">
        <v>1808</v>
      </c>
      <c r="B5" s="381"/>
    </row>
    <row r="6" spans="1:2" x14ac:dyDescent="0.25">
      <c r="B6" s="378"/>
    </row>
    <row r="7" spans="1:2" x14ac:dyDescent="0.25">
      <c r="B7" s="378" t="s">
        <v>1809</v>
      </c>
    </row>
    <row r="8" spans="1:2" x14ac:dyDescent="0.25">
      <c r="B8" s="378" t="s">
        <v>1810</v>
      </c>
    </row>
    <row r="9" spans="1:2" x14ac:dyDescent="0.25">
      <c r="B9" s="378"/>
    </row>
    <row r="10" spans="1:2" x14ac:dyDescent="0.25">
      <c r="B10" s="382" t="s">
        <v>1811</v>
      </c>
    </row>
    <row r="11" spans="1:2" x14ac:dyDescent="0.25">
      <c r="B11" s="378" t="s">
        <v>1709</v>
      </c>
    </row>
    <row r="12" spans="1:2" x14ac:dyDescent="0.25">
      <c r="B12" s="378" t="s">
        <v>8</v>
      </c>
    </row>
    <row r="13" spans="1:2" ht="16.5" thickBot="1" x14ac:dyDescent="0.3">
      <c r="B13" s="383"/>
    </row>
    <row r="14" spans="1:2" ht="30.75" thickBot="1" x14ac:dyDescent="0.3">
      <c r="A14" s="384" t="s">
        <v>10</v>
      </c>
      <c r="B14" s="667" t="s">
        <v>2035</v>
      </c>
    </row>
    <row r="15" spans="1:2" ht="16.5" thickBot="1" x14ac:dyDescent="0.3">
      <c r="A15" s="384" t="s">
        <v>1813</v>
      </c>
      <c r="B15" s="668" t="s">
        <v>2036</v>
      </c>
    </row>
    <row r="16" spans="1:2" ht="16.5" thickBot="1" x14ac:dyDescent="0.3">
      <c r="A16" s="384" t="s">
        <v>1815</v>
      </c>
      <c r="B16" s="669" t="s">
        <v>1816</v>
      </c>
    </row>
    <row r="17" spans="1:2" ht="16.5" thickBot="1" x14ac:dyDescent="0.3">
      <c r="A17" s="384" t="s">
        <v>1817</v>
      </c>
      <c r="B17" s="387"/>
    </row>
    <row r="18" spans="1:2" ht="16.5" thickBot="1" x14ac:dyDescent="0.3">
      <c r="A18" s="400" t="s">
        <v>1819</v>
      </c>
      <c r="B18" s="386">
        <v>2016</v>
      </c>
    </row>
    <row r="19" spans="1:2" ht="16.5" thickBot="1" x14ac:dyDescent="0.3">
      <c r="A19" s="392" t="s">
        <v>1821</v>
      </c>
      <c r="B19" s="393" t="s">
        <v>1822</v>
      </c>
    </row>
    <row r="20" spans="1:2" ht="16.5" thickBot="1" x14ac:dyDescent="0.3">
      <c r="A20" s="394" t="s">
        <v>1823</v>
      </c>
      <c r="B20" s="395"/>
    </row>
    <row r="21" spans="1:2" ht="105.75" thickBot="1" x14ac:dyDescent="0.3">
      <c r="A21" s="395" t="s">
        <v>1824</v>
      </c>
      <c r="B21" s="395" t="s">
        <v>2015</v>
      </c>
    </row>
    <row r="22" spans="1:2" ht="60.75" thickBot="1" x14ac:dyDescent="0.3">
      <c r="A22" s="397" t="s">
        <v>1826</v>
      </c>
      <c r="B22" s="398" t="s">
        <v>2037</v>
      </c>
    </row>
    <row r="23" spans="1:2" ht="60.75" thickBot="1" x14ac:dyDescent="0.3">
      <c r="A23" s="399" t="s">
        <v>1828</v>
      </c>
      <c r="B23" s="395" t="s">
        <v>2038</v>
      </c>
    </row>
    <row r="24" spans="1:2" ht="16.5" thickBot="1" x14ac:dyDescent="0.3">
      <c r="A24" s="400" t="s">
        <v>1830</v>
      </c>
      <c r="B24" s="395"/>
    </row>
    <row r="25" spans="1:2" ht="30.75" thickBot="1" x14ac:dyDescent="0.3">
      <c r="A25" s="399" t="s">
        <v>1831</v>
      </c>
      <c r="B25" s="398" t="s">
        <v>1984</v>
      </c>
    </row>
    <row r="26" spans="1:2" ht="16.5" thickBot="1" x14ac:dyDescent="0.3">
      <c r="A26" s="400" t="s">
        <v>1833</v>
      </c>
      <c r="B26" s="395"/>
    </row>
    <row r="27" spans="1:2" ht="30.75" thickBot="1" x14ac:dyDescent="0.3">
      <c r="A27" s="401" t="s">
        <v>1834</v>
      </c>
      <c r="B27" s="395" t="s">
        <v>1984</v>
      </c>
    </row>
    <row r="28" spans="1:2" ht="16.5" thickBot="1" x14ac:dyDescent="0.3">
      <c r="A28" s="400" t="s">
        <v>1835</v>
      </c>
      <c r="B28" s="402"/>
    </row>
    <row r="29" spans="1:2" ht="16.5" thickBot="1" x14ac:dyDescent="0.3">
      <c r="A29" s="394" t="s">
        <v>1836</v>
      </c>
      <c r="B29" s="402"/>
    </row>
    <row r="30" spans="1:2" ht="16.5" thickBot="1" x14ac:dyDescent="0.3">
      <c r="A30" s="400" t="s">
        <v>1837</v>
      </c>
      <c r="B30" s="403"/>
    </row>
    <row r="31" spans="1:2" ht="28.5" x14ac:dyDescent="0.25">
      <c r="A31" s="394" t="s">
        <v>1838</v>
      </c>
      <c r="B31" s="397"/>
    </row>
    <row r="32" spans="1:2" ht="45" x14ac:dyDescent="0.25">
      <c r="A32" s="404" t="s">
        <v>1839</v>
      </c>
      <c r="B32" s="404"/>
    </row>
    <row r="33" spans="1:3" x14ac:dyDescent="0.25">
      <c r="A33" s="404" t="s">
        <v>1841</v>
      </c>
      <c r="B33" s="404"/>
    </row>
    <row r="34" spans="1:3" x14ac:dyDescent="0.25">
      <c r="A34" s="404" t="s">
        <v>1842</v>
      </c>
      <c r="B34" s="404"/>
    </row>
    <row r="35" spans="1:3" ht="16.5" thickBot="1" x14ac:dyDescent="0.3">
      <c r="A35" s="405" t="s">
        <v>1844</v>
      </c>
      <c r="B35" s="406"/>
    </row>
    <row r="36" spans="1:3" ht="15.75" customHeight="1" thickBot="1" x14ac:dyDescent="0.3">
      <c r="A36" s="407" t="s">
        <v>2018</v>
      </c>
      <c r="B36" s="670">
        <v>2883.52</v>
      </c>
    </row>
    <row r="37" spans="1:3" ht="45.75" thickBot="1" x14ac:dyDescent="0.3">
      <c r="A37" s="395" t="s">
        <v>1846</v>
      </c>
      <c r="B37" s="395" t="s">
        <v>2038</v>
      </c>
    </row>
    <row r="38" spans="1:3" ht="20.25" customHeight="1" thickBot="1" x14ac:dyDescent="0.3">
      <c r="A38" s="409" t="s">
        <v>1847</v>
      </c>
      <c r="B38" s="414">
        <v>2845.6590000000001</v>
      </c>
      <c r="C38" s="379">
        <f>30.61+214.34</f>
        <v>244.95</v>
      </c>
    </row>
    <row r="39" spans="1:3" ht="19.5" customHeight="1" thickBot="1" x14ac:dyDescent="0.3">
      <c r="A39" s="409" t="s">
        <v>1848</v>
      </c>
      <c r="B39" s="414">
        <f>B38</f>
        <v>2845.6590000000001</v>
      </c>
    </row>
    <row r="40" spans="1:3" ht="16.5" thickBot="1" x14ac:dyDescent="0.3">
      <c r="A40" s="395" t="s">
        <v>1849</v>
      </c>
      <c r="B40" s="395"/>
    </row>
    <row r="41" spans="1:3" ht="29.25" thickBot="1" x14ac:dyDescent="0.3">
      <c r="A41" s="409" t="s">
        <v>1850</v>
      </c>
      <c r="B41" s="395"/>
    </row>
    <row r="42" spans="1:3" ht="16.5" thickBot="1" x14ac:dyDescent="0.3">
      <c r="A42" s="395" t="s">
        <v>1861</v>
      </c>
      <c r="B42" s="671">
        <f>B39</f>
        <v>2845.6590000000001</v>
      </c>
    </row>
    <row r="43" spans="1:3" ht="16.5" thickBot="1" x14ac:dyDescent="0.3">
      <c r="A43" s="395" t="s">
        <v>1853</v>
      </c>
      <c r="B43" s="411">
        <f>2845.66/B36</f>
        <v>0.98687021418266563</v>
      </c>
    </row>
    <row r="44" spans="1:3" ht="16.5" thickBot="1" x14ac:dyDescent="0.3">
      <c r="A44" s="395" t="s">
        <v>1854</v>
      </c>
      <c r="B44" s="412">
        <v>2224.8969999999999</v>
      </c>
      <c r="C44" s="379" t="s">
        <v>1855</v>
      </c>
    </row>
    <row r="45" spans="1:3" ht="16.5" thickBot="1" x14ac:dyDescent="0.3">
      <c r="A45" s="395" t="s">
        <v>1856</v>
      </c>
      <c r="B45" s="413">
        <f>1906.86-1.4</f>
        <v>1905.4599999999998</v>
      </c>
    </row>
    <row r="46" spans="1:3" ht="29.25" thickBot="1" x14ac:dyDescent="0.3">
      <c r="A46" s="409" t="s">
        <v>1975</v>
      </c>
      <c r="B46" s="395"/>
      <c r="C46" s="379">
        <f>B39-31.794*1.18</f>
        <v>2808.1420800000001</v>
      </c>
    </row>
    <row r="47" spans="1:3" ht="16.5" thickBot="1" x14ac:dyDescent="0.3">
      <c r="A47" s="395" t="s">
        <v>1859</v>
      </c>
      <c r="B47" s="395"/>
    </row>
    <row r="48" spans="1:3" ht="16.5" thickBot="1" x14ac:dyDescent="0.3">
      <c r="A48" s="395" t="s">
        <v>1853</v>
      </c>
      <c r="B48" s="395"/>
    </row>
    <row r="49" spans="1:2" ht="16.5" thickBot="1" x14ac:dyDescent="0.3">
      <c r="A49" s="395" t="s">
        <v>1854</v>
      </c>
      <c r="B49" s="395"/>
    </row>
    <row r="50" spans="1:2" ht="16.5" thickBot="1" x14ac:dyDescent="0.3">
      <c r="A50" s="395" t="s">
        <v>1856</v>
      </c>
      <c r="B50" s="395"/>
    </row>
    <row r="51" spans="1:2" ht="29.25" thickBot="1" x14ac:dyDescent="0.3">
      <c r="A51" s="409" t="s">
        <v>1860</v>
      </c>
      <c r="B51" s="395"/>
    </row>
    <row r="52" spans="1:2" ht="16.5" thickBot="1" x14ac:dyDescent="0.3">
      <c r="A52" s="395" t="s">
        <v>1861</v>
      </c>
      <c r="B52" s="414"/>
    </row>
    <row r="53" spans="1:2" ht="16.5" thickBot="1" x14ac:dyDescent="0.3">
      <c r="A53" s="395" t="s">
        <v>1853</v>
      </c>
      <c r="B53" s="415"/>
    </row>
    <row r="54" spans="1:2" ht="16.5" thickBot="1" x14ac:dyDescent="0.3">
      <c r="A54" s="395" t="s">
        <v>1854</v>
      </c>
      <c r="B54" s="395"/>
    </row>
    <row r="55" spans="1:2" ht="16.5" thickBot="1" x14ac:dyDescent="0.3">
      <c r="A55" s="395" t="s">
        <v>1856</v>
      </c>
      <c r="B55" s="395"/>
    </row>
    <row r="56" spans="1:2" ht="29.25" thickBot="1" x14ac:dyDescent="0.3">
      <c r="A56" s="394" t="s">
        <v>1864</v>
      </c>
      <c r="B56" s="416"/>
    </row>
    <row r="57" spans="1:2" ht="16.5" thickBot="1" x14ac:dyDescent="0.3">
      <c r="A57" s="397" t="s">
        <v>1849</v>
      </c>
      <c r="B57" s="416"/>
    </row>
    <row r="58" spans="1:2" ht="16.5" thickBot="1" x14ac:dyDescent="0.3">
      <c r="A58" s="397" t="s">
        <v>1865</v>
      </c>
      <c r="B58" s="417">
        <v>1</v>
      </c>
    </row>
    <row r="59" spans="1:2" ht="16.5" thickBot="1" x14ac:dyDescent="0.3">
      <c r="A59" s="397" t="s">
        <v>1866</v>
      </c>
      <c r="B59" s="417">
        <v>1</v>
      </c>
    </row>
    <row r="60" spans="1:2" ht="16.5" thickBot="1" x14ac:dyDescent="0.3">
      <c r="A60" s="397" t="s">
        <v>1867</v>
      </c>
      <c r="B60" s="417">
        <v>1</v>
      </c>
    </row>
    <row r="61" spans="1:2" ht="16.5" thickBot="1" x14ac:dyDescent="0.3">
      <c r="A61" s="400" t="s">
        <v>1868</v>
      </c>
      <c r="B61" s="418">
        <f>B62/B39</f>
        <v>0.78185650494314318</v>
      </c>
    </row>
    <row r="62" spans="1:2" ht="16.5" thickBot="1" x14ac:dyDescent="0.3">
      <c r="A62" s="400" t="s">
        <v>1869</v>
      </c>
      <c r="B62" s="419">
        <f>B44+B54</f>
        <v>2224.8969999999999</v>
      </c>
    </row>
    <row r="63" spans="1:2" ht="16.5" thickBot="1" x14ac:dyDescent="0.3">
      <c r="A63" s="400" t="s">
        <v>1870</v>
      </c>
      <c r="B63" s="418">
        <f>B64/B42</f>
        <v>0.66960236627087077</v>
      </c>
    </row>
    <row r="64" spans="1:2" ht="16.5" thickBot="1" x14ac:dyDescent="0.3">
      <c r="A64" s="392" t="s">
        <v>1871</v>
      </c>
      <c r="B64" s="420">
        <f>B45</f>
        <v>1905.4599999999998</v>
      </c>
    </row>
    <row r="65" spans="1:2" x14ac:dyDescent="0.25">
      <c r="A65" s="394" t="s">
        <v>1872</v>
      </c>
      <c r="B65" s="421"/>
    </row>
    <row r="66" spans="1:2" x14ac:dyDescent="0.25">
      <c r="A66" s="404" t="s">
        <v>1873</v>
      </c>
      <c r="B66" s="422" t="s">
        <v>5</v>
      </c>
    </row>
    <row r="67" spans="1:2" x14ac:dyDescent="0.25">
      <c r="A67" s="404" t="s">
        <v>1874</v>
      </c>
      <c r="B67" s="422" t="s">
        <v>2039</v>
      </c>
    </row>
    <row r="68" spans="1:2" x14ac:dyDescent="0.25">
      <c r="A68" s="404" t="s">
        <v>1876</v>
      </c>
      <c r="B68" s="422"/>
    </row>
    <row r="69" spans="1:2" x14ac:dyDescent="0.25">
      <c r="A69" s="404" t="s">
        <v>1877</v>
      </c>
      <c r="B69" s="422" t="s">
        <v>2040</v>
      </c>
    </row>
    <row r="70" spans="1:2" ht="16.5" thickBot="1" x14ac:dyDescent="0.3">
      <c r="A70" s="406" t="s">
        <v>1879</v>
      </c>
      <c r="B70" s="423"/>
    </row>
    <row r="71" spans="1:2" ht="30.75" thickBot="1" x14ac:dyDescent="0.3">
      <c r="A71" s="397" t="s">
        <v>1880</v>
      </c>
      <c r="B71" s="399" t="s">
        <v>2039</v>
      </c>
    </row>
    <row r="72" spans="1:2" ht="29.25" thickBot="1" x14ac:dyDescent="0.3">
      <c r="A72" s="400" t="s">
        <v>1881</v>
      </c>
      <c r="B72" s="399"/>
    </row>
    <row r="73" spans="1:2" ht="16.5" thickBot="1" x14ac:dyDescent="0.3">
      <c r="A73" s="397" t="s">
        <v>1849</v>
      </c>
      <c r="B73" s="424"/>
    </row>
    <row r="74" spans="1:2" ht="16.5" thickBot="1" x14ac:dyDescent="0.3">
      <c r="A74" s="397" t="s">
        <v>1882</v>
      </c>
      <c r="B74" s="399"/>
    </row>
    <row r="75" spans="1:2" ht="16.5" thickBot="1" x14ac:dyDescent="0.3">
      <c r="A75" s="397" t="s">
        <v>1883</v>
      </c>
      <c r="B75" s="426">
        <v>12</v>
      </c>
    </row>
    <row r="76" spans="1:2" ht="16.5" thickBot="1" x14ac:dyDescent="0.3">
      <c r="A76" s="427" t="s">
        <v>1884</v>
      </c>
      <c r="B76" s="421" t="s">
        <v>2022</v>
      </c>
    </row>
    <row r="77" spans="1:2" ht="16.5" thickBot="1" x14ac:dyDescent="0.3">
      <c r="A77" s="400" t="s">
        <v>1885</v>
      </c>
      <c r="B77" s="428"/>
    </row>
    <row r="78" spans="1:2" ht="16.5" thickBot="1" x14ac:dyDescent="0.3">
      <c r="A78" s="404" t="s">
        <v>1886</v>
      </c>
      <c r="B78" s="429" t="s">
        <v>2023</v>
      </c>
    </row>
    <row r="79" spans="1:2" ht="16.5" thickBot="1" x14ac:dyDescent="0.3">
      <c r="A79" s="404" t="s">
        <v>1887</v>
      </c>
      <c r="B79" s="429"/>
    </row>
    <row r="80" spans="1:2" ht="16.5" thickBot="1" x14ac:dyDescent="0.3">
      <c r="A80" s="404" t="s">
        <v>1888</v>
      </c>
      <c r="B80" s="429"/>
    </row>
    <row r="81" spans="1:2" ht="29.25" thickBot="1" x14ac:dyDescent="0.3">
      <c r="A81" s="430" t="s">
        <v>1889</v>
      </c>
      <c r="B81" s="424" t="s">
        <v>2041</v>
      </c>
    </row>
    <row r="82" spans="1:2" ht="28.5" x14ac:dyDescent="0.25">
      <c r="A82" s="394" t="s">
        <v>1890</v>
      </c>
      <c r="B82" s="431" t="s">
        <v>1891</v>
      </c>
    </row>
    <row r="83" spans="1:2" x14ac:dyDescent="0.25">
      <c r="A83" s="404" t="s">
        <v>1892</v>
      </c>
      <c r="B83" s="432"/>
    </row>
    <row r="84" spans="1:2" x14ac:dyDescent="0.25">
      <c r="A84" s="404" t="s">
        <v>1893</v>
      </c>
      <c r="B84" s="432"/>
    </row>
    <row r="85" spans="1:2" x14ac:dyDescent="0.25">
      <c r="A85" s="404" t="s">
        <v>1894</v>
      </c>
      <c r="B85" s="432"/>
    </row>
    <row r="86" spans="1:2" x14ac:dyDescent="0.25">
      <c r="A86" s="404" t="s">
        <v>1895</v>
      </c>
      <c r="B86" s="432"/>
    </row>
    <row r="87" spans="1:2" ht="16.5" thickBot="1" x14ac:dyDescent="0.3">
      <c r="A87" s="433" t="s">
        <v>1896</v>
      </c>
      <c r="B87" s="434"/>
    </row>
    <row r="89" spans="1:2" x14ac:dyDescent="0.25">
      <c r="A89" s="435" t="s">
        <v>1897</v>
      </c>
      <c r="B89" s="435"/>
    </row>
    <row r="90" spans="1:2" ht="29.25" customHeight="1" x14ac:dyDescent="0.25">
      <c r="A90" s="436" t="s">
        <v>1898</v>
      </c>
      <c r="B90" s="436"/>
    </row>
    <row r="91" spans="1:2" x14ac:dyDescent="0.25">
      <c r="A91" s="377" t="s">
        <v>1899</v>
      </c>
    </row>
    <row r="92" spans="1:2" x14ac:dyDescent="0.25">
      <c r="A92" s="377" t="s">
        <v>1900</v>
      </c>
    </row>
    <row r="93" spans="1:2" x14ac:dyDescent="0.25">
      <c r="A93" s="377" t="s">
        <v>1901</v>
      </c>
    </row>
    <row r="94" spans="1:2" x14ac:dyDescent="0.25">
      <c r="A94" s="377" t="s">
        <v>1902</v>
      </c>
    </row>
    <row r="95" spans="1:2" x14ac:dyDescent="0.25">
      <c r="A95" s="377" t="s">
        <v>1903</v>
      </c>
    </row>
    <row r="96" spans="1:2" x14ac:dyDescent="0.25">
      <c r="A96" s="437" t="s">
        <v>1904</v>
      </c>
      <c r="B96" s="437"/>
    </row>
    <row r="98" spans="1:2" x14ac:dyDescent="0.25">
      <c r="A98" s="438" t="s">
        <v>1905</v>
      </c>
      <c r="B98" s="439"/>
    </row>
    <row r="99" spans="1:2" x14ac:dyDescent="0.25">
      <c r="B99" s="440" t="s">
        <v>1906</v>
      </c>
    </row>
    <row r="100" spans="1:2" x14ac:dyDescent="0.25">
      <c r="B100" s="441" t="s">
        <v>1907</v>
      </c>
    </row>
  </sheetData>
  <mergeCells count="4">
    <mergeCell ref="A5:B5"/>
    <mergeCell ref="B82:B87"/>
    <mergeCell ref="A90:B90"/>
    <mergeCell ref="A96:B96"/>
  </mergeCells>
  <pageMargins left="0.59055118110236227" right="0" top="0.59055118110236227" bottom="0.59055118110236227" header="0.31496062992125984" footer="0.31496062992125984"/>
  <pageSetup paperSize="9" scale="76" fitToHeight="2" orientation="portrait" r:id="rId1"/>
  <headerFooter alignWithMargins="0">
    <oddFooter>Страница &amp;P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N46"/>
  <sheetViews>
    <sheetView view="pageBreakPreview" topLeftCell="A10" zoomScale="80" zoomScaleNormal="80" zoomScaleSheetLayoutView="80" workbookViewId="0">
      <selection activeCell="H41" sqref="H41"/>
    </sheetView>
  </sheetViews>
  <sheetFormatPr defaultRowHeight="15.75" x14ac:dyDescent="0.25"/>
  <cols>
    <col min="1" max="1" width="9" style="442"/>
    <col min="2" max="2" width="38.625" style="442" customWidth="1"/>
    <col min="3" max="3" width="12.75" style="442" customWidth="1"/>
    <col min="4" max="4" width="13.625" style="442" customWidth="1"/>
    <col min="5" max="5" width="12.125" style="442" customWidth="1"/>
    <col min="6" max="6" width="14.625" style="442" customWidth="1"/>
    <col min="7" max="7" width="16" style="442" customWidth="1"/>
    <col min="8" max="8" width="16.25" style="442" customWidth="1"/>
    <col min="9" max="9" width="14.375" style="442" customWidth="1"/>
    <col min="10" max="10" width="18.375" style="442" customWidth="1"/>
    <col min="11" max="11" width="12.5" style="442" customWidth="1"/>
    <col min="12" max="14" width="9" style="442"/>
    <col min="15" max="15" width="13" style="442" customWidth="1"/>
    <col min="16" max="259" width="9" style="442"/>
    <col min="260" max="260" width="5" style="442" customWidth="1"/>
    <col min="261" max="261" width="9" style="442"/>
    <col min="262" max="262" width="38.625" style="442" customWidth="1"/>
    <col min="263" max="263" width="12.75" style="442" customWidth="1"/>
    <col min="264" max="264" width="16.625" style="442" customWidth="1"/>
    <col min="265" max="265" width="20.75" style="442" customWidth="1"/>
    <col min="266" max="266" width="25.5" style="442" customWidth="1"/>
    <col min="267" max="267" width="12.5" style="442" customWidth="1"/>
    <col min="268" max="270" width="9" style="442"/>
    <col min="271" max="271" width="13" style="442" customWidth="1"/>
    <col min="272" max="515" width="9" style="442"/>
    <col min="516" max="516" width="5" style="442" customWidth="1"/>
    <col min="517" max="517" width="9" style="442"/>
    <col min="518" max="518" width="38.625" style="442" customWidth="1"/>
    <col min="519" max="519" width="12.75" style="442" customWidth="1"/>
    <col min="520" max="520" width="16.625" style="442" customWidth="1"/>
    <col min="521" max="521" width="20.75" style="442" customWidth="1"/>
    <col min="522" max="522" width="25.5" style="442" customWidth="1"/>
    <col min="523" max="523" width="12.5" style="442" customWidth="1"/>
    <col min="524" max="526" width="9" style="442"/>
    <col min="527" max="527" width="13" style="442" customWidth="1"/>
    <col min="528" max="771" width="9" style="442"/>
    <col min="772" max="772" width="5" style="442" customWidth="1"/>
    <col min="773" max="773" width="9" style="442"/>
    <col min="774" max="774" width="38.625" style="442" customWidth="1"/>
    <col min="775" max="775" width="12.75" style="442" customWidth="1"/>
    <col min="776" max="776" width="16.625" style="442" customWidth="1"/>
    <col min="777" max="777" width="20.75" style="442" customWidth="1"/>
    <col min="778" max="778" width="25.5" style="442" customWidth="1"/>
    <col min="779" max="779" width="12.5" style="442" customWidth="1"/>
    <col min="780" max="782" width="9" style="442"/>
    <col min="783" max="783" width="13" style="442" customWidth="1"/>
    <col min="784" max="1027" width="9" style="442"/>
    <col min="1028" max="1028" width="5" style="442" customWidth="1"/>
    <col min="1029" max="1029" width="9" style="442"/>
    <col min="1030" max="1030" width="38.625" style="442" customWidth="1"/>
    <col min="1031" max="1031" width="12.75" style="442" customWidth="1"/>
    <col min="1032" max="1032" width="16.625" style="442" customWidth="1"/>
    <col min="1033" max="1033" width="20.75" style="442" customWidth="1"/>
    <col min="1034" max="1034" width="25.5" style="442" customWidth="1"/>
    <col min="1035" max="1035" width="12.5" style="442" customWidth="1"/>
    <col min="1036" max="1038" width="9" style="442"/>
    <col min="1039" max="1039" width="13" style="442" customWidth="1"/>
    <col min="1040" max="1283" width="9" style="442"/>
    <col min="1284" max="1284" width="5" style="442" customWidth="1"/>
    <col min="1285" max="1285" width="9" style="442"/>
    <col min="1286" max="1286" width="38.625" style="442" customWidth="1"/>
    <col min="1287" max="1287" width="12.75" style="442" customWidth="1"/>
    <col min="1288" max="1288" width="16.625" style="442" customWidth="1"/>
    <col min="1289" max="1289" width="20.75" style="442" customWidth="1"/>
    <col min="1290" max="1290" width="25.5" style="442" customWidth="1"/>
    <col min="1291" max="1291" width="12.5" style="442" customWidth="1"/>
    <col min="1292" max="1294" width="9" style="442"/>
    <col min="1295" max="1295" width="13" style="442" customWidth="1"/>
    <col min="1296" max="1539" width="9" style="442"/>
    <col min="1540" max="1540" width="5" style="442" customWidth="1"/>
    <col min="1541" max="1541" width="9" style="442"/>
    <col min="1542" max="1542" width="38.625" style="442" customWidth="1"/>
    <col min="1543" max="1543" width="12.75" style="442" customWidth="1"/>
    <col min="1544" max="1544" width="16.625" style="442" customWidth="1"/>
    <col min="1545" max="1545" width="20.75" style="442" customWidth="1"/>
    <col min="1546" max="1546" width="25.5" style="442" customWidth="1"/>
    <col min="1547" max="1547" width="12.5" style="442" customWidth="1"/>
    <col min="1548" max="1550" width="9" style="442"/>
    <col min="1551" max="1551" width="13" style="442" customWidth="1"/>
    <col min="1552" max="1795" width="9" style="442"/>
    <col min="1796" max="1796" width="5" style="442" customWidth="1"/>
    <col min="1797" max="1797" width="9" style="442"/>
    <col min="1798" max="1798" width="38.625" style="442" customWidth="1"/>
    <col min="1799" max="1799" width="12.75" style="442" customWidth="1"/>
    <col min="1800" max="1800" width="16.625" style="442" customWidth="1"/>
    <col min="1801" max="1801" width="20.75" style="442" customWidth="1"/>
    <col min="1802" max="1802" width="25.5" style="442" customWidth="1"/>
    <col min="1803" max="1803" width="12.5" style="442" customWidth="1"/>
    <col min="1804" max="1806" width="9" style="442"/>
    <col min="1807" max="1807" width="13" style="442" customWidth="1"/>
    <col min="1808" max="2051" width="9" style="442"/>
    <col min="2052" max="2052" width="5" style="442" customWidth="1"/>
    <col min="2053" max="2053" width="9" style="442"/>
    <col min="2054" max="2054" width="38.625" style="442" customWidth="1"/>
    <col min="2055" max="2055" width="12.75" style="442" customWidth="1"/>
    <col min="2056" max="2056" width="16.625" style="442" customWidth="1"/>
    <col min="2057" max="2057" width="20.75" style="442" customWidth="1"/>
    <col min="2058" max="2058" width="25.5" style="442" customWidth="1"/>
    <col min="2059" max="2059" width="12.5" style="442" customWidth="1"/>
    <col min="2060" max="2062" width="9" style="442"/>
    <col min="2063" max="2063" width="13" style="442" customWidth="1"/>
    <col min="2064" max="2307" width="9" style="442"/>
    <col min="2308" max="2308" width="5" style="442" customWidth="1"/>
    <col min="2309" max="2309" width="9" style="442"/>
    <col min="2310" max="2310" width="38.625" style="442" customWidth="1"/>
    <col min="2311" max="2311" width="12.75" style="442" customWidth="1"/>
    <col min="2312" max="2312" width="16.625" style="442" customWidth="1"/>
    <col min="2313" max="2313" width="20.75" style="442" customWidth="1"/>
    <col min="2314" max="2314" width="25.5" style="442" customWidth="1"/>
    <col min="2315" max="2315" width="12.5" style="442" customWidth="1"/>
    <col min="2316" max="2318" width="9" style="442"/>
    <col min="2319" max="2319" width="13" style="442" customWidth="1"/>
    <col min="2320" max="2563" width="9" style="442"/>
    <col min="2564" max="2564" width="5" style="442" customWidth="1"/>
    <col min="2565" max="2565" width="9" style="442"/>
    <col min="2566" max="2566" width="38.625" style="442" customWidth="1"/>
    <col min="2567" max="2567" width="12.75" style="442" customWidth="1"/>
    <col min="2568" max="2568" width="16.625" style="442" customWidth="1"/>
    <col min="2569" max="2569" width="20.75" style="442" customWidth="1"/>
    <col min="2570" max="2570" width="25.5" style="442" customWidth="1"/>
    <col min="2571" max="2571" width="12.5" style="442" customWidth="1"/>
    <col min="2572" max="2574" width="9" style="442"/>
    <col min="2575" max="2575" width="13" style="442" customWidth="1"/>
    <col min="2576" max="2819" width="9" style="442"/>
    <col min="2820" max="2820" width="5" style="442" customWidth="1"/>
    <col min="2821" max="2821" width="9" style="442"/>
    <col min="2822" max="2822" width="38.625" style="442" customWidth="1"/>
    <col min="2823" max="2823" width="12.75" style="442" customWidth="1"/>
    <col min="2824" max="2824" width="16.625" style="442" customWidth="1"/>
    <col min="2825" max="2825" width="20.75" style="442" customWidth="1"/>
    <col min="2826" max="2826" width="25.5" style="442" customWidth="1"/>
    <col min="2827" max="2827" width="12.5" style="442" customWidth="1"/>
    <col min="2828" max="2830" width="9" style="442"/>
    <col min="2831" max="2831" width="13" style="442" customWidth="1"/>
    <col min="2832" max="3075" width="9" style="442"/>
    <col min="3076" max="3076" width="5" style="442" customWidth="1"/>
    <col min="3077" max="3077" width="9" style="442"/>
    <col min="3078" max="3078" width="38.625" style="442" customWidth="1"/>
    <col min="3079" max="3079" width="12.75" style="442" customWidth="1"/>
    <col min="3080" max="3080" width="16.625" style="442" customWidth="1"/>
    <col min="3081" max="3081" width="20.75" style="442" customWidth="1"/>
    <col min="3082" max="3082" width="25.5" style="442" customWidth="1"/>
    <col min="3083" max="3083" width="12.5" style="442" customWidth="1"/>
    <col min="3084" max="3086" width="9" style="442"/>
    <col min="3087" max="3087" width="13" style="442" customWidth="1"/>
    <col min="3088" max="3331" width="9" style="442"/>
    <col min="3332" max="3332" width="5" style="442" customWidth="1"/>
    <col min="3333" max="3333" width="9" style="442"/>
    <col min="3334" max="3334" width="38.625" style="442" customWidth="1"/>
    <col min="3335" max="3335" width="12.75" style="442" customWidth="1"/>
    <col min="3336" max="3336" width="16.625" style="442" customWidth="1"/>
    <col min="3337" max="3337" width="20.75" style="442" customWidth="1"/>
    <col min="3338" max="3338" width="25.5" style="442" customWidth="1"/>
    <col min="3339" max="3339" width="12.5" style="442" customWidth="1"/>
    <col min="3340" max="3342" width="9" style="442"/>
    <col min="3343" max="3343" width="13" style="442" customWidth="1"/>
    <col min="3344" max="3587" width="9" style="442"/>
    <col min="3588" max="3588" width="5" style="442" customWidth="1"/>
    <col min="3589" max="3589" width="9" style="442"/>
    <col min="3590" max="3590" width="38.625" style="442" customWidth="1"/>
    <col min="3591" max="3591" width="12.75" style="442" customWidth="1"/>
    <col min="3592" max="3592" width="16.625" style="442" customWidth="1"/>
    <col min="3593" max="3593" width="20.75" style="442" customWidth="1"/>
    <col min="3594" max="3594" width="25.5" style="442" customWidth="1"/>
    <col min="3595" max="3595" width="12.5" style="442" customWidth="1"/>
    <col min="3596" max="3598" width="9" style="442"/>
    <col min="3599" max="3599" width="13" style="442" customWidth="1"/>
    <col min="3600" max="3843" width="9" style="442"/>
    <col min="3844" max="3844" width="5" style="442" customWidth="1"/>
    <col min="3845" max="3845" width="9" style="442"/>
    <col min="3846" max="3846" width="38.625" style="442" customWidth="1"/>
    <col min="3847" max="3847" width="12.75" style="442" customWidth="1"/>
    <col min="3848" max="3848" width="16.625" style="442" customWidth="1"/>
    <col min="3849" max="3849" width="20.75" style="442" customWidth="1"/>
    <col min="3850" max="3850" width="25.5" style="442" customWidth="1"/>
    <col min="3851" max="3851" width="12.5" style="442" customWidth="1"/>
    <col min="3852" max="3854" width="9" style="442"/>
    <col min="3855" max="3855" width="13" style="442" customWidth="1"/>
    <col min="3856" max="4099" width="9" style="442"/>
    <col min="4100" max="4100" width="5" style="442" customWidth="1"/>
    <col min="4101" max="4101" width="9" style="442"/>
    <col min="4102" max="4102" width="38.625" style="442" customWidth="1"/>
    <col min="4103" max="4103" width="12.75" style="442" customWidth="1"/>
    <col min="4104" max="4104" width="16.625" style="442" customWidth="1"/>
    <col min="4105" max="4105" width="20.75" style="442" customWidth="1"/>
    <col min="4106" max="4106" width="25.5" style="442" customWidth="1"/>
    <col min="4107" max="4107" width="12.5" style="442" customWidth="1"/>
    <col min="4108" max="4110" width="9" style="442"/>
    <col min="4111" max="4111" width="13" style="442" customWidth="1"/>
    <col min="4112" max="4355" width="9" style="442"/>
    <col min="4356" max="4356" width="5" style="442" customWidth="1"/>
    <col min="4357" max="4357" width="9" style="442"/>
    <col min="4358" max="4358" width="38.625" style="442" customWidth="1"/>
    <col min="4359" max="4359" width="12.75" style="442" customWidth="1"/>
    <col min="4360" max="4360" width="16.625" style="442" customWidth="1"/>
    <col min="4361" max="4361" width="20.75" style="442" customWidth="1"/>
    <col min="4362" max="4362" width="25.5" style="442" customWidth="1"/>
    <col min="4363" max="4363" width="12.5" style="442" customWidth="1"/>
    <col min="4364" max="4366" width="9" style="442"/>
    <col min="4367" max="4367" width="13" style="442" customWidth="1"/>
    <col min="4368" max="4611" width="9" style="442"/>
    <col min="4612" max="4612" width="5" style="442" customWidth="1"/>
    <col min="4613" max="4613" width="9" style="442"/>
    <col min="4614" max="4614" width="38.625" style="442" customWidth="1"/>
    <col min="4615" max="4615" width="12.75" style="442" customWidth="1"/>
    <col min="4616" max="4616" width="16.625" style="442" customWidth="1"/>
    <col min="4617" max="4617" width="20.75" style="442" customWidth="1"/>
    <col min="4618" max="4618" width="25.5" style="442" customWidth="1"/>
    <col min="4619" max="4619" width="12.5" style="442" customWidth="1"/>
    <col min="4620" max="4622" width="9" style="442"/>
    <col min="4623" max="4623" width="13" style="442" customWidth="1"/>
    <col min="4624" max="4867" width="9" style="442"/>
    <col min="4868" max="4868" width="5" style="442" customWidth="1"/>
    <col min="4869" max="4869" width="9" style="442"/>
    <col min="4870" max="4870" width="38.625" style="442" customWidth="1"/>
    <col min="4871" max="4871" width="12.75" style="442" customWidth="1"/>
    <col min="4872" max="4872" width="16.625" style="442" customWidth="1"/>
    <col min="4873" max="4873" width="20.75" style="442" customWidth="1"/>
    <col min="4874" max="4874" width="25.5" style="442" customWidth="1"/>
    <col min="4875" max="4875" width="12.5" style="442" customWidth="1"/>
    <col min="4876" max="4878" width="9" style="442"/>
    <col min="4879" max="4879" width="13" style="442" customWidth="1"/>
    <col min="4880" max="5123" width="9" style="442"/>
    <col min="5124" max="5124" width="5" style="442" customWidth="1"/>
    <col min="5125" max="5125" width="9" style="442"/>
    <col min="5126" max="5126" width="38.625" style="442" customWidth="1"/>
    <col min="5127" max="5127" width="12.75" style="442" customWidth="1"/>
    <col min="5128" max="5128" width="16.625" style="442" customWidth="1"/>
    <col min="5129" max="5129" width="20.75" style="442" customWidth="1"/>
    <col min="5130" max="5130" width="25.5" style="442" customWidth="1"/>
    <col min="5131" max="5131" width="12.5" style="442" customWidth="1"/>
    <col min="5132" max="5134" width="9" style="442"/>
    <col min="5135" max="5135" width="13" style="442" customWidth="1"/>
    <col min="5136" max="5379" width="9" style="442"/>
    <col min="5380" max="5380" width="5" style="442" customWidth="1"/>
    <col min="5381" max="5381" width="9" style="442"/>
    <col min="5382" max="5382" width="38.625" style="442" customWidth="1"/>
    <col min="5383" max="5383" width="12.75" style="442" customWidth="1"/>
    <col min="5384" max="5384" width="16.625" style="442" customWidth="1"/>
    <col min="5385" max="5385" width="20.75" style="442" customWidth="1"/>
    <col min="5386" max="5386" width="25.5" style="442" customWidth="1"/>
    <col min="5387" max="5387" width="12.5" style="442" customWidth="1"/>
    <col min="5388" max="5390" width="9" style="442"/>
    <col min="5391" max="5391" width="13" style="442" customWidth="1"/>
    <col min="5392" max="5635" width="9" style="442"/>
    <col min="5636" max="5636" width="5" style="442" customWidth="1"/>
    <col min="5637" max="5637" width="9" style="442"/>
    <col min="5638" max="5638" width="38.625" style="442" customWidth="1"/>
    <col min="5639" max="5639" width="12.75" style="442" customWidth="1"/>
    <col min="5640" max="5640" width="16.625" style="442" customWidth="1"/>
    <col min="5641" max="5641" width="20.75" style="442" customWidth="1"/>
    <col min="5642" max="5642" width="25.5" style="442" customWidth="1"/>
    <col min="5643" max="5643" width="12.5" style="442" customWidth="1"/>
    <col min="5644" max="5646" width="9" style="442"/>
    <col min="5647" max="5647" width="13" style="442" customWidth="1"/>
    <col min="5648" max="5891" width="9" style="442"/>
    <col min="5892" max="5892" width="5" style="442" customWidth="1"/>
    <col min="5893" max="5893" width="9" style="442"/>
    <col min="5894" max="5894" width="38.625" style="442" customWidth="1"/>
    <col min="5895" max="5895" width="12.75" style="442" customWidth="1"/>
    <col min="5896" max="5896" width="16.625" style="442" customWidth="1"/>
    <col min="5897" max="5897" width="20.75" style="442" customWidth="1"/>
    <col min="5898" max="5898" width="25.5" style="442" customWidth="1"/>
    <col min="5899" max="5899" width="12.5" style="442" customWidth="1"/>
    <col min="5900" max="5902" width="9" style="442"/>
    <col min="5903" max="5903" width="13" style="442" customWidth="1"/>
    <col min="5904" max="6147" width="9" style="442"/>
    <col min="6148" max="6148" width="5" style="442" customWidth="1"/>
    <col min="6149" max="6149" width="9" style="442"/>
    <col min="6150" max="6150" width="38.625" style="442" customWidth="1"/>
    <col min="6151" max="6151" width="12.75" style="442" customWidth="1"/>
    <col min="6152" max="6152" width="16.625" style="442" customWidth="1"/>
    <col min="6153" max="6153" width="20.75" style="442" customWidth="1"/>
    <col min="6154" max="6154" width="25.5" style="442" customWidth="1"/>
    <col min="6155" max="6155" width="12.5" style="442" customWidth="1"/>
    <col min="6156" max="6158" width="9" style="442"/>
    <col min="6159" max="6159" width="13" style="442" customWidth="1"/>
    <col min="6160" max="6403" width="9" style="442"/>
    <col min="6404" max="6404" width="5" style="442" customWidth="1"/>
    <col min="6405" max="6405" width="9" style="442"/>
    <col min="6406" max="6406" width="38.625" style="442" customWidth="1"/>
    <col min="6407" max="6407" width="12.75" style="442" customWidth="1"/>
    <col min="6408" max="6408" width="16.625" style="442" customWidth="1"/>
    <col min="6409" max="6409" width="20.75" style="442" customWidth="1"/>
    <col min="6410" max="6410" width="25.5" style="442" customWidth="1"/>
    <col min="6411" max="6411" width="12.5" style="442" customWidth="1"/>
    <col min="6412" max="6414" width="9" style="442"/>
    <col min="6415" max="6415" width="13" style="442" customWidth="1"/>
    <col min="6416" max="6659" width="9" style="442"/>
    <col min="6660" max="6660" width="5" style="442" customWidth="1"/>
    <col min="6661" max="6661" width="9" style="442"/>
    <col min="6662" max="6662" width="38.625" style="442" customWidth="1"/>
    <col min="6663" max="6663" width="12.75" style="442" customWidth="1"/>
    <col min="6664" max="6664" width="16.625" style="442" customWidth="1"/>
    <col min="6665" max="6665" width="20.75" style="442" customWidth="1"/>
    <col min="6666" max="6666" width="25.5" style="442" customWidth="1"/>
    <col min="6667" max="6667" width="12.5" style="442" customWidth="1"/>
    <col min="6668" max="6670" width="9" style="442"/>
    <col min="6671" max="6671" width="13" style="442" customWidth="1"/>
    <col min="6672" max="6915" width="9" style="442"/>
    <col min="6916" max="6916" width="5" style="442" customWidth="1"/>
    <col min="6917" max="6917" width="9" style="442"/>
    <col min="6918" max="6918" width="38.625" style="442" customWidth="1"/>
    <col min="6919" max="6919" width="12.75" style="442" customWidth="1"/>
    <col min="6920" max="6920" width="16.625" style="442" customWidth="1"/>
    <col min="6921" max="6921" width="20.75" style="442" customWidth="1"/>
    <col min="6922" max="6922" width="25.5" style="442" customWidth="1"/>
    <col min="6923" max="6923" width="12.5" style="442" customWidth="1"/>
    <col min="6924" max="6926" width="9" style="442"/>
    <col min="6927" max="6927" width="13" style="442" customWidth="1"/>
    <col min="6928" max="7171" width="9" style="442"/>
    <col min="7172" max="7172" width="5" style="442" customWidth="1"/>
    <col min="7173" max="7173" width="9" style="442"/>
    <col min="7174" max="7174" width="38.625" style="442" customWidth="1"/>
    <col min="7175" max="7175" width="12.75" style="442" customWidth="1"/>
    <col min="7176" max="7176" width="16.625" style="442" customWidth="1"/>
    <col min="7177" max="7177" width="20.75" style="442" customWidth="1"/>
    <col min="7178" max="7178" width="25.5" style="442" customWidth="1"/>
    <col min="7179" max="7179" width="12.5" style="442" customWidth="1"/>
    <col min="7180" max="7182" width="9" style="442"/>
    <col min="7183" max="7183" width="13" style="442" customWidth="1"/>
    <col min="7184" max="7427" width="9" style="442"/>
    <col min="7428" max="7428" width="5" style="442" customWidth="1"/>
    <col min="7429" max="7429" width="9" style="442"/>
    <col min="7430" max="7430" width="38.625" style="442" customWidth="1"/>
    <col min="7431" max="7431" width="12.75" style="442" customWidth="1"/>
    <col min="7432" max="7432" width="16.625" style="442" customWidth="1"/>
    <col min="7433" max="7433" width="20.75" style="442" customWidth="1"/>
    <col min="7434" max="7434" width="25.5" style="442" customWidth="1"/>
    <col min="7435" max="7435" width="12.5" style="442" customWidth="1"/>
    <col min="7436" max="7438" width="9" style="442"/>
    <col min="7439" max="7439" width="13" style="442" customWidth="1"/>
    <col min="7440" max="7683" width="9" style="442"/>
    <col min="7684" max="7684" width="5" style="442" customWidth="1"/>
    <col min="7685" max="7685" width="9" style="442"/>
    <col min="7686" max="7686" width="38.625" style="442" customWidth="1"/>
    <col min="7687" max="7687" width="12.75" style="442" customWidth="1"/>
    <col min="7688" max="7688" width="16.625" style="442" customWidth="1"/>
    <col min="7689" max="7689" width="20.75" style="442" customWidth="1"/>
    <col min="7690" max="7690" width="25.5" style="442" customWidth="1"/>
    <col min="7691" max="7691" width="12.5" style="442" customWidth="1"/>
    <col min="7692" max="7694" width="9" style="442"/>
    <col min="7695" max="7695" width="13" style="442" customWidth="1"/>
    <col min="7696" max="7939" width="9" style="442"/>
    <col min="7940" max="7940" width="5" style="442" customWidth="1"/>
    <col min="7941" max="7941" width="9" style="442"/>
    <col min="7942" max="7942" width="38.625" style="442" customWidth="1"/>
    <col min="7943" max="7943" width="12.75" style="442" customWidth="1"/>
    <col min="7944" max="7944" width="16.625" style="442" customWidth="1"/>
    <col min="7945" max="7945" width="20.75" style="442" customWidth="1"/>
    <col min="7946" max="7946" width="25.5" style="442" customWidth="1"/>
    <col min="7947" max="7947" width="12.5" style="442" customWidth="1"/>
    <col min="7948" max="7950" width="9" style="442"/>
    <col min="7951" max="7951" width="13" style="442" customWidth="1"/>
    <col min="7952" max="8195" width="9" style="442"/>
    <col min="8196" max="8196" width="5" style="442" customWidth="1"/>
    <col min="8197" max="8197" width="9" style="442"/>
    <col min="8198" max="8198" width="38.625" style="442" customWidth="1"/>
    <col min="8199" max="8199" width="12.75" style="442" customWidth="1"/>
    <col min="8200" max="8200" width="16.625" style="442" customWidth="1"/>
    <col min="8201" max="8201" width="20.75" style="442" customWidth="1"/>
    <col min="8202" max="8202" width="25.5" style="442" customWidth="1"/>
    <col min="8203" max="8203" width="12.5" style="442" customWidth="1"/>
    <col min="8204" max="8206" width="9" style="442"/>
    <col min="8207" max="8207" width="13" style="442" customWidth="1"/>
    <col min="8208" max="8451" width="9" style="442"/>
    <col min="8452" max="8452" width="5" style="442" customWidth="1"/>
    <col min="8453" max="8453" width="9" style="442"/>
    <col min="8454" max="8454" width="38.625" style="442" customWidth="1"/>
    <col min="8455" max="8455" width="12.75" style="442" customWidth="1"/>
    <col min="8456" max="8456" width="16.625" style="442" customWidth="1"/>
    <col min="8457" max="8457" width="20.75" style="442" customWidth="1"/>
    <col min="8458" max="8458" width="25.5" style="442" customWidth="1"/>
    <col min="8459" max="8459" width="12.5" style="442" customWidth="1"/>
    <col min="8460" max="8462" width="9" style="442"/>
    <col min="8463" max="8463" width="13" style="442" customWidth="1"/>
    <col min="8464" max="8707" width="9" style="442"/>
    <col min="8708" max="8708" width="5" style="442" customWidth="1"/>
    <col min="8709" max="8709" width="9" style="442"/>
    <col min="8710" max="8710" width="38.625" style="442" customWidth="1"/>
    <col min="8711" max="8711" width="12.75" style="442" customWidth="1"/>
    <col min="8712" max="8712" width="16.625" style="442" customWidth="1"/>
    <col min="8713" max="8713" width="20.75" style="442" customWidth="1"/>
    <col min="8714" max="8714" width="25.5" style="442" customWidth="1"/>
    <col min="8715" max="8715" width="12.5" style="442" customWidth="1"/>
    <col min="8716" max="8718" width="9" style="442"/>
    <col min="8719" max="8719" width="13" style="442" customWidth="1"/>
    <col min="8720" max="8963" width="9" style="442"/>
    <col min="8964" max="8964" width="5" style="442" customWidth="1"/>
    <col min="8965" max="8965" width="9" style="442"/>
    <col min="8966" max="8966" width="38.625" style="442" customWidth="1"/>
    <col min="8967" max="8967" width="12.75" style="442" customWidth="1"/>
    <col min="8968" max="8968" width="16.625" style="442" customWidth="1"/>
    <col min="8969" max="8969" width="20.75" style="442" customWidth="1"/>
    <col min="8970" max="8970" width="25.5" style="442" customWidth="1"/>
    <col min="8971" max="8971" width="12.5" style="442" customWidth="1"/>
    <col min="8972" max="8974" width="9" style="442"/>
    <col min="8975" max="8975" width="13" style="442" customWidth="1"/>
    <col min="8976" max="9219" width="9" style="442"/>
    <col min="9220" max="9220" width="5" style="442" customWidth="1"/>
    <col min="9221" max="9221" width="9" style="442"/>
    <col min="9222" max="9222" width="38.625" style="442" customWidth="1"/>
    <col min="9223" max="9223" width="12.75" style="442" customWidth="1"/>
    <col min="9224" max="9224" width="16.625" style="442" customWidth="1"/>
    <col min="9225" max="9225" width="20.75" style="442" customWidth="1"/>
    <col min="9226" max="9226" width="25.5" style="442" customWidth="1"/>
    <col min="9227" max="9227" width="12.5" style="442" customWidth="1"/>
    <col min="9228" max="9230" width="9" style="442"/>
    <col min="9231" max="9231" width="13" style="442" customWidth="1"/>
    <col min="9232" max="9475" width="9" style="442"/>
    <col min="9476" max="9476" width="5" style="442" customWidth="1"/>
    <col min="9477" max="9477" width="9" style="442"/>
    <col min="9478" max="9478" width="38.625" style="442" customWidth="1"/>
    <col min="9479" max="9479" width="12.75" style="442" customWidth="1"/>
    <col min="9480" max="9480" width="16.625" style="442" customWidth="1"/>
    <col min="9481" max="9481" width="20.75" style="442" customWidth="1"/>
    <col min="9482" max="9482" width="25.5" style="442" customWidth="1"/>
    <col min="9483" max="9483" width="12.5" style="442" customWidth="1"/>
    <col min="9484" max="9486" width="9" style="442"/>
    <col min="9487" max="9487" width="13" style="442" customWidth="1"/>
    <col min="9488" max="9731" width="9" style="442"/>
    <col min="9732" max="9732" width="5" style="442" customWidth="1"/>
    <col min="9733" max="9733" width="9" style="442"/>
    <col min="9734" max="9734" width="38.625" style="442" customWidth="1"/>
    <col min="9735" max="9735" width="12.75" style="442" customWidth="1"/>
    <col min="9736" max="9736" width="16.625" style="442" customWidth="1"/>
    <col min="9737" max="9737" width="20.75" style="442" customWidth="1"/>
    <col min="9738" max="9738" width="25.5" style="442" customWidth="1"/>
    <col min="9739" max="9739" width="12.5" style="442" customWidth="1"/>
    <col min="9740" max="9742" width="9" style="442"/>
    <col min="9743" max="9743" width="13" style="442" customWidth="1"/>
    <col min="9744" max="9987" width="9" style="442"/>
    <col min="9988" max="9988" width="5" style="442" customWidth="1"/>
    <col min="9989" max="9989" width="9" style="442"/>
    <col min="9990" max="9990" width="38.625" style="442" customWidth="1"/>
    <col min="9991" max="9991" width="12.75" style="442" customWidth="1"/>
    <col min="9992" max="9992" width="16.625" style="442" customWidth="1"/>
    <col min="9993" max="9993" width="20.75" style="442" customWidth="1"/>
    <col min="9994" max="9994" width="25.5" style="442" customWidth="1"/>
    <col min="9995" max="9995" width="12.5" style="442" customWidth="1"/>
    <col min="9996" max="9998" width="9" style="442"/>
    <col min="9999" max="9999" width="13" style="442" customWidth="1"/>
    <col min="10000" max="10243" width="9" style="442"/>
    <col min="10244" max="10244" width="5" style="442" customWidth="1"/>
    <col min="10245" max="10245" width="9" style="442"/>
    <col min="10246" max="10246" width="38.625" style="442" customWidth="1"/>
    <col min="10247" max="10247" width="12.75" style="442" customWidth="1"/>
    <col min="10248" max="10248" width="16.625" style="442" customWidth="1"/>
    <col min="10249" max="10249" width="20.75" style="442" customWidth="1"/>
    <col min="10250" max="10250" width="25.5" style="442" customWidth="1"/>
    <col min="10251" max="10251" width="12.5" style="442" customWidth="1"/>
    <col min="10252" max="10254" width="9" style="442"/>
    <col min="10255" max="10255" width="13" style="442" customWidth="1"/>
    <col min="10256" max="10499" width="9" style="442"/>
    <col min="10500" max="10500" width="5" style="442" customWidth="1"/>
    <col min="10501" max="10501" width="9" style="442"/>
    <col min="10502" max="10502" width="38.625" style="442" customWidth="1"/>
    <col min="10503" max="10503" width="12.75" style="442" customWidth="1"/>
    <col min="10504" max="10504" width="16.625" style="442" customWidth="1"/>
    <col min="10505" max="10505" width="20.75" style="442" customWidth="1"/>
    <col min="10506" max="10506" width="25.5" style="442" customWidth="1"/>
    <col min="10507" max="10507" width="12.5" style="442" customWidth="1"/>
    <col min="10508" max="10510" width="9" style="442"/>
    <col min="10511" max="10511" width="13" style="442" customWidth="1"/>
    <col min="10512" max="10755" width="9" style="442"/>
    <col min="10756" max="10756" width="5" style="442" customWidth="1"/>
    <col min="10757" max="10757" width="9" style="442"/>
    <col min="10758" max="10758" width="38.625" style="442" customWidth="1"/>
    <col min="10759" max="10759" width="12.75" style="442" customWidth="1"/>
    <col min="10760" max="10760" width="16.625" style="442" customWidth="1"/>
    <col min="10761" max="10761" width="20.75" style="442" customWidth="1"/>
    <col min="10762" max="10762" width="25.5" style="442" customWidth="1"/>
    <col min="10763" max="10763" width="12.5" style="442" customWidth="1"/>
    <col min="10764" max="10766" width="9" style="442"/>
    <col min="10767" max="10767" width="13" style="442" customWidth="1"/>
    <col min="10768" max="11011" width="9" style="442"/>
    <col min="11012" max="11012" width="5" style="442" customWidth="1"/>
    <col min="11013" max="11013" width="9" style="442"/>
    <col min="11014" max="11014" width="38.625" style="442" customWidth="1"/>
    <col min="11015" max="11015" width="12.75" style="442" customWidth="1"/>
    <col min="11016" max="11016" width="16.625" style="442" customWidth="1"/>
    <col min="11017" max="11017" width="20.75" style="442" customWidth="1"/>
    <col min="11018" max="11018" width="25.5" style="442" customWidth="1"/>
    <col min="11019" max="11019" width="12.5" style="442" customWidth="1"/>
    <col min="11020" max="11022" width="9" style="442"/>
    <col min="11023" max="11023" width="13" style="442" customWidth="1"/>
    <col min="11024" max="11267" width="9" style="442"/>
    <col min="11268" max="11268" width="5" style="442" customWidth="1"/>
    <col min="11269" max="11269" width="9" style="442"/>
    <col min="11270" max="11270" width="38.625" style="442" customWidth="1"/>
    <col min="11271" max="11271" width="12.75" style="442" customWidth="1"/>
    <col min="11272" max="11272" width="16.625" style="442" customWidth="1"/>
    <col min="11273" max="11273" width="20.75" style="442" customWidth="1"/>
    <col min="11274" max="11274" width="25.5" style="442" customWidth="1"/>
    <col min="11275" max="11275" width="12.5" style="442" customWidth="1"/>
    <col min="11276" max="11278" width="9" style="442"/>
    <col min="11279" max="11279" width="13" style="442" customWidth="1"/>
    <col min="11280" max="11523" width="9" style="442"/>
    <col min="11524" max="11524" width="5" style="442" customWidth="1"/>
    <col min="11525" max="11525" width="9" style="442"/>
    <col min="11526" max="11526" width="38.625" style="442" customWidth="1"/>
    <col min="11527" max="11527" width="12.75" style="442" customWidth="1"/>
    <col min="11528" max="11528" width="16.625" style="442" customWidth="1"/>
    <col min="11529" max="11529" width="20.75" style="442" customWidth="1"/>
    <col min="11530" max="11530" width="25.5" style="442" customWidth="1"/>
    <col min="11531" max="11531" width="12.5" style="442" customWidth="1"/>
    <col min="11532" max="11534" width="9" style="442"/>
    <col min="11535" max="11535" width="13" style="442" customWidth="1"/>
    <col min="11536" max="11779" width="9" style="442"/>
    <col min="11780" max="11780" width="5" style="442" customWidth="1"/>
    <col min="11781" max="11781" width="9" style="442"/>
    <col min="11782" max="11782" width="38.625" style="442" customWidth="1"/>
    <col min="11783" max="11783" width="12.75" style="442" customWidth="1"/>
    <col min="11784" max="11784" width="16.625" style="442" customWidth="1"/>
    <col min="11785" max="11785" width="20.75" style="442" customWidth="1"/>
    <col min="11786" max="11786" width="25.5" style="442" customWidth="1"/>
    <col min="11787" max="11787" width="12.5" style="442" customWidth="1"/>
    <col min="11788" max="11790" width="9" style="442"/>
    <col min="11791" max="11791" width="13" style="442" customWidth="1"/>
    <col min="11792" max="12035" width="9" style="442"/>
    <col min="12036" max="12036" width="5" style="442" customWidth="1"/>
    <col min="12037" max="12037" width="9" style="442"/>
    <col min="12038" max="12038" width="38.625" style="442" customWidth="1"/>
    <col min="12039" max="12039" width="12.75" style="442" customWidth="1"/>
    <col min="12040" max="12040" width="16.625" style="442" customWidth="1"/>
    <col min="12041" max="12041" width="20.75" style="442" customWidth="1"/>
    <col min="12042" max="12042" width="25.5" style="442" customWidth="1"/>
    <col min="12043" max="12043" width="12.5" style="442" customWidth="1"/>
    <col min="12044" max="12046" width="9" style="442"/>
    <col min="12047" max="12047" width="13" style="442" customWidth="1"/>
    <col min="12048" max="12291" width="9" style="442"/>
    <col min="12292" max="12292" width="5" style="442" customWidth="1"/>
    <col min="12293" max="12293" width="9" style="442"/>
    <col min="12294" max="12294" width="38.625" style="442" customWidth="1"/>
    <col min="12295" max="12295" width="12.75" style="442" customWidth="1"/>
    <col min="12296" max="12296" width="16.625" style="442" customWidth="1"/>
    <col min="12297" max="12297" width="20.75" style="442" customWidth="1"/>
    <col min="12298" max="12298" width="25.5" style="442" customWidth="1"/>
    <col min="12299" max="12299" width="12.5" style="442" customWidth="1"/>
    <col min="12300" max="12302" width="9" style="442"/>
    <col min="12303" max="12303" width="13" style="442" customWidth="1"/>
    <col min="12304" max="12547" width="9" style="442"/>
    <col min="12548" max="12548" width="5" style="442" customWidth="1"/>
    <col min="12549" max="12549" width="9" style="442"/>
    <col min="12550" max="12550" width="38.625" style="442" customWidth="1"/>
    <col min="12551" max="12551" width="12.75" style="442" customWidth="1"/>
    <col min="12552" max="12552" width="16.625" style="442" customWidth="1"/>
    <col min="12553" max="12553" width="20.75" style="442" customWidth="1"/>
    <col min="12554" max="12554" width="25.5" style="442" customWidth="1"/>
    <col min="12555" max="12555" width="12.5" style="442" customWidth="1"/>
    <col min="12556" max="12558" width="9" style="442"/>
    <col min="12559" max="12559" width="13" style="442" customWidth="1"/>
    <col min="12560" max="12803" width="9" style="442"/>
    <col min="12804" max="12804" width="5" style="442" customWidth="1"/>
    <col min="12805" max="12805" width="9" style="442"/>
    <col min="12806" max="12806" width="38.625" style="442" customWidth="1"/>
    <col min="12807" max="12807" width="12.75" style="442" customWidth="1"/>
    <col min="12808" max="12808" width="16.625" style="442" customWidth="1"/>
    <col min="12809" max="12809" width="20.75" style="442" customWidth="1"/>
    <col min="12810" max="12810" width="25.5" style="442" customWidth="1"/>
    <col min="12811" max="12811" width="12.5" style="442" customWidth="1"/>
    <col min="12812" max="12814" width="9" style="442"/>
    <col min="12815" max="12815" width="13" style="442" customWidth="1"/>
    <col min="12816" max="13059" width="9" style="442"/>
    <col min="13060" max="13060" width="5" style="442" customWidth="1"/>
    <col min="13061" max="13061" width="9" style="442"/>
    <col min="13062" max="13062" width="38.625" style="442" customWidth="1"/>
    <col min="13063" max="13063" width="12.75" style="442" customWidth="1"/>
    <col min="13064" max="13064" width="16.625" style="442" customWidth="1"/>
    <col min="13065" max="13065" width="20.75" style="442" customWidth="1"/>
    <col min="13066" max="13066" width="25.5" style="442" customWidth="1"/>
    <col min="13067" max="13067" width="12.5" style="442" customWidth="1"/>
    <col min="13068" max="13070" width="9" style="442"/>
    <col min="13071" max="13071" width="13" style="442" customWidth="1"/>
    <col min="13072" max="13315" width="9" style="442"/>
    <col min="13316" max="13316" width="5" style="442" customWidth="1"/>
    <col min="13317" max="13317" width="9" style="442"/>
    <col min="13318" max="13318" width="38.625" style="442" customWidth="1"/>
    <col min="13319" max="13319" width="12.75" style="442" customWidth="1"/>
    <col min="13320" max="13320" width="16.625" style="442" customWidth="1"/>
    <col min="13321" max="13321" width="20.75" style="442" customWidth="1"/>
    <col min="13322" max="13322" width="25.5" style="442" customWidth="1"/>
    <col min="13323" max="13323" width="12.5" style="442" customWidth="1"/>
    <col min="13324" max="13326" width="9" style="442"/>
    <col min="13327" max="13327" width="13" style="442" customWidth="1"/>
    <col min="13328" max="13571" width="9" style="442"/>
    <col min="13572" max="13572" width="5" style="442" customWidth="1"/>
    <col min="13573" max="13573" width="9" style="442"/>
    <col min="13574" max="13574" width="38.625" style="442" customWidth="1"/>
    <col min="13575" max="13575" width="12.75" style="442" customWidth="1"/>
    <col min="13576" max="13576" width="16.625" style="442" customWidth="1"/>
    <col min="13577" max="13577" width="20.75" style="442" customWidth="1"/>
    <col min="13578" max="13578" width="25.5" style="442" customWidth="1"/>
    <col min="13579" max="13579" width="12.5" style="442" customWidth="1"/>
    <col min="13580" max="13582" width="9" style="442"/>
    <col min="13583" max="13583" width="13" style="442" customWidth="1"/>
    <col min="13584" max="13827" width="9" style="442"/>
    <col min="13828" max="13828" width="5" style="442" customWidth="1"/>
    <col min="13829" max="13829" width="9" style="442"/>
    <col min="13830" max="13830" width="38.625" style="442" customWidth="1"/>
    <col min="13831" max="13831" width="12.75" style="442" customWidth="1"/>
    <col min="13832" max="13832" width="16.625" style="442" customWidth="1"/>
    <col min="13833" max="13833" width="20.75" style="442" customWidth="1"/>
    <col min="13834" max="13834" width="25.5" style="442" customWidth="1"/>
    <col min="13835" max="13835" width="12.5" style="442" customWidth="1"/>
    <col min="13836" max="13838" width="9" style="442"/>
    <col min="13839" max="13839" width="13" style="442" customWidth="1"/>
    <col min="13840" max="14083" width="9" style="442"/>
    <col min="14084" max="14084" width="5" style="442" customWidth="1"/>
    <col min="14085" max="14085" width="9" style="442"/>
    <col min="14086" max="14086" width="38.625" style="442" customWidth="1"/>
    <col min="14087" max="14087" width="12.75" style="442" customWidth="1"/>
    <col min="14088" max="14088" width="16.625" style="442" customWidth="1"/>
    <col min="14089" max="14089" width="20.75" style="442" customWidth="1"/>
    <col min="14090" max="14090" width="25.5" style="442" customWidth="1"/>
    <col min="14091" max="14091" width="12.5" style="442" customWidth="1"/>
    <col min="14092" max="14094" width="9" style="442"/>
    <col min="14095" max="14095" width="13" style="442" customWidth="1"/>
    <col min="14096" max="14339" width="9" style="442"/>
    <col min="14340" max="14340" width="5" style="442" customWidth="1"/>
    <col min="14341" max="14341" width="9" style="442"/>
    <col min="14342" max="14342" width="38.625" style="442" customWidth="1"/>
    <col min="14343" max="14343" width="12.75" style="442" customWidth="1"/>
    <col min="14344" max="14344" width="16.625" style="442" customWidth="1"/>
    <col min="14345" max="14345" width="20.75" style="442" customWidth="1"/>
    <col min="14346" max="14346" width="25.5" style="442" customWidth="1"/>
    <col min="14347" max="14347" width="12.5" style="442" customWidth="1"/>
    <col min="14348" max="14350" width="9" style="442"/>
    <col min="14351" max="14351" width="13" style="442" customWidth="1"/>
    <col min="14352" max="14595" width="9" style="442"/>
    <col min="14596" max="14596" width="5" style="442" customWidth="1"/>
    <col min="14597" max="14597" width="9" style="442"/>
    <col min="14598" max="14598" width="38.625" style="442" customWidth="1"/>
    <col min="14599" max="14599" width="12.75" style="442" customWidth="1"/>
    <col min="14600" max="14600" width="16.625" style="442" customWidth="1"/>
    <col min="14601" max="14601" width="20.75" style="442" customWidth="1"/>
    <col min="14602" max="14602" width="25.5" style="442" customWidth="1"/>
    <col min="14603" max="14603" width="12.5" style="442" customWidth="1"/>
    <col min="14604" max="14606" width="9" style="442"/>
    <col min="14607" max="14607" width="13" style="442" customWidth="1"/>
    <col min="14608" max="14851" width="9" style="442"/>
    <col min="14852" max="14852" width="5" style="442" customWidth="1"/>
    <col min="14853" max="14853" width="9" style="442"/>
    <col min="14854" max="14854" width="38.625" style="442" customWidth="1"/>
    <col min="14855" max="14855" width="12.75" style="442" customWidth="1"/>
    <col min="14856" max="14856" width="16.625" style="442" customWidth="1"/>
    <col min="14857" max="14857" width="20.75" style="442" customWidth="1"/>
    <col min="14858" max="14858" width="25.5" style="442" customWidth="1"/>
    <col min="14859" max="14859" width="12.5" style="442" customWidth="1"/>
    <col min="14860" max="14862" width="9" style="442"/>
    <col min="14863" max="14863" width="13" style="442" customWidth="1"/>
    <col min="14864" max="15107" width="9" style="442"/>
    <col min="15108" max="15108" width="5" style="442" customWidth="1"/>
    <col min="15109" max="15109" width="9" style="442"/>
    <col min="15110" max="15110" width="38.625" style="442" customWidth="1"/>
    <col min="15111" max="15111" width="12.75" style="442" customWidth="1"/>
    <col min="15112" max="15112" width="16.625" style="442" customWidth="1"/>
    <col min="15113" max="15113" width="20.75" style="442" customWidth="1"/>
    <col min="15114" max="15114" width="25.5" style="442" customWidth="1"/>
    <col min="15115" max="15115" width="12.5" style="442" customWidth="1"/>
    <col min="15116" max="15118" width="9" style="442"/>
    <col min="15119" max="15119" width="13" style="442" customWidth="1"/>
    <col min="15120" max="15363" width="9" style="442"/>
    <col min="15364" max="15364" width="5" style="442" customWidth="1"/>
    <col min="15365" max="15365" width="9" style="442"/>
    <col min="15366" max="15366" width="38.625" style="442" customWidth="1"/>
    <col min="15367" max="15367" width="12.75" style="442" customWidth="1"/>
    <col min="15368" max="15368" width="16.625" style="442" customWidth="1"/>
    <col min="15369" max="15369" width="20.75" style="442" customWidth="1"/>
    <col min="15370" max="15370" width="25.5" style="442" customWidth="1"/>
    <col min="15371" max="15371" width="12.5" style="442" customWidth="1"/>
    <col min="15372" max="15374" width="9" style="442"/>
    <col min="15375" max="15375" width="13" style="442" customWidth="1"/>
    <col min="15376" max="15619" width="9" style="442"/>
    <col min="15620" max="15620" width="5" style="442" customWidth="1"/>
    <col min="15621" max="15621" width="9" style="442"/>
    <col min="15622" max="15622" width="38.625" style="442" customWidth="1"/>
    <col min="15623" max="15623" width="12.75" style="442" customWidth="1"/>
    <col min="15624" max="15624" width="16.625" style="442" customWidth="1"/>
    <col min="15625" max="15625" width="20.75" style="442" customWidth="1"/>
    <col min="15626" max="15626" width="25.5" style="442" customWidth="1"/>
    <col min="15627" max="15627" width="12.5" style="442" customWidth="1"/>
    <col min="15628" max="15630" width="9" style="442"/>
    <col min="15631" max="15631" width="13" style="442" customWidth="1"/>
    <col min="15632" max="15875" width="9" style="442"/>
    <col min="15876" max="15876" width="5" style="442" customWidth="1"/>
    <col min="15877" max="15877" width="9" style="442"/>
    <col min="15878" max="15878" width="38.625" style="442" customWidth="1"/>
    <col min="15879" max="15879" width="12.75" style="442" customWidth="1"/>
    <col min="15880" max="15880" width="16.625" style="442" customWidth="1"/>
    <col min="15881" max="15881" width="20.75" style="442" customWidth="1"/>
    <col min="15882" max="15882" width="25.5" style="442" customWidth="1"/>
    <col min="15883" max="15883" width="12.5" style="442" customWidth="1"/>
    <col min="15884" max="15886" width="9" style="442"/>
    <col min="15887" max="15887" width="13" style="442" customWidth="1"/>
    <col min="15888" max="16131" width="9" style="442"/>
    <col min="16132" max="16132" width="5" style="442" customWidth="1"/>
    <col min="16133" max="16133" width="9" style="442"/>
    <col min="16134" max="16134" width="38.625" style="442" customWidth="1"/>
    <col min="16135" max="16135" width="12.75" style="442" customWidth="1"/>
    <col min="16136" max="16136" width="16.625" style="442" customWidth="1"/>
    <col min="16137" max="16137" width="20.75" style="442" customWidth="1"/>
    <col min="16138" max="16138" width="25.5" style="442" customWidth="1"/>
    <col min="16139" max="16139" width="12.5" style="442" customWidth="1"/>
    <col min="16140" max="16142" width="9" style="442"/>
    <col min="16143" max="16143" width="13" style="442" customWidth="1"/>
    <col min="16144" max="16384" width="9" style="442"/>
  </cols>
  <sheetData>
    <row r="1" spans="1:14" x14ac:dyDescent="0.25">
      <c r="J1" s="443"/>
    </row>
    <row r="2" spans="1:14" x14ac:dyDescent="0.25">
      <c r="J2" s="443"/>
    </row>
    <row r="3" spans="1:14" ht="15.75" customHeight="1" x14ac:dyDescent="0.25">
      <c r="A3" s="444" t="s">
        <v>1908</v>
      </c>
      <c r="B3" s="444"/>
      <c r="C3" s="444"/>
      <c r="D3" s="444"/>
      <c r="E3" s="444"/>
      <c r="F3" s="444"/>
      <c r="G3" s="444"/>
      <c r="H3" s="444"/>
      <c r="I3" s="444"/>
      <c r="J3" s="444"/>
      <c r="K3" s="445"/>
      <c r="L3" s="445"/>
      <c r="M3" s="445"/>
      <c r="N3" s="445"/>
    </row>
    <row r="4" spans="1:14" ht="15.75" customHeight="1" x14ac:dyDescent="0.25">
      <c r="A4" s="445"/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</row>
    <row r="5" spans="1:14" x14ac:dyDescent="0.25">
      <c r="J5" s="446" t="s">
        <v>1809</v>
      </c>
    </row>
    <row r="6" spans="1:14" x14ac:dyDescent="0.25">
      <c r="J6" s="446" t="s">
        <v>1810</v>
      </c>
    </row>
    <row r="7" spans="1:14" x14ac:dyDescent="0.25">
      <c r="J7" s="446"/>
    </row>
    <row r="8" spans="1:14" x14ac:dyDescent="0.25">
      <c r="J8" s="447" t="s">
        <v>1811</v>
      </c>
    </row>
    <row r="9" spans="1:14" x14ac:dyDescent="0.25">
      <c r="J9" s="446" t="s">
        <v>1709</v>
      </c>
    </row>
    <row r="10" spans="1:14" x14ac:dyDescent="0.25">
      <c r="J10" s="446" t="s">
        <v>8</v>
      </c>
    </row>
    <row r="11" spans="1:14" x14ac:dyDescent="0.25">
      <c r="A11" s="448"/>
      <c r="N11" s="449"/>
    </row>
    <row r="12" spans="1:14" x14ac:dyDescent="0.25">
      <c r="A12" s="442" t="s">
        <v>2042</v>
      </c>
      <c r="N12" s="449"/>
    </row>
    <row r="13" spans="1:14" x14ac:dyDescent="0.25">
      <c r="A13" s="442" t="s">
        <v>1910</v>
      </c>
      <c r="N13" s="449"/>
    </row>
    <row r="14" spans="1:14" ht="15.75" customHeight="1" x14ac:dyDescent="0.25">
      <c r="A14" s="442" t="s">
        <v>1911</v>
      </c>
      <c r="K14" s="451"/>
      <c r="L14" s="451"/>
      <c r="N14" s="449"/>
    </row>
    <row r="15" spans="1:14" ht="16.5" thickBot="1" x14ac:dyDescent="0.3">
      <c r="A15" s="452"/>
      <c r="B15" s="452"/>
      <c r="C15" s="451"/>
      <c r="D15" s="451"/>
      <c r="E15" s="451"/>
      <c r="F15" s="451"/>
      <c r="G15" s="451"/>
      <c r="H15" s="451"/>
      <c r="I15" s="451"/>
      <c r="J15" s="451"/>
      <c r="K15" s="451"/>
      <c r="L15" s="451"/>
      <c r="N15" s="449"/>
    </row>
    <row r="16" spans="1:14" ht="36" customHeight="1" thickBot="1" x14ac:dyDescent="0.3">
      <c r="A16" s="453" t="s">
        <v>173</v>
      </c>
      <c r="B16" s="453" t="s">
        <v>1912</v>
      </c>
      <c r="C16" s="454" t="s">
        <v>1913</v>
      </c>
      <c r="D16" s="454"/>
      <c r="E16" s="454"/>
      <c r="F16" s="454"/>
      <c r="G16" s="455" t="s">
        <v>1914</v>
      </c>
      <c r="H16" s="456" t="s">
        <v>1915</v>
      </c>
      <c r="I16" s="453" t="s">
        <v>1916</v>
      </c>
      <c r="J16" s="457" t="s">
        <v>1917</v>
      </c>
    </row>
    <row r="17" spans="1:11" ht="16.5" thickBot="1" x14ac:dyDescent="0.3">
      <c r="A17" s="453"/>
      <c r="B17" s="453"/>
      <c r="C17" s="458" t="s">
        <v>1918</v>
      </c>
      <c r="D17" s="458"/>
      <c r="E17" s="458" t="s">
        <v>1919</v>
      </c>
      <c r="F17" s="458"/>
      <c r="G17" s="455"/>
      <c r="H17" s="459"/>
      <c r="I17" s="453"/>
      <c r="J17" s="460"/>
    </row>
    <row r="18" spans="1:11" ht="21.75" customHeight="1" thickBot="1" x14ac:dyDescent="0.3">
      <c r="A18" s="453"/>
      <c r="B18" s="453"/>
      <c r="C18" s="461" t="s">
        <v>1920</v>
      </c>
      <c r="D18" s="461" t="s">
        <v>1921</v>
      </c>
      <c r="E18" s="461" t="s">
        <v>1920</v>
      </c>
      <c r="F18" s="461" t="s">
        <v>1921</v>
      </c>
      <c r="G18" s="455"/>
      <c r="H18" s="459"/>
      <c r="I18" s="453"/>
      <c r="J18" s="462"/>
    </row>
    <row r="19" spans="1:11" ht="16.5" thickBot="1" x14ac:dyDescent="0.3">
      <c r="A19" s="463">
        <v>1</v>
      </c>
      <c r="B19" s="463">
        <v>2</v>
      </c>
      <c r="C19" s="464">
        <v>3</v>
      </c>
      <c r="D19" s="464">
        <v>4</v>
      </c>
      <c r="E19" s="464">
        <v>5</v>
      </c>
      <c r="F19" s="464">
        <v>6</v>
      </c>
      <c r="G19" s="464">
        <v>7</v>
      </c>
      <c r="H19" s="464">
        <v>8</v>
      </c>
      <c r="I19" s="463">
        <v>9</v>
      </c>
      <c r="J19" s="463">
        <v>10</v>
      </c>
    </row>
    <row r="20" spans="1:11" x14ac:dyDescent="0.25">
      <c r="A20" s="465">
        <v>1</v>
      </c>
      <c r="B20" s="466" t="s">
        <v>1922</v>
      </c>
      <c r="C20" s="467"/>
      <c r="D20" s="467"/>
      <c r="E20" s="468"/>
      <c r="F20" s="468"/>
      <c r="G20" s="655"/>
      <c r="H20" s="655"/>
      <c r="I20" s="655"/>
      <c r="J20" s="471"/>
    </row>
    <row r="21" spans="1:11" x14ac:dyDescent="0.25">
      <c r="A21" s="472" t="s">
        <v>43</v>
      </c>
      <c r="B21" s="473" t="s">
        <v>1923</v>
      </c>
      <c r="C21" s="474" t="s">
        <v>1934</v>
      </c>
      <c r="D21" s="474" t="s">
        <v>1934</v>
      </c>
      <c r="E21" s="474" t="s">
        <v>1934</v>
      </c>
      <c r="F21" s="474" t="s">
        <v>1934</v>
      </c>
      <c r="G21" s="638"/>
      <c r="H21" s="638"/>
      <c r="I21" s="638"/>
      <c r="J21" s="477"/>
      <c r="K21" s="450" t="s">
        <v>1985</v>
      </c>
    </row>
    <row r="22" spans="1:11" s="478" customFormat="1" x14ac:dyDescent="0.25">
      <c r="A22" s="472" t="s">
        <v>47</v>
      </c>
      <c r="B22" s="473" t="s">
        <v>1924</v>
      </c>
      <c r="C22" s="474" t="s">
        <v>1934</v>
      </c>
      <c r="D22" s="474" t="s">
        <v>1934</v>
      </c>
      <c r="E22" s="474" t="s">
        <v>1934</v>
      </c>
      <c r="F22" s="474" t="s">
        <v>1934</v>
      </c>
      <c r="G22" s="638"/>
      <c r="H22" s="638"/>
      <c r="I22" s="638"/>
      <c r="J22" s="477"/>
      <c r="K22" s="572" t="s">
        <v>1985</v>
      </c>
    </row>
    <row r="23" spans="1:11" s="478" customFormat="1" ht="31.5" x14ac:dyDescent="0.25">
      <c r="A23" s="472" t="s">
        <v>58</v>
      </c>
      <c r="B23" s="473" t="s">
        <v>1925</v>
      </c>
      <c r="C23" s="474">
        <v>40709</v>
      </c>
      <c r="D23" s="474">
        <v>40709</v>
      </c>
      <c r="E23" s="474">
        <v>40709</v>
      </c>
      <c r="F23" s="474">
        <v>40709</v>
      </c>
      <c r="G23" s="638">
        <v>1</v>
      </c>
      <c r="H23" s="638"/>
      <c r="I23" s="638"/>
      <c r="J23" s="477"/>
      <c r="K23" s="572" t="s">
        <v>1985</v>
      </c>
    </row>
    <row r="24" spans="1:11" s="478" customFormat="1" ht="31.5" x14ac:dyDescent="0.25">
      <c r="A24" s="472" t="s">
        <v>62</v>
      </c>
      <c r="B24" s="473" t="s">
        <v>1926</v>
      </c>
      <c r="C24" s="474">
        <v>41239</v>
      </c>
      <c r="D24" s="474">
        <v>41239</v>
      </c>
      <c r="E24" s="474">
        <v>41239</v>
      </c>
      <c r="F24" s="474">
        <v>41239</v>
      </c>
      <c r="G24" s="638">
        <v>1</v>
      </c>
      <c r="H24" s="638"/>
      <c r="I24" s="638"/>
      <c r="J24" s="477"/>
      <c r="K24" s="572" t="s">
        <v>1985</v>
      </c>
    </row>
    <row r="25" spans="1:11" s="478" customFormat="1" x14ac:dyDescent="0.25">
      <c r="A25" s="472" t="s">
        <v>64</v>
      </c>
      <c r="B25" s="473" t="s">
        <v>1927</v>
      </c>
      <c r="C25" s="474">
        <v>41247</v>
      </c>
      <c r="D25" s="474">
        <v>41247</v>
      </c>
      <c r="E25" s="474">
        <v>41247</v>
      </c>
      <c r="F25" s="474">
        <v>41247</v>
      </c>
      <c r="G25" s="638">
        <v>1</v>
      </c>
      <c r="H25" s="638"/>
      <c r="I25" s="638"/>
      <c r="J25" s="477"/>
      <c r="K25" s="572" t="s">
        <v>1985</v>
      </c>
    </row>
    <row r="26" spans="1:11" s="478" customFormat="1" x14ac:dyDescent="0.25">
      <c r="A26" s="472" t="s">
        <v>1928</v>
      </c>
      <c r="B26" s="473" t="s">
        <v>1929</v>
      </c>
      <c r="C26" s="474">
        <v>40709</v>
      </c>
      <c r="D26" s="474">
        <v>40816</v>
      </c>
      <c r="E26" s="474">
        <v>40695</v>
      </c>
      <c r="F26" s="474">
        <v>40770</v>
      </c>
      <c r="G26" s="638">
        <v>1</v>
      </c>
      <c r="H26" s="638"/>
      <c r="I26" s="638"/>
      <c r="J26" s="477"/>
      <c r="K26" s="572" t="s">
        <v>1986</v>
      </c>
    </row>
    <row r="27" spans="1:11" s="478" customFormat="1" x14ac:dyDescent="0.25">
      <c r="A27" s="472">
        <v>2</v>
      </c>
      <c r="B27" s="479" t="s">
        <v>1930</v>
      </c>
      <c r="C27" s="480"/>
      <c r="D27" s="480"/>
      <c r="E27" s="480"/>
      <c r="F27" s="480"/>
      <c r="G27" s="638"/>
      <c r="H27" s="638"/>
      <c r="I27" s="638"/>
      <c r="J27" s="477"/>
      <c r="K27" s="572"/>
    </row>
    <row r="28" spans="1:11" s="478" customFormat="1" ht="45" x14ac:dyDescent="0.25">
      <c r="A28" s="472" t="s">
        <v>125</v>
      </c>
      <c r="B28" s="473" t="s">
        <v>1931</v>
      </c>
      <c r="C28" s="482" t="s">
        <v>2028</v>
      </c>
      <c r="D28" s="482" t="s">
        <v>2028</v>
      </c>
      <c r="E28" s="482" t="s">
        <v>2028</v>
      </c>
      <c r="F28" s="482" t="s">
        <v>2028</v>
      </c>
      <c r="G28" s="638">
        <v>1</v>
      </c>
      <c r="H28" s="638"/>
      <c r="I28" s="638"/>
      <c r="J28" s="477"/>
      <c r="K28" s="572" t="s">
        <v>1985</v>
      </c>
    </row>
    <row r="29" spans="1:11" s="478" customFormat="1" ht="47.25" x14ac:dyDescent="0.25">
      <c r="A29" s="472" t="s">
        <v>126</v>
      </c>
      <c r="B29" s="473" t="s">
        <v>1932</v>
      </c>
      <c r="C29" s="474" t="s">
        <v>1934</v>
      </c>
      <c r="D29" s="474" t="s">
        <v>1934</v>
      </c>
      <c r="E29" s="474" t="s">
        <v>1934</v>
      </c>
      <c r="F29" s="474" t="s">
        <v>1934</v>
      </c>
      <c r="G29" s="638"/>
      <c r="H29" s="638"/>
      <c r="I29" s="638"/>
      <c r="J29" s="477"/>
      <c r="K29" s="572" t="s">
        <v>1985</v>
      </c>
    </row>
    <row r="30" spans="1:11" s="478" customFormat="1" ht="31.5" x14ac:dyDescent="0.25">
      <c r="A30" s="472" t="s">
        <v>1790</v>
      </c>
      <c r="B30" s="473" t="s">
        <v>1933</v>
      </c>
      <c r="C30" s="474" t="s">
        <v>1934</v>
      </c>
      <c r="D30" s="474" t="s">
        <v>1934</v>
      </c>
      <c r="E30" s="474" t="s">
        <v>1934</v>
      </c>
      <c r="F30" s="474" t="s">
        <v>1934</v>
      </c>
      <c r="G30" s="638"/>
      <c r="H30" s="638"/>
      <c r="I30" s="638"/>
      <c r="J30" s="477"/>
      <c r="K30" s="572" t="s">
        <v>1985</v>
      </c>
    </row>
    <row r="31" spans="1:11" s="478" customFormat="1" ht="31.5" x14ac:dyDescent="0.25">
      <c r="A31" s="472">
        <v>3</v>
      </c>
      <c r="B31" s="479" t="s">
        <v>1935</v>
      </c>
      <c r="C31" s="480"/>
      <c r="D31" s="480"/>
      <c r="E31" s="481"/>
      <c r="F31" s="481"/>
      <c r="G31" s="638"/>
      <c r="H31" s="638"/>
      <c r="I31" s="638"/>
      <c r="J31" s="477"/>
      <c r="K31" s="572"/>
    </row>
    <row r="32" spans="1:11" s="478" customFormat="1" ht="31.5" x14ac:dyDescent="0.25">
      <c r="A32" s="472" t="s">
        <v>1936</v>
      </c>
      <c r="B32" s="473" t="s">
        <v>1937</v>
      </c>
      <c r="C32" s="474" t="s">
        <v>1934</v>
      </c>
      <c r="D32" s="474" t="s">
        <v>1934</v>
      </c>
      <c r="E32" s="474" t="s">
        <v>1934</v>
      </c>
      <c r="F32" s="474" t="s">
        <v>1934</v>
      </c>
      <c r="G32" s="638"/>
      <c r="H32" s="638"/>
      <c r="I32" s="638"/>
      <c r="J32" s="477"/>
      <c r="K32" s="572" t="s">
        <v>1986</v>
      </c>
    </row>
    <row r="33" spans="1:11" s="478" customFormat="1" x14ac:dyDescent="0.25">
      <c r="A33" s="472" t="s">
        <v>1938</v>
      </c>
      <c r="B33" s="473" t="s">
        <v>1939</v>
      </c>
      <c r="C33" s="474">
        <v>40740</v>
      </c>
      <c r="D33" s="485">
        <v>42428</v>
      </c>
      <c r="E33" s="474">
        <v>40740</v>
      </c>
      <c r="F33" s="485"/>
      <c r="G33" s="658">
        <v>0.9</v>
      </c>
      <c r="H33" s="658">
        <v>0</v>
      </c>
      <c r="I33" s="658"/>
      <c r="J33" s="477"/>
      <c r="K33" s="572" t="s">
        <v>1985</v>
      </c>
    </row>
    <row r="34" spans="1:11" s="478" customFormat="1" x14ac:dyDescent="0.25">
      <c r="A34" s="472" t="s">
        <v>1941</v>
      </c>
      <c r="B34" s="473" t="s">
        <v>1942</v>
      </c>
      <c r="C34" s="474">
        <v>40806</v>
      </c>
      <c r="D34" s="474">
        <v>42430</v>
      </c>
      <c r="E34" s="474">
        <v>40806</v>
      </c>
      <c r="F34" s="474"/>
      <c r="G34" s="638">
        <v>0.71</v>
      </c>
      <c r="H34" s="638">
        <v>0</v>
      </c>
      <c r="I34" s="638"/>
      <c r="J34" s="477"/>
      <c r="K34" s="572" t="s">
        <v>1986</v>
      </c>
    </row>
    <row r="35" spans="1:11" s="478" customFormat="1" x14ac:dyDescent="0.25">
      <c r="A35" s="472" t="s">
        <v>1943</v>
      </c>
      <c r="B35" s="473" t="s">
        <v>1944</v>
      </c>
      <c r="C35" s="474">
        <v>40901</v>
      </c>
      <c r="D35" s="474">
        <v>42449</v>
      </c>
      <c r="E35" s="474">
        <v>40901</v>
      </c>
      <c r="F35" s="474"/>
      <c r="G35" s="638">
        <v>0.61</v>
      </c>
      <c r="H35" s="638">
        <v>0.13</v>
      </c>
      <c r="I35" s="638"/>
      <c r="J35" s="477"/>
      <c r="K35" s="572" t="s">
        <v>1986</v>
      </c>
    </row>
    <row r="36" spans="1:11" s="478" customFormat="1" x14ac:dyDescent="0.25">
      <c r="A36" s="472" t="s">
        <v>1945</v>
      </c>
      <c r="B36" s="473" t="s">
        <v>1946</v>
      </c>
      <c r="C36" s="474">
        <v>42460</v>
      </c>
      <c r="D36" s="474">
        <v>42460</v>
      </c>
      <c r="E36" s="488"/>
      <c r="F36" s="488"/>
      <c r="G36" s="666"/>
      <c r="H36" s="666"/>
      <c r="I36" s="666"/>
      <c r="J36" s="477"/>
      <c r="K36" s="572" t="s">
        <v>1985</v>
      </c>
    </row>
    <row r="37" spans="1:11" s="478" customFormat="1" x14ac:dyDescent="0.25">
      <c r="A37" s="472">
        <v>4</v>
      </c>
      <c r="B37" s="479" t="s">
        <v>1947</v>
      </c>
      <c r="C37" s="474"/>
      <c r="D37" s="474"/>
      <c r="E37" s="488"/>
      <c r="F37" s="488"/>
      <c r="G37" s="666"/>
      <c r="H37" s="666"/>
      <c r="I37" s="666"/>
      <c r="J37" s="477"/>
      <c r="K37" s="572"/>
    </row>
    <row r="38" spans="1:11" s="478" customFormat="1" x14ac:dyDescent="0.25">
      <c r="A38" s="472" t="s">
        <v>1948</v>
      </c>
      <c r="B38" s="473" t="s">
        <v>1949</v>
      </c>
      <c r="C38" s="474">
        <v>40901</v>
      </c>
      <c r="D38" s="474">
        <v>42454</v>
      </c>
      <c r="E38" s="474">
        <v>40901</v>
      </c>
      <c r="F38" s="488"/>
      <c r="G38" s="666"/>
      <c r="H38" s="638"/>
      <c r="I38" s="638"/>
      <c r="J38" s="477"/>
      <c r="K38" s="572" t="s">
        <v>1986</v>
      </c>
    </row>
    <row r="39" spans="1:11" s="478" customFormat="1" ht="47.25" x14ac:dyDescent="0.25">
      <c r="A39" s="472" t="s">
        <v>1950</v>
      </c>
      <c r="B39" s="473" t="s">
        <v>1951</v>
      </c>
      <c r="C39" s="474" t="s">
        <v>1934</v>
      </c>
      <c r="D39" s="474" t="s">
        <v>1934</v>
      </c>
      <c r="E39" s="488"/>
      <c r="F39" s="488"/>
      <c r="G39" s="666"/>
      <c r="H39" s="666"/>
      <c r="I39" s="666"/>
      <c r="J39" s="477"/>
      <c r="K39" s="572" t="s">
        <v>1985</v>
      </c>
    </row>
    <row r="40" spans="1:11" s="478" customFormat="1" ht="31.5" x14ac:dyDescent="0.25">
      <c r="A40" s="492" t="s">
        <v>1953</v>
      </c>
      <c r="B40" s="493" t="s">
        <v>1954</v>
      </c>
      <c r="C40" s="474" t="s">
        <v>1934</v>
      </c>
      <c r="D40" s="474" t="s">
        <v>1934</v>
      </c>
      <c r="E40" s="488"/>
      <c r="F40" s="488"/>
      <c r="G40" s="666"/>
      <c r="H40" s="666"/>
      <c r="I40" s="666"/>
      <c r="J40" s="477"/>
      <c r="K40" s="572" t="s">
        <v>1985</v>
      </c>
    </row>
    <row r="41" spans="1:11" s="478" customFormat="1" ht="31.5" x14ac:dyDescent="0.25">
      <c r="A41" s="495" t="s">
        <v>1955</v>
      </c>
      <c r="B41" s="496" t="s">
        <v>1956</v>
      </c>
      <c r="C41" s="474">
        <v>42460</v>
      </c>
      <c r="D41" s="474">
        <v>42460</v>
      </c>
      <c r="E41" s="488"/>
      <c r="F41" s="488"/>
      <c r="G41" s="666"/>
      <c r="H41" s="666"/>
      <c r="I41" s="666"/>
      <c r="J41" s="477"/>
      <c r="K41" s="572" t="s">
        <v>1985</v>
      </c>
    </row>
    <row r="42" spans="1:11" s="478" customFormat="1" x14ac:dyDescent="0.25">
      <c r="A42" s="499"/>
      <c r="B42" s="499"/>
      <c r="C42" s="499"/>
      <c r="D42" s="499"/>
      <c r="E42" s="499"/>
      <c r="F42" s="499"/>
      <c r="G42" s="499"/>
      <c r="H42" s="499"/>
      <c r="I42" s="499"/>
    </row>
    <row r="43" spans="1:11" s="478" customFormat="1" x14ac:dyDescent="0.25">
      <c r="A43" s="500"/>
      <c r="B43" s="500"/>
      <c r="C43" s="500"/>
      <c r="D43" s="500"/>
      <c r="E43" s="500"/>
      <c r="F43" s="500"/>
      <c r="G43" s="500"/>
      <c r="H43" s="500"/>
      <c r="I43" s="500"/>
      <c r="J43" s="500"/>
    </row>
    <row r="44" spans="1:11" s="478" customFormat="1" x14ac:dyDescent="0.25">
      <c r="A44" s="501"/>
      <c r="B44" s="500"/>
      <c r="C44" s="500"/>
      <c r="D44" s="500"/>
      <c r="E44" s="500"/>
      <c r="F44" s="500"/>
      <c r="G44" s="500"/>
      <c r="H44" s="500"/>
      <c r="I44" s="500"/>
      <c r="J44" s="500"/>
    </row>
    <row r="45" spans="1:11" s="478" customFormat="1" x14ac:dyDescent="0.25">
      <c r="A45" s="501"/>
      <c r="B45" s="501"/>
      <c r="C45" s="501"/>
      <c r="D45" s="501"/>
      <c r="E45" s="501"/>
      <c r="F45" s="501"/>
      <c r="G45" s="501"/>
      <c r="H45" s="501"/>
      <c r="I45" s="501"/>
      <c r="J45" s="501"/>
    </row>
    <row r="46" spans="1:11" x14ac:dyDescent="0.25">
      <c r="A46" s="478"/>
      <c r="B46" s="502"/>
      <c r="C46" s="502"/>
      <c r="D46" s="503"/>
      <c r="E46" s="503"/>
      <c r="F46" s="503"/>
      <c r="G46" s="504"/>
      <c r="H46" s="504"/>
      <c r="I46" s="504"/>
    </row>
  </sheetData>
  <mergeCells count="13">
    <mergeCell ref="A43:J43"/>
    <mergeCell ref="B44:J44"/>
    <mergeCell ref="B46:C46"/>
    <mergeCell ref="A3:J3"/>
    <mergeCell ref="A16:A18"/>
    <mergeCell ref="B16:B18"/>
    <mergeCell ref="C16:F16"/>
    <mergeCell ref="G16:G18"/>
    <mergeCell ref="H16:H18"/>
    <mergeCell ref="I16:I18"/>
    <mergeCell ref="J16:J18"/>
    <mergeCell ref="C17:D17"/>
    <mergeCell ref="E17:F17"/>
  </mergeCells>
  <pageMargins left="0.7" right="0.24" top="0.53" bottom="0.75" header="0.3" footer="0.3"/>
  <pageSetup paperSize="9" scale="5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IW58"/>
  <sheetViews>
    <sheetView view="pageBreakPreview" zoomScale="70" zoomScaleNormal="70" zoomScaleSheetLayoutView="70" workbookViewId="0">
      <pane xSplit="1" ySplit="18" topLeftCell="B19" activePane="bottomRight" state="frozen"/>
      <selection activeCell="B50" sqref="B50:C50"/>
      <selection pane="topRight" activeCell="B50" sqref="B50:C50"/>
      <selection pane="bottomLeft" activeCell="B50" sqref="B50:C50"/>
      <selection pane="bottomRight" activeCell="AA32" sqref="AA32"/>
    </sheetView>
  </sheetViews>
  <sheetFormatPr defaultColWidth="8" defaultRowHeight="15.75" x14ac:dyDescent="0.25"/>
  <cols>
    <col min="1" max="1" width="54.125" style="291" bestFit="1" customWidth="1"/>
    <col min="2" max="2" width="23.375" style="291" customWidth="1"/>
    <col min="3" max="3" width="23" style="291" customWidth="1"/>
    <col min="4" max="4" width="12.125" style="293" hidden="1" customWidth="1"/>
    <col min="5" max="8" width="14.125" style="293" hidden="1" customWidth="1"/>
    <col min="9" max="9" width="15.25" style="293" hidden="1" customWidth="1"/>
    <col min="10" max="10" width="15.125" style="293" hidden="1" customWidth="1"/>
    <col min="11" max="11" width="15" style="293" hidden="1" customWidth="1"/>
    <col min="12" max="12" width="14.375" style="293" hidden="1" customWidth="1"/>
    <col min="13" max="13" width="12.625" style="293" hidden="1" customWidth="1"/>
    <col min="14" max="15" width="0" style="293" hidden="1" customWidth="1"/>
    <col min="16" max="17" width="0" style="291" hidden="1" customWidth="1"/>
    <col min="18" max="16384" width="8" style="291"/>
  </cols>
  <sheetData>
    <row r="1" spans="1:257" x14ac:dyDescent="0.25">
      <c r="C1" s="292" t="s">
        <v>1704</v>
      </c>
    </row>
    <row r="2" spans="1:257" x14ac:dyDescent="0.25">
      <c r="C2" s="292" t="s">
        <v>1</v>
      </c>
    </row>
    <row r="3" spans="1:257" x14ac:dyDescent="0.25">
      <c r="C3" s="292" t="s">
        <v>204</v>
      </c>
    </row>
    <row r="4" spans="1:257" x14ac:dyDescent="0.25">
      <c r="C4" s="292"/>
    </row>
    <row r="5" spans="1:257" ht="34.5" customHeight="1" x14ac:dyDescent="0.25">
      <c r="A5" s="294" t="s">
        <v>1705</v>
      </c>
      <c r="B5" s="295"/>
      <c r="C5" s="295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7"/>
      <c r="Q5" s="297"/>
      <c r="R5" s="297"/>
      <c r="S5" s="297"/>
      <c r="T5" s="297"/>
      <c r="U5" s="297"/>
      <c r="V5" s="297"/>
      <c r="W5" s="297"/>
      <c r="X5" s="297"/>
      <c r="Y5" s="297"/>
      <c r="Z5" s="297"/>
      <c r="AA5" s="297"/>
      <c r="AB5" s="297"/>
      <c r="AC5" s="297"/>
      <c r="AD5" s="297"/>
      <c r="AE5" s="297"/>
      <c r="AF5" s="297"/>
      <c r="AG5" s="297"/>
      <c r="AH5" s="297"/>
      <c r="AI5" s="297"/>
      <c r="AJ5" s="297"/>
      <c r="AK5" s="297"/>
      <c r="AL5" s="297"/>
      <c r="AM5" s="297"/>
      <c r="AN5" s="297"/>
      <c r="AO5" s="297"/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7"/>
      <c r="BB5" s="297"/>
      <c r="BC5" s="297"/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297"/>
      <c r="BO5" s="297"/>
      <c r="BP5" s="297"/>
      <c r="BQ5" s="297"/>
      <c r="BR5" s="297"/>
      <c r="BS5" s="297"/>
      <c r="BT5" s="297"/>
      <c r="BU5" s="297"/>
      <c r="BV5" s="297"/>
      <c r="BW5" s="297"/>
      <c r="BX5" s="297"/>
      <c r="BY5" s="297"/>
      <c r="BZ5" s="297"/>
      <c r="CA5" s="297"/>
      <c r="CB5" s="297"/>
      <c r="CC5" s="297"/>
      <c r="CD5" s="297"/>
      <c r="CE5" s="297"/>
      <c r="CF5" s="297"/>
      <c r="CG5" s="297"/>
      <c r="CH5" s="297"/>
      <c r="CI5" s="297"/>
      <c r="CJ5" s="297"/>
      <c r="CK5" s="297"/>
      <c r="CL5" s="297"/>
      <c r="CM5" s="297"/>
      <c r="CN5" s="297"/>
      <c r="CO5" s="297"/>
      <c r="CP5" s="297"/>
      <c r="CQ5" s="297"/>
      <c r="CR5" s="297"/>
      <c r="CS5" s="297"/>
      <c r="CT5" s="297"/>
      <c r="CU5" s="297"/>
      <c r="CV5" s="297"/>
      <c r="CW5" s="297"/>
      <c r="CX5" s="297"/>
      <c r="CY5" s="297"/>
      <c r="CZ5" s="297"/>
      <c r="DA5" s="297"/>
      <c r="DB5" s="297"/>
      <c r="DC5" s="297"/>
      <c r="DD5" s="297"/>
      <c r="DE5" s="297"/>
      <c r="DF5" s="297"/>
      <c r="DG5" s="297"/>
      <c r="DH5" s="297"/>
      <c r="DI5" s="297"/>
      <c r="DJ5" s="297"/>
      <c r="DK5" s="297"/>
      <c r="DL5" s="297"/>
      <c r="DM5" s="297"/>
      <c r="DN5" s="297"/>
      <c r="DO5" s="297"/>
      <c r="DP5" s="297"/>
      <c r="DQ5" s="297"/>
      <c r="DR5" s="297"/>
      <c r="DS5" s="297"/>
      <c r="DT5" s="297"/>
      <c r="DU5" s="297"/>
      <c r="DV5" s="297"/>
      <c r="DW5" s="297"/>
      <c r="DX5" s="297"/>
      <c r="DY5" s="297"/>
      <c r="DZ5" s="297"/>
      <c r="EA5" s="297"/>
      <c r="EB5" s="297"/>
      <c r="EC5" s="297"/>
      <c r="ED5" s="297"/>
      <c r="EE5" s="297"/>
      <c r="EF5" s="297"/>
      <c r="EG5" s="297"/>
      <c r="EH5" s="297"/>
      <c r="EI5" s="297"/>
      <c r="EJ5" s="297"/>
      <c r="EK5" s="297"/>
      <c r="EL5" s="297"/>
      <c r="EM5" s="297"/>
      <c r="EN5" s="297"/>
      <c r="EO5" s="297"/>
      <c r="EP5" s="297"/>
      <c r="EQ5" s="297"/>
      <c r="ER5" s="297"/>
      <c r="ES5" s="297"/>
      <c r="ET5" s="297"/>
      <c r="EU5" s="297"/>
      <c r="EV5" s="297"/>
      <c r="EW5" s="297"/>
      <c r="EX5" s="297"/>
      <c r="EY5" s="297"/>
      <c r="EZ5" s="297"/>
      <c r="FA5" s="297"/>
      <c r="FB5" s="297"/>
      <c r="FC5" s="297"/>
      <c r="FD5" s="297"/>
      <c r="FE5" s="297"/>
      <c r="FF5" s="297"/>
      <c r="FG5" s="297"/>
      <c r="FH5" s="297"/>
      <c r="FI5" s="297"/>
      <c r="FJ5" s="297"/>
      <c r="FK5" s="297"/>
      <c r="FL5" s="297"/>
      <c r="FM5" s="297"/>
      <c r="FN5" s="297"/>
      <c r="FO5" s="297"/>
      <c r="FP5" s="297"/>
      <c r="FQ5" s="297"/>
      <c r="FR5" s="297"/>
      <c r="FS5" s="297"/>
      <c r="FT5" s="297"/>
      <c r="FU5" s="297"/>
      <c r="FV5" s="297"/>
      <c r="FW5" s="297"/>
      <c r="FX5" s="297"/>
      <c r="FY5" s="297"/>
      <c r="FZ5" s="297"/>
      <c r="GA5" s="297"/>
      <c r="GB5" s="297"/>
      <c r="GC5" s="297"/>
      <c r="GD5" s="297"/>
      <c r="GE5" s="297"/>
      <c r="GF5" s="297"/>
      <c r="GG5" s="297"/>
      <c r="GH5" s="297"/>
      <c r="GI5" s="297"/>
      <c r="GJ5" s="297"/>
      <c r="GK5" s="297"/>
      <c r="GL5" s="297"/>
      <c r="GM5" s="297"/>
      <c r="GN5" s="297"/>
      <c r="GO5" s="297"/>
      <c r="GP5" s="297"/>
      <c r="GQ5" s="297"/>
      <c r="GR5" s="297"/>
      <c r="GS5" s="297"/>
      <c r="GT5" s="297"/>
      <c r="GU5" s="297"/>
      <c r="GV5" s="297"/>
      <c r="GW5" s="297"/>
      <c r="GX5" s="297"/>
      <c r="GY5" s="297"/>
      <c r="GZ5" s="297"/>
      <c r="HA5" s="297"/>
      <c r="HB5" s="297"/>
      <c r="HC5" s="297"/>
      <c r="HD5" s="297"/>
      <c r="HE5" s="297"/>
      <c r="HF5" s="297"/>
      <c r="HG5" s="297"/>
      <c r="HH5" s="297"/>
      <c r="HI5" s="297"/>
      <c r="HJ5" s="297"/>
      <c r="HK5" s="297"/>
      <c r="HL5" s="297"/>
      <c r="HM5" s="297"/>
      <c r="HN5" s="297"/>
      <c r="HO5" s="297"/>
      <c r="HP5" s="297"/>
      <c r="HQ5" s="297"/>
      <c r="HR5" s="297"/>
      <c r="HS5" s="297"/>
      <c r="HT5" s="297"/>
      <c r="HU5" s="297"/>
      <c r="HV5" s="297"/>
      <c r="HW5" s="297"/>
      <c r="HX5" s="297"/>
      <c r="HY5" s="297"/>
      <c r="HZ5" s="297"/>
      <c r="IA5" s="297"/>
      <c r="IB5" s="297"/>
      <c r="IC5" s="297"/>
      <c r="ID5" s="297"/>
      <c r="IE5" s="297"/>
      <c r="IF5" s="297"/>
      <c r="IG5" s="297"/>
      <c r="IH5" s="297"/>
      <c r="II5" s="297"/>
      <c r="IJ5" s="297"/>
      <c r="IK5" s="297"/>
      <c r="IL5" s="297"/>
      <c r="IM5" s="297"/>
      <c r="IN5" s="297"/>
      <c r="IO5" s="297"/>
      <c r="IP5" s="297"/>
      <c r="IQ5" s="297"/>
      <c r="IR5" s="297"/>
      <c r="IS5" s="297"/>
      <c r="IT5" s="297"/>
      <c r="IU5" s="297"/>
      <c r="IV5" s="297"/>
      <c r="IW5" s="297"/>
    </row>
    <row r="6" spans="1:257" ht="17.25" x14ac:dyDescent="0.25"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7"/>
      <c r="Q6" s="297"/>
      <c r="R6" s="297"/>
      <c r="S6" s="297"/>
      <c r="T6" s="297"/>
      <c r="U6" s="297"/>
      <c r="V6" s="297"/>
      <c r="W6" s="297"/>
      <c r="X6" s="297"/>
      <c r="Y6" s="297"/>
      <c r="Z6" s="297"/>
      <c r="AA6" s="297"/>
      <c r="AB6" s="297"/>
      <c r="AC6" s="297"/>
      <c r="AD6" s="297"/>
      <c r="AE6" s="297"/>
      <c r="AF6" s="297"/>
      <c r="AG6" s="297"/>
      <c r="AH6" s="297"/>
      <c r="AI6" s="297"/>
      <c r="AJ6" s="297"/>
      <c r="AK6" s="297"/>
      <c r="AL6" s="297"/>
      <c r="AM6" s="297"/>
      <c r="AN6" s="297"/>
      <c r="AO6" s="297"/>
      <c r="AP6" s="297"/>
      <c r="AQ6" s="297"/>
      <c r="AR6" s="297"/>
      <c r="AS6" s="297"/>
      <c r="AT6" s="297"/>
      <c r="AU6" s="297"/>
      <c r="AV6" s="297"/>
      <c r="AW6" s="297"/>
      <c r="AX6" s="297"/>
      <c r="AY6" s="297"/>
      <c r="AZ6" s="297"/>
      <c r="BA6" s="297"/>
      <c r="BB6" s="297"/>
      <c r="BC6" s="297"/>
      <c r="BD6" s="297"/>
      <c r="BE6" s="297"/>
      <c r="BF6" s="297"/>
      <c r="BG6" s="297"/>
      <c r="BH6" s="297"/>
      <c r="BI6" s="297"/>
      <c r="BJ6" s="297"/>
      <c r="BK6" s="297"/>
      <c r="BL6" s="297"/>
      <c r="BM6" s="297"/>
      <c r="BN6" s="297"/>
      <c r="BO6" s="297"/>
      <c r="BP6" s="297"/>
      <c r="BQ6" s="297"/>
      <c r="BR6" s="297"/>
      <c r="BS6" s="297"/>
      <c r="BT6" s="297"/>
      <c r="BU6" s="297"/>
      <c r="BV6" s="297"/>
      <c r="BW6" s="297"/>
      <c r="BX6" s="297"/>
      <c r="BY6" s="297"/>
      <c r="BZ6" s="297"/>
      <c r="CA6" s="297"/>
      <c r="CB6" s="297"/>
      <c r="CC6" s="297"/>
      <c r="CD6" s="297"/>
      <c r="CE6" s="297"/>
      <c r="CF6" s="297"/>
      <c r="CG6" s="297"/>
      <c r="CH6" s="297"/>
      <c r="CI6" s="297"/>
      <c r="CJ6" s="297"/>
      <c r="CK6" s="297"/>
      <c r="CL6" s="297"/>
      <c r="CM6" s="297"/>
      <c r="CN6" s="297"/>
      <c r="CO6" s="297"/>
      <c r="CP6" s="297"/>
      <c r="CQ6" s="297"/>
      <c r="CR6" s="297"/>
      <c r="CS6" s="297"/>
      <c r="CT6" s="297"/>
      <c r="CU6" s="297"/>
      <c r="CV6" s="297"/>
      <c r="CW6" s="297"/>
      <c r="CX6" s="297"/>
      <c r="CY6" s="297"/>
      <c r="CZ6" s="297"/>
      <c r="DA6" s="297"/>
      <c r="DB6" s="297"/>
      <c r="DC6" s="297"/>
      <c r="DD6" s="297"/>
      <c r="DE6" s="297"/>
      <c r="DF6" s="297"/>
      <c r="DG6" s="297"/>
      <c r="DH6" s="297"/>
      <c r="DI6" s="297"/>
      <c r="DJ6" s="297"/>
      <c r="DK6" s="297"/>
      <c r="DL6" s="297"/>
      <c r="DM6" s="297"/>
      <c r="DN6" s="297"/>
      <c r="DO6" s="297"/>
      <c r="DP6" s="297"/>
      <c r="DQ6" s="297"/>
      <c r="DR6" s="297"/>
      <c r="DS6" s="297"/>
      <c r="DT6" s="297"/>
      <c r="DU6" s="297"/>
      <c r="DV6" s="297"/>
      <c r="DW6" s="297"/>
      <c r="DX6" s="297"/>
      <c r="DY6" s="297"/>
      <c r="DZ6" s="297"/>
      <c r="EA6" s="297"/>
      <c r="EB6" s="297"/>
      <c r="EC6" s="297"/>
      <c r="ED6" s="297"/>
      <c r="EE6" s="297"/>
      <c r="EF6" s="297"/>
      <c r="EG6" s="297"/>
      <c r="EH6" s="297"/>
      <c r="EI6" s="297"/>
      <c r="EJ6" s="297"/>
      <c r="EK6" s="297"/>
      <c r="EL6" s="297"/>
      <c r="EM6" s="297"/>
      <c r="EN6" s="297"/>
      <c r="EO6" s="297"/>
      <c r="EP6" s="297"/>
      <c r="EQ6" s="297"/>
      <c r="ER6" s="297"/>
      <c r="ES6" s="297"/>
      <c r="ET6" s="297"/>
      <c r="EU6" s="297"/>
      <c r="EV6" s="297"/>
      <c r="EW6" s="297"/>
      <c r="EX6" s="297"/>
      <c r="EY6" s="297"/>
      <c r="EZ6" s="297"/>
      <c r="FA6" s="297"/>
      <c r="FB6" s="297"/>
      <c r="FC6" s="297"/>
      <c r="FD6" s="297"/>
      <c r="FE6" s="297"/>
      <c r="FF6" s="297"/>
      <c r="FG6" s="297"/>
      <c r="FH6" s="297"/>
      <c r="FI6" s="297"/>
      <c r="FJ6" s="297"/>
      <c r="FK6" s="297"/>
      <c r="FL6" s="297"/>
      <c r="FM6" s="297"/>
      <c r="FN6" s="297"/>
      <c r="FO6" s="297"/>
      <c r="FP6" s="297"/>
      <c r="FQ6" s="297"/>
      <c r="FR6" s="297"/>
      <c r="FS6" s="297"/>
      <c r="FT6" s="297"/>
      <c r="FU6" s="297"/>
      <c r="FV6" s="297"/>
      <c r="FW6" s="297"/>
      <c r="FX6" s="297"/>
      <c r="FY6" s="297"/>
      <c r="FZ6" s="297"/>
      <c r="GA6" s="297"/>
      <c r="GB6" s="297"/>
      <c r="GC6" s="297"/>
      <c r="GD6" s="297"/>
      <c r="GE6" s="297"/>
      <c r="GF6" s="297"/>
      <c r="GG6" s="297"/>
      <c r="GH6" s="297"/>
      <c r="GI6" s="297"/>
      <c r="GJ6" s="297"/>
      <c r="GK6" s="297"/>
      <c r="GL6" s="297"/>
      <c r="GM6" s="297"/>
      <c r="GN6" s="297"/>
      <c r="GO6" s="297"/>
      <c r="GP6" s="297"/>
      <c r="GQ6" s="297"/>
      <c r="GR6" s="297"/>
      <c r="GS6" s="297"/>
      <c r="GT6" s="297"/>
      <c r="GU6" s="297"/>
      <c r="GV6" s="297"/>
      <c r="GW6" s="297"/>
      <c r="GX6" s="297"/>
      <c r="GY6" s="297"/>
      <c r="GZ6" s="297"/>
      <c r="HA6" s="297"/>
      <c r="HB6" s="297"/>
      <c r="HC6" s="297"/>
      <c r="HD6" s="297"/>
      <c r="HE6" s="297"/>
      <c r="HF6" s="297"/>
      <c r="HG6" s="297"/>
      <c r="HH6" s="297"/>
      <c r="HI6" s="297"/>
      <c r="HJ6" s="297"/>
      <c r="HK6" s="297"/>
      <c r="HL6" s="297"/>
      <c r="HM6" s="297"/>
      <c r="HN6" s="297"/>
      <c r="HO6" s="297"/>
      <c r="HP6" s="297"/>
      <c r="HQ6" s="297"/>
      <c r="HR6" s="297"/>
      <c r="HS6" s="297"/>
      <c r="HT6" s="297"/>
      <c r="HU6" s="297"/>
      <c r="HV6" s="297"/>
      <c r="HW6" s="297"/>
      <c r="HX6" s="297"/>
      <c r="HY6" s="297"/>
      <c r="HZ6" s="297"/>
      <c r="IA6" s="297"/>
      <c r="IB6" s="297"/>
      <c r="IC6" s="297"/>
      <c r="ID6" s="297"/>
      <c r="IE6" s="297"/>
      <c r="IF6" s="297"/>
      <c r="IG6" s="297"/>
      <c r="IH6" s="297"/>
      <c r="II6" s="297"/>
      <c r="IJ6" s="297"/>
      <c r="IK6" s="297"/>
      <c r="IL6" s="297"/>
      <c r="IM6" s="297"/>
      <c r="IN6" s="297"/>
      <c r="IO6" s="297"/>
      <c r="IP6" s="297"/>
      <c r="IQ6" s="297"/>
      <c r="IR6" s="297"/>
      <c r="IS6" s="297"/>
      <c r="IT6" s="297"/>
      <c r="IU6" s="297"/>
      <c r="IV6" s="297"/>
      <c r="IW6" s="297"/>
    </row>
    <row r="7" spans="1:257" x14ac:dyDescent="0.25">
      <c r="A7" s="298" t="s">
        <v>1706</v>
      </c>
      <c r="B7" s="298"/>
      <c r="C7" s="298"/>
    </row>
    <row r="8" spans="1:257" x14ac:dyDescent="0.25">
      <c r="A8" s="295" t="s">
        <v>1707</v>
      </c>
      <c r="B8" s="295"/>
      <c r="C8" s="299"/>
    </row>
    <row r="9" spans="1:257" x14ac:dyDescent="0.25">
      <c r="C9" s="292"/>
    </row>
    <row r="10" spans="1:257" x14ac:dyDescent="0.25">
      <c r="C10" s="292" t="s">
        <v>4</v>
      </c>
    </row>
    <row r="11" spans="1:257" ht="8.25" customHeight="1" x14ac:dyDescent="0.25">
      <c r="A11" s="300"/>
      <c r="C11" s="292"/>
    </row>
    <row r="12" spans="1:257" ht="15.75" customHeight="1" x14ac:dyDescent="0.25">
      <c r="B12" s="301"/>
      <c r="C12" s="302" t="s">
        <v>1708</v>
      </c>
    </row>
    <row r="13" spans="1:257" x14ac:dyDescent="0.25">
      <c r="C13" s="292" t="s">
        <v>1709</v>
      </c>
    </row>
    <row r="14" spans="1:257" x14ac:dyDescent="0.25">
      <c r="C14" s="292" t="s">
        <v>8</v>
      </c>
    </row>
    <row r="15" spans="1:257" x14ac:dyDescent="0.25">
      <c r="B15" s="300"/>
    </row>
    <row r="16" spans="1:257" x14ac:dyDescent="0.25">
      <c r="A16" s="303" t="s">
        <v>1710</v>
      </c>
      <c r="B16" s="304"/>
      <c r="C16" s="305"/>
    </row>
    <row r="17" spans="1:12" x14ac:dyDescent="0.25">
      <c r="A17" s="306" t="s">
        <v>1711</v>
      </c>
      <c r="B17" s="306" t="s">
        <v>1712</v>
      </c>
      <c r="C17" s="306" t="s">
        <v>1713</v>
      </c>
    </row>
    <row r="18" spans="1:12" x14ac:dyDescent="0.25">
      <c r="A18" s="307">
        <v>1</v>
      </c>
      <c r="B18" s="307">
        <v>2</v>
      </c>
      <c r="C18" s="307">
        <v>3</v>
      </c>
    </row>
    <row r="19" spans="1:12" x14ac:dyDescent="0.25">
      <c r="A19" s="308" t="s">
        <v>1714</v>
      </c>
      <c r="B19" s="308">
        <v>14548592.32698</v>
      </c>
      <c r="C19" s="308">
        <v>13494767</v>
      </c>
      <c r="D19" s="293">
        <f>'[4]пр.12 КБФ'!B19+'[4]пр.12 КЧФ'!B19+'[4]пр.12 СОФ'!B19+'[4]пр.12 СЭФ'!B19+'[4]пр.12 ДЭ'!B19+'[4]пр.12 ИФ'!B19+'[4]пр.12 ИА'!B19</f>
        <v>14548591</v>
      </c>
      <c r="E19" s="293">
        <f>'[4]пр.12 КБФ'!C19+'[4]пр.12 КЧФ'!C19+'[4]пр.12 СОФ'!C19+'[4]пр.12 СЭФ'!C19+'[4]пр.12 ДЭ'!C19+'[4]пр.12 ИФ'!C19+'[4]пр.12 ИА'!C19</f>
        <v>13494766</v>
      </c>
      <c r="F19" s="309">
        <f>D19-B19</f>
        <v>-1.3269800003618002</v>
      </c>
      <c r="G19" s="309">
        <f>E19-C19</f>
        <v>-1</v>
      </c>
      <c r="H19" s="310"/>
      <c r="I19" s="310"/>
    </row>
    <row r="20" spans="1:12" x14ac:dyDescent="0.25">
      <c r="A20" s="308" t="s">
        <v>1715</v>
      </c>
      <c r="B20" s="308">
        <v>-3018403.7243499923</v>
      </c>
      <c r="C20" s="308">
        <v>-1637180</v>
      </c>
      <c r="D20" s="293">
        <f>'[4]пр.12 КБФ'!B20+'[4]пр.12 КЧФ'!B20+'[4]пр.12 СОФ'!B20+'[4]пр.12 СЭФ'!B20+'[4]пр.12 ДЭ'!B20+'[4]пр.12 ИФ'!B20+'[4]пр.12 ИА'!B20</f>
        <v>-3018404</v>
      </c>
      <c r="E20" s="293">
        <f>'[4]пр.12 КБФ'!C20+'[4]пр.12 КЧФ'!C20+'[4]пр.12 СОФ'!C20+'[4]пр.12 СЭФ'!C20+'[4]пр.12 ДЭ'!C20+'[4]пр.12 ИФ'!C20+'[4]пр.12 ИА'!C20</f>
        <v>-1637180</v>
      </c>
      <c r="F20" s="309">
        <f t="shared" ref="F20:G49" si="0">D20-B20</f>
        <v>-0.27565000765025616</v>
      </c>
      <c r="G20" s="309">
        <f t="shared" si="0"/>
        <v>0</v>
      </c>
      <c r="H20" s="310"/>
      <c r="I20" s="310"/>
    </row>
    <row r="21" spans="1:12" x14ac:dyDescent="0.25">
      <c r="A21" s="308" t="s">
        <v>1716</v>
      </c>
      <c r="B21" s="308"/>
      <c r="C21" s="308">
        <v>0</v>
      </c>
      <c r="D21" s="293">
        <f>'[4]пр.12 КБФ'!B21+'[4]пр.12 КЧФ'!B21+'[4]пр.12 СОФ'!B21+'[4]пр.12 СЭФ'!B21+'[4]пр.12 ДЭ'!B21+'[4]пр.12 ИФ'!B21+'[4]пр.12 ИА'!B21</f>
        <v>0</v>
      </c>
      <c r="E21" s="293">
        <f>'[4]пр.12 КБФ'!C21+'[4]пр.12 КЧФ'!C21+'[4]пр.12 СОФ'!C21+'[4]пр.12 СЭФ'!C21+'[4]пр.12 ДЭ'!C21+'[4]пр.12 ИФ'!C21+'[4]пр.12 ИА'!C21</f>
        <v>0</v>
      </c>
      <c r="F21" s="309">
        <f t="shared" si="0"/>
        <v>0</v>
      </c>
      <c r="G21" s="309">
        <f t="shared" si="0"/>
        <v>0</v>
      </c>
    </row>
    <row r="22" spans="1:12" x14ac:dyDescent="0.25">
      <c r="A22" s="311" t="s">
        <v>1717</v>
      </c>
      <c r="B22" s="308"/>
      <c r="C22" s="308">
        <v>0</v>
      </c>
      <c r="D22" s="293">
        <f>'[4]пр.12 КБФ'!B22+'[4]пр.12 КЧФ'!B22+'[4]пр.12 СОФ'!B22+'[4]пр.12 СЭФ'!B22+'[4]пр.12 ДЭ'!B22+'[4]пр.12 ИФ'!B22+'[4]пр.12 ИА'!B22</f>
        <v>0</v>
      </c>
      <c r="E22" s="293">
        <f>'[4]пр.12 КБФ'!C22+'[4]пр.12 КЧФ'!C22+'[4]пр.12 СОФ'!C22+'[4]пр.12 СЭФ'!C22+'[4]пр.12 ДЭ'!C22+'[4]пр.12 ИФ'!C22+'[4]пр.12 ИА'!C22</f>
        <v>0</v>
      </c>
      <c r="F22" s="309">
        <f t="shared" si="0"/>
        <v>0</v>
      </c>
      <c r="G22" s="309">
        <f t="shared" si="0"/>
        <v>0</v>
      </c>
    </row>
    <row r="23" spans="1:12" x14ac:dyDescent="0.25">
      <c r="A23" s="311" t="s">
        <v>1718</v>
      </c>
      <c r="B23" s="308"/>
      <c r="C23" s="308">
        <v>0</v>
      </c>
      <c r="D23" s="293">
        <f>'[4]пр.12 КБФ'!B23+'[4]пр.12 КЧФ'!B23+'[4]пр.12 СОФ'!B23+'[4]пр.12 СЭФ'!B23+'[4]пр.12 ДЭ'!B23+'[4]пр.12 ИФ'!B23+'[4]пр.12 ИА'!B23</f>
        <v>0</v>
      </c>
      <c r="E23" s="293">
        <f>'[4]пр.12 КБФ'!C23+'[4]пр.12 КЧФ'!C23+'[4]пр.12 СОФ'!C23+'[4]пр.12 СЭФ'!C23+'[4]пр.12 ДЭ'!C23+'[4]пр.12 ИФ'!C23+'[4]пр.12 ИА'!C23</f>
        <v>0</v>
      </c>
      <c r="F23" s="309">
        <f t="shared" si="0"/>
        <v>0</v>
      </c>
      <c r="G23" s="309">
        <f t="shared" si="0"/>
        <v>0</v>
      </c>
    </row>
    <row r="24" spans="1:12" x14ac:dyDescent="0.25">
      <c r="A24" s="308" t="s">
        <v>1719</v>
      </c>
      <c r="B24" s="312">
        <v>-442889.12978000048</v>
      </c>
      <c r="C24" s="308">
        <v>395878.07325999998</v>
      </c>
      <c r="D24" s="293">
        <f>'[4]пр.12 КБФ'!B24+'[4]пр.12 КЧФ'!B24+'[4]пр.12 СОФ'!B24+'[4]пр.12 СЭФ'!B24+'[4]пр.12 ДЭ'!B24+'[4]пр.12 ИФ'!B24+'[4]пр.12 ИА'!B24</f>
        <v>-442889.12978000048</v>
      </c>
      <c r="E24" s="293">
        <f>'[4]пр.12 КБФ'!C24+'[4]пр.12 КЧФ'!C24+'[4]пр.12 СОФ'!C24+'[4]пр.12 СЭФ'!C24+'[4]пр.12 ДЭ'!C24+'[4]пр.12 ИФ'!C24+'[4]пр.12 ИА'!C24</f>
        <v>395878.07325999974</v>
      </c>
      <c r="F24" s="309">
        <f>D24-B24</f>
        <v>0</v>
      </c>
      <c r="G24" s="309">
        <f>E24-C24</f>
        <v>0</v>
      </c>
      <c r="H24" s="310"/>
      <c r="J24" s="313"/>
      <c r="K24" s="313"/>
      <c r="L24" s="313"/>
    </row>
    <row r="25" spans="1:12" x14ac:dyDescent="0.25">
      <c r="A25" s="308" t="s">
        <v>1720</v>
      </c>
      <c r="B25" s="308">
        <v>2612622</v>
      </c>
      <c r="C25" s="308">
        <v>2773436</v>
      </c>
      <c r="D25" s="293">
        <f>'[4]пр.12 КБФ'!B25+'[4]пр.12 КЧФ'!B25+'[4]пр.12 СОФ'!B25+'[4]пр.12 СЭФ'!B25+'[4]пр.12 ДЭ'!B25+'[4]пр.12 ИФ'!B25+'[4]пр.12 ИА'!B25</f>
        <v>2612623</v>
      </c>
      <c r="E25" s="293">
        <f>'[4]пр.12 КБФ'!C25+'[4]пр.12 КЧФ'!C25+'[4]пр.12 СОФ'!C25+'[4]пр.12 СЭФ'!C25+'[4]пр.12 ДЭ'!C25+'[4]пр.12 ИФ'!C25+'[4]пр.12 ИА'!C25</f>
        <v>2773436</v>
      </c>
      <c r="F25" s="309">
        <f t="shared" si="0"/>
        <v>1</v>
      </c>
      <c r="G25" s="309">
        <f t="shared" si="0"/>
        <v>0</v>
      </c>
      <c r="J25" s="314"/>
      <c r="K25" s="314"/>
      <c r="L25" s="314"/>
    </row>
    <row r="26" spans="1:12" x14ac:dyDescent="0.25">
      <c r="A26" s="308" t="s">
        <v>1721</v>
      </c>
      <c r="B26" s="308">
        <v>2295833</v>
      </c>
      <c r="C26" s="308">
        <v>2653365</v>
      </c>
      <c r="D26" s="293">
        <f>'[4]пр.12 КБФ'!B26+'[4]пр.12 КЧФ'!B26+'[4]пр.12 СОФ'!B26+'[4]пр.12 СЭФ'!B26+'[4]пр.12 ДЭ'!B26+'[4]пр.12 ИФ'!B26+'[4]пр.12 ИА'!B26</f>
        <v>2295834</v>
      </c>
      <c r="E26" s="293">
        <f>'[4]пр.12 КБФ'!C26+'[4]пр.12 КЧФ'!C26+'[4]пр.12 СОФ'!C26+'[4]пр.12 СЭФ'!C26+'[4]пр.12 ДЭ'!C26+'[4]пр.12 ИФ'!C26+'[4]пр.12 ИА'!C26</f>
        <v>2653365</v>
      </c>
      <c r="F26" s="309">
        <f t="shared" si="0"/>
        <v>1</v>
      </c>
      <c r="G26" s="309">
        <f t="shared" si="0"/>
        <v>0</v>
      </c>
      <c r="J26" s="314"/>
      <c r="K26" s="314"/>
      <c r="L26" s="314"/>
    </row>
    <row r="27" spans="1:12" x14ac:dyDescent="0.25">
      <c r="A27" s="308" t="s">
        <v>1722</v>
      </c>
      <c r="B27" s="308">
        <v>12831</v>
      </c>
      <c r="C27" s="308">
        <v>17447</v>
      </c>
      <c r="D27" s="293">
        <f>'[4]пр.12 КБФ'!B27+'[4]пр.12 КЧФ'!B27+'[4]пр.12 СОФ'!B27+'[4]пр.12 СЭФ'!B27+'[4]пр.12 ДЭ'!B27+'[4]пр.12 ИФ'!B27+'[4]пр.12 ИА'!B27</f>
        <v>12831</v>
      </c>
      <c r="E27" s="293">
        <f>'[4]пр.12 КБФ'!C27+'[4]пр.12 КЧФ'!C27+'[4]пр.12 СОФ'!C27+'[4]пр.12 СЭФ'!C27+'[4]пр.12 ДЭ'!C27+'[4]пр.12 ИФ'!C27+'[4]пр.12 ИА'!C27</f>
        <v>17447</v>
      </c>
      <c r="F27" s="309">
        <f t="shared" si="0"/>
        <v>0</v>
      </c>
      <c r="G27" s="309">
        <f t="shared" si="0"/>
        <v>0</v>
      </c>
      <c r="J27" s="314"/>
      <c r="K27" s="314"/>
      <c r="L27" s="314"/>
    </row>
    <row r="28" spans="1:12" x14ac:dyDescent="0.25">
      <c r="A28" s="308" t="s">
        <v>1723</v>
      </c>
      <c r="B28" s="308">
        <v>15270155</v>
      </c>
      <c r="C28" s="308">
        <v>18288559</v>
      </c>
      <c r="D28" s="293">
        <f>'[4]пр.12 КБФ'!B28+'[4]пр.12 КЧФ'!B28+'[4]пр.12 СОФ'!B28+'[4]пр.12 СЭФ'!B28+'[4]пр.12 ДЭ'!B28+'[4]пр.12 ИФ'!B28+'[4]пр.12 ИА'!B28</f>
        <v>15270154</v>
      </c>
      <c r="E28" s="293">
        <f>'[4]пр.12 КБФ'!C28+'[4]пр.12 КЧФ'!C28+'[4]пр.12 СОФ'!C28+'[4]пр.12 СЭФ'!C28+'[4]пр.12 ДЭ'!C28+'[4]пр.12 ИФ'!C28+'[4]пр.12 ИА'!C28</f>
        <v>18288559</v>
      </c>
      <c r="F28" s="309">
        <f t="shared" si="0"/>
        <v>-1</v>
      </c>
      <c r="G28" s="309">
        <f t="shared" si="0"/>
        <v>0</v>
      </c>
      <c r="J28" s="314"/>
      <c r="K28" s="314"/>
      <c r="L28" s="315"/>
    </row>
    <row r="29" spans="1:12" x14ac:dyDescent="0.25">
      <c r="A29" s="308" t="s">
        <v>1724</v>
      </c>
      <c r="B29" s="308">
        <v>6316312</v>
      </c>
      <c r="C29" s="308">
        <v>7638914</v>
      </c>
      <c r="D29" s="293">
        <f>'[4]пр.12 КБФ'!B29+'[4]пр.12 КЧФ'!B29+'[4]пр.12 СОФ'!B29+'[4]пр.12 СЭФ'!B29+'[4]пр.12 ДЭ'!B29+'[4]пр.12 ИФ'!B29+'[4]пр.12 ИА'!B29</f>
        <v>6316310.092704732</v>
      </c>
      <c r="E29" s="293">
        <f>'[4]пр.12 КБФ'!C29+'[4]пр.12 КЧФ'!C29+'[4]пр.12 СОФ'!C29+'[4]пр.12 СЭФ'!C29+'[4]пр.12 ДЭ'!C29+'[4]пр.12 ИФ'!C29+'[4]пр.12 ИА'!C29</f>
        <v>7638913</v>
      </c>
      <c r="F29" s="309">
        <f t="shared" si="0"/>
        <v>-1.9072952680289745</v>
      </c>
      <c r="G29" s="309">
        <f t="shared" si="0"/>
        <v>-1</v>
      </c>
    </row>
    <row r="30" spans="1:12" x14ac:dyDescent="0.25">
      <c r="A30" s="311" t="s">
        <v>1725</v>
      </c>
      <c r="B30" s="308">
        <v>4126758</v>
      </c>
      <c r="C30" s="308">
        <v>5514991</v>
      </c>
      <c r="D30" s="293">
        <f>'[4]пр.12 КБФ'!B30+'[4]пр.12 КЧФ'!B30+'[4]пр.12 СОФ'!B30+'[4]пр.12 СЭФ'!B30+'[4]пр.12 ДЭ'!B30+'[4]пр.12 ИФ'!B30+'[4]пр.12 ИА'!B30</f>
        <v>4126756.0927047324</v>
      </c>
      <c r="E30" s="293">
        <f>'[4]пр.12 КБФ'!C30+'[4]пр.12 КЧФ'!C30+'[4]пр.12 СОФ'!C30+'[4]пр.12 СЭФ'!C30+'[4]пр.12 ДЭ'!C30+'[4]пр.12 ИФ'!C30+'[4]пр.12 ИА'!C30</f>
        <v>5514991</v>
      </c>
      <c r="F30" s="309">
        <f t="shared" si="0"/>
        <v>-1.9072952675633132</v>
      </c>
      <c r="G30" s="309">
        <f t="shared" si="0"/>
        <v>0</v>
      </c>
      <c r="H30" s="310"/>
      <c r="I30" s="310"/>
      <c r="K30" s="310"/>
    </row>
    <row r="31" spans="1:12" x14ac:dyDescent="0.25">
      <c r="A31" s="311" t="s">
        <v>1726</v>
      </c>
      <c r="B31" s="308"/>
      <c r="C31" s="308"/>
      <c r="D31" s="293">
        <f>'[4]пр.12 КБФ'!B31+'[4]пр.12 КЧФ'!B31+'[4]пр.12 СОФ'!B31+'[4]пр.12 СЭФ'!B31+'[4]пр.12 ДЭ'!B31+'[4]пр.12 ИФ'!B31+'[4]пр.12 ИА'!B31</f>
        <v>0</v>
      </c>
      <c r="E31" s="293">
        <f>'[4]пр.12 КБФ'!C31+'[4]пр.12 КЧФ'!C31+'[4]пр.12 СОФ'!C31+'[4]пр.12 СЭФ'!C31+'[4]пр.12 ДЭ'!C31+'[4]пр.12 ИФ'!C31+'[4]пр.12 ИА'!C31</f>
        <v>0</v>
      </c>
      <c r="F31" s="309">
        <f t="shared" si="0"/>
        <v>0</v>
      </c>
      <c r="G31" s="309">
        <f t="shared" si="0"/>
        <v>0</v>
      </c>
      <c r="J31" s="313" t="s">
        <v>1727</v>
      </c>
      <c r="K31" s="313" t="s">
        <v>1728</v>
      </c>
      <c r="L31" s="313" t="s">
        <v>1729</v>
      </c>
    </row>
    <row r="32" spans="1:12" x14ac:dyDescent="0.25">
      <c r="A32" s="311" t="s">
        <v>1730</v>
      </c>
      <c r="B32" s="308"/>
      <c r="C32" s="308"/>
      <c r="D32" s="293">
        <f>'[4]пр.12 КБФ'!B32+'[4]пр.12 КЧФ'!B32+'[4]пр.12 СОФ'!B32+'[4]пр.12 СЭФ'!B32+'[4]пр.12 ДЭ'!B32+'[4]пр.12 ИФ'!B32+'[4]пр.12 ИА'!B32</f>
        <v>0</v>
      </c>
      <c r="E32" s="293">
        <f>'[4]пр.12 КБФ'!C32+'[4]пр.12 КЧФ'!C32+'[4]пр.12 СОФ'!C32+'[4]пр.12 СЭФ'!C32+'[4]пр.12 ДЭ'!C32+'[4]пр.12 ИФ'!C32+'[4]пр.12 ИА'!C32</f>
        <v>0</v>
      </c>
      <c r="F32" s="309">
        <f t="shared" si="0"/>
        <v>0</v>
      </c>
      <c r="G32" s="309">
        <f t="shared" si="0"/>
        <v>0</v>
      </c>
      <c r="I32" s="293" t="s">
        <v>1731</v>
      </c>
      <c r="J32" s="316">
        <v>-251533.75504389429</v>
      </c>
      <c r="K32" s="316">
        <v>-2692205</v>
      </c>
      <c r="L32" s="316">
        <f>K32+J32</f>
        <v>-2943738.7550438941</v>
      </c>
    </row>
    <row r="33" spans="1:12" x14ac:dyDescent="0.25">
      <c r="A33" s="311" t="s">
        <v>1732</v>
      </c>
      <c r="B33" s="308">
        <f>B29-B30</f>
        <v>2189554</v>
      </c>
      <c r="C33" s="308">
        <v>2123923</v>
      </c>
      <c r="D33" s="293">
        <f>'[4]пр.12 КБФ'!B33+'[4]пр.12 КЧФ'!B33+'[4]пр.12 СОФ'!B33+'[4]пр.12 СЭФ'!B33+'[4]пр.12 ДЭ'!B33+'[4]пр.12 ИФ'!B33+'[4]пр.12 ИА'!B33</f>
        <v>2189554</v>
      </c>
      <c r="E33" s="293">
        <f>'[4]пр.12 КБФ'!C33+'[4]пр.12 КЧФ'!C33+'[4]пр.12 СОФ'!C33+'[4]пр.12 СЭФ'!C33+'[4]пр.12 ДЭ'!C33+'[4]пр.12 ИФ'!C33+'[4]пр.12 ИА'!C33</f>
        <v>2123923</v>
      </c>
      <c r="F33" s="309">
        <f t="shared" si="0"/>
        <v>0</v>
      </c>
      <c r="G33" s="309">
        <f t="shared" si="0"/>
        <v>0</v>
      </c>
      <c r="I33" s="293" t="s">
        <v>1733</v>
      </c>
      <c r="J33" s="316">
        <v>102026.24477000005</v>
      </c>
      <c r="K33" s="316">
        <v>471872</v>
      </c>
      <c r="L33" s="316">
        <f t="shared" ref="L33:L35" si="1">K33+J33</f>
        <v>573898.24476999999</v>
      </c>
    </row>
    <row r="34" spans="1:12" x14ac:dyDescent="0.25">
      <c r="A34" s="308" t="s">
        <v>1734</v>
      </c>
      <c r="B34" s="308">
        <v>11903556</v>
      </c>
      <c r="C34" s="308">
        <v>7825081</v>
      </c>
      <c r="D34" s="317">
        <f>'[4]пр.12 КБФ'!B34+'[4]пр.12 КЧФ'!B34+'[4]пр.12 СОФ'!B34+'[4]пр.12 СЭФ'!B34+'[4]пр.12 ДЭ'!B34+'[4]пр.12 ИФ'!B34+'[4]пр.12 ИА'!B34</f>
        <v>11903557.000000004</v>
      </c>
      <c r="E34" s="317">
        <f>'[4]пр.12 КБФ'!C34+'[4]пр.12 КЧФ'!C34+'[4]пр.12 СОФ'!C34+'[4]пр.12 СЭФ'!C34+'[4]пр.12 ДЭ'!C34+'[4]пр.12 ИФ'!C34+'[4]пр.12 ИА'!C34</f>
        <v>7825081</v>
      </c>
      <c r="F34" s="316">
        <f>D34-B34</f>
        <v>1.0000000037252903</v>
      </c>
      <c r="G34" s="316">
        <f>E34-C34</f>
        <v>0</v>
      </c>
      <c r="I34" s="293" t="s">
        <v>1735</v>
      </c>
      <c r="J34" s="316">
        <v>479047.64769999986</v>
      </c>
      <c r="K34" s="316">
        <v>1499154.1052700002</v>
      </c>
      <c r="L34" s="316">
        <f t="shared" si="1"/>
        <v>1978201.75297</v>
      </c>
    </row>
    <row r="35" spans="1:12" x14ac:dyDescent="0.25">
      <c r="A35" s="311" t="s">
        <v>1736</v>
      </c>
      <c r="B35" s="308">
        <v>5250967</v>
      </c>
      <c r="C35" s="308">
        <v>2048802</v>
      </c>
      <c r="D35" s="293">
        <f>'[4]пр.12 КБФ'!B35+'[4]пр.12 КЧФ'!B35+'[4]пр.12 СОФ'!B35+'[4]пр.12 СЭФ'!B35+'[4]пр.12 ДЭ'!B35+'[4]пр.12 ИФ'!B35+'[4]пр.12 ИА'!B35</f>
        <v>5250967.0000000037</v>
      </c>
      <c r="E35" s="293">
        <f>'[4]пр.12 КБФ'!C35+'[4]пр.12 КЧФ'!C35+'[4]пр.12 СОФ'!C35+'[4]пр.12 СЭФ'!C35+'[4]пр.12 ДЭ'!C35+'[4]пр.12 ИФ'!C35+'[4]пр.12 ИА'!C35</f>
        <v>2048802</v>
      </c>
      <c r="F35" s="309">
        <f t="shared" si="0"/>
        <v>0</v>
      </c>
      <c r="G35" s="309">
        <f t="shared" si="0"/>
        <v>0</v>
      </c>
      <c r="I35" s="293" t="s">
        <v>1719</v>
      </c>
      <c r="J35" s="316">
        <f>J32+J33+J34</f>
        <v>329540.13742610562</v>
      </c>
      <c r="K35" s="316">
        <f>K32+K33+K34</f>
        <v>-721178.89472999983</v>
      </c>
      <c r="L35" s="316">
        <f t="shared" si="1"/>
        <v>-391638.75730389421</v>
      </c>
    </row>
    <row r="36" spans="1:12" x14ac:dyDescent="0.25">
      <c r="A36" s="311" t="s">
        <v>1737</v>
      </c>
      <c r="B36" s="308">
        <v>5402390</v>
      </c>
      <c r="C36" s="308">
        <v>4535881</v>
      </c>
      <c r="D36" s="293">
        <f>'[4]пр.12 КБФ'!B36+'[4]пр.12 КЧФ'!B36+'[4]пр.12 СОФ'!B36+'[4]пр.12 СЭФ'!B36+'[4]пр.12 ДЭ'!B36+'[4]пр.12 ИФ'!B36+'[4]пр.12 ИА'!B36</f>
        <v>5402390</v>
      </c>
      <c r="E36" s="293">
        <f>'[4]пр.12 КБФ'!C36+'[4]пр.12 КЧФ'!C36+'[4]пр.12 СОФ'!C36+'[4]пр.12 СЭФ'!C36+'[4]пр.12 ДЭ'!C36+'[4]пр.12 ИФ'!C36+'[4]пр.12 ИА'!C36</f>
        <v>4535882</v>
      </c>
      <c r="F36" s="309">
        <f t="shared" si="0"/>
        <v>0</v>
      </c>
      <c r="G36" s="309">
        <f t="shared" si="0"/>
        <v>1</v>
      </c>
      <c r="J36" s="316"/>
      <c r="K36" s="316"/>
      <c r="L36" s="316"/>
    </row>
    <row r="37" spans="1:12" x14ac:dyDescent="0.25">
      <c r="A37" s="318" t="s">
        <v>1738</v>
      </c>
      <c r="B37" s="308"/>
      <c r="C37" s="308"/>
      <c r="D37" s="293">
        <f>'[4]пр.12 КБФ'!B37+'[4]пр.12 КЧФ'!B37+'[4]пр.12 СОФ'!B37+'[4]пр.12 СЭФ'!B37+'[4]пр.12 ДЭ'!B37+'[4]пр.12 ИФ'!B37+'[4]пр.12 ИА'!B37</f>
        <v>0</v>
      </c>
      <c r="E37" s="293">
        <f>'[4]пр.12 КБФ'!C37+'[4]пр.12 КЧФ'!C37+'[4]пр.12 СОФ'!C37+'[4]пр.12 СЭФ'!C37+'[4]пр.12 ДЭ'!C37+'[4]пр.12 ИФ'!C37+'[4]пр.12 ИА'!C37</f>
        <v>0</v>
      </c>
      <c r="F37" s="309">
        <f t="shared" si="0"/>
        <v>0</v>
      </c>
      <c r="G37" s="309">
        <f t="shared" si="0"/>
        <v>0</v>
      </c>
    </row>
    <row r="38" spans="1:12" x14ac:dyDescent="0.25">
      <c r="A38" s="318" t="s">
        <v>1739</v>
      </c>
      <c r="B38" s="308"/>
      <c r="C38" s="308"/>
      <c r="D38" s="293">
        <f>'[4]пр.12 КБФ'!B38+'[4]пр.12 КЧФ'!B38+'[4]пр.12 СОФ'!B38+'[4]пр.12 СЭФ'!B38+'[4]пр.12 ДЭ'!B38+'[4]пр.12 ИФ'!B38+'[4]пр.12 ИА'!B38</f>
        <v>0</v>
      </c>
      <c r="E38" s="293">
        <f>'[4]пр.12 КБФ'!C38+'[4]пр.12 КЧФ'!C38+'[4]пр.12 СОФ'!C38+'[4]пр.12 СЭФ'!C38+'[4]пр.12 ДЭ'!C38+'[4]пр.12 ИФ'!C38+'[4]пр.12 ИА'!C38</f>
        <v>0</v>
      </c>
      <c r="F38" s="309">
        <f t="shared" si="0"/>
        <v>0</v>
      </c>
      <c r="G38" s="309">
        <f t="shared" si="0"/>
        <v>0</v>
      </c>
      <c r="K38" s="316"/>
    </row>
    <row r="39" spans="1:12" x14ac:dyDescent="0.25">
      <c r="A39" s="318" t="s">
        <v>1740</v>
      </c>
      <c r="B39" s="308"/>
      <c r="C39" s="308"/>
      <c r="D39" s="293">
        <f>'[4]пр.12 КБФ'!B39+'[4]пр.12 КЧФ'!B39+'[4]пр.12 СОФ'!B39+'[4]пр.12 СЭФ'!B39+'[4]пр.12 ДЭ'!B39+'[4]пр.12 ИФ'!B39+'[4]пр.12 ИА'!B39</f>
        <v>0</v>
      </c>
      <c r="E39" s="293">
        <f>'[4]пр.12 КБФ'!C39+'[4]пр.12 КЧФ'!C39+'[4]пр.12 СОФ'!C39+'[4]пр.12 СЭФ'!C39+'[4]пр.12 ДЭ'!C39+'[4]пр.12 ИФ'!C39+'[4]пр.12 ИА'!C39</f>
        <v>0</v>
      </c>
      <c r="F39" s="309">
        <f t="shared" si="0"/>
        <v>0</v>
      </c>
      <c r="G39" s="309">
        <f t="shared" si="0"/>
        <v>0</v>
      </c>
    </row>
    <row r="40" spans="1:12" x14ac:dyDescent="0.25">
      <c r="A40" s="308" t="s">
        <v>1741</v>
      </c>
      <c r="B40" s="308">
        <v>650903</v>
      </c>
      <c r="C40" s="308">
        <v>355392</v>
      </c>
      <c r="D40" s="293">
        <f>'[4]пр.12 КБФ'!B40+'[4]пр.12 КЧФ'!B40+'[4]пр.12 СОФ'!B40+'[4]пр.12 СЭФ'!B40+'[4]пр.12 ДЭ'!B40+'[4]пр.12 ИФ'!B40+'[4]пр.12 ИА'!B40</f>
        <v>650902</v>
      </c>
      <c r="E40" s="293">
        <f>'[4]пр.12 КБФ'!C40+'[4]пр.12 КЧФ'!C40+'[4]пр.12 СОФ'!C40+'[4]пр.12 СЭФ'!C40+'[4]пр.12 ДЭ'!C40+'[4]пр.12 ИФ'!C40+'[4]пр.12 ИА'!C40</f>
        <v>355391</v>
      </c>
      <c r="F40" s="309">
        <f t="shared" si="0"/>
        <v>-1</v>
      </c>
      <c r="G40" s="309">
        <f t="shared" si="0"/>
        <v>-1</v>
      </c>
      <c r="H40" s="310"/>
      <c r="I40" s="310"/>
    </row>
    <row r="41" spans="1:12" x14ac:dyDescent="0.25">
      <c r="A41" s="319" t="s">
        <v>1742</v>
      </c>
      <c r="B41" s="319"/>
      <c r="C41" s="319"/>
      <c r="F41" s="309">
        <f t="shared" si="0"/>
        <v>0</v>
      </c>
      <c r="G41" s="309">
        <f t="shared" si="0"/>
        <v>0</v>
      </c>
    </row>
    <row r="42" spans="1:12" ht="31.5" x14ac:dyDescent="0.25">
      <c r="A42" s="308" t="s">
        <v>1743</v>
      </c>
      <c r="B42" s="320">
        <f>'[4]пр.12 КБФ'!B42:C42+'[4]пр.12 КЧФ'!B42:C42+'[4]пр.12 СОФ'!B42:C42+'[4]пр.12 СЭФ'!B42:C42+'[4]пр.12 ДЭ'!B42:C42+'[4]пр.12 ИФ'!B42:C42+'[4]пр.12 ИА'!B42:C42</f>
        <v>1866622.9296522075</v>
      </c>
      <c r="C42" s="321"/>
      <c r="D42" s="293">
        <f>'[4]пр.12 КБФ'!B42+'[4]пр.12 КЧФ'!B42+'[4]пр.12 СОФ'!B42+'[4]пр.12 СЭФ'!B42+'[4]пр.12 ДЭ'!B42+'[4]пр.12 ИФ'!B42+'[4]пр.12 ИА'!B42</f>
        <v>1866622.9296522075</v>
      </c>
      <c r="F42" s="309">
        <f>D42-B42</f>
        <v>0</v>
      </c>
      <c r="G42" s="309">
        <f t="shared" si="0"/>
        <v>0</v>
      </c>
    </row>
    <row r="43" spans="1:12" x14ac:dyDescent="0.25">
      <c r="A43" s="308" t="s">
        <v>1744</v>
      </c>
      <c r="B43" s="320">
        <f>'[4]пр.12 КБФ'!B43:C43+'[4]пр.12 КЧФ'!B43:C43+'[4]пр.12 СОФ'!B43:C43+'[4]пр.12 СЭФ'!B43:C43+'[4]пр.12 ДЭ'!B43:C43+'[4]пр.12 ИФ'!B43:C43+'[4]пр.12 ИА'!B43:C43</f>
        <v>1792746.1772638729</v>
      </c>
      <c r="C43" s="321"/>
      <c r="D43" s="293">
        <f>'[4]пр.12 КБФ'!B43+'[4]пр.12 КЧФ'!B43+'[4]пр.12 СОФ'!B43+'[4]пр.12 СЭФ'!B43+'[4]пр.12 ДЭ'!B43+'[4]пр.12 ИФ'!B43+'[4]пр.12 ИА'!B43</f>
        <v>1792746.1772638729</v>
      </c>
      <c r="E43" s="293">
        <f>'[4]пр.12 КБФ'!C43+'[4]пр.12 КЧФ'!C43+'[4]пр.12 СОФ'!C43+'[4]пр.12 СЭФ'!C43+'[4]пр.12 ДЭ'!C43+'[4]пр.12 ИФ'!C43+'[4]пр.12 ИА'!C43</f>
        <v>0</v>
      </c>
      <c r="F43" s="309">
        <f t="shared" si="0"/>
        <v>0</v>
      </c>
      <c r="G43" s="309">
        <f t="shared" si="0"/>
        <v>0</v>
      </c>
    </row>
    <row r="44" spans="1:12" x14ac:dyDescent="0.25">
      <c r="A44" s="308" t="s">
        <v>1745</v>
      </c>
      <c r="B44" s="322">
        <f>B43/B42</f>
        <v>0.96042224103499074</v>
      </c>
      <c r="C44" s="323"/>
      <c r="F44" s="309">
        <f t="shared" si="0"/>
        <v>-0.96042224103499074</v>
      </c>
      <c r="G44" s="309">
        <f t="shared" si="0"/>
        <v>0</v>
      </c>
    </row>
    <row r="45" spans="1:12" x14ac:dyDescent="0.25">
      <c r="A45" s="308" t="s">
        <v>1746</v>
      </c>
      <c r="B45" s="320">
        <f>B43-B42</f>
        <v>-73876.7523883346</v>
      </c>
      <c r="C45" s="321"/>
      <c r="D45" s="293">
        <f>'[4]пр.12 КБФ'!B45+'[4]пр.12 КЧФ'!B45+'[4]пр.12 СОФ'!B45+'[4]пр.12 СЭФ'!B45+'[4]пр.12 ДЭ'!B45+'[4]пр.12 ИФ'!B45+'[4]пр.12 ИА'!B45</f>
        <v>-73876.752388334688</v>
      </c>
      <c r="E45" s="293">
        <f>'[4]пр.12 КБФ'!C45+'[4]пр.12 КЧФ'!C45+'[4]пр.12 СОФ'!C45+'[4]пр.12 СЭФ'!C45+'[4]пр.12 ДЭ'!C45+'[4]пр.12 ИФ'!C45+'[4]пр.12 ИА'!C45</f>
        <v>0</v>
      </c>
      <c r="F45" s="309">
        <f t="shared" si="0"/>
        <v>0</v>
      </c>
      <c r="G45" s="309">
        <f t="shared" si="0"/>
        <v>0</v>
      </c>
    </row>
    <row r="46" spans="1:12" x14ac:dyDescent="0.25">
      <c r="A46" s="319" t="s">
        <v>1747</v>
      </c>
      <c r="B46" s="319"/>
      <c r="C46" s="319"/>
      <c r="F46" s="309">
        <f t="shared" si="0"/>
        <v>0</v>
      </c>
      <c r="G46" s="309">
        <f t="shared" si="0"/>
        <v>0</v>
      </c>
    </row>
    <row r="47" spans="1:12" x14ac:dyDescent="0.25">
      <c r="A47" s="324" t="s">
        <v>1748</v>
      </c>
      <c r="B47" s="325"/>
      <c r="C47" s="325"/>
      <c r="F47" s="309">
        <f t="shared" si="0"/>
        <v>0</v>
      </c>
      <c r="G47" s="309">
        <f t="shared" si="0"/>
        <v>0</v>
      </c>
    </row>
    <row r="48" spans="1:12" x14ac:dyDescent="0.25">
      <c r="A48" s="324" t="s">
        <v>1749</v>
      </c>
      <c r="B48" s="326">
        <f>C24*4</f>
        <v>1583512.2930399999</v>
      </c>
      <c r="C48" s="326"/>
      <c r="D48" s="293">
        <f>'[4]пр.12 КБФ'!B48+'[4]пр.12 КЧФ'!B48+'[4]пр.12 СОФ'!B48+'[4]пр.12 СЭФ'!B48+'[4]пр.12 ДЭ'!B48+'[4]пр.12 ИФ'!B48+'[4]пр.12 ИА'!B48</f>
        <v>1583512.293039999</v>
      </c>
      <c r="E48" s="293">
        <f>'[4]пр.12 КБФ'!C48+'[4]пр.12 КЧФ'!C48+'[4]пр.12 СОФ'!C48+'[4]пр.12 СЭФ'!C48+'[4]пр.12 ДЭ'!C48+'[4]пр.12 ИФ'!C48+'[4]пр.12 ИА'!C48</f>
        <v>0</v>
      </c>
      <c r="F48" s="309">
        <f t="shared" si="0"/>
        <v>0</v>
      </c>
      <c r="G48" s="309">
        <f t="shared" si="0"/>
        <v>0</v>
      </c>
    </row>
    <row r="49" spans="1:7" x14ac:dyDescent="0.25">
      <c r="A49" s="324" t="s">
        <v>1750</v>
      </c>
      <c r="B49" s="326">
        <f>B24*4</f>
        <v>-1771556.5191200019</v>
      </c>
      <c r="C49" s="326"/>
      <c r="D49" s="293">
        <f>'[4]пр.12 КБФ'!B49+'[4]пр.12 КЧФ'!B49+'[4]пр.12 СОФ'!B49+'[4]пр.12 СЭФ'!B49+'[4]пр.12 ДЭ'!B49+'[4]пр.12 ИФ'!B49+'[4]пр.12 ИА'!B49</f>
        <v>-1771556.5191200019</v>
      </c>
      <c r="E49" s="293">
        <f>'[4]пр.12 КБФ'!C49+'[4]пр.12 КЧФ'!C49+'[4]пр.12 СОФ'!C49+'[4]пр.12 СЭФ'!C49+'[4]пр.12 ДЭ'!C49+'[4]пр.12 ИФ'!C49+'[4]пр.12 ИА'!C49</f>
        <v>0</v>
      </c>
      <c r="F49" s="309">
        <f>D49-B49</f>
        <v>0</v>
      </c>
      <c r="G49" s="309">
        <f t="shared" si="0"/>
        <v>0</v>
      </c>
    </row>
    <row r="50" spans="1:7" ht="58.5" customHeight="1" x14ac:dyDescent="0.25">
      <c r="A50" s="324" t="s">
        <v>1751</v>
      </c>
      <c r="B50" s="325" t="s">
        <v>1752</v>
      </c>
      <c r="C50" s="325"/>
      <c r="G50" s="327"/>
    </row>
    <row r="51" spans="1:7" x14ac:dyDescent="0.25">
      <c r="A51" s="328"/>
      <c r="B51" s="328"/>
    </row>
    <row r="52" spans="1:7" ht="15.75" customHeight="1" x14ac:dyDescent="0.25">
      <c r="A52" s="329"/>
      <c r="B52" s="329"/>
      <c r="C52" s="329"/>
    </row>
    <row r="54" spans="1:7" ht="35.25" customHeight="1" x14ac:dyDescent="0.25">
      <c r="C54" s="292"/>
    </row>
    <row r="56" spans="1:7" x14ac:dyDescent="0.25">
      <c r="B56" s="330"/>
      <c r="C56" s="330"/>
    </row>
    <row r="58" spans="1:7" x14ac:dyDescent="0.25">
      <c r="B58" s="330"/>
      <c r="C58" s="330"/>
    </row>
  </sheetData>
  <mergeCells count="14">
    <mergeCell ref="B50:C50"/>
    <mergeCell ref="A52:C52"/>
    <mergeCell ref="B44:C44"/>
    <mergeCell ref="B45:C45"/>
    <mergeCell ref="A46:C46"/>
    <mergeCell ref="B47:C47"/>
    <mergeCell ref="B48:C48"/>
    <mergeCell ref="B49:C49"/>
    <mergeCell ref="A5:C5"/>
    <mergeCell ref="A7:C7"/>
    <mergeCell ref="A8:B8"/>
    <mergeCell ref="A41:C41"/>
    <mergeCell ref="B42:C42"/>
    <mergeCell ref="B43:C4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W2533"/>
  <sheetViews>
    <sheetView tabSelected="1" view="pageBreakPreview" zoomScale="80" zoomScaleNormal="100" zoomScaleSheetLayoutView="80" workbookViewId="0">
      <selection activeCell="A5" sqref="A5:L5"/>
    </sheetView>
  </sheetViews>
  <sheetFormatPr defaultRowHeight="15" x14ac:dyDescent="0.25"/>
  <cols>
    <col min="1" max="1" width="5.75" style="187" customWidth="1"/>
    <col min="2" max="2" width="33.875" style="188" customWidth="1"/>
    <col min="3" max="3" width="8.75" style="211" customWidth="1"/>
    <col min="4" max="5" width="10.875" style="188" bestFit="1" customWidth="1"/>
    <col min="6" max="6" width="8.625" style="188" customWidth="1"/>
    <col min="7" max="7" width="13.875" style="188" bestFit="1" customWidth="1"/>
    <col min="8" max="8" width="13.25" style="188" bestFit="1" customWidth="1"/>
    <col min="9" max="9" width="13.625" style="188" customWidth="1"/>
    <col min="10" max="10" width="14.5" style="188" customWidth="1"/>
    <col min="11" max="11" width="14.625" style="188" customWidth="1"/>
    <col min="12" max="12" width="15.625" style="188" customWidth="1"/>
    <col min="13" max="179" width="9" style="191"/>
    <col min="180" max="16384" width="9" style="187"/>
  </cols>
  <sheetData>
    <row r="1" spans="1:179" ht="15.75" x14ac:dyDescent="0.25">
      <c r="C1" s="189"/>
      <c r="L1" s="190" t="s">
        <v>221</v>
      </c>
    </row>
    <row r="2" spans="1:179" ht="15.75" x14ac:dyDescent="0.25">
      <c r="C2" s="189"/>
      <c r="L2" s="192" t="s">
        <v>1</v>
      </c>
    </row>
    <row r="3" spans="1:179" ht="15.75" x14ac:dyDescent="0.25">
      <c r="C3" s="189"/>
      <c r="L3" s="192" t="s">
        <v>2</v>
      </c>
    </row>
    <row r="4" spans="1:179" ht="15.75" x14ac:dyDescent="0.25">
      <c r="C4" s="189"/>
      <c r="L4" s="190"/>
    </row>
    <row r="5" spans="1:179" ht="39.75" customHeight="1" x14ac:dyDescent="0.25">
      <c r="A5" s="282" t="s">
        <v>222</v>
      </c>
      <c r="B5" s="283"/>
      <c r="C5" s="283"/>
      <c r="D5" s="283"/>
      <c r="E5" s="283"/>
      <c r="F5" s="283"/>
      <c r="G5" s="283"/>
      <c r="H5" s="283"/>
      <c r="I5" s="283"/>
      <c r="J5" s="283"/>
      <c r="K5" s="283"/>
      <c r="L5" s="283"/>
    </row>
    <row r="6" spans="1:179" ht="15.75" x14ac:dyDescent="0.25">
      <c r="C6" s="189"/>
      <c r="L6" s="190"/>
    </row>
    <row r="7" spans="1:179" ht="18.75" x14ac:dyDescent="0.25">
      <c r="C7" s="189"/>
      <c r="H7" s="9"/>
      <c r="I7" s="284" t="s">
        <v>4</v>
      </c>
      <c r="J7" s="284"/>
      <c r="K7" s="284"/>
      <c r="L7" s="284"/>
    </row>
    <row r="8" spans="1:179" ht="18.75" x14ac:dyDescent="0.25">
      <c r="C8" s="189"/>
      <c r="H8" s="9"/>
      <c r="I8" s="284" t="s">
        <v>5</v>
      </c>
      <c r="J8" s="284"/>
      <c r="K8" s="284"/>
      <c r="L8" s="284"/>
    </row>
    <row r="9" spans="1:179" ht="51" customHeight="1" x14ac:dyDescent="0.3">
      <c r="C9" s="189"/>
      <c r="H9" s="285" t="s">
        <v>172</v>
      </c>
      <c r="I9" s="285"/>
      <c r="J9" s="285"/>
      <c r="K9" s="285"/>
      <c r="L9" s="285"/>
    </row>
    <row r="10" spans="1:179" ht="18.75" x14ac:dyDescent="0.3">
      <c r="C10" s="189"/>
      <c r="H10" s="9"/>
      <c r="I10" s="286" t="s">
        <v>7</v>
      </c>
      <c r="J10" s="286"/>
      <c r="K10" s="286"/>
      <c r="L10" s="286"/>
    </row>
    <row r="11" spans="1:179" ht="9" hidden="1" customHeight="1" x14ac:dyDescent="0.25">
      <c r="C11" s="189"/>
      <c r="H11" s="9"/>
      <c r="I11" s="9"/>
      <c r="J11" s="9"/>
      <c r="K11" s="10"/>
      <c r="L11" s="193"/>
    </row>
    <row r="12" spans="1:179" ht="16.5" thickBot="1" x14ac:dyDescent="0.3">
      <c r="C12" s="189"/>
      <c r="H12" s="9"/>
      <c r="I12" s="9"/>
      <c r="J12" s="9"/>
      <c r="K12" s="10"/>
      <c r="L12" s="13" t="s">
        <v>8</v>
      </c>
    </row>
    <row r="13" spans="1:179" s="188" customFormat="1" ht="30.75" customHeight="1" x14ac:dyDescent="0.25">
      <c r="A13" s="287" t="s">
        <v>223</v>
      </c>
      <c r="B13" s="289" t="s">
        <v>224</v>
      </c>
      <c r="C13" s="289"/>
      <c r="D13" s="289" t="s">
        <v>225</v>
      </c>
      <c r="E13" s="289"/>
      <c r="F13" s="289"/>
      <c r="G13" s="289" t="s">
        <v>226</v>
      </c>
      <c r="H13" s="289"/>
      <c r="I13" s="289" t="s">
        <v>227</v>
      </c>
      <c r="J13" s="289"/>
      <c r="K13" s="289"/>
      <c r="L13" s="290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  <c r="BA13" s="189"/>
      <c r="BB13" s="189"/>
      <c r="BC13" s="189"/>
      <c r="BD13" s="189"/>
      <c r="BE13" s="189"/>
      <c r="BF13" s="189"/>
      <c r="BG13" s="189"/>
      <c r="BH13" s="189"/>
      <c r="BI13" s="189"/>
      <c r="BJ13" s="189"/>
      <c r="BK13" s="189"/>
      <c r="BL13" s="189"/>
      <c r="BM13" s="189"/>
      <c r="BN13" s="189"/>
      <c r="BO13" s="189"/>
      <c r="BP13" s="189"/>
      <c r="BQ13" s="189"/>
      <c r="BR13" s="189"/>
      <c r="BS13" s="189"/>
      <c r="BT13" s="189"/>
      <c r="BU13" s="189"/>
      <c r="BV13" s="189"/>
      <c r="BW13" s="189"/>
      <c r="BX13" s="189"/>
      <c r="BY13" s="189"/>
      <c r="BZ13" s="189"/>
      <c r="CA13" s="189"/>
      <c r="CB13" s="189"/>
      <c r="CC13" s="189"/>
      <c r="CD13" s="189"/>
      <c r="CE13" s="189"/>
      <c r="CF13" s="189"/>
      <c r="CG13" s="189"/>
      <c r="CH13" s="189"/>
      <c r="CI13" s="189"/>
      <c r="CJ13" s="189"/>
      <c r="CK13" s="189"/>
      <c r="CL13" s="189"/>
      <c r="CM13" s="189"/>
      <c r="CN13" s="189"/>
      <c r="CO13" s="189"/>
      <c r="CP13" s="189"/>
      <c r="CQ13" s="189"/>
      <c r="CR13" s="189"/>
      <c r="CS13" s="189"/>
      <c r="CT13" s="189"/>
      <c r="CU13" s="189"/>
      <c r="CV13" s="189"/>
      <c r="CW13" s="189"/>
      <c r="CX13" s="189"/>
      <c r="CY13" s="189"/>
      <c r="CZ13" s="189"/>
      <c r="DA13" s="189"/>
      <c r="DB13" s="189"/>
      <c r="DC13" s="189"/>
      <c r="DD13" s="189"/>
      <c r="DE13" s="189"/>
      <c r="DF13" s="189"/>
      <c r="DG13" s="189"/>
      <c r="DH13" s="189"/>
      <c r="DI13" s="189"/>
      <c r="DJ13" s="189"/>
      <c r="DK13" s="189"/>
      <c r="DL13" s="189"/>
      <c r="DM13" s="189"/>
      <c r="DN13" s="189"/>
      <c r="DO13" s="189"/>
      <c r="DP13" s="189"/>
      <c r="DQ13" s="189"/>
      <c r="DR13" s="189"/>
      <c r="DS13" s="189"/>
      <c r="DT13" s="189"/>
      <c r="DU13" s="189"/>
      <c r="DV13" s="189"/>
      <c r="DW13" s="189"/>
      <c r="DX13" s="189"/>
      <c r="DY13" s="189"/>
      <c r="DZ13" s="189"/>
      <c r="EA13" s="189"/>
      <c r="EB13" s="189"/>
      <c r="EC13" s="189"/>
      <c r="ED13" s="189"/>
      <c r="EE13" s="189"/>
      <c r="EF13" s="189"/>
      <c r="EG13" s="189"/>
      <c r="EH13" s="189"/>
      <c r="EI13" s="189"/>
      <c r="EJ13" s="189"/>
      <c r="EK13" s="189"/>
      <c r="EL13" s="189"/>
      <c r="EM13" s="189"/>
      <c r="EN13" s="189"/>
      <c r="EO13" s="189"/>
      <c r="EP13" s="189"/>
      <c r="EQ13" s="189"/>
      <c r="ER13" s="189"/>
      <c r="ES13" s="189"/>
      <c r="ET13" s="189"/>
      <c r="EU13" s="189"/>
      <c r="EV13" s="189"/>
      <c r="EW13" s="189"/>
      <c r="EX13" s="189"/>
      <c r="EY13" s="189"/>
      <c r="EZ13" s="189"/>
      <c r="FA13" s="189"/>
      <c r="FB13" s="189"/>
      <c r="FC13" s="189"/>
      <c r="FD13" s="189"/>
      <c r="FE13" s="189"/>
      <c r="FF13" s="189"/>
      <c r="FG13" s="189"/>
      <c r="FH13" s="189"/>
      <c r="FI13" s="189"/>
      <c r="FJ13" s="189"/>
      <c r="FK13" s="189"/>
      <c r="FL13" s="189"/>
      <c r="FM13" s="189"/>
      <c r="FN13" s="189"/>
      <c r="FO13" s="189"/>
      <c r="FP13" s="189"/>
      <c r="FQ13" s="189"/>
      <c r="FR13" s="189"/>
      <c r="FS13" s="189"/>
      <c r="FT13" s="189"/>
      <c r="FU13" s="189"/>
      <c r="FV13" s="189"/>
      <c r="FW13" s="189"/>
    </row>
    <row r="14" spans="1:179" s="188" customFormat="1" ht="39.75" customHeight="1" x14ac:dyDescent="0.25">
      <c r="A14" s="288"/>
      <c r="B14" s="280"/>
      <c r="C14" s="280"/>
      <c r="D14" s="280" t="s">
        <v>228</v>
      </c>
      <c r="E14" s="280" t="s">
        <v>229</v>
      </c>
      <c r="F14" s="280" t="s">
        <v>230</v>
      </c>
      <c r="G14" s="280" t="s">
        <v>231</v>
      </c>
      <c r="H14" s="280" t="s">
        <v>232</v>
      </c>
      <c r="I14" s="280" t="s">
        <v>233</v>
      </c>
      <c r="J14" s="280" t="s">
        <v>234</v>
      </c>
      <c r="K14" s="280" t="s">
        <v>235</v>
      </c>
      <c r="L14" s="281" t="s">
        <v>236</v>
      </c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  <c r="BA14" s="189"/>
      <c r="BB14" s="189"/>
      <c r="BC14" s="189"/>
      <c r="BD14" s="189"/>
      <c r="BE14" s="189"/>
      <c r="BF14" s="189"/>
      <c r="BG14" s="189"/>
      <c r="BH14" s="189"/>
      <c r="BI14" s="189"/>
      <c r="BJ14" s="189"/>
      <c r="BK14" s="189"/>
      <c r="BL14" s="189"/>
      <c r="BM14" s="189"/>
      <c r="BN14" s="189"/>
      <c r="BO14" s="189"/>
      <c r="BP14" s="189"/>
      <c r="BQ14" s="189"/>
      <c r="BR14" s="189"/>
      <c r="BS14" s="189"/>
      <c r="BT14" s="189"/>
      <c r="BU14" s="189"/>
      <c r="BV14" s="189"/>
      <c r="BW14" s="189"/>
      <c r="BX14" s="189"/>
      <c r="BY14" s="189"/>
      <c r="BZ14" s="189"/>
      <c r="CA14" s="189"/>
      <c r="CB14" s="189"/>
      <c r="CC14" s="189"/>
      <c r="CD14" s="189"/>
      <c r="CE14" s="189"/>
      <c r="CF14" s="189"/>
      <c r="CG14" s="189"/>
      <c r="CH14" s="189"/>
      <c r="CI14" s="189"/>
      <c r="CJ14" s="189"/>
      <c r="CK14" s="189"/>
      <c r="CL14" s="189"/>
      <c r="CM14" s="189"/>
      <c r="CN14" s="189"/>
      <c r="CO14" s="189"/>
      <c r="CP14" s="189"/>
      <c r="CQ14" s="189"/>
      <c r="CR14" s="189"/>
      <c r="CS14" s="189"/>
      <c r="CT14" s="189"/>
      <c r="CU14" s="189"/>
      <c r="CV14" s="189"/>
      <c r="CW14" s="189"/>
      <c r="CX14" s="189"/>
      <c r="CY14" s="189"/>
      <c r="CZ14" s="189"/>
      <c r="DA14" s="189"/>
      <c r="DB14" s="189"/>
      <c r="DC14" s="189"/>
      <c r="DD14" s="189"/>
      <c r="DE14" s="189"/>
      <c r="DF14" s="189"/>
      <c r="DG14" s="189"/>
      <c r="DH14" s="189"/>
      <c r="DI14" s="189"/>
      <c r="DJ14" s="189"/>
      <c r="DK14" s="189"/>
      <c r="DL14" s="189"/>
      <c r="DM14" s="189"/>
      <c r="DN14" s="189"/>
      <c r="DO14" s="189"/>
      <c r="DP14" s="189"/>
      <c r="DQ14" s="189"/>
      <c r="DR14" s="189"/>
      <c r="DS14" s="189"/>
      <c r="DT14" s="189"/>
      <c r="DU14" s="189"/>
      <c r="DV14" s="189"/>
      <c r="DW14" s="189"/>
      <c r="DX14" s="189"/>
      <c r="DY14" s="189"/>
      <c r="DZ14" s="189"/>
      <c r="EA14" s="189"/>
      <c r="EB14" s="189"/>
      <c r="EC14" s="189"/>
      <c r="ED14" s="189"/>
      <c r="EE14" s="189"/>
      <c r="EF14" s="189"/>
      <c r="EG14" s="189"/>
      <c r="EH14" s="189"/>
      <c r="EI14" s="189"/>
      <c r="EJ14" s="189"/>
      <c r="EK14" s="189"/>
      <c r="EL14" s="189"/>
      <c r="EM14" s="189"/>
      <c r="EN14" s="189"/>
      <c r="EO14" s="189"/>
      <c r="EP14" s="189"/>
      <c r="EQ14" s="189"/>
      <c r="ER14" s="189"/>
      <c r="ES14" s="189"/>
      <c r="ET14" s="189"/>
      <c r="EU14" s="189"/>
      <c r="EV14" s="189"/>
      <c r="EW14" s="189"/>
      <c r="EX14" s="189"/>
      <c r="EY14" s="189"/>
      <c r="EZ14" s="189"/>
      <c r="FA14" s="189"/>
      <c r="FB14" s="189"/>
      <c r="FC14" s="189"/>
      <c r="FD14" s="189"/>
      <c r="FE14" s="189"/>
      <c r="FF14" s="189"/>
      <c r="FG14" s="189"/>
      <c r="FH14" s="189"/>
      <c r="FI14" s="189"/>
      <c r="FJ14" s="189"/>
      <c r="FK14" s="189"/>
      <c r="FL14" s="189"/>
      <c r="FM14" s="189"/>
      <c r="FN14" s="189"/>
      <c r="FO14" s="189"/>
      <c r="FP14" s="189"/>
      <c r="FQ14" s="189"/>
      <c r="FR14" s="189"/>
      <c r="FS14" s="189"/>
      <c r="FT14" s="189"/>
      <c r="FU14" s="189"/>
      <c r="FV14" s="189"/>
      <c r="FW14" s="189"/>
    </row>
    <row r="15" spans="1:179" ht="32.25" customHeight="1" x14ac:dyDescent="0.25">
      <c r="A15" s="288"/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1"/>
    </row>
    <row r="16" spans="1:179" s="199" customFormat="1" ht="45" x14ac:dyDescent="0.25">
      <c r="A16" s="194">
        <v>1</v>
      </c>
      <c r="B16" s="195" t="s">
        <v>1647</v>
      </c>
      <c r="C16" s="196" t="s">
        <v>237</v>
      </c>
      <c r="D16" s="197">
        <v>0</v>
      </c>
      <c r="E16" s="197"/>
      <c r="F16" s="197">
        <v>0</v>
      </c>
      <c r="G16" s="197">
        <v>2012</v>
      </c>
      <c r="H16" s="197">
        <v>2014</v>
      </c>
      <c r="I16" s="197" t="s">
        <v>265</v>
      </c>
      <c r="J16" s="197" t="s">
        <v>265</v>
      </c>
      <c r="K16" s="197" t="s">
        <v>266</v>
      </c>
      <c r="L16" s="197" t="s">
        <v>266</v>
      </c>
      <c r="M16" s="198"/>
      <c r="N16" s="198"/>
      <c r="O16" s="198"/>
      <c r="P16" s="198"/>
      <c r="Q16" s="198"/>
      <c r="R16" s="198"/>
      <c r="S16" s="198"/>
      <c r="T16" s="198"/>
      <c r="U16" s="198"/>
      <c r="V16" s="198"/>
      <c r="W16" s="198"/>
      <c r="X16" s="198"/>
      <c r="Y16" s="198"/>
      <c r="Z16" s="198"/>
      <c r="AA16" s="198"/>
      <c r="AB16" s="198"/>
      <c r="AC16" s="198"/>
      <c r="AD16" s="198"/>
      <c r="AE16" s="198"/>
      <c r="AF16" s="198"/>
      <c r="AG16" s="198"/>
      <c r="AH16" s="198"/>
      <c r="AI16" s="198"/>
      <c r="AJ16" s="198"/>
      <c r="AK16" s="198"/>
      <c r="AL16" s="198"/>
      <c r="AM16" s="198"/>
      <c r="AN16" s="198"/>
      <c r="AO16" s="198"/>
      <c r="AP16" s="198"/>
      <c r="AQ16" s="198"/>
      <c r="AR16" s="198"/>
      <c r="AS16" s="198"/>
      <c r="AT16" s="198"/>
      <c r="AU16" s="198"/>
      <c r="AV16" s="198"/>
      <c r="AW16" s="198"/>
      <c r="AX16" s="198"/>
      <c r="AY16" s="198"/>
      <c r="AZ16" s="198"/>
      <c r="BA16" s="198"/>
      <c r="BB16" s="198"/>
      <c r="BC16" s="198"/>
      <c r="BD16" s="198"/>
      <c r="BE16" s="198"/>
      <c r="BF16" s="198"/>
      <c r="BG16" s="198"/>
      <c r="BH16" s="198"/>
      <c r="BI16" s="198"/>
      <c r="BJ16" s="198"/>
      <c r="BK16" s="198"/>
      <c r="BL16" s="198"/>
      <c r="BM16" s="198"/>
      <c r="BN16" s="198"/>
      <c r="BO16" s="198"/>
      <c r="BP16" s="198"/>
      <c r="BQ16" s="198"/>
      <c r="BR16" s="198"/>
      <c r="BS16" s="198"/>
      <c r="BT16" s="198"/>
      <c r="BU16" s="198"/>
      <c r="BV16" s="198"/>
      <c r="BW16" s="198"/>
      <c r="BX16" s="198"/>
      <c r="BY16" s="198"/>
      <c r="BZ16" s="198"/>
      <c r="CA16" s="198"/>
      <c r="CB16" s="198"/>
      <c r="CC16" s="198"/>
      <c r="CD16" s="198"/>
      <c r="CE16" s="198"/>
      <c r="CF16" s="198"/>
      <c r="CG16" s="198"/>
      <c r="CH16" s="198"/>
      <c r="CI16" s="198"/>
      <c r="CJ16" s="198"/>
      <c r="CK16" s="198"/>
      <c r="CL16" s="198"/>
      <c r="CM16" s="198"/>
      <c r="CN16" s="198"/>
      <c r="CO16" s="198"/>
      <c r="CP16" s="198"/>
      <c r="CQ16" s="198"/>
      <c r="CR16" s="198"/>
      <c r="CS16" s="198"/>
      <c r="CT16" s="198"/>
      <c r="CU16" s="198"/>
      <c r="CV16" s="198"/>
      <c r="CW16" s="198"/>
      <c r="CX16" s="198"/>
      <c r="CY16" s="198"/>
      <c r="CZ16" s="198"/>
      <c r="DA16" s="198"/>
      <c r="DB16" s="198"/>
      <c r="DC16" s="198"/>
      <c r="DD16" s="198"/>
      <c r="DE16" s="198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  <c r="DV16" s="198"/>
      <c r="DW16" s="198"/>
      <c r="DX16" s="198"/>
      <c r="DY16" s="198"/>
      <c r="DZ16" s="198"/>
      <c r="EA16" s="198"/>
      <c r="EB16" s="198"/>
      <c r="EC16" s="198"/>
      <c r="ED16" s="198"/>
      <c r="EE16" s="198"/>
      <c r="EF16" s="198"/>
      <c r="EG16" s="198"/>
      <c r="EH16" s="198"/>
      <c r="EI16" s="198"/>
      <c r="EJ16" s="198"/>
      <c r="EK16" s="198"/>
      <c r="EL16" s="198"/>
      <c r="EM16" s="198"/>
      <c r="EN16" s="198"/>
      <c r="EO16" s="198"/>
      <c r="EP16" s="198"/>
      <c r="EQ16" s="198"/>
      <c r="ER16" s="198"/>
      <c r="ES16" s="198"/>
      <c r="ET16" s="198"/>
      <c r="EU16" s="198"/>
      <c r="EV16" s="198"/>
      <c r="EW16" s="198"/>
      <c r="EX16" s="198"/>
      <c r="EY16" s="198"/>
      <c r="EZ16" s="198"/>
      <c r="FA16" s="198"/>
      <c r="FB16" s="198"/>
      <c r="FC16" s="198"/>
      <c r="FD16" s="198"/>
      <c r="FE16" s="198"/>
      <c r="FF16" s="198"/>
      <c r="FG16" s="198"/>
      <c r="FH16" s="198"/>
      <c r="FI16" s="198"/>
      <c r="FJ16" s="198"/>
      <c r="FK16" s="198"/>
      <c r="FL16" s="198"/>
      <c r="FM16" s="198"/>
      <c r="FN16" s="198"/>
      <c r="FO16" s="198"/>
      <c r="FP16" s="198"/>
      <c r="FQ16" s="198"/>
      <c r="FR16" s="198"/>
      <c r="FS16" s="198"/>
      <c r="FT16" s="198"/>
      <c r="FU16" s="198"/>
      <c r="FV16" s="198"/>
      <c r="FW16" s="198"/>
    </row>
    <row r="17" spans="1:179" s="199" customFormat="1" ht="60" x14ac:dyDescent="0.25">
      <c r="A17" s="194">
        <f>A16+1</f>
        <v>2</v>
      </c>
      <c r="B17" s="195" t="s">
        <v>530</v>
      </c>
      <c r="C17" s="196" t="s">
        <v>237</v>
      </c>
      <c r="D17" s="197">
        <v>0</v>
      </c>
      <c r="E17" s="197"/>
      <c r="F17" s="197">
        <v>0</v>
      </c>
      <c r="G17" s="197">
        <v>2013</v>
      </c>
      <c r="H17" s="197">
        <v>2015</v>
      </c>
      <c r="I17" s="197" t="s">
        <v>265</v>
      </c>
      <c r="J17" s="197" t="s">
        <v>266</v>
      </c>
      <c r="K17" s="197" t="s">
        <v>266</v>
      </c>
      <c r="L17" s="197" t="s">
        <v>266</v>
      </c>
      <c r="M17" s="198"/>
      <c r="N17" s="198"/>
      <c r="O17" s="198"/>
      <c r="P17" s="198"/>
      <c r="Q17" s="198"/>
      <c r="R17" s="198"/>
      <c r="S17" s="198"/>
      <c r="T17" s="198"/>
      <c r="U17" s="198"/>
      <c r="V17" s="198"/>
      <c r="W17" s="198"/>
      <c r="X17" s="198"/>
      <c r="Y17" s="198"/>
      <c r="Z17" s="198"/>
      <c r="AA17" s="198"/>
      <c r="AB17" s="198"/>
      <c r="AC17" s="198"/>
      <c r="AD17" s="198"/>
      <c r="AE17" s="198"/>
      <c r="AF17" s="198"/>
      <c r="AG17" s="198"/>
      <c r="AH17" s="198"/>
      <c r="AI17" s="198"/>
      <c r="AJ17" s="198"/>
      <c r="AK17" s="198"/>
      <c r="AL17" s="198"/>
      <c r="AM17" s="198"/>
      <c r="AN17" s="198"/>
      <c r="AO17" s="198"/>
      <c r="AP17" s="198"/>
      <c r="AQ17" s="198"/>
      <c r="AR17" s="198"/>
      <c r="AS17" s="198"/>
      <c r="AT17" s="198"/>
      <c r="AU17" s="198"/>
      <c r="AV17" s="198"/>
      <c r="AW17" s="198"/>
      <c r="AX17" s="198"/>
      <c r="AY17" s="198"/>
      <c r="AZ17" s="198"/>
      <c r="BA17" s="198"/>
      <c r="BB17" s="198"/>
      <c r="BC17" s="198"/>
      <c r="BD17" s="198"/>
      <c r="BE17" s="198"/>
      <c r="BF17" s="198"/>
      <c r="BG17" s="198"/>
      <c r="BH17" s="198"/>
      <c r="BI17" s="198"/>
      <c r="BJ17" s="198"/>
      <c r="BK17" s="198"/>
      <c r="BL17" s="198"/>
      <c r="BM17" s="198"/>
      <c r="BN17" s="198"/>
      <c r="BO17" s="198"/>
      <c r="BP17" s="198"/>
      <c r="BQ17" s="198"/>
      <c r="BR17" s="198"/>
      <c r="BS17" s="198"/>
      <c r="BT17" s="198"/>
      <c r="BU17" s="198"/>
      <c r="BV17" s="198"/>
      <c r="BW17" s="198"/>
      <c r="BX17" s="198"/>
      <c r="BY17" s="198"/>
      <c r="BZ17" s="198"/>
      <c r="CA17" s="198"/>
      <c r="CB17" s="198"/>
      <c r="CC17" s="198"/>
      <c r="CD17" s="198"/>
      <c r="CE17" s="198"/>
      <c r="CF17" s="198"/>
      <c r="CG17" s="198"/>
      <c r="CH17" s="198"/>
      <c r="CI17" s="198"/>
      <c r="CJ17" s="198"/>
      <c r="CK17" s="198"/>
      <c r="CL17" s="198"/>
      <c r="CM17" s="198"/>
      <c r="CN17" s="198"/>
      <c r="CO17" s="198"/>
      <c r="CP17" s="198"/>
      <c r="CQ17" s="198"/>
      <c r="CR17" s="198"/>
      <c r="CS17" s="198"/>
      <c r="CT17" s="198"/>
      <c r="CU17" s="198"/>
      <c r="CV17" s="198"/>
      <c r="CW17" s="198"/>
      <c r="CX17" s="198"/>
      <c r="CY17" s="198"/>
      <c r="CZ17" s="198"/>
      <c r="DA17" s="198"/>
      <c r="DB17" s="198"/>
      <c r="DC17" s="198"/>
      <c r="DD17" s="198"/>
      <c r="DE17" s="198"/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  <c r="DV17" s="198"/>
      <c r="DW17" s="198"/>
      <c r="DX17" s="198"/>
      <c r="DY17" s="198"/>
      <c r="DZ17" s="198"/>
      <c r="EA17" s="198"/>
      <c r="EB17" s="198"/>
      <c r="EC17" s="198"/>
      <c r="ED17" s="198"/>
      <c r="EE17" s="198"/>
      <c r="EF17" s="198"/>
      <c r="EG17" s="198"/>
      <c r="EH17" s="198"/>
      <c r="EI17" s="198"/>
      <c r="EJ17" s="198"/>
      <c r="EK17" s="198"/>
      <c r="EL17" s="198"/>
      <c r="EM17" s="198"/>
      <c r="EN17" s="198"/>
      <c r="EO17" s="198"/>
      <c r="EP17" s="198"/>
      <c r="EQ17" s="198"/>
      <c r="ER17" s="198"/>
      <c r="ES17" s="198"/>
      <c r="ET17" s="198"/>
      <c r="EU17" s="198"/>
      <c r="EV17" s="198"/>
      <c r="EW17" s="198"/>
      <c r="EX17" s="198"/>
      <c r="EY17" s="198"/>
      <c r="EZ17" s="198"/>
      <c r="FA17" s="198"/>
      <c r="FB17" s="198"/>
      <c r="FC17" s="198"/>
      <c r="FD17" s="198"/>
      <c r="FE17" s="198"/>
      <c r="FF17" s="198"/>
      <c r="FG17" s="198"/>
      <c r="FH17" s="198"/>
      <c r="FI17" s="198"/>
      <c r="FJ17" s="198"/>
      <c r="FK17" s="198"/>
      <c r="FL17" s="198"/>
      <c r="FM17" s="198"/>
      <c r="FN17" s="198"/>
      <c r="FO17" s="198"/>
      <c r="FP17" s="198"/>
      <c r="FQ17" s="198"/>
      <c r="FR17" s="198"/>
      <c r="FS17" s="198"/>
      <c r="FT17" s="198"/>
      <c r="FU17" s="198"/>
      <c r="FV17" s="198"/>
      <c r="FW17" s="198"/>
    </row>
    <row r="18" spans="1:179" s="199" customFormat="1" ht="60" x14ac:dyDescent="0.25">
      <c r="A18" s="194">
        <f t="shared" ref="A18:A81" si="0">A17+1</f>
        <v>3</v>
      </c>
      <c r="B18" s="195" t="s">
        <v>531</v>
      </c>
      <c r="C18" s="196" t="s">
        <v>237</v>
      </c>
      <c r="D18" s="197">
        <v>0</v>
      </c>
      <c r="E18" s="197"/>
      <c r="F18" s="197">
        <v>0</v>
      </c>
      <c r="G18" s="197">
        <v>2013</v>
      </c>
      <c r="H18" s="197">
        <v>2015</v>
      </c>
      <c r="I18" s="197" t="s">
        <v>265</v>
      </c>
      <c r="J18" s="197" t="s">
        <v>266</v>
      </c>
      <c r="K18" s="197" t="s">
        <v>266</v>
      </c>
      <c r="L18" s="197" t="s">
        <v>266</v>
      </c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198"/>
      <c r="AX18" s="198"/>
      <c r="AY18" s="198"/>
      <c r="AZ18" s="198"/>
      <c r="BA18" s="198"/>
      <c r="BB18" s="198"/>
      <c r="BC18" s="198"/>
      <c r="BD18" s="198"/>
      <c r="BE18" s="198"/>
      <c r="BF18" s="198"/>
      <c r="BG18" s="198"/>
      <c r="BH18" s="198"/>
      <c r="BI18" s="198"/>
      <c r="BJ18" s="198"/>
      <c r="BK18" s="198"/>
      <c r="BL18" s="198"/>
      <c r="BM18" s="198"/>
      <c r="BN18" s="198"/>
      <c r="BO18" s="198"/>
      <c r="BP18" s="198"/>
      <c r="BQ18" s="198"/>
      <c r="BR18" s="198"/>
      <c r="BS18" s="198"/>
      <c r="BT18" s="198"/>
      <c r="BU18" s="198"/>
      <c r="BV18" s="198"/>
      <c r="BW18" s="198"/>
      <c r="BX18" s="198"/>
      <c r="BY18" s="198"/>
      <c r="BZ18" s="198"/>
      <c r="CA18" s="198"/>
      <c r="CB18" s="198"/>
      <c r="CC18" s="198"/>
      <c r="CD18" s="198"/>
      <c r="CE18" s="198"/>
      <c r="CF18" s="198"/>
      <c r="CG18" s="198"/>
      <c r="CH18" s="198"/>
      <c r="CI18" s="198"/>
      <c r="CJ18" s="198"/>
      <c r="CK18" s="198"/>
      <c r="CL18" s="198"/>
      <c r="CM18" s="198"/>
      <c r="CN18" s="198"/>
      <c r="CO18" s="198"/>
      <c r="CP18" s="198"/>
      <c r="CQ18" s="198"/>
      <c r="CR18" s="198"/>
      <c r="CS18" s="198"/>
      <c r="CT18" s="198"/>
      <c r="CU18" s="198"/>
      <c r="CV18" s="198"/>
      <c r="CW18" s="198"/>
      <c r="CX18" s="198"/>
      <c r="CY18" s="198"/>
      <c r="CZ18" s="198"/>
      <c r="DA18" s="198"/>
      <c r="DB18" s="198"/>
      <c r="DC18" s="198"/>
      <c r="DD18" s="198"/>
      <c r="DE18" s="198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  <c r="DV18" s="198"/>
      <c r="DW18" s="198"/>
      <c r="DX18" s="198"/>
      <c r="DY18" s="198"/>
      <c r="DZ18" s="198"/>
      <c r="EA18" s="198"/>
      <c r="EB18" s="198"/>
      <c r="EC18" s="198"/>
      <c r="ED18" s="198"/>
      <c r="EE18" s="198"/>
      <c r="EF18" s="198"/>
      <c r="EG18" s="198"/>
      <c r="EH18" s="198"/>
      <c r="EI18" s="198"/>
      <c r="EJ18" s="198"/>
      <c r="EK18" s="198"/>
      <c r="EL18" s="198"/>
      <c r="EM18" s="198"/>
      <c r="EN18" s="198"/>
      <c r="EO18" s="198"/>
      <c r="EP18" s="198"/>
      <c r="EQ18" s="198"/>
      <c r="ER18" s="198"/>
      <c r="ES18" s="198"/>
      <c r="ET18" s="198"/>
      <c r="EU18" s="198"/>
      <c r="EV18" s="198"/>
      <c r="EW18" s="198"/>
      <c r="EX18" s="198"/>
      <c r="EY18" s="198"/>
      <c r="EZ18" s="198"/>
      <c r="FA18" s="198"/>
      <c r="FB18" s="198"/>
      <c r="FC18" s="198"/>
      <c r="FD18" s="198"/>
      <c r="FE18" s="198"/>
      <c r="FF18" s="198"/>
      <c r="FG18" s="198"/>
      <c r="FH18" s="198"/>
      <c r="FI18" s="198"/>
      <c r="FJ18" s="198"/>
      <c r="FK18" s="198"/>
      <c r="FL18" s="198"/>
      <c r="FM18" s="198"/>
      <c r="FN18" s="198"/>
      <c r="FO18" s="198"/>
      <c r="FP18" s="198"/>
      <c r="FQ18" s="198"/>
      <c r="FR18" s="198"/>
      <c r="FS18" s="198"/>
      <c r="FT18" s="198"/>
      <c r="FU18" s="198"/>
      <c r="FV18" s="198"/>
      <c r="FW18" s="198"/>
    </row>
    <row r="19" spans="1:179" s="199" customFormat="1" ht="60" x14ac:dyDescent="0.25">
      <c r="A19" s="194">
        <f t="shared" si="0"/>
        <v>4</v>
      </c>
      <c r="B19" s="195" t="s">
        <v>532</v>
      </c>
      <c r="C19" s="196" t="s">
        <v>237</v>
      </c>
      <c r="D19" s="197">
        <v>0</v>
      </c>
      <c r="E19" s="197"/>
      <c r="F19" s="197">
        <v>0</v>
      </c>
      <c r="G19" s="197">
        <v>2014</v>
      </c>
      <c r="H19" s="197">
        <v>2015</v>
      </c>
      <c r="I19" s="197" t="s">
        <v>265</v>
      </c>
      <c r="J19" s="197" t="s">
        <v>266</v>
      </c>
      <c r="K19" s="197" t="s">
        <v>266</v>
      </c>
      <c r="L19" s="197" t="s">
        <v>266</v>
      </c>
      <c r="M19" s="198"/>
      <c r="N19" s="198"/>
      <c r="O19" s="198"/>
      <c r="P19" s="198"/>
      <c r="Q19" s="198"/>
      <c r="R19" s="198"/>
      <c r="S19" s="198"/>
      <c r="T19" s="198"/>
      <c r="U19" s="198"/>
      <c r="V19" s="198"/>
      <c r="W19" s="198"/>
      <c r="X19" s="198"/>
      <c r="Y19" s="198"/>
      <c r="Z19" s="198"/>
      <c r="AA19" s="198"/>
      <c r="AB19" s="198"/>
      <c r="AC19" s="198"/>
      <c r="AD19" s="198"/>
      <c r="AE19" s="198"/>
      <c r="AF19" s="198"/>
      <c r="AG19" s="198"/>
      <c r="AH19" s="198"/>
      <c r="AI19" s="198"/>
      <c r="AJ19" s="198"/>
      <c r="AK19" s="198"/>
      <c r="AL19" s="198"/>
      <c r="AM19" s="198"/>
      <c r="AN19" s="198"/>
      <c r="AO19" s="198"/>
      <c r="AP19" s="198"/>
      <c r="AQ19" s="198"/>
      <c r="AR19" s="198"/>
      <c r="AS19" s="198"/>
      <c r="AT19" s="198"/>
      <c r="AU19" s="198"/>
      <c r="AV19" s="198"/>
      <c r="AW19" s="198"/>
      <c r="AX19" s="198"/>
      <c r="AY19" s="198"/>
      <c r="AZ19" s="198"/>
      <c r="BA19" s="198"/>
      <c r="BB19" s="198"/>
      <c r="BC19" s="198"/>
      <c r="BD19" s="198"/>
      <c r="BE19" s="198"/>
      <c r="BF19" s="198"/>
      <c r="BG19" s="198"/>
      <c r="BH19" s="198"/>
      <c r="BI19" s="198"/>
      <c r="BJ19" s="198"/>
      <c r="BK19" s="198"/>
      <c r="BL19" s="198"/>
      <c r="BM19" s="198"/>
      <c r="BN19" s="198"/>
      <c r="BO19" s="198"/>
      <c r="BP19" s="198"/>
      <c r="BQ19" s="198"/>
      <c r="BR19" s="198"/>
      <c r="BS19" s="198"/>
      <c r="BT19" s="198"/>
      <c r="BU19" s="198"/>
      <c r="BV19" s="198"/>
      <c r="BW19" s="198"/>
      <c r="BX19" s="198"/>
      <c r="BY19" s="198"/>
      <c r="BZ19" s="198"/>
      <c r="CA19" s="198"/>
      <c r="CB19" s="198"/>
      <c r="CC19" s="198"/>
      <c r="CD19" s="198"/>
      <c r="CE19" s="198"/>
      <c r="CF19" s="198"/>
      <c r="CG19" s="198"/>
      <c r="CH19" s="198"/>
      <c r="CI19" s="198"/>
      <c r="CJ19" s="198"/>
      <c r="CK19" s="198"/>
      <c r="CL19" s="198"/>
      <c r="CM19" s="198"/>
      <c r="CN19" s="198"/>
      <c r="CO19" s="198"/>
      <c r="CP19" s="198"/>
      <c r="CQ19" s="198"/>
      <c r="CR19" s="198"/>
      <c r="CS19" s="198"/>
      <c r="CT19" s="198"/>
      <c r="CU19" s="198"/>
      <c r="CV19" s="198"/>
      <c r="CW19" s="198"/>
      <c r="CX19" s="198"/>
      <c r="CY19" s="198"/>
      <c r="CZ19" s="198"/>
      <c r="DA19" s="198"/>
      <c r="DB19" s="198"/>
      <c r="DC19" s="198"/>
      <c r="DD19" s="198"/>
      <c r="DE19" s="198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  <c r="DV19" s="198"/>
      <c r="DW19" s="198"/>
      <c r="DX19" s="198"/>
      <c r="DY19" s="198"/>
      <c r="DZ19" s="198"/>
      <c r="EA19" s="198"/>
      <c r="EB19" s="198"/>
      <c r="EC19" s="198"/>
      <c r="ED19" s="198"/>
      <c r="EE19" s="198"/>
      <c r="EF19" s="198"/>
      <c r="EG19" s="198"/>
      <c r="EH19" s="198"/>
      <c r="EI19" s="198"/>
      <c r="EJ19" s="198"/>
      <c r="EK19" s="198"/>
      <c r="EL19" s="198"/>
      <c r="EM19" s="198"/>
      <c r="EN19" s="198"/>
      <c r="EO19" s="198"/>
      <c r="EP19" s="198"/>
      <c r="EQ19" s="198"/>
      <c r="ER19" s="198"/>
      <c r="ES19" s="198"/>
      <c r="ET19" s="198"/>
      <c r="EU19" s="198"/>
      <c r="EV19" s="198"/>
      <c r="EW19" s="198"/>
      <c r="EX19" s="198"/>
      <c r="EY19" s="198"/>
      <c r="EZ19" s="198"/>
      <c r="FA19" s="198"/>
      <c r="FB19" s="198"/>
      <c r="FC19" s="198"/>
      <c r="FD19" s="198"/>
      <c r="FE19" s="198"/>
      <c r="FF19" s="198"/>
      <c r="FG19" s="198"/>
      <c r="FH19" s="198"/>
      <c r="FI19" s="198"/>
      <c r="FJ19" s="198"/>
      <c r="FK19" s="198"/>
      <c r="FL19" s="198"/>
      <c r="FM19" s="198"/>
      <c r="FN19" s="198"/>
      <c r="FO19" s="198"/>
      <c r="FP19" s="198"/>
      <c r="FQ19" s="198"/>
      <c r="FR19" s="198"/>
      <c r="FS19" s="198"/>
      <c r="FT19" s="198"/>
      <c r="FU19" s="198"/>
      <c r="FV19" s="198"/>
      <c r="FW19" s="198"/>
    </row>
    <row r="20" spans="1:179" s="199" customFormat="1" ht="60" x14ac:dyDescent="0.25">
      <c r="A20" s="194">
        <f t="shared" si="0"/>
        <v>5</v>
      </c>
      <c r="B20" s="195" t="s">
        <v>533</v>
      </c>
      <c r="C20" s="196" t="s">
        <v>237</v>
      </c>
      <c r="D20" s="197">
        <v>0</v>
      </c>
      <c r="E20" s="197"/>
      <c r="F20" s="197">
        <v>0</v>
      </c>
      <c r="G20" s="197">
        <v>2013</v>
      </c>
      <c r="H20" s="197">
        <v>2015</v>
      </c>
      <c r="I20" s="197" t="s">
        <v>265</v>
      </c>
      <c r="J20" s="197" t="s">
        <v>266</v>
      </c>
      <c r="K20" s="197" t="s">
        <v>266</v>
      </c>
      <c r="L20" s="197" t="s">
        <v>266</v>
      </c>
      <c r="M20" s="198"/>
      <c r="N20" s="198"/>
      <c r="O20" s="198"/>
      <c r="P20" s="198"/>
      <c r="Q20" s="198"/>
      <c r="R20" s="198"/>
      <c r="S20" s="198"/>
      <c r="T20" s="198"/>
      <c r="U20" s="198"/>
      <c r="V20" s="198"/>
      <c r="W20" s="198"/>
      <c r="X20" s="198"/>
      <c r="Y20" s="198"/>
      <c r="Z20" s="198"/>
      <c r="AA20" s="198"/>
      <c r="AB20" s="198"/>
      <c r="AC20" s="198"/>
      <c r="AD20" s="198"/>
      <c r="AE20" s="198"/>
      <c r="AF20" s="198"/>
      <c r="AG20" s="198"/>
      <c r="AH20" s="198"/>
      <c r="AI20" s="198"/>
      <c r="AJ20" s="198"/>
      <c r="AK20" s="198"/>
      <c r="AL20" s="198"/>
      <c r="AM20" s="198"/>
      <c r="AN20" s="198"/>
      <c r="AO20" s="198"/>
      <c r="AP20" s="198"/>
      <c r="AQ20" s="198"/>
      <c r="AR20" s="198"/>
      <c r="AS20" s="198"/>
      <c r="AT20" s="198"/>
      <c r="AU20" s="198"/>
      <c r="AV20" s="198"/>
      <c r="AW20" s="198"/>
      <c r="AX20" s="198"/>
      <c r="AY20" s="198"/>
      <c r="AZ20" s="198"/>
      <c r="BA20" s="198"/>
      <c r="BB20" s="198"/>
      <c r="BC20" s="198"/>
      <c r="BD20" s="198"/>
      <c r="BE20" s="198"/>
      <c r="BF20" s="198"/>
      <c r="BG20" s="198"/>
      <c r="BH20" s="198"/>
      <c r="BI20" s="198"/>
      <c r="BJ20" s="198"/>
      <c r="BK20" s="198"/>
      <c r="BL20" s="198"/>
      <c r="BM20" s="198"/>
      <c r="BN20" s="198"/>
      <c r="BO20" s="198"/>
      <c r="BP20" s="198"/>
      <c r="BQ20" s="198"/>
      <c r="BR20" s="198"/>
      <c r="BS20" s="198"/>
      <c r="BT20" s="198"/>
      <c r="BU20" s="198"/>
      <c r="BV20" s="198"/>
      <c r="BW20" s="198"/>
      <c r="BX20" s="198"/>
      <c r="BY20" s="198"/>
      <c r="BZ20" s="198"/>
      <c r="CA20" s="198"/>
      <c r="CB20" s="198"/>
      <c r="CC20" s="198"/>
      <c r="CD20" s="198"/>
      <c r="CE20" s="198"/>
      <c r="CF20" s="198"/>
      <c r="CG20" s="198"/>
      <c r="CH20" s="198"/>
      <c r="CI20" s="198"/>
      <c r="CJ20" s="198"/>
      <c r="CK20" s="198"/>
      <c r="CL20" s="198"/>
      <c r="CM20" s="198"/>
      <c r="CN20" s="198"/>
      <c r="CO20" s="198"/>
      <c r="CP20" s="198"/>
      <c r="CQ20" s="198"/>
      <c r="CR20" s="198"/>
      <c r="CS20" s="198"/>
      <c r="CT20" s="198"/>
      <c r="CU20" s="198"/>
      <c r="CV20" s="198"/>
      <c r="CW20" s="198"/>
      <c r="CX20" s="198"/>
      <c r="CY20" s="198"/>
      <c r="CZ20" s="198"/>
      <c r="DA20" s="198"/>
      <c r="DB20" s="198"/>
      <c r="DC20" s="198"/>
      <c r="DD20" s="198"/>
      <c r="DE20" s="19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  <c r="DV20" s="198"/>
      <c r="DW20" s="198"/>
      <c r="DX20" s="198"/>
      <c r="DY20" s="198"/>
      <c r="DZ20" s="198"/>
      <c r="EA20" s="198"/>
      <c r="EB20" s="198"/>
      <c r="EC20" s="198"/>
      <c r="ED20" s="198"/>
      <c r="EE20" s="198"/>
      <c r="EF20" s="198"/>
      <c r="EG20" s="198"/>
      <c r="EH20" s="198"/>
      <c r="EI20" s="198"/>
      <c r="EJ20" s="198"/>
      <c r="EK20" s="198"/>
      <c r="EL20" s="198"/>
      <c r="EM20" s="198"/>
      <c r="EN20" s="198"/>
      <c r="EO20" s="198"/>
      <c r="EP20" s="198"/>
      <c r="EQ20" s="198"/>
      <c r="ER20" s="198"/>
      <c r="ES20" s="198"/>
      <c r="ET20" s="198"/>
      <c r="EU20" s="198"/>
      <c r="EV20" s="198"/>
      <c r="EW20" s="198"/>
      <c r="EX20" s="198"/>
      <c r="EY20" s="198"/>
      <c r="EZ20" s="198"/>
      <c r="FA20" s="198"/>
      <c r="FB20" s="198"/>
      <c r="FC20" s="198"/>
      <c r="FD20" s="198"/>
      <c r="FE20" s="198"/>
      <c r="FF20" s="198"/>
      <c r="FG20" s="198"/>
      <c r="FH20" s="198"/>
      <c r="FI20" s="198"/>
      <c r="FJ20" s="198"/>
      <c r="FK20" s="198"/>
      <c r="FL20" s="198"/>
      <c r="FM20" s="198"/>
      <c r="FN20" s="198"/>
      <c r="FO20" s="198"/>
      <c r="FP20" s="198"/>
      <c r="FQ20" s="198"/>
      <c r="FR20" s="198"/>
      <c r="FS20" s="198"/>
      <c r="FT20" s="198"/>
      <c r="FU20" s="198"/>
      <c r="FV20" s="198"/>
      <c r="FW20" s="198"/>
    </row>
    <row r="21" spans="1:179" s="199" customFormat="1" ht="90" x14ac:dyDescent="0.25">
      <c r="A21" s="194">
        <f t="shared" si="0"/>
        <v>6</v>
      </c>
      <c r="B21" s="195" t="s">
        <v>527</v>
      </c>
      <c r="C21" s="196" t="s">
        <v>237</v>
      </c>
      <c r="D21" s="197">
        <v>0</v>
      </c>
      <c r="E21" s="197"/>
      <c r="F21" s="197">
        <v>0</v>
      </c>
      <c r="G21" s="197">
        <v>2012</v>
      </c>
      <c r="H21" s="197">
        <v>2014</v>
      </c>
      <c r="I21" s="197" t="s">
        <v>265</v>
      </c>
      <c r="J21" s="197" t="s">
        <v>266</v>
      </c>
      <c r="K21" s="197" t="s">
        <v>266</v>
      </c>
      <c r="L21" s="197" t="s">
        <v>266</v>
      </c>
      <c r="M21" s="198"/>
      <c r="N21" s="198"/>
      <c r="O21" s="198"/>
      <c r="P21" s="198"/>
      <c r="Q21" s="198"/>
      <c r="R21" s="198"/>
      <c r="S21" s="198"/>
      <c r="T21" s="198"/>
      <c r="U21" s="198"/>
      <c r="V21" s="198"/>
      <c r="W21" s="198"/>
      <c r="X21" s="198"/>
      <c r="Y21" s="198"/>
      <c r="Z21" s="198"/>
      <c r="AA21" s="198"/>
      <c r="AB21" s="198"/>
      <c r="AC21" s="198"/>
      <c r="AD21" s="198"/>
      <c r="AE21" s="198"/>
      <c r="AF21" s="198"/>
      <c r="AG21" s="198"/>
      <c r="AH21" s="198"/>
      <c r="AI21" s="198"/>
      <c r="AJ21" s="198"/>
      <c r="AK21" s="198"/>
      <c r="AL21" s="198"/>
      <c r="AM21" s="198"/>
      <c r="AN21" s="198"/>
      <c r="AO21" s="198"/>
      <c r="AP21" s="198"/>
      <c r="AQ21" s="198"/>
      <c r="AR21" s="198"/>
      <c r="AS21" s="198"/>
      <c r="AT21" s="198"/>
      <c r="AU21" s="198"/>
      <c r="AV21" s="198"/>
      <c r="AW21" s="198"/>
      <c r="AX21" s="198"/>
      <c r="AY21" s="198"/>
      <c r="AZ21" s="198"/>
      <c r="BA21" s="198"/>
      <c r="BB21" s="198"/>
      <c r="BC21" s="198"/>
      <c r="BD21" s="198"/>
      <c r="BE21" s="198"/>
      <c r="BF21" s="198"/>
      <c r="BG21" s="198"/>
      <c r="BH21" s="198"/>
      <c r="BI21" s="198"/>
      <c r="BJ21" s="198"/>
      <c r="BK21" s="198"/>
      <c r="BL21" s="198"/>
      <c r="BM21" s="198"/>
      <c r="BN21" s="198"/>
      <c r="BO21" s="198"/>
      <c r="BP21" s="198"/>
      <c r="BQ21" s="198"/>
      <c r="BR21" s="198"/>
      <c r="BS21" s="198"/>
      <c r="BT21" s="198"/>
      <c r="BU21" s="198"/>
      <c r="BV21" s="198"/>
      <c r="BW21" s="198"/>
      <c r="BX21" s="198"/>
      <c r="BY21" s="198"/>
      <c r="BZ21" s="198"/>
      <c r="CA21" s="198"/>
      <c r="CB21" s="198"/>
      <c r="CC21" s="198"/>
      <c r="CD21" s="198"/>
      <c r="CE21" s="198"/>
      <c r="CF21" s="198"/>
      <c r="CG21" s="198"/>
      <c r="CH21" s="198"/>
      <c r="CI21" s="198"/>
      <c r="CJ21" s="198"/>
      <c r="CK21" s="198"/>
      <c r="CL21" s="198"/>
      <c r="CM21" s="198"/>
      <c r="CN21" s="198"/>
      <c r="CO21" s="198"/>
      <c r="CP21" s="198"/>
      <c r="CQ21" s="198"/>
      <c r="CR21" s="198"/>
      <c r="CS21" s="198"/>
      <c r="CT21" s="198"/>
      <c r="CU21" s="198"/>
      <c r="CV21" s="198"/>
      <c r="CW21" s="198"/>
      <c r="CX21" s="198"/>
      <c r="CY21" s="198"/>
      <c r="CZ21" s="198"/>
      <c r="DA21" s="198"/>
      <c r="DB21" s="198"/>
      <c r="DC21" s="198"/>
      <c r="DD21" s="198"/>
      <c r="DE21" s="198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  <c r="DV21" s="198"/>
      <c r="DW21" s="198"/>
      <c r="DX21" s="198"/>
      <c r="DY21" s="198"/>
      <c r="DZ21" s="198"/>
      <c r="EA21" s="198"/>
      <c r="EB21" s="198"/>
      <c r="EC21" s="198"/>
      <c r="ED21" s="198"/>
      <c r="EE21" s="198"/>
      <c r="EF21" s="198"/>
      <c r="EG21" s="198"/>
      <c r="EH21" s="198"/>
      <c r="EI21" s="198"/>
      <c r="EJ21" s="198"/>
      <c r="EK21" s="198"/>
      <c r="EL21" s="198"/>
      <c r="EM21" s="198"/>
      <c r="EN21" s="198"/>
      <c r="EO21" s="198"/>
      <c r="EP21" s="198"/>
      <c r="EQ21" s="198"/>
      <c r="ER21" s="198"/>
      <c r="ES21" s="198"/>
      <c r="ET21" s="198"/>
      <c r="EU21" s="198"/>
      <c r="EV21" s="198"/>
      <c r="EW21" s="198"/>
      <c r="EX21" s="198"/>
      <c r="EY21" s="198"/>
      <c r="EZ21" s="198"/>
      <c r="FA21" s="198"/>
      <c r="FB21" s="198"/>
      <c r="FC21" s="198"/>
      <c r="FD21" s="198"/>
      <c r="FE21" s="198"/>
      <c r="FF21" s="198"/>
      <c r="FG21" s="198"/>
      <c r="FH21" s="198"/>
      <c r="FI21" s="198"/>
      <c r="FJ21" s="198"/>
      <c r="FK21" s="198"/>
      <c r="FL21" s="198"/>
      <c r="FM21" s="198"/>
      <c r="FN21" s="198"/>
      <c r="FO21" s="198"/>
      <c r="FP21" s="198"/>
      <c r="FQ21" s="198"/>
      <c r="FR21" s="198"/>
      <c r="FS21" s="198"/>
      <c r="FT21" s="198"/>
      <c r="FU21" s="198"/>
      <c r="FV21" s="198"/>
      <c r="FW21" s="198"/>
    </row>
    <row r="22" spans="1:179" s="199" customFormat="1" ht="75" x14ac:dyDescent="0.25">
      <c r="A22" s="194">
        <f t="shared" si="0"/>
        <v>7</v>
      </c>
      <c r="B22" s="195" t="s">
        <v>1648</v>
      </c>
      <c r="C22" s="196" t="s">
        <v>237</v>
      </c>
      <c r="D22" s="197">
        <v>0</v>
      </c>
      <c r="E22" s="197"/>
      <c r="F22" s="197">
        <v>0</v>
      </c>
      <c r="G22" s="197">
        <v>2012</v>
      </c>
      <c r="H22" s="197">
        <v>2014</v>
      </c>
      <c r="I22" s="197" t="s">
        <v>265</v>
      </c>
      <c r="J22" s="197" t="s">
        <v>266</v>
      </c>
      <c r="K22" s="197" t="s">
        <v>266</v>
      </c>
      <c r="L22" s="197" t="s">
        <v>266</v>
      </c>
      <c r="M22" s="198"/>
      <c r="N22" s="198"/>
      <c r="O22" s="198"/>
      <c r="P22" s="198"/>
      <c r="Q22" s="198"/>
      <c r="R22" s="198"/>
      <c r="S22" s="198"/>
      <c r="T22" s="198"/>
      <c r="U22" s="198"/>
      <c r="V22" s="198"/>
      <c r="W22" s="198"/>
      <c r="X22" s="198"/>
      <c r="Y22" s="198"/>
      <c r="Z22" s="198"/>
      <c r="AA22" s="198"/>
      <c r="AB22" s="198"/>
      <c r="AC22" s="198"/>
      <c r="AD22" s="198"/>
      <c r="AE22" s="198"/>
      <c r="AF22" s="198"/>
      <c r="AG22" s="198"/>
      <c r="AH22" s="198"/>
      <c r="AI22" s="198"/>
      <c r="AJ22" s="198"/>
      <c r="AK22" s="198"/>
      <c r="AL22" s="198"/>
      <c r="AM22" s="198"/>
      <c r="AN22" s="198"/>
      <c r="AO22" s="198"/>
      <c r="AP22" s="198"/>
      <c r="AQ22" s="198"/>
      <c r="AR22" s="198"/>
      <c r="AS22" s="198"/>
      <c r="AT22" s="198"/>
      <c r="AU22" s="198"/>
      <c r="AV22" s="198"/>
      <c r="AW22" s="198"/>
      <c r="AX22" s="198"/>
      <c r="AY22" s="198"/>
      <c r="AZ22" s="198"/>
      <c r="BA22" s="198"/>
      <c r="BB22" s="198"/>
      <c r="BC22" s="198"/>
      <c r="BD22" s="198"/>
      <c r="BE22" s="198"/>
      <c r="BF22" s="198"/>
      <c r="BG22" s="198"/>
      <c r="BH22" s="198"/>
      <c r="BI22" s="198"/>
      <c r="BJ22" s="198"/>
      <c r="BK22" s="198"/>
      <c r="BL22" s="198"/>
      <c r="BM22" s="198"/>
      <c r="BN22" s="198"/>
      <c r="BO22" s="198"/>
      <c r="BP22" s="198"/>
      <c r="BQ22" s="198"/>
      <c r="BR22" s="198"/>
      <c r="BS22" s="198"/>
      <c r="BT22" s="198"/>
      <c r="BU22" s="198"/>
      <c r="BV22" s="198"/>
      <c r="BW22" s="198"/>
      <c r="BX22" s="198"/>
      <c r="BY22" s="198"/>
      <c r="BZ22" s="198"/>
      <c r="CA22" s="198"/>
      <c r="CB22" s="198"/>
      <c r="CC22" s="198"/>
      <c r="CD22" s="198"/>
      <c r="CE22" s="198"/>
      <c r="CF22" s="198"/>
      <c r="CG22" s="198"/>
      <c r="CH22" s="198"/>
      <c r="CI22" s="198"/>
      <c r="CJ22" s="198"/>
      <c r="CK22" s="198"/>
      <c r="CL22" s="198"/>
      <c r="CM22" s="198"/>
      <c r="CN22" s="198"/>
      <c r="CO22" s="198"/>
      <c r="CP22" s="198"/>
      <c r="CQ22" s="198"/>
      <c r="CR22" s="198"/>
      <c r="CS22" s="198"/>
      <c r="CT22" s="198"/>
      <c r="CU22" s="198"/>
      <c r="CV22" s="198"/>
      <c r="CW22" s="198"/>
      <c r="CX22" s="198"/>
      <c r="CY22" s="198"/>
      <c r="CZ22" s="198"/>
      <c r="DA22" s="198"/>
      <c r="DB22" s="198"/>
      <c r="DC22" s="198"/>
      <c r="DD22" s="198"/>
      <c r="DE22" s="198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  <c r="DV22" s="198"/>
      <c r="DW22" s="198"/>
      <c r="DX22" s="198"/>
      <c r="DY22" s="198"/>
      <c r="DZ22" s="198"/>
      <c r="EA22" s="198"/>
      <c r="EB22" s="198"/>
      <c r="EC22" s="198"/>
      <c r="ED22" s="198"/>
      <c r="EE22" s="198"/>
      <c r="EF22" s="198"/>
      <c r="EG22" s="198"/>
      <c r="EH22" s="198"/>
      <c r="EI22" s="198"/>
      <c r="EJ22" s="198"/>
      <c r="EK22" s="198"/>
      <c r="EL22" s="198"/>
      <c r="EM22" s="198"/>
      <c r="EN22" s="198"/>
      <c r="EO22" s="198"/>
      <c r="EP22" s="198"/>
      <c r="EQ22" s="198"/>
      <c r="ER22" s="198"/>
      <c r="ES22" s="198"/>
      <c r="ET22" s="198"/>
      <c r="EU22" s="198"/>
      <c r="EV22" s="198"/>
      <c r="EW22" s="198"/>
      <c r="EX22" s="198"/>
      <c r="EY22" s="198"/>
      <c r="EZ22" s="198"/>
      <c r="FA22" s="198"/>
      <c r="FB22" s="198"/>
      <c r="FC22" s="198"/>
      <c r="FD22" s="198"/>
      <c r="FE22" s="198"/>
      <c r="FF22" s="198"/>
      <c r="FG22" s="198"/>
      <c r="FH22" s="198"/>
      <c r="FI22" s="198"/>
      <c r="FJ22" s="198"/>
      <c r="FK22" s="198"/>
      <c r="FL22" s="198"/>
      <c r="FM22" s="198"/>
      <c r="FN22" s="198"/>
      <c r="FO22" s="198"/>
      <c r="FP22" s="198"/>
      <c r="FQ22" s="198"/>
      <c r="FR22" s="198"/>
      <c r="FS22" s="198"/>
      <c r="FT22" s="198"/>
      <c r="FU22" s="198"/>
      <c r="FV22" s="198"/>
      <c r="FW22" s="198"/>
    </row>
    <row r="23" spans="1:179" s="199" customFormat="1" ht="75" x14ac:dyDescent="0.25">
      <c r="A23" s="194">
        <f t="shared" si="0"/>
        <v>8</v>
      </c>
      <c r="B23" s="195" t="s">
        <v>1649</v>
      </c>
      <c r="C23" s="196" t="s">
        <v>237</v>
      </c>
      <c r="D23" s="197">
        <v>0</v>
      </c>
      <c r="E23" s="197"/>
      <c r="F23" s="197">
        <v>0</v>
      </c>
      <c r="G23" s="197">
        <v>2012</v>
      </c>
      <c r="H23" s="197">
        <v>2014</v>
      </c>
      <c r="I23" s="197" t="s">
        <v>265</v>
      </c>
      <c r="J23" s="197" t="s">
        <v>266</v>
      </c>
      <c r="K23" s="197" t="s">
        <v>266</v>
      </c>
      <c r="L23" s="197" t="s">
        <v>266</v>
      </c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8"/>
      <c r="Y23" s="198"/>
      <c r="Z23" s="198"/>
      <c r="AA23" s="198"/>
      <c r="AB23" s="198"/>
      <c r="AC23" s="198"/>
      <c r="AD23" s="198"/>
      <c r="AE23" s="198"/>
      <c r="AF23" s="198"/>
      <c r="AG23" s="198"/>
      <c r="AH23" s="198"/>
      <c r="AI23" s="198"/>
      <c r="AJ23" s="198"/>
      <c r="AK23" s="198"/>
      <c r="AL23" s="198"/>
      <c r="AM23" s="198"/>
      <c r="AN23" s="198"/>
      <c r="AO23" s="198"/>
      <c r="AP23" s="198"/>
      <c r="AQ23" s="198"/>
      <c r="AR23" s="198"/>
      <c r="AS23" s="198"/>
      <c r="AT23" s="198"/>
      <c r="AU23" s="198"/>
      <c r="AV23" s="198"/>
      <c r="AW23" s="198"/>
      <c r="AX23" s="198"/>
      <c r="AY23" s="198"/>
      <c r="AZ23" s="198"/>
      <c r="BA23" s="198"/>
      <c r="BB23" s="198"/>
      <c r="BC23" s="198"/>
      <c r="BD23" s="198"/>
      <c r="BE23" s="198"/>
      <c r="BF23" s="198"/>
      <c r="BG23" s="198"/>
      <c r="BH23" s="198"/>
      <c r="BI23" s="198"/>
      <c r="BJ23" s="198"/>
      <c r="BK23" s="198"/>
      <c r="BL23" s="198"/>
      <c r="BM23" s="198"/>
      <c r="BN23" s="198"/>
      <c r="BO23" s="198"/>
      <c r="BP23" s="198"/>
      <c r="BQ23" s="198"/>
      <c r="BR23" s="198"/>
      <c r="BS23" s="198"/>
      <c r="BT23" s="198"/>
      <c r="BU23" s="198"/>
      <c r="BV23" s="198"/>
      <c r="BW23" s="198"/>
      <c r="BX23" s="198"/>
      <c r="BY23" s="198"/>
      <c r="BZ23" s="198"/>
      <c r="CA23" s="198"/>
      <c r="CB23" s="198"/>
      <c r="CC23" s="198"/>
      <c r="CD23" s="198"/>
      <c r="CE23" s="198"/>
      <c r="CF23" s="198"/>
      <c r="CG23" s="198"/>
      <c r="CH23" s="198"/>
      <c r="CI23" s="198"/>
      <c r="CJ23" s="198"/>
      <c r="CK23" s="198"/>
      <c r="CL23" s="198"/>
      <c r="CM23" s="198"/>
      <c r="CN23" s="198"/>
      <c r="CO23" s="198"/>
      <c r="CP23" s="198"/>
      <c r="CQ23" s="198"/>
      <c r="CR23" s="198"/>
      <c r="CS23" s="198"/>
      <c r="CT23" s="198"/>
      <c r="CU23" s="198"/>
      <c r="CV23" s="198"/>
      <c r="CW23" s="198"/>
      <c r="CX23" s="198"/>
      <c r="CY23" s="198"/>
      <c r="CZ23" s="198"/>
      <c r="DA23" s="198"/>
      <c r="DB23" s="198"/>
      <c r="DC23" s="198"/>
      <c r="DD23" s="198"/>
      <c r="DE23" s="198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  <c r="DV23" s="198"/>
      <c r="DW23" s="198"/>
      <c r="DX23" s="198"/>
      <c r="DY23" s="198"/>
      <c r="DZ23" s="198"/>
      <c r="EA23" s="198"/>
      <c r="EB23" s="198"/>
      <c r="EC23" s="198"/>
      <c r="ED23" s="198"/>
      <c r="EE23" s="198"/>
      <c r="EF23" s="198"/>
      <c r="EG23" s="198"/>
      <c r="EH23" s="198"/>
      <c r="EI23" s="198"/>
      <c r="EJ23" s="198"/>
      <c r="EK23" s="198"/>
      <c r="EL23" s="198"/>
      <c r="EM23" s="198"/>
      <c r="EN23" s="198"/>
      <c r="EO23" s="198"/>
      <c r="EP23" s="198"/>
      <c r="EQ23" s="198"/>
      <c r="ER23" s="198"/>
      <c r="ES23" s="198"/>
      <c r="ET23" s="198"/>
      <c r="EU23" s="198"/>
      <c r="EV23" s="198"/>
      <c r="EW23" s="198"/>
      <c r="EX23" s="198"/>
      <c r="EY23" s="198"/>
      <c r="EZ23" s="198"/>
      <c r="FA23" s="198"/>
      <c r="FB23" s="198"/>
      <c r="FC23" s="198"/>
      <c r="FD23" s="198"/>
      <c r="FE23" s="198"/>
      <c r="FF23" s="198"/>
      <c r="FG23" s="198"/>
      <c r="FH23" s="198"/>
      <c r="FI23" s="198"/>
      <c r="FJ23" s="198"/>
      <c r="FK23" s="198"/>
      <c r="FL23" s="198"/>
      <c r="FM23" s="198"/>
      <c r="FN23" s="198"/>
      <c r="FO23" s="198"/>
      <c r="FP23" s="198"/>
      <c r="FQ23" s="198"/>
      <c r="FR23" s="198"/>
      <c r="FS23" s="198"/>
      <c r="FT23" s="198"/>
      <c r="FU23" s="198"/>
      <c r="FV23" s="198"/>
      <c r="FW23" s="198"/>
    </row>
    <row r="24" spans="1:179" s="199" customFormat="1" ht="90" x14ac:dyDescent="0.25">
      <c r="A24" s="194">
        <f t="shared" si="0"/>
        <v>9</v>
      </c>
      <c r="B24" s="195" t="s">
        <v>540</v>
      </c>
      <c r="C24" s="196" t="s">
        <v>237</v>
      </c>
      <c r="D24" s="197">
        <v>0</v>
      </c>
      <c r="E24" s="197"/>
      <c r="F24" s="197">
        <v>0</v>
      </c>
      <c r="G24" s="197">
        <v>2012</v>
      </c>
      <c r="H24" s="197">
        <v>2020</v>
      </c>
      <c r="I24" s="197" t="s">
        <v>265</v>
      </c>
      <c r="J24" s="197" t="s">
        <v>266</v>
      </c>
      <c r="K24" s="197" t="s">
        <v>266</v>
      </c>
      <c r="L24" s="197" t="s">
        <v>266</v>
      </c>
      <c r="M24" s="198"/>
      <c r="N24" s="198"/>
      <c r="O24" s="198"/>
      <c r="P24" s="198"/>
      <c r="Q24" s="198"/>
      <c r="R24" s="198"/>
      <c r="S24" s="198"/>
      <c r="T24" s="198"/>
      <c r="U24" s="198"/>
      <c r="V24" s="198"/>
      <c r="W24" s="198"/>
      <c r="X24" s="198"/>
      <c r="Y24" s="198"/>
      <c r="Z24" s="198"/>
      <c r="AA24" s="198"/>
      <c r="AB24" s="198"/>
      <c r="AC24" s="198"/>
      <c r="AD24" s="198"/>
      <c r="AE24" s="198"/>
      <c r="AF24" s="198"/>
      <c r="AG24" s="198"/>
      <c r="AH24" s="198"/>
      <c r="AI24" s="198"/>
      <c r="AJ24" s="198"/>
      <c r="AK24" s="198"/>
      <c r="AL24" s="198"/>
      <c r="AM24" s="198"/>
      <c r="AN24" s="198"/>
      <c r="AO24" s="198"/>
      <c r="AP24" s="198"/>
      <c r="AQ24" s="198"/>
      <c r="AR24" s="198"/>
      <c r="AS24" s="198"/>
      <c r="AT24" s="198"/>
      <c r="AU24" s="198"/>
      <c r="AV24" s="198"/>
      <c r="AW24" s="198"/>
      <c r="AX24" s="198"/>
      <c r="AY24" s="198"/>
      <c r="AZ24" s="198"/>
      <c r="BA24" s="198"/>
      <c r="BB24" s="198"/>
      <c r="BC24" s="198"/>
      <c r="BD24" s="198"/>
      <c r="BE24" s="198"/>
      <c r="BF24" s="198"/>
      <c r="BG24" s="198"/>
      <c r="BH24" s="198"/>
      <c r="BI24" s="198"/>
      <c r="BJ24" s="198"/>
      <c r="BK24" s="198"/>
      <c r="BL24" s="198"/>
      <c r="BM24" s="198"/>
      <c r="BN24" s="198"/>
      <c r="BO24" s="198"/>
      <c r="BP24" s="198"/>
      <c r="BQ24" s="198"/>
      <c r="BR24" s="198"/>
      <c r="BS24" s="198"/>
      <c r="BT24" s="198"/>
      <c r="BU24" s="198"/>
      <c r="BV24" s="198"/>
      <c r="BW24" s="198"/>
      <c r="BX24" s="198"/>
      <c r="BY24" s="198"/>
      <c r="BZ24" s="198"/>
      <c r="CA24" s="198"/>
      <c r="CB24" s="198"/>
      <c r="CC24" s="198"/>
      <c r="CD24" s="198"/>
      <c r="CE24" s="198"/>
      <c r="CF24" s="198"/>
      <c r="CG24" s="198"/>
      <c r="CH24" s="198"/>
      <c r="CI24" s="198"/>
      <c r="CJ24" s="198"/>
      <c r="CK24" s="198"/>
      <c r="CL24" s="198"/>
      <c r="CM24" s="198"/>
      <c r="CN24" s="198"/>
      <c r="CO24" s="198"/>
      <c r="CP24" s="198"/>
      <c r="CQ24" s="198"/>
      <c r="CR24" s="198"/>
      <c r="CS24" s="198"/>
      <c r="CT24" s="198"/>
      <c r="CU24" s="198"/>
      <c r="CV24" s="198"/>
      <c r="CW24" s="198"/>
      <c r="CX24" s="198"/>
      <c r="CY24" s="198"/>
      <c r="CZ24" s="198"/>
      <c r="DA24" s="198"/>
      <c r="DB24" s="198"/>
      <c r="DC24" s="198"/>
      <c r="DD24" s="198"/>
      <c r="DE24" s="198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  <c r="DV24" s="198"/>
      <c r="DW24" s="198"/>
      <c r="DX24" s="198"/>
      <c r="DY24" s="198"/>
      <c r="DZ24" s="198"/>
      <c r="EA24" s="198"/>
      <c r="EB24" s="198"/>
      <c r="EC24" s="198"/>
      <c r="ED24" s="198"/>
      <c r="EE24" s="198"/>
      <c r="EF24" s="198"/>
      <c r="EG24" s="198"/>
      <c r="EH24" s="198"/>
      <c r="EI24" s="198"/>
      <c r="EJ24" s="198"/>
      <c r="EK24" s="198"/>
      <c r="EL24" s="198"/>
      <c r="EM24" s="198"/>
      <c r="EN24" s="198"/>
      <c r="EO24" s="198"/>
      <c r="EP24" s="198"/>
      <c r="EQ24" s="198"/>
      <c r="ER24" s="198"/>
      <c r="ES24" s="198"/>
      <c r="ET24" s="198"/>
      <c r="EU24" s="198"/>
      <c r="EV24" s="198"/>
      <c r="EW24" s="198"/>
      <c r="EX24" s="198"/>
      <c r="EY24" s="198"/>
      <c r="EZ24" s="198"/>
      <c r="FA24" s="198"/>
      <c r="FB24" s="198"/>
      <c r="FC24" s="198"/>
      <c r="FD24" s="198"/>
      <c r="FE24" s="198"/>
      <c r="FF24" s="198"/>
      <c r="FG24" s="198"/>
      <c r="FH24" s="198"/>
      <c r="FI24" s="198"/>
      <c r="FJ24" s="198"/>
      <c r="FK24" s="198"/>
      <c r="FL24" s="198"/>
      <c r="FM24" s="198"/>
      <c r="FN24" s="198"/>
      <c r="FO24" s="198"/>
      <c r="FP24" s="198"/>
      <c r="FQ24" s="198"/>
      <c r="FR24" s="198"/>
      <c r="FS24" s="198"/>
      <c r="FT24" s="198"/>
      <c r="FU24" s="198"/>
      <c r="FV24" s="198"/>
      <c r="FW24" s="198"/>
    </row>
    <row r="25" spans="1:179" s="199" customFormat="1" ht="45" x14ac:dyDescent="0.25">
      <c r="A25" s="194">
        <f t="shared" si="0"/>
        <v>10</v>
      </c>
      <c r="B25" s="195" t="s">
        <v>544</v>
      </c>
      <c r="C25" s="196" t="s">
        <v>237</v>
      </c>
      <c r="D25" s="197">
        <v>0</v>
      </c>
      <c r="E25" s="197"/>
      <c r="F25" s="197">
        <v>0</v>
      </c>
      <c r="G25" s="197">
        <v>2013</v>
      </c>
      <c r="H25" s="197">
        <v>2014</v>
      </c>
      <c r="I25" s="197" t="s">
        <v>265</v>
      </c>
      <c r="J25" s="197" t="s">
        <v>266</v>
      </c>
      <c r="K25" s="197" t="s">
        <v>266</v>
      </c>
      <c r="L25" s="197" t="s">
        <v>266</v>
      </c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  <c r="X25" s="198"/>
      <c r="Y25" s="198"/>
      <c r="Z25" s="198"/>
      <c r="AA25" s="198"/>
      <c r="AB25" s="198"/>
      <c r="AC25" s="198"/>
      <c r="AD25" s="198"/>
      <c r="AE25" s="198"/>
      <c r="AF25" s="198"/>
      <c r="AG25" s="198"/>
      <c r="AH25" s="198"/>
      <c r="AI25" s="198"/>
      <c r="AJ25" s="198"/>
      <c r="AK25" s="198"/>
      <c r="AL25" s="198"/>
      <c r="AM25" s="198"/>
      <c r="AN25" s="198"/>
      <c r="AO25" s="198"/>
      <c r="AP25" s="198"/>
      <c r="AQ25" s="198"/>
      <c r="AR25" s="198"/>
      <c r="AS25" s="198"/>
      <c r="AT25" s="198"/>
      <c r="AU25" s="198"/>
      <c r="AV25" s="198"/>
      <c r="AW25" s="198"/>
      <c r="AX25" s="198"/>
      <c r="AY25" s="198"/>
      <c r="AZ25" s="198"/>
      <c r="BA25" s="198"/>
      <c r="BB25" s="198"/>
      <c r="BC25" s="198"/>
      <c r="BD25" s="198"/>
      <c r="BE25" s="198"/>
      <c r="BF25" s="198"/>
      <c r="BG25" s="198"/>
      <c r="BH25" s="198"/>
      <c r="BI25" s="198"/>
      <c r="BJ25" s="198"/>
      <c r="BK25" s="198"/>
      <c r="BL25" s="198"/>
      <c r="BM25" s="198"/>
      <c r="BN25" s="198"/>
      <c r="BO25" s="198"/>
      <c r="BP25" s="198"/>
      <c r="BQ25" s="198"/>
      <c r="BR25" s="198"/>
      <c r="BS25" s="198"/>
      <c r="BT25" s="198"/>
      <c r="BU25" s="198"/>
      <c r="BV25" s="198"/>
      <c r="BW25" s="198"/>
      <c r="BX25" s="198"/>
      <c r="BY25" s="198"/>
      <c r="BZ25" s="198"/>
      <c r="CA25" s="198"/>
      <c r="CB25" s="198"/>
      <c r="CC25" s="198"/>
      <c r="CD25" s="198"/>
      <c r="CE25" s="198"/>
      <c r="CF25" s="198"/>
      <c r="CG25" s="198"/>
      <c r="CH25" s="198"/>
      <c r="CI25" s="198"/>
      <c r="CJ25" s="198"/>
      <c r="CK25" s="198"/>
      <c r="CL25" s="198"/>
      <c r="CM25" s="198"/>
      <c r="CN25" s="198"/>
      <c r="CO25" s="198"/>
      <c r="CP25" s="198"/>
      <c r="CQ25" s="198"/>
      <c r="CR25" s="198"/>
      <c r="CS25" s="198"/>
      <c r="CT25" s="198"/>
      <c r="CU25" s="198"/>
      <c r="CV25" s="198"/>
      <c r="CW25" s="198"/>
      <c r="CX25" s="198"/>
      <c r="CY25" s="198"/>
      <c r="CZ25" s="198"/>
      <c r="DA25" s="198"/>
      <c r="DB25" s="198"/>
      <c r="DC25" s="198"/>
      <c r="DD25" s="198"/>
      <c r="DE25" s="198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  <c r="DV25" s="198"/>
      <c r="DW25" s="198"/>
      <c r="DX25" s="198"/>
      <c r="DY25" s="198"/>
      <c r="DZ25" s="198"/>
      <c r="EA25" s="198"/>
      <c r="EB25" s="198"/>
      <c r="EC25" s="198"/>
      <c r="ED25" s="198"/>
      <c r="EE25" s="198"/>
      <c r="EF25" s="198"/>
      <c r="EG25" s="198"/>
      <c r="EH25" s="198"/>
      <c r="EI25" s="198"/>
      <c r="EJ25" s="198"/>
      <c r="EK25" s="198"/>
      <c r="EL25" s="198"/>
      <c r="EM25" s="198"/>
      <c r="EN25" s="198"/>
      <c r="EO25" s="198"/>
      <c r="EP25" s="198"/>
      <c r="EQ25" s="198"/>
      <c r="ER25" s="198"/>
      <c r="ES25" s="198"/>
      <c r="ET25" s="198"/>
      <c r="EU25" s="198"/>
      <c r="EV25" s="198"/>
      <c r="EW25" s="198"/>
      <c r="EX25" s="198"/>
      <c r="EY25" s="198"/>
      <c r="EZ25" s="198"/>
      <c r="FA25" s="198"/>
      <c r="FB25" s="198"/>
      <c r="FC25" s="198"/>
      <c r="FD25" s="198"/>
      <c r="FE25" s="198"/>
      <c r="FF25" s="198"/>
      <c r="FG25" s="198"/>
      <c r="FH25" s="198"/>
      <c r="FI25" s="198"/>
      <c r="FJ25" s="198"/>
      <c r="FK25" s="198"/>
      <c r="FL25" s="198"/>
      <c r="FM25" s="198"/>
      <c r="FN25" s="198"/>
      <c r="FO25" s="198"/>
      <c r="FP25" s="198"/>
      <c r="FQ25" s="198"/>
      <c r="FR25" s="198"/>
      <c r="FS25" s="198"/>
      <c r="FT25" s="198"/>
      <c r="FU25" s="198"/>
      <c r="FV25" s="198"/>
      <c r="FW25" s="198"/>
    </row>
    <row r="26" spans="1:179" s="199" customFormat="1" ht="45" x14ac:dyDescent="0.25">
      <c r="A26" s="194">
        <f t="shared" si="0"/>
        <v>11</v>
      </c>
      <c r="B26" s="195" t="s">
        <v>545</v>
      </c>
      <c r="C26" s="196" t="s">
        <v>237</v>
      </c>
      <c r="D26" s="197">
        <v>0</v>
      </c>
      <c r="E26" s="197"/>
      <c r="F26" s="197">
        <v>0</v>
      </c>
      <c r="G26" s="197">
        <v>2014</v>
      </c>
      <c r="H26" s="197">
        <v>2015</v>
      </c>
      <c r="I26" s="197" t="s">
        <v>265</v>
      </c>
      <c r="J26" s="197" t="s">
        <v>266</v>
      </c>
      <c r="K26" s="197" t="s">
        <v>266</v>
      </c>
      <c r="L26" s="197" t="s">
        <v>266</v>
      </c>
      <c r="M26" s="198"/>
      <c r="N26" s="198"/>
      <c r="O26" s="198"/>
      <c r="P26" s="198"/>
      <c r="Q26" s="198"/>
      <c r="R26" s="198"/>
      <c r="S26" s="198"/>
      <c r="T26" s="198"/>
      <c r="U26" s="198"/>
      <c r="V26" s="198"/>
      <c r="W26" s="198"/>
      <c r="X26" s="198"/>
      <c r="Y26" s="198"/>
      <c r="Z26" s="198"/>
      <c r="AA26" s="198"/>
      <c r="AB26" s="198"/>
      <c r="AC26" s="198"/>
      <c r="AD26" s="198"/>
      <c r="AE26" s="198"/>
      <c r="AF26" s="198"/>
      <c r="AG26" s="198"/>
      <c r="AH26" s="198"/>
      <c r="AI26" s="198"/>
      <c r="AJ26" s="198"/>
      <c r="AK26" s="198"/>
      <c r="AL26" s="198"/>
      <c r="AM26" s="198"/>
      <c r="AN26" s="198"/>
      <c r="AO26" s="198"/>
      <c r="AP26" s="198"/>
      <c r="AQ26" s="198"/>
      <c r="AR26" s="198"/>
      <c r="AS26" s="198"/>
      <c r="AT26" s="198"/>
      <c r="AU26" s="198"/>
      <c r="AV26" s="198"/>
      <c r="AW26" s="198"/>
      <c r="AX26" s="198"/>
      <c r="AY26" s="198"/>
      <c r="AZ26" s="198"/>
      <c r="BA26" s="198"/>
      <c r="BB26" s="198"/>
      <c r="BC26" s="198"/>
      <c r="BD26" s="198"/>
      <c r="BE26" s="198"/>
      <c r="BF26" s="198"/>
      <c r="BG26" s="198"/>
      <c r="BH26" s="198"/>
      <c r="BI26" s="198"/>
      <c r="BJ26" s="198"/>
      <c r="BK26" s="198"/>
      <c r="BL26" s="198"/>
      <c r="BM26" s="198"/>
      <c r="BN26" s="198"/>
      <c r="BO26" s="198"/>
      <c r="BP26" s="198"/>
      <c r="BQ26" s="198"/>
      <c r="BR26" s="198"/>
      <c r="BS26" s="198"/>
      <c r="BT26" s="198"/>
      <c r="BU26" s="198"/>
      <c r="BV26" s="198"/>
      <c r="BW26" s="198"/>
      <c r="BX26" s="198"/>
      <c r="BY26" s="198"/>
      <c r="BZ26" s="198"/>
      <c r="CA26" s="198"/>
      <c r="CB26" s="198"/>
      <c r="CC26" s="198"/>
      <c r="CD26" s="198"/>
      <c r="CE26" s="198"/>
      <c r="CF26" s="198"/>
      <c r="CG26" s="198"/>
      <c r="CH26" s="198"/>
      <c r="CI26" s="198"/>
      <c r="CJ26" s="198"/>
      <c r="CK26" s="198"/>
      <c r="CL26" s="198"/>
      <c r="CM26" s="198"/>
      <c r="CN26" s="198"/>
      <c r="CO26" s="198"/>
      <c r="CP26" s="198"/>
      <c r="CQ26" s="198"/>
      <c r="CR26" s="198"/>
      <c r="CS26" s="198"/>
      <c r="CT26" s="198"/>
      <c r="CU26" s="198"/>
      <c r="CV26" s="198"/>
      <c r="CW26" s="198"/>
      <c r="CX26" s="198"/>
      <c r="CY26" s="198"/>
      <c r="CZ26" s="198"/>
      <c r="DA26" s="198"/>
      <c r="DB26" s="198"/>
      <c r="DC26" s="198"/>
      <c r="DD26" s="198"/>
      <c r="DE26" s="198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  <c r="DV26" s="198"/>
      <c r="DW26" s="198"/>
      <c r="DX26" s="198"/>
      <c r="DY26" s="198"/>
      <c r="DZ26" s="198"/>
      <c r="EA26" s="198"/>
      <c r="EB26" s="198"/>
      <c r="EC26" s="198"/>
      <c r="ED26" s="198"/>
      <c r="EE26" s="198"/>
      <c r="EF26" s="198"/>
      <c r="EG26" s="198"/>
      <c r="EH26" s="198"/>
      <c r="EI26" s="198"/>
      <c r="EJ26" s="198"/>
      <c r="EK26" s="198"/>
      <c r="EL26" s="198"/>
      <c r="EM26" s="198"/>
      <c r="EN26" s="198"/>
      <c r="EO26" s="198"/>
      <c r="EP26" s="198"/>
      <c r="EQ26" s="198"/>
      <c r="ER26" s="198"/>
      <c r="ES26" s="198"/>
      <c r="ET26" s="198"/>
      <c r="EU26" s="198"/>
      <c r="EV26" s="198"/>
      <c r="EW26" s="198"/>
      <c r="EX26" s="198"/>
      <c r="EY26" s="198"/>
      <c r="EZ26" s="198"/>
      <c r="FA26" s="198"/>
      <c r="FB26" s="198"/>
      <c r="FC26" s="198"/>
      <c r="FD26" s="198"/>
      <c r="FE26" s="198"/>
      <c r="FF26" s="198"/>
      <c r="FG26" s="198"/>
      <c r="FH26" s="198"/>
      <c r="FI26" s="198"/>
      <c r="FJ26" s="198"/>
      <c r="FK26" s="198"/>
      <c r="FL26" s="198"/>
      <c r="FM26" s="198"/>
      <c r="FN26" s="198"/>
      <c r="FO26" s="198"/>
      <c r="FP26" s="198"/>
      <c r="FQ26" s="198"/>
      <c r="FR26" s="198"/>
      <c r="FS26" s="198"/>
      <c r="FT26" s="198"/>
      <c r="FU26" s="198"/>
      <c r="FV26" s="198"/>
      <c r="FW26" s="198"/>
    </row>
    <row r="27" spans="1:179" s="199" customFormat="1" ht="45" x14ac:dyDescent="0.25">
      <c r="A27" s="194">
        <f t="shared" si="0"/>
        <v>12</v>
      </c>
      <c r="B27" s="195" t="s">
        <v>546</v>
      </c>
      <c r="C27" s="196" t="s">
        <v>237</v>
      </c>
      <c r="D27" s="197">
        <v>0</v>
      </c>
      <c r="E27" s="197"/>
      <c r="F27" s="197">
        <v>0</v>
      </c>
      <c r="G27" s="197">
        <v>2014</v>
      </c>
      <c r="H27" s="197">
        <v>2015</v>
      </c>
      <c r="I27" s="197" t="s">
        <v>265</v>
      </c>
      <c r="J27" s="197" t="s">
        <v>266</v>
      </c>
      <c r="K27" s="197" t="s">
        <v>266</v>
      </c>
      <c r="L27" s="197" t="s">
        <v>266</v>
      </c>
      <c r="M27" s="198"/>
      <c r="N27" s="198"/>
      <c r="O27" s="198"/>
      <c r="P27" s="198"/>
      <c r="Q27" s="198"/>
      <c r="R27" s="198"/>
      <c r="S27" s="198"/>
      <c r="T27" s="198"/>
      <c r="U27" s="198"/>
      <c r="V27" s="198"/>
      <c r="W27" s="198"/>
      <c r="X27" s="198"/>
      <c r="Y27" s="198"/>
      <c r="Z27" s="198"/>
      <c r="AA27" s="198"/>
      <c r="AB27" s="198"/>
      <c r="AC27" s="198"/>
      <c r="AD27" s="198"/>
      <c r="AE27" s="198"/>
      <c r="AF27" s="198"/>
      <c r="AG27" s="198"/>
      <c r="AH27" s="198"/>
      <c r="AI27" s="198"/>
      <c r="AJ27" s="198"/>
      <c r="AK27" s="198"/>
      <c r="AL27" s="198"/>
      <c r="AM27" s="198"/>
      <c r="AN27" s="198"/>
      <c r="AO27" s="198"/>
      <c r="AP27" s="198"/>
      <c r="AQ27" s="198"/>
      <c r="AR27" s="198"/>
      <c r="AS27" s="198"/>
      <c r="AT27" s="198"/>
      <c r="AU27" s="198"/>
      <c r="AV27" s="198"/>
      <c r="AW27" s="198"/>
      <c r="AX27" s="198"/>
      <c r="AY27" s="198"/>
      <c r="AZ27" s="198"/>
      <c r="BA27" s="198"/>
      <c r="BB27" s="198"/>
      <c r="BC27" s="198"/>
      <c r="BD27" s="198"/>
      <c r="BE27" s="198"/>
      <c r="BF27" s="198"/>
      <c r="BG27" s="198"/>
      <c r="BH27" s="198"/>
      <c r="BI27" s="198"/>
      <c r="BJ27" s="198"/>
      <c r="BK27" s="198"/>
      <c r="BL27" s="198"/>
      <c r="BM27" s="198"/>
      <c r="BN27" s="198"/>
      <c r="BO27" s="198"/>
      <c r="BP27" s="198"/>
      <c r="BQ27" s="198"/>
      <c r="BR27" s="198"/>
      <c r="BS27" s="198"/>
      <c r="BT27" s="198"/>
      <c r="BU27" s="198"/>
      <c r="BV27" s="198"/>
      <c r="BW27" s="198"/>
      <c r="BX27" s="198"/>
      <c r="BY27" s="198"/>
      <c r="BZ27" s="198"/>
      <c r="CA27" s="198"/>
      <c r="CB27" s="198"/>
      <c r="CC27" s="198"/>
      <c r="CD27" s="198"/>
      <c r="CE27" s="198"/>
      <c r="CF27" s="198"/>
      <c r="CG27" s="198"/>
      <c r="CH27" s="198"/>
      <c r="CI27" s="198"/>
      <c r="CJ27" s="198"/>
      <c r="CK27" s="198"/>
      <c r="CL27" s="198"/>
      <c r="CM27" s="198"/>
      <c r="CN27" s="198"/>
      <c r="CO27" s="198"/>
      <c r="CP27" s="198"/>
      <c r="CQ27" s="198"/>
      <c r="CR27" s="198"/>
      <c r="CS27" s="198"/>
      <c r="CT27" s="198"/>
      <c r="CU27" s="198"/>
      <c r="CV27" s="198"/>
      <c r="CW27" s="198"/>
      <c r="CX27" s="198"/>
      <c r="CY27" s="198"/>
      <c r="CZ27" s="198"/>
      <c r="DA27" s="198"/>
      <c r="DB27" s="198"/>
      <c r="DC27" s="198"/>
      <c r="DD27" s="198"/>
      <c r="DE27" s="198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  <c r="DV27" s="198"/>
      <c r="DW27" s="198"/>
      <c r="DX27" s="198"/>
      <c r="DY27" s="198"/>
      <c r="DZ27" s="198"/>
      <c r="EA27" s="198"/>
      <c r="EB27" s="198"/>
      <c r="EC27" s="198"/>
      <c r="ED27" s="198"/>
      <c r="EE27" s="198"/>
      <c r="EF27" s="198"/>
      <c r="EG27" s="198"/>
      <c r="EH27" s="198"/>
      <c r="EI27" s="198"/>
      <c r="EJ27" s="198"/>
      <c r="EK27" s="198"/>
      <c r="EL27" s="198"/>
      <c r="EM27" s="198"/>
      <c r="EN27" s="198"/>
      <c r="EO27" s="198"/>
      <c r="EP27" s="198"/>
      <c r="EQ27" s="198"/>
      <c r="ER27" s="198"/>
      <c r="ES27" s="198"/>
      <c r="ET27" s="198"/>
      <c r="EU27" s="198"/>
      <c r="EV27" s="198"/>
      <c r="EW27" s="198"/>
      <c r="EX27" s="198"/>
      <c r="EY27" s="198"/>
      <c r="EZ27" s="198"/>
      <c r="FA27" s="198"/>
      <c r="FB27" s="198"/>
      <c r="FC27" s="198"/>
      <c r="FD27" s="198"/>
      <c r="FE27" s="198"/>
      <c r="FF27" s="198"/>
      <c r="FG27" s="198"/>
      <c r="FH27" s="198"/>
      <c r="FI27" s="198"/>
      <c r="FJ27" s="198"/>
      <c r="FK27" s="198"/>
      <c r="FL27" s="198"/>
      <c r="FM27" s="198"/>
      <c r="FN27" s="198"/>
      <c r="FO27" s="198"/>
      <c r="FP27" s="198"/>
      <c r="FQ27" s="198"/>
      <c r="FR27" s="198"/>
      <c r="FS27" s="198"/>
      <c r="FT27" s="198"/>
      <c r="FU27" s="198"/>
      <c r="FV27" s="198"/>
      <c r="FW27" s="198"/>
    </row>
    <row r="28" spans="1:179" s="199" customFormat="1" ht="75" x14ac:dyDescent="0.25">
      <c r="A28" s="194">
        <f t="shared" si="0"/>
        <v>13</v>
      </c>
      <c r="B28" s="195" t="s">
        <v>1650</v>
      </c>
      <c r="C28" s="196" t="s">
        <v>237</v>
      </c>
      <c r="D28" s="197">
        <v>0</v>
      </c>
      <c r="E28" s="197"/>
      <c r="F28" s="197">
        <v>18.371000000000002</v>
      </c>
      <c r="G28" s="197">
        <v>2013</v>
      </c>
      <c r="H28" s="197">
        <v>2017</v>
      </c>
      <c r="I28" s="197" t="s">
        <v>265</v>
      </c>
      <c r="J28" s="197" t="s">
        <v>266</v>
      </c>
      <c r="K28" s="197" t="s">
        <v>266</v>
      </c>
      <c r="L28" s="197" t="s">
        <v>266</v>
      </c>
      <c r="M28" s="198"/>
      <c r="N28" s="198"/>
      <c r="O28" s="198"/>
      <c r="P28" s="198"/>
      <c r="Q28" s="198"/>
      <c r="R28" s="198"/>
      <c r="S28" s="198"/>
      <c r="T28" s="198"/>
      <c r="U28" s="198"/>
      <c r="V28" s="198"/>
      <c r="W28" s="198"/>
      <c r="X28" s="198"/>
      <c r="Y28" s="198"/>
      <c r="Z28" s="198"/>
      <c r="AA28" s="198"/>
      <c r="AB28" s="198"/>
      <c r="AC28" s="198"/>
      <c r="AD28" s="198"/>
      <c r="AE28" s="198"/>
      <c r="AF28" s="198"/>
      <c r="AG28" s="198"/>
      <c r="AH28" s="198"/>
      <c r="AI28" s="198"/>
      <c r="AJ28" s="198"/>
      <c r="AK28" s="198"/>
      <c r="AL28" s="198"/>
      <c r="AM28" s="198"/>
      <c r="AN28" s="198"/>
      <c r="AO28" s="198"/>
      <c r="AP28" s="198"/>
      <c r="AQ28" s="198"/>
      <c r="AR28" s="198"/>
      <c r="AS28" s="198"/>
      <c r="AT28" s="198"/>
      <c r="AU28" s="198"/>
      <c r="AV28" s="198"/>
      <c r="AW28" s="198"/>
      <c r="AX28" s="198"/>
      <c r="AY28" s="198"/>
      <c r="AZ28" s="198"/>
      <c r="BA28" s="198"/>
      <c r="BB28" s="198"/>
      <c r="BC28" s="198"/>
      <c r="BD28" s="198"/>
      <c r="BE28" s="198"/>
      <c r="BF28" s="198"/>
      <c r="BG28" s="198"/>
      <c r="BH28" s="198"/>
      <c r="BI28" s="198"/>
      <c r="BJ28" s="198"/>
      <c r="BK28" s="198"/>
      <c r="BL28" s="198"/>
      <c r="BM28" s="198"/>
      <c r="BN28" s="198"/>
      <c r="BO28" s="198"/>
      <c r="BP28" s="198"/>
      <c r="BQ28" s="198"/>
      <c r="BR28" s="198"/>
      <c r="BS28" s="198"/>
      <c r="BT28" s="198"/>
      <c r="BU28" s="198"/>
      <c r="BV28" s="198"/>
      <c r="BW28" s="198"/>
      <c r="BX28" s="198"/>
      <c r="BY28" s="198"/>
      <c r="BZ28" s="198"/>
      <c r="CA28" s="198"/>
      <c r="CB28" s="198"/>
      <c r="CC28" s="198"/>
      <c r="CD28" s="198"/>
      <c r="CE28" s="198"/>
      <c r="CF28" s="198"/>
      <c r="CG28" s="198"/>
      <c r="CH28" s="198"/>
      <c r="CI28" s="198"/>
      <c r="CJ28" s="198"/>
      <c r="CK28" s="198"/>
      <c r="CL28" s="198"/>
      <c r="CM28" s="198"/>
      <c r="CN28" s="198"/>
      <c r="CO28" s="198"/>
      <c r="CP28" s="198"/>
      <c r="CQ28" s="198"/>
      <c r="CR28" s="198"/>
      <c r="CS28" s="198"/>
      <c r="CT28" s="198"/>
      <c r="CU28" s="198"/>
      <c r="CV28" s="198"/>
      <c r="CW28" s="198"/>
      <c r="CX28" s="198"/>
      <c r="CY28" s="198"/>
      <c r="CZ28" s="198"/>
      <c r="DA28" s="198"/>
      <c r="DB28" s="198"/>
      <c r="DC28" s="198"/>
      <c r="DD28" s="198"/>
      <c r="DE28" s="198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  <c r="DV28" s="198"/>
      <c r="DW28" s="198"/>
      <c r="DX28" s="198"/>
      <c r="DY28" s="198"/>
      <c r="DZ28" s="198"/>
      <c r="EA28" s="198"/>
      <c r="EB28" s="198"/>
      <c r="EC28" s="198"/>
      <c r="ED28" s="198"/>
      <c r="EE28" s="198"/>
      <c r="EF28" s="198"/>
      <c r="EG28" s="198"/>
      <c r="EH28" s="198"/>
      <c r="EI28" s="198"/>
      <c r="EJ28" s="198"/>
      <c r="EK28" s="198"/>
      <c r="EL28" s="198"/>
      <c r="EM28" s="198"/>
      <c r="EN28" s="198"/>
      <c r="EO28" s="198"/>
      <c r="EP28" s="198"/>
      <c r="EQ28" s="198"/>
      <c r="ER28" s="198"/>
      <c r="ES28" s="198"/>
      <c r="ET28" s="198"/>
      <c r="EU28" s="198"/>
      <c r="EV28" s="198"/>
      <c r="EW28" s="198"/>
      <c r="EX28" s="198"/>
      <c r="EY28" s="198"/>
      <c r="EZ28" s="198"/>
      <c r="FA28" s="198"/>
      <c r="FB28" s="198"/>
      <c r="FC28" s="198"/>
      <c r="FD28" s="198"/>
      <c r="FE28" s="198"/>
      <c r="FF28" s="198"/>
      <c r="FG28" s="198"/>
      <c r="FH28" s="198"/>
      <c r="FI28" s="198"/>
      <c r="FJ28" s="198"/>
      <c r="FK28" s="198"/>
      <c r="FL28" s="198"/>
      <c r="FM28" s="198"/>
      <c r="FN28" s="198"/>
      <c r="FO28" s="198"/>
      <c r="FP28" s="198"/>
      <c r="FQ28" s="198"/>
      <c r="FR28" s="198"/>
      <c r="FS28" s="198"/>
      <c r="FT28" s="198"/>
      <c r="FU28" s="198"/>
      <c r="FV28" s="198"/>
      <c r="FW28" s="198"/>
    </row>
    <row r="29" spans="1:179" s="199" customFormat="1" ht="60" x14ac:dyDescent="0.25">
      <c r="A29" s="194">
        <f t="shared" si="0"/>
        <v>14</v>
      </c>
      <c r="B29" s="195" t="s">
        <v>547</v>
      </c>
      <c r="C29" s="196" t="s">
        <v>237</v>
      </c>
      <c r="D29" s="197">
        <v>0</v>
      </c>
      <c r="E29" s="197"/>
      <c r="F29" s="197">
        <v>17.079999999999998</v>
      </c>
      <c r="G29" s="197">
        <v>2012</v>
      </c>
      <c r="H29" s="197">
        <v>2014</v>
      </c>
      <c r="I29" s="197" t="s">
        <v>265</v>
      </c>
      <c r="J29" s="197" t="s">
        <v>266</v>
      </c>
      <c r="K29" s="197" t="s">
        <v>266</v>
      </c>
      <c r="L29" s="197" t="s">
        <v>266</v>
      </c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  <c r="AO29" s="198"/>
      <c r="AP29" s="198"/>
      <c r="AQ29" s="198"/>
      <c r="AR29" s="198"/>
      <c r="AS29" s="198"/>
      <c r="AT29" s="198"/>
      <c r="AU29" s="198"/>
      <c r="AV29" s="198"/>
      <c r="AW29" s="198"/>
      <c r="AX29" s="198"/>
      <c r="AY29" s="198"/>
      <c r="AZ29" s="198"/>
      <c r="BA29" s="198"/>
      <c r="BB29" s="198"/>
      <c r="BC29" s="198"/>
      <c r="BD29" s="198"/>
      <c r="BE29" s="198"/>
      <c r="BF29" s="198"/>
      <c r="BG29" s="198"/>
      <c r="BH29" s="198"/>
      <c r="BI29" s="198"/>
      <c r="BJ29" s="198"/>
      <c r="BK29" s="198"/>
      <c r="BL29" s="198"/>
      <c r="BM29" s="198"/>
      <c r="BN29" s="198"/>
      <c r="BO29" s="198"/>
      <c r="BP29" s="198"/>
      <c r="BQ29" s="198"/>
      <c r="BR29" s="198"/>
      <c r="BS29" s="198"/>
      <c r="BT29" s="198"/>
      <c r="BU29" s="198"/>
      <c r="BV29" s="198"/>
      <c r="BW29" s="198"/>
      <c r="BX29" s="198"/>
      <c r="BY29" s="198"/>
      <c r="BZ29" s="198"/>
      <c r="CA29" s="198"/>
      <c r="CB29" s="198"/>
      <c r="CC29" s="198"/>
      <c r="CD29" s="198"/>
      <c r="CE29" s="198"/>
      <c r="CF29" s="198"/>
      <c r="CG29" s="198"/>
      <c r="CH29" s="198"/>
      <c r="CI29" s="198"/>
      <c r="CJ29" s="198"/>
      <c r="CK29" s="198"/>
      <c r="CL29" s="198"/>
      <c r="CM29" s="198"/>
      <c r="CN29" s="198"/>
      <c r="CO29" s="198"/>
      <c r="CP29" s="198"/>
      <c r="CQ29" s="198"/>
      <c r="CR29" s="198"/>
      <c r="CS29" s="198"/>
      <c r="CT29" s="198"/>
      <c r="CU29" s="198"/>
      <c r="CV29" s="198"/>
      <c r="CW29" s="198"/>
      <c r="CX29" s="198"/>
      <c r="CY29" s="198"/>
      <c r="CZ29" s="198"/>
      <c r="DA29" s="198"/>
      <c r="DB29" s="198"/>
      <c r="DC29" s="198"/>
      <c r="DD29" s="198"/>
      <c r="DE29" s="198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  <c r="DV29" s="198"/>
      <c r="DW29" s="198"/>
      <c r="DX29" s="198"/>
      <c r="DY29" s="198"/>
      <c r="DZ29" s="198"/>
      <c r="EA29" s="198"/>
      <c r="EB29" s="198"/>
      <c r="EC29" s="198"/>
      <c r="ED29" s="198"/>
      <c r="EE29" s="198"/>
      <c r="EF29" s="198"/>
      <c r="EG29" s="198"/>
      <c r="EH29" s="198"/>
      <c r="EI29" s="198"/>
      <c r="EJ29" s="198"/>
      <c r="EK29" s="198"/>
      <c r="EL29" s="198"/>
      <c r="EM29" s="198"/>
      <c r="EN29" s="198"/>
      <c r="EO29" s="198"/>
      <c r="EP29" s="198"/>
      <c r="EQ29" s="198"/>
      <c r="ER29" s="198"/>
      <c r="ES29" s="198"/>
      <c r="ET29" s="198"/>
      <c r="EU29" s="198"/>
      <c r="EV29" s="198"/>
      <c r="EW29" s="198"/>
      <c r="EX29" s="198"/>
      <c r="EY29" s="198"/>
      <c r="EZ29" s="198"/>
      <c r="FA29" s="198"/>
      <c r="FB29" s="198"/>
      <c r="FC29" s="198"/>
      <c r="FD29" s="198"/>
      <c r="FE29" s="198"/>
      <c r="FF29" s="198"/>
      <c r="FG29" s="198"/>
      <c r="FH29" s="198"/>
      <c r="FI29" s="198"/>
      <c r="FJ29" s="198"/>
      <c r="FK29" s="198"/>
      <c r="FL29" s="198"/>
      <c r="FM29" s="198"/>
      <c r="FN29" s="198"/>
      <c r="FO29" s="198"/>
      <c r="FP29" s="198"/>
      <c r="FQ29" s="198"/>
      <c r="FR29" s="198"/>
      <c r="FS29" s="198"/>
      <c r="FT29" s="198"/>
      <c r="FU29" s="198"/>
      <c r="FV29" s="198"/>
      <c r="FW29" s="198"/>
    </row>
    <row r="30" spans="1:179" s="199" customFormat="1" ht="30" x14ac:dyDescent="0.25">
      <c r="A30" s="194">
        <f t="shared" si="0"/>
        <v>15</v>
      </c>
      <c r="B30" s="195" t="s">
        <v>548</v>
      </c>
      <c r="C30" s="196" t="s">
        <v>237</v>
      </c>
      <c r="D30" s="197">
        <v>0</v>
      </c>
      <c r="E30" s="197"/>
      <c r="F30" s="197">
        <v>0</v>
      </c>
      <c r="G30" s="197">
        <v>2013</v>
      </c>
      <c r="H30" s="197">
        <v>2014</v>
      </c>
      <c r="I30" s="197" t="s">
        <v>265</v>
      </c>
      <c r="J30" s="197" t="s">
        <v>266</v>
      </c>
      <c r="K30" s="197" t="s">
        <v>266</v>
      </c>
      <c r="L30" s="197" t="s">
        <v>266</v>
      </c>
      <c r="M30" s="198"/>
      <c r="N30" s="198"/>
      <c r="O30" s="198"/>
      <c r="P30" s="198"/>
      <c r="Q30" s="198"/>
      <c r="R30" s="198"/>
      <c r="S30" s="198"/>
      <c r="T30" s="198"/>
      <c r="U30" s="198"/>
      <c r="V30" s="198"/>
      <c r="W30" s="198"/>
      <c r="X30" s="198"/>
      <c r="Y30" s="198"/>
      <c r="Z30" s="198"/>
      <c r="AA30" s="198"/>
      <c r="AB30" s="198"/>
      <c r="AC30" s="198"/>
      <c r="AD30" s="198"/>
      <c r="AE30" s="198"/>
      <c r="AF30" s="198"/>
      <c r="AG30" s="198"/>
      <c r="AH30" s="198"/>
      <c r="AI30" s="198"/>
      <c r="AJ30" s="198"/>
      <c r="AK30" s="198"/>
      <c r="AL30" s="198"/>
      <c r="AM30" s="198"/>
      <c r="AN30" s="198"/>
      <c r="AO30" s="198"/>
      <c r="AP30" s="198"/>
      <c r="AQ30" s="198"/>
      <c r="AR30" s="198"/>
      <c r="AS30" s="198"/>
      <c r="AT30" s="198"/>
      <c r="AU30" s="198"/>
      <c r="AV30" s="198"/>
      <c r="AW30" s="198"/>
      <c r="AX30" s="198"/>
      <c r="AY30" s="198"/>
      <c r="AZ30" s="198"/>
      <c r="BA30" s="198"/>
      <c r="BB30" s="198"/>
      <c r="BC30" s="198"/>
      <c r="BD30" s="198"/>
      <c r="BE30" s="198"/>
      <c r="BF30" s="198"/>
      <c r="BG30" s="198"/>
      <c r="BH30" s="198"/>
      <c r="BI30" s="198"/>
      <c r="BJ30" s="198"/>
      <c r="BK30" s="198"/>
      <c r="BL30" s="198"/>
      <c r="BM30" s="198"/>
      <c r="BN30" s="198"/>
      <c r="BO30" s="198"/>
      <c r="BP30" s="198"/>
      <c r="BQ30" s="198"/>
      <c r="BR30" s="198"/>
      <c r="BS30" s="198"/>
      <c r="BT30" s="198"/>
      <c r="BU30" s="198"/>
      <c r="BV30" s="198"/>
      <c r="BW30" s="198"/>
      <c r="BX30" s="198"/>
      <c r="BY30" s="198"/>
      <c r="BZ30" s="198"/>
      <c r="CA30" s="198"/>
      <c r="CB30" s="198"/>
      <c r="CC30" s="198"/>
      <c r="CD30" s="198"/>
      <c r="CE30" s="198"/>
      <c r="CF30" s="198"/>
      <c r="CG30" s="198"/>
      <c r="CH30" s="198"/>
      <c r="CI30" s="198"/>
      <c r="CJ30" s="198"/>
      <c r="CK30" s="198"/>
      <c r="CL30" s="198"/>
      <c r="CM30" s="198"/>
      <c r="CN30" s="198"/>
      <c r="CO30" s="198"/>
      <c r="CP30" s="198"/>
      <c r="CQ30" s="198"/>
      <c r="CR30" s="198"/>
      <c r="CS30" s="198"/>
      <c r="CT30" s="198"/>
      <c r="CU30" s="198"/>
      <c r="CV30" s="198"/>
      <c r="CW30" s="198"/>
      <c r="CX30" s="198"/>
      <c r="CY30" s="198"/>
      <c r="CZ30" s="198"/>
      <c r="DA30" s="198"/>
      <c r="DB30" s="198"/>
      <c r="DC30" s="198"/>
      <c r="DD30" s="198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  <c r="DV30" s="198"/>
      <c r="DW30" s="198"/>
      <c r="DX30" s="198"/>
      <c r="DY30" s="198"/>
      <c r="DZ30" s="198"/>
      <c r="EA30" s="198"/>
      <c r="EB30" s="198"/>
      <c r="EC30" s="198"/>
      <c r="ED30" s="198"/>
      <c r="EE30" s="198"/>
      <c r="EF30" s="198"/>
      <c r="EG30" s="198"/>
      <c r="EH30" s="198"/>
      <c r="EI30" s="198"/>
      <c r="EJ30" s="198"/>
      <c r="EK30" s="198"/>
      <c r="EL30" s="198"/>
      <c r="EM30" s="198"/>
      <c r="EN30" s="198"/>
      <c r="EO30" s="198"/>
      <c r="EP30" s="198"/>
      <c r="EQ30" s="198"/>
      <c r="ER30" s="198"/>
      <c r="ES30" s="198"/>
      <c r="ET30" s="198"/>
      <c r="EU30" s="198"/>
      <c r="EV30" s="198"/>
      <c r="EW30" s="198"/>
      <c r="EX30" s="198"/>
      <c r="EY30" s="198"/>
      <c r="EZ30" s="198"/>
      <c r="FA30" s="198"/>
      <c r="FB30" s="198"/>
      <c r="FC30" s="198"/>
      <c r="FD30" s="198"/>
      <c r="FE30" s="198"/>
      <c r="FF30" s="198"/>
      <c r="FG30" s="198"/>
      <c r="FH30" s="198"/>
      <c r="FI30" s="198"/>
      <c r="FJ30" s="198"/>
      <c r="FK30" s="198"/>
      <c r="FL30" s="198"/>
      <c r="FM30" s="198"/>
      <c r="FN30" s="198"/>
      <c r="FO30" s="198"/>
      <c r="FP30" s="198"/>
      <c r="FQ30" s="198"/>
      <c r="FR30" s="198"/>
      <c r="FS30" s="198"/>
      <c r="FT30" s="198"/>
      <c r="FU30" s="198"/>
      <c r="FV30" s="198"/>
      <c r="FW30" s="198"/>
    </row>
    <row r="31" spans="1:179" s="199" customFormat="1" ht="75" x14ac:dyDescent="0.25">
      <c r="A31" s="194">
        <f t="shared" si="0"/>
        <v>16</v>
      </c>
      <c r="B31" s="195" t="s">
        <v>550</v>
      </c>
      <c r="C31" s="196" t="s">
        <v>237</v>
      </c>
      <c r="D31" s="197">
        <v>0</v>
      </c>
      <c r="E31" s="197"/>
      <c r="F31" s="197">
        <v>0</v>
      </c>
      <c r="G31" s="197">
        <v>2011</v>
      </c>
      <c r="H31" s="197">
        <v>2014</v>
      </c>
      <c r="I31" s="197" t="s">
        <v>265</v>
      </c>
      <c r="J31" s="197" t="s">
        <v>266</v>
      </c>
      <c r="K31" s="197" t="s">
        <v>266</v>
      </c>
      <c r="L31" s="197" t="s">
        <v>266</v>
      </c>
      <c r="M31" s="198"/>
      <c r="N31" s="198"/>
      <c r="O31" s="198"/>
      <c r="P31" s="198"/>
      <c r="Q31" s="198"/>
      <c r="R31" s="198"/>
      <c r="S31" s="198"/>
      <c r="T31" s="198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198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198"/>
      <c r="CZ31" s="198"/>
      <c r="DA31" s="198"/>
      <c r="DB31" s="198"/>
      <c r="DC31" s="198"/>
      <c r="DD31" s="198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  <c r="DV31" s="198"/>
      <c r="DW31" s="198"/>
      <c r="DX31" s="198"/>
      <c r="DY31" s="198"/>
      <c r="DZ31" s="198"/>
      <c r="EA31" s="198"/>
      <c r="EB31" s="198"/>
      <c r="EC31" s="198"/>
      <c r="ED31" s="198"/>
      <c r="EE31" s="198"/>
      <c r="EF31" s="198"/>
      <c r="EG31" s="198"/>
      <c r="EH31" s="198"/>
      <c r="EI31" s="198"/>
      <c r="EJ31" s="198"/>
      <c r="EK31" s="198"/>
      <c r="EL31" s="198"/>
      <c r="EM31" s="198"/>
      <c r="EN31" s="198"/>
      <c r="EO31" s="198"/>
      <c r="EP31" s="198"/>
      <c r="EQ31" s="198"/>
      <c r="ER31" s="198"/>
      <c r="ES31" s="198"/>
      <c r="ET31" s="198"/>
      <c r="EU31" s="198"/>
      <c r="EV31" s="198"/>
      <c r="EW31" s="198"/>
      <c r="EX31" s="198"/>
      <c r="EY31" s="198"/>
      <c r="EZ31" s="198"/>
      <c r="FA31" s="198"/>
      <c r="FB31" s="198"/>
      <c r="FC31" s="198"/>
      <c r="FD31" s="198"/>
      <c r="FE31" s="198"/>
      <c r="FF31" s="198"/>
      <c r="FG31" s="198"/>
      <c r="FH31" s="198"/>
      <c r="FI31" s="198"/>
      <c r="FJ31" s="198"/>
      <c r="FK31" s="198"/>
      <c r="FL31" s="198"/>
      <c r="FM31" s="198"/>
      <c r="FN31" s="198"/>
      <c r="FO31" s="198"/>
      <c r="FP31" s="198"/>
      <c r="FQ31" s="198"/>
      <c r="FR31" s="198"/>
      <c r="FS31" s="198"/>
      <c r="FT31" s="198"/>
      <c r="FU31" s="198"/>
      <c r="FV31" s="198"/>
      <c r="FW31" s="198"/>
    </row>
    <row r="32" spans="1:179" s="199" customFormat="1" ht="120" x14ac:dyDescent="0.25">
      <c r="A32" s="194">
        <f t="shared" si="0"/>
        <v>17</v>
      </c>
      <c r="B32" s="195" t="s">
        <v>1651</v>
      </c>
      <c r="C32" s="196" t="s">
        <v>237</v>
      </c>
      <c r="D32" s="197">
        <v>0</v>
      </c>
      <c r="E32" s="197"/>
      <c r="F32" s="197">
        <v>0</v>
      </c>
      <c r="G32" s="197">
        <v>2013</v>
      </c>
      <c r="H32" s="197">
        <v>2020</v>
      </c>
      <c r="I32" s="197" t="s">
        <v>265</v>
      </c>
      <c r="J32" s="197" t="s">
        <v>266</v>
      </c>
      <c r="K32" s="197" t="s">
        <v>266</v>
      </c>
      <c r="L32" s="197" t="s">
        <v>266</v>
      </c>
      <c r="M32" s="198"/>
      <c r="N32" s="198"/>
      <c r="O32" s="198"/>
      <c r="P32" s="198"/>
      <c r="Q32" s="198"/>
      <c r="R32" s="198"/>
      <c r="S32" s="198"/>
      <c r="T32" s="198"/>
      <c r="U32" s="198"/>
      <c r="V32" s="198"/>
      <c r="W32" s="198"/>
      <c r="X32" s="198"/>
      <c r="Y32" s="198"/>
      <c r="Z32" s="198"/>
      <c r="AA32" s="198"/>
      <c r="AB32" s="198"/>
      <c r="AC32" s="198"/>
      <c r="AD32" s="198"/>
      <c r="AE32" s="198"/>
      <c r="AF32" s="198"/>
      <c r="AG32" s="198"/>
      <c r="AH32" s="198"/>
      <c r="AI32" s="198"/>
      <c r="AJ32" s="198"/>
      <c r="AK32" s="198"/>
      <c r="AL32" s="198"/>
      <c r="AM32" s="198"/>
      <c r="AN32" s="198"/>
      <c r="AO32" s="198"/>
      <c r="AP32" s="198"/>
      <c r="AQ32" s="198"/>
      <c r="AR32" s="198"/>
      <c r="AS32" s="198"/>
      <c r="AT32" s="198"/>
      <c r="AU32" s="198"/>
      <c r="AV32" s="198"/>
      <c r="AW32" s="198"/>
      <c r="AX32" s="198"/>
      <c r="AY32" s="198"/>
      <c r="AZ32" s="198"/>
      <c r="BA32" s="198"/>
      <c r="BB32" s="198"/>
      <c r="BC32" s="198"/>
      <c r="BD32" s="198"/>
      <c r="BE32" s="198"/>
      <c r="BF32" s="198"/>
      <c r="BG32" s="198"/>
      <c r="BH32" s="198"/>
      <c r="BI32" s="198"/>
      <c r="BJ32" s="198"/>
      <c r="BK32" s="198"/>
      <c r="BL32" s="198"/>
      <c r="BM32" s="198"/>
      <c r="BN32" s="198"/>
      <c r="BO32" s="198"/>
      <c r="BP32" s="198"/>
      <c r="BQ32" s="198"/>
      <c r="BR32" s="198"/>
      <c r="BS32" s="198"/>
      <c r="BT32" s="198"/>
      <c r="BU32" s="198"/>
      <c r="BV32" s="198"/>
      <c r="BW32" s="198"/>
      <c r="BX32" s="198"/>
      <c r="BY32" s="198"/>
      <c r="BZ32" s="198"/>
      <c r="CA32" s="198"/>
      <c r="CB32" s="198"/>
      <c r="CC32" s="198"/>
      <c r="CD32" s="198"/>
      <c r="CE32" s="198"/>
      <c r="CF32" s="198"/>
      <c r="CG32" s="198"/>
      <c r="CH32" s="198"/>
      <c r="CI32" s="198"/>
      <c r="CJ32" s="198"/>
      <c r="CK32" s="198"/>
      <c r="CL32" s="198"/>
      <c r="CM32" s="198"/>
      <c r="CN32" s="198"/>
      <c r="CO32" s="198"/>
      <c r="CP32" s="198"/>
      <c r="CQ32" s="198"/>
      <c r="CR32" s="198"/>
      <c r="CS32" s="198"/>
      <c r="CT32" s="198"/>
      <c r="CU32" s="198"/>
      <c r="CV32" s="198"/>
      <c r="CW32" s="198"/>
      <c r="CX32" s="198"/>
      <c r="CY32" s="198"/>
      <c r="CZ32" s="198"/>
      <c r="DA32" s="198"/>
      <c r="DB32" s="198"/>
      <c r="DC32" s="198"/>
      <c r="DD32" s="198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  <c r="DV32" s="198"/>
      <c r="DW32" s="198"/>
      <c r="DX32" s="198"/>
      <c r="DY32" s="198"/>
      <c r="DZ32" s="198"/>
      <c r="EA32" s="198"/>
      <c r="EB32" s="198"/>
      <c r="EC32" s="198"/>
      <c r="ED32" s="198"/>
      <c r="EE32" s="198"/>
      <c r="EF32" s="198"/>
      <c r="EG32" s="198"/>
      <c r="EH32" s="198"/>
      <c r="EI32" s="198"/>
      <c r="EJ32" s="198"/>
      <c r="EK32" s="198"/>
      <c r="EL32" s="198"/>
      <c r="EM32" s="198"/>
      <c r="EN32" s="198"/>
      <c r="EO32" s="198"/>
      <c r="EP32" s="198"/>
      <c r="EQ32" s="198"/>
      <c r="ER32" s="198"/>
      <c r="ES32" s="198"/>
      <c r="ET32" s="198"/>
      <c r="EU32" s="198"/>
      <c r="EV32" s="198"/>
      <c r="EW32" s="198"/>
      <c r="EX32" s="198"/>
      <c r="EY32" s="198"/>
      <c r="EZ32" s="198"/>
      <c r="FA32" s="198"/>
      <c r="FB32" s="198"/>
      <c r="FC32" s="198"/>
      <c r="FD32" s="198"/>
      <c r="FE32" s="198"/>
      <c r="FF32" s="198"/>
      <c r="FG32" s="198"/>
      <c r="FH32" s="198"/>
      <c r="FI32" s="198"/>
      <c r="FJ32" s="198"/>
      <c r="FK32" s="198"/>
      <c r="FL32" s="198"/>
      <c r="FM32" s="198"/>
      <c r="FN32" s="198"/>
      <c r="FO32" s="198"/>
      <c r="FP32" s="198"/>
      <c r="FQ32" s="198"/>
      <c r="FR32" s="198"/>
      <c r="FS32" s="198"/>
      <c r="FT32" s="198"/>
      <c r="FU32" s="198"/>
      <c r="FV32" s="198"/>
      <c r="FW32" s="198"/>
    </row>
    <row r="33" spans="1:179" s="199" customFormat="1" ht="75" x14ac:dyDescent="0.25">
      <c r="A33" s="194">
        <f t="shared" si="0"/>
        <v>18</v>
      </c>
      <c r="B33" s="195" t="s">
        <v>560</v>
      </c>
      <c r="C33" s="196" t="s">
        <v>237</v>
      </c>
      <c r="D33" s="197">
        <v>0</v>
      </c>
      <c r="E33" s="197"/>
      <c r="F33" s="197">
        <v>0</v>
      </c>
      <c r="G33" s="197">
        <v>2015</v>
      </c>
      <c r="H33" s="197">
        <v>2017</v>
      </c>
      <c r="I33" s="197" t="s">
        <v>375</v>
      </c>
      <c r="J33" s="197" t="s">
        <v>266</v>
      </c>
      <c r="K33" s="197" t="s">
        <v>266</v>
      </c>
      <c r="L33" s="197" t="s">
        <v>266</v>
      </c>
      <c r="M33" s="198"/>
      <c r="N33" s="198"/>
      <c r="O33" s="198"/>
      <c r="P33" s="198"/>
      <c r="Q33" s="198"/>
      <c r="R33" s="198"/>
      <c r="S33" s="198"/>
      <c r="T33" s="198"/>
      <c r="U33" s="198"/>
      <c r="V33" s="198"/>
      <c r="W33" s="198"/>
      <c r="X33" s="198"/>
      <c r="Y33" s="198"/>
      <c r="Z33" s="198"/>
      <c r="AA33" s="198"/>
      <c r="AB33" s="198"/>
      <c r="AC33" s="198"/>
      <c r="AD33" s="198"/>
      <c r="AE33" s="198"/>
      <c r="AF33" s="198"/>
      <c r="AG33" s="198"/>
      <c r="AH33" s="198"/>
      <c r="AI33" s="198"/>
      <c r="AJ33" s="198"/>
      <c r="AK33" s="198"/>
      <c r="AL33" s="198"/>
      <c r="AM33" s="198"/>
      <c r="AN33" s="198"/>
      <c r="AO33" s="198"/>
      <c r="AP33" s="198"/>
      <c r="AQ33" s="198"/>
      <c r="AR33" s="198"/>
      <c r="AS33" s="198"/>
      <c r="AT33" s="198"/>
      <c r="AU33" s="198"/>
      <c r="AV33" s="198"/>
      <c r="AW33" s="198"/>
      <c r="AX33" s="198"/>
      <c r="AY33" s="198"/>
      <c r="AZ33" s="198"/>
      <c r="BA33" s="198"/>
      <c r="BB33" s="198"/>
      <c r="BC33" s="198"/>
      <c r="BD33" s="198"/>
      <c r="BE33" s="198"/>
      <c r="BF33" s="198"/>
      <c r="BG33" s="198"/>
      <c r="BH33" s="198"/>
      <c r="BI33" s="198"/>
      <c r="BJ33" s="198"/>
      <c r="BK33" s="198"/>
      <c r="BL33" s="198"/>
      <c r="BM33" s="198"/>
      <c r="BN33" s="198"/>
      <c r="BO33" s="198"/>
      <c r="BP33" s="198"/>
      <c r="BQ33" s="198"/>
      <c r="BR33" s="198"/>
      <c r="BS33" s="198"/>
      <c r="BT33" s="198"/>
      <c r="BU33" s="198"/>
      <c r="BV33" s="198"/>
      <c r="BW33" s="198"/>
      <c r="BX33" s="198"/>
      <c r="BY33" s="198"/>
      <c r="BZ33" s="198"/>
      <c r="CA33" s="198"/>
      <c r="CB33" s="198"/>
      <c r="CC33" s="198"/>
      <c r="CD33" s="198"/>
      <c r="CE33" s="198"/>
      <c r="CF33" s="198"/>
      <c r="CG33" s="198"/>
      <c r="CH33" s="198"/>
      <c r="CI33" s="198"/>
      <c r="CJ33" s="198"/>
      <c r="CK33" s="198"/>
      <c r="CL33" s="198"/>
      <c r="CM33" s="198"/>
      <c r="CN33" s="198"/>
      <c r="CO33" s="198"/>
      <c r="CP33" s="198"/>
      <c r="CQ33" s="198"/>
      <c r="CR33" s="198"/>
      <c r="CS33" s="198"/>
      <c r="CT33" s="198"/>
      <c r="CU33" s="198"/>
      <c r="CV33" s="198"/>
      <c r="CW33" s="198"/>
      <c r="CX33" s="198"/>
      <c r="CY33" s="198"/>
      <c r="CZ33" s="198"/>
      <c r="DA33" s="198"/>
      <c r="DB33" s="198"/>
      <c r="DC33" s="198"/>
      <c r="DD33" s="198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  <c r="DV33" s="198"/>
      <c r="DW33" s="198"/>
      <c r="DX33" s="198"/>
      <c r="DY33" s="198"/>
      <c r="DZ33" s="198"/>
      <c r="EA33" s="198"/>
      <c r="EB33" s="198"/>
      <c r="EC33" s="198"/>
      <c r="ED33" s="198"/>
      <c r="EE33" s="198"/>
      <c r="EF33" s="198"/>
      <c r="EG33" s="198"/>
      <c r="EH33" s="198"/>
      <c r="EI33" s="198"/>
      <c r="EJ33" s="198"/>
      <c r="EK33" s="198"/>
      <c r="EL33" s="198"/>
      <c r="EM33" s="198"/>
      <c r="EN33" s="198"/>
      <c r="EO33" s="198"/>
      <c r="EP33" s="198"/>
      <c r="EQ33" s="198"/>
      <c r="ER33" s="198"/>
      <c r="ES33" s="198"/>
      <c r="ET33" s="198"/>
      <c r="EU33" s="198"/>
      <c r="EV33" s="198"/>
      <c r="EW33" s="198"/>
      <c r="EX33" s="198"/>
      <c r="EY33" s="198"/>
      <c r="EZ33" s="198"/>
      <c r="FA33" s="198"/>
      <c r="FB33" s="198"/>
      <c r="FC33" s="198"/>
      <c r="FD33" s="198"/>
      <c r="FE33" s="198"/>
      <c r="FF33" s="198"/>
      <c r="FG33" s="198"/>
      <c r="FH33" s="198"/>
      <c r="FI33" s="198"/>
      <c r="FJ33" s="198"/>
      <c r="FK33" s="198"/>
      <c r="FL33" s="198"/>
      <c r="FM33" s="198"/>
      <c r="FN33" s="198"/>
      <c r="FO33" s="198"/>
      <c r="FP33" s="198"/>
      <c r="FQ33" s="198"/>
      <c r="FR33" s="198"/>
      <c r="FS33" s="198"/>
      <c r="FT33" s="198"/>
      <c r="FU33" s="198"/>
      <c r="FV33" s="198"/>
      <c r="FW33" s="198"/>
    </row>
    <row r="34" spans="1:179" s="199" customFormat="1" ht="75" x14ac:dyDescent="0.25">
      <c r="A34" s="194">
        <f t="shared" si="0"/>
        <v>19</v>
      </c>
      <c r="B34" s="195" t="s">
        <v>557</v>
      </c>
      <c r="C34" s="196" t="s">
        <v>237</v>
      </c>
      <c r="D34" s="197">
        <v>0</v>
      </c>
      <c r="E34" s="197"/>
      <c r="F34" s="197">
        <v>0</v>
      </c>
      <c r="G34" s="197">
        <v>2014</v>
      </c>
      <c r="H34" s="197">
        <v>2015</v>
      </c>
      <c r="I34" s="197" t="s">
        <v>265</v>
      </c>
      <c r="J34" s="197" t="s">
        <v>266</v>
      </c>
      <c r="K34" s="197" t="s">
        <v>266</v>
      </c>
      <c r="L34" s="197" t="s">
        <v>266</v>
      </c>
      <c r="M34" s="198"/>
      <c r="N34" s="198"/>
      <c r="O34" s="198"/>
      <c r="P34" s="198"/>
      <c r="Q34" s="198"/>
      <c r="R34" s="198"/>
      <c r="S34" s="198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98"/>
      <c r="AW34" s="198"/>
      <c r="AX34" s="198"/>
      <c r="AY34" s="198"/>
      <c r="AZ34" s="198"/>
      <c r="BA34" s="198"/>
      <c r="BB34" s="198"/>
      <c r="BC34" s="198"/>
      <c r="BD34" s="198"/>
      <c r="BE34" s="198"/>
      <c r="BF34" s="198"/>
      <c r="BG34" s="198"/>
      <c r="BH34" s="198"/>
      <c r="BI34" s="198"/>
      <c r="BJ34" s="198"/>
      <c r="BK34" s="198"/>
      <c r="BL34" s="198"/>
      <c r="BM34" s="198"/>
      <c r="BN34" s="198"/>
      <c r="BO34" s="198"/>
      <c r="BP34" s="198"/>
      <c r="BQ34" s="198"/>
      <c r="BR34" s="198"/>
      <c r="BS34" s="198"/>
      <c r="BT34" s="198"/>
      <c r="BU34" s="198"/>
      <c r="BV34" s="198"/>
      <c r="BW34" s="198"/>
      <c r="BX34" s="198"/>
      <c r="BY34" s="198"/>
      <c r="BZ34" s="198"/>
      <c r="CA34" s="198"/>
      <c r="CB34" s="198"/>
      <c r="CC34" s="198"/>
      <c r="CD34" s="198"/>
      <c r="CE34" s="198"/>
      <c r="CF34" s="198"/>
      <c r="CG34" s="198"/>
      <c r="CH34" s="198"/>
      <c r="CI34" s="198"/>
      <c r="CJ34" s="198"/>
      <c r="CK34" s="198"/>
      <c r="CL34" s="198"/>
      <c r="CM34" s="198"/>
      <c r="CN34" s="198"/>
      <c r="CO34" s="198"/>
      <c r="CP34" s="198"/>
      <c r="CQ34" s="198"/>
      <c r="CR34" s="198"/>
      <c r="CS34" s="198"/>
      <c r="CT34" s="198"/>
      <c r="CU34" s="198"/>
      <c r="CV34" s="198"/>
      <c r="CW34" s="198"/>
      <c r="CX34" s="198"/>
      <c r="CY34" s="198"/>
      <c r="CZ34" s="198"/>
      <c r="DA34" s="198"/>
      <c r="DB34" s="198"/>
      <c r="DC34" s="198"/>
      <c r="DD34" s="198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  <c r="DV34" s="198"/>
      <c r="DW34" s="198"/>
      <c r="DX34" s="198"/>
      <c r="DY34" s="198"/>
      <c r="DZ34" s="198"/>
      <c r="EA34" s="198"/>
      <c r="EB34" s="198"/>
      <c r="EC34" s="198"/>
      <c r="ED34" s="198"/>
      <c r="EE34" s="198"/>
      <c r="EF34" s="198"/>
      <c r="EG34" s="198"/>
      <c r="EH34" s="198"/>
      <c r="EI34" s="198"/>
      <c r="EJ34" s="198"/>
      <c r="EK34" s="198"/>
      <c r="EL34" s="198"/>
      <c r="EM34" s="198"/>
      <c r="EN34" s="198"/>
      <c r="EO34" s="198"/>
      <c r="EP34" s="198"/>
      <c r="EQ34" s="198"/>
      <c r="ER34" s="198"/>
      <c r="ES34" s="198"/>
      <c r="ET34" s="198"/>
      <c r="EU34" s="198"/>
      <c r="EV34" s="198"/>
      <c r="EW34" s="198"/>
      <c r="EX34" s="198"/>
      <c r="EY34" s="198"/>
      <c r="EZ34" s="198"/>
      <c r="FA34" s="198"/>
      <c r="FB34" s="198"/>
      <c r="FC34" s="198"/>
      <c r="FD34" s="198"/>
      <c r="FE34" s="198"/>
      <c r="FF34" s="198"/>
      <c r="FG34" s="198"/>
      <c r="FH34" s="198"/>
      <c r="FI34" s="198"/>
      <c r="FJ34" s="198"/>
      <c r="FK34" s="198"/>
      <c r="FL34" s="198"/>
      <c r="FM34" s="198"/>
      <c r="FN34" s="198"/>
      <c r="FO34" s="198"/>
      <c r="FP34" s="198"/>
      <c r="FQ34" s="198"/>
      <c r="FR34" s="198"/>
      <c r="FS34" s="198"/>
      <c r="FT34" s="198"/>
      <c r="FU34" s="198"/>
      <c r="FV34" s="198"/>
      <c r="FW34" s="198"/>
    </row>
    <row r="35" spans="1:179" s="199" customFormat="1" ht="30" x14ac:dyDescent="0.25">
      <c r="A35" s="194">
        <f t="shared" si="0"/>
        <v>20</v>
      </c>
      <c r="B35" s="195" t="s">
        <v>1652</v>
      </c>
      <c r="C35" s="196" t="s">
        <v>237</v>
      </c>
      <c r="D35" s="197">
        <v>63</v>
      </c>
      <c r="E35" s="197"/>
      <c r="F35" s="197">
        <v>0</v>
      </c>
      <c r="G35" s="197">
        <v>2014</v>
      </c>
      <c r="H35" s="197">
        <v>2015</v>
      </c>
      <c r="I35" s="197" t="s">
        <v>265</v>
      </c>
      <c r="J35" s="197" t="s">
        <v>266</v>
      </c>
      <c r="K35" s="197" t="s">
        <v>266</v>
      </c>
      <c r="L35" s="197" t="s">
        <v>266</v>
      </c>
      <c r="M35" s="198"/>
      <c r="N35" s="198"/>
      <c r="O35" s="198"/>
      <c r="P35" s="198"/>
      <c r="Q35" s="198"/>
      <c r="R35" s="198"/>
      <c r="S35" s="198"/>
      <c r="T35" s="198"/>
      <c r="U35" s="198"/>
      <c r="V35" s="198"/>
      <c r="W35" s="198"/>
      <c r="X35" s="198"/>
      <c r="Y35" s="198"/>
      <c r="Z35" s="198"/>
      <c r="AA35" s="198"/>
      <c r="AB35" s="198"/>
      <c r="AC35" s="198"/>
      <c r="AD35" s="198"/>
      <c r="AE35" s="198"/>
      <c r="AF35" s="198"/>
      <c r="AG35" s="198"/>
      <c r="AH35" s="198"/>
      <c r="AI35" s="198"/>
      <c r="AJ35" s="198"/>
      <c r="AK35" s="198"/>
      <c r="AL35" s="198"/>
      <c r="AM35" s="198"/>
      <c r="AN35" s="198"/>
      <c r="AO35" s="198"/>
      <c r="AP35" s="198"/>
      <c r="AQ35" s="198"/>
      <c r="AR35" s="198"/>
      <c r="AS35" s="198"/>
      <c r="AT35" s="198"/>
      <c r="AU35" s="198"/>
      <c r="AV35" s="198"/>
      <c r="AW35" s="198"/>
      <c r="AX35" s="198"/>
      <c r="AY35" s="198"/>
      <c r="AZ35" s="198"/>
      <c r="BA35" s="198"/>
      <c r="BB35" s="198"/>
      <c r="BC35" s="198"/>
      <c r="BD35" s="198"/>
      <c r="BE35" s="198"/>
      <c r="BF35" s="198"/>
      <c r="BG35" s="198"/>
      <c r="BH35" s="198"/>
      <c r="BI35" s="198"/>
      <c r="BJ35" s="198"/>
      <c r="BK35" s="198"/>
      <c r="BL35" s="198"/>
      <c r="BM35" s="198"/>
      <c r="BN35" s="198"/>
      <c r="BO35" s="198"/>
      <c r="BP35" s="198"/>
      <c r="BQ35" s="198"/>
      <c r="BR35" s="198"/>
      <c r="BS35" s="198"/>
      <c r="BT35" s="198"/>
      <c r="BU35" s="198"/>
      <c r="BV35" s="198"/>
      <c r="BW35" s="198"/>
      <c r="BX35" s="198"/>
      <c r="BY35" s="198"/>
      <c r="BZ35" s="198"/>
      <c r="CA35" s="198"/>
      <c r="CB35" s="198"/>
      <c r="CC35" s="198"/>
      <c r="CD35" s="198"/>
      <c r="CE35" s="198"/>
      <c r="CF35" s="198"/>
      <c r="CG35" s="198"/>
      <c r="CH35" s="198"/>
      <c r="CI35" s="198"/>
      <c r="CJ35" s="198"/>
      <c r="CK35" s="198"/>
      <c r="CL35" s="198"/>
      <c r="CM35" s="198"/>
      <c r="CN35" s="198"/>
      <c r="CO35" s="198"/>
      <c r="CP35" s="198"/>
      <c r="CQ35" s="198"/>
      <c r="CR35" s="198"/>
      <c r="CS35" s="198"/>
      <c r="CT35" s="198"/>
      <c r="CU35" s="198"/>
      <c r="CV35" s="198"/>
      <c r="CW35" s="198"/>
      <c r="CX35" s="198"/>
      <c r="CY35" s="198"/>
      <c r="CZ35" s="198"/>
      <c r="DA35" s="198"/>
      <c r="DB35" s="198"/>
      <c r="DC35" s="198"/>
      <c r="DD35" s="198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  <c r="DV35" s="198"/>
      <c r="DW35" s="198"/>
      <c r="DX35" s="198"/>
      <c r="DY35" s="198"/>
      <c r="DZ35" s="198"/>
      <c r="EA35" s="198"/>
      <c r="EB35" s="198"/>
      <c r="EC35" s="198"/>
      <c r="ED35" s="198"/>
      <c r="EE35" s="198"/>
      <c r="EF35" s="198"/>
      <c r="EG35" s="198"/>
      <c r="EH35" s="198"/>
      <c r="EI35" s="198"/>
      <c r="EJ35" s="198"/>
      <c r="EK35" s="198"/>
      <c r="EL35" s="198"/>
      <c r="EM35" s="198"/>
      <c r="EN35" s="198"/>
      <c r="EO35" s="198"/>
      <c r="EP35" s="198"/>
      <c r="EQ35" s="198"/>
      <c r="ER35" s="198"/>
      <c r="ES35" s="198"/>
      <c r="ET35" s="198"/>
      <c r="EU35" s="198"/>
      <c r="EV35" s="198"/>
      <c r="EW35" s="198"/>
      <c r="EX35" s="198"/>
      <c r="EY35" s="198"/>
      <c r="EZ35" s="198"/>
      <c r="FA35" s="198"/>
      <c r="FB35" s="198"/>
      <c r="FC35" s="198"/>
      <c r="FD35" s="198"/>
      <c r="FE35" s="198"/>
      <c r="FF35" s="198"/>
      <c r="FG35" s="198"/>
      <c r="FH35" s="198"/>
      <c r="FI35" s="198"/>
      <c r="FJ35" s="198"/>
      <c r="FK35" s="198"/>
      <c r="FL35" s="198"/>
      <c r="FM35" s="198"/>
      <c r="FN35" s="198"/>
      <c r="FO35" s="198"/>
      <c r="FP35" s="198"/>
      <c r="FQ35" s="198"/>
      <c r="FR35" s="198"/>
      <c r="FS35" s="198"/>
      <c r="FT35" s="198"/>
      <c r="FU35" s="198"/>
      <c r="FV35" s="198"/>
      <c r="FW35" s="198"/>
    </row>
    <row r="36" spans="1:179" s="199" customFormat="1" ht="255" x14ac:dyDescent="0.25">
      <c r="A36" s="194">
        <f t="shared" si="0"/>
        <v>21</v>
      </c>
      <c r="B36" s="195" t="s">
        <v>553</v>
      </c>
      <c r="C36" s="196" t="s">
        <v>237</v>
      </c>
      <c r="D36" s="197">
        <v>10</v>
      </c>
      <c r="E36" s="197"/>
      <c r="F36" s="197">
        <v>0</v>
      </c>
      <c r="G36" s="197">
        <v>2006</v>
      </c>
      <c r="H36" s="197">
        <v>2020</v>
      </c>
      <c r="I36" s="197" t="s">
        <v>265</v>
      </c>
      <c r="J36" s="197" t="s">
        <v>266</v>
      </c>
      <c r="K36" s="197" t="s">
        <v>266</v>
      </c>
      <c r="L36" s="197" t="s">
        <v>266</v>
      </c>
      <c r="M36" s="198"/>
      <c r="N36" s="198"/>
      <c r="O36" s="198"/>
      <c r="P36" s="198"/>
      <c r="Q36" s="198"/>
      <c r="R36" s="198"/>
      <c r="S36" s="198"/>
      <c r="T36" s="198"/>
      <c r="U36" s="198"/>
      <c r="V36" s="198"/>
      <c r="W36" s="198"/>
      <c r="X36" s="198"/>
      <c r="Y36" s="198"/>
      <c r="Z36" s="198"/>
      <c r="AA36" s="198"/>
      <c r="AB36" s="198"/>
      <c r="AC36" s="198"/>
      <c r="AD36" s="198"/>
      <c r="AE36" s="198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  <c r="AP36" s="198"/>
      <c r="AQ36" s="198"/>
      <c r="AR36" s="198"/>
      <c r="AS36" s="198"/>
      <c r="AT36" s="198"/>
      <c r="AU36" s="198"/>
      <c r="AV36" s="198"/>
      <c r="AW36" s="198"/>
      <c r="AX36" s="198"/>
      <c r="AY36" s="198"/>
      <c r="AZ36" s="198"/>
      <c r="BA36" s="198"/>
      <c r="BB36" s="198"/>
      <c r="BC36" s="198"/>
      <c r="BD36" s="198"/>
      <c r="BE36" s="198"/>
      <c r="BF36" s="198"/>
      <c r="BG36" s="198"/>
      <c r="BH36" s="198"/>
      <c r="BI36" s="198"/>
      <c r="BJ36" s="198"/>
      <c r="BK36" s="198"/>
      <c r="BL36" s="198"/>
      <c r="BM36" s="198"/>
      <c r="BN36" s="198"/>
      <c r="BO36" s="198"/>
      <c r="BP36" s="198"/>
      <c r="BQ36" s="198"/>
      <c r="BR36" s="198"/>
      <c r="BS36" s="198"/>
      <c r="BT36" s="198"/>
      <c r="BU36" s="198"/>
      <c r="BV36" s="198"/>
      <c r="BW36" s="198"/>
      <c r="BX36" s="198"/>
      <c r="BY36" s="198"/>
      <c r="BZ36" s="198"/>
      <c r="CA36" s="198"/>
      <c r="CB36" s="198"/>
      <c r="CC36" s="198"/>
      <c r="CD36" s="198"/>
      <c r="CE36" s="198"/>
      <c r="CF36" s="198"/>
      <c r="CG36" s="198"/>
      <c r="CH36" s="198"/>
      <c r="CI36" s="198"/>
      <c r="CJ36" s="198"/>
      <c r="CK36" s="198"/>
      <c r="CL36" s="198"/>
      <c r="CM36" s="198"/>
      <c r="CN36" s="198"/>
      <c r="CO36" s="198"/>
      <c r="CP36" s="198"/>
      <c r="CQ36" s="198"/>
      <c r="CR36" s="198"/>
      <c r="CS36" s="198"/>
      <c r="CT36" s="198"/>
      <c r="CU36" s="198"/>
      <c r="CV36" s="198"/>
      <c r="CW36" s="198"/>
      <c r="CX36" s="198"/>
      <c r="CY36" s="198"/>
      <c r="CZ36" s="198"/>
      <c r="DA36" s="198"/>
      <c r="DB36" s="198"/>
      <c r="DC36" s="198"/>
      <c r="DD36" s="198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  <c r="DV36" s="198"/>
      <c r="DW36" s="198"/>
      <c r="DX36" s="198"/>
      <c r="DY36" s="198"/>
      <c r="DZ36" s="198"/>
      <c r="EA36" s="198"/>
      <c r="EB36" s="198"/>
      <c r="EC36" s="198"/>
      <c r="ED36" s="198"/>
      <c r="EE36" s="198"/>
      <c r="EF36" s="198"/>
      <c r="EG36" s="198"/>
      <c r="EH36" s="198"/>
      <c r="EI36" s="198"/>
      <c r="EJ36" s="198"/>
      <c r="EK36" s="198"/>
      <c r="EL36" s="198"/>
      <c r="EM36" s="198"/>
      <c r="EN36" s="198"/>
      <c r="EO36" s="198"/>
      <c r="EP36" s="198"/>
      <c r="EQ36" s="198"/>
      <c r="ER36" s="198"/>
      <c r="ES36" s="198"/>
      <c r="ET36" s="198"/>
      <c r="EU36" s="198"/>
      <c r="EV36" s="198"/>
      <c r="EW36" s="198"/>
      <c r="EX36" s="198"/>
      <c r="EY36" s="198"/>
      <c r="EZ36" s="198"/>
      <c r="FA36" s="198"/>
      <c r="FB36" s="198"/>
      <c r="FC36" s="198"/>
      <c r="FD36" s="198"/>
      <c r="FE36" s="198"/>
      <c r="FF36" s="198"/>
      <c r="FG36" s="198"/>
      <c r="FH36" s="198"/>
      <c r="FI36" s="198"/>
      <c r="FJ36" s="198"/>
      <c r="FK36" s="198"/>
      <c r="FL36" s="198"/>
      <c r="FM36" s="198"/>
      <c r="FN36" s="198"/>
      <c r="FO36" s="198"/>
      <c r="FP36" s="198"/>
      <c r="FQ36" s="198"/>
      <c r="FR36" s="198"/>
      <c r="FS36" s="198"/>
      <c r="FT36" s="198"/>
      <c r="FU36" s="198"/>
      <c r="FV36" s="198"/>
      <c r="FW36" s="198"/>
    </row>
    <row r="37" spans="1:179" s="199" customFormat="1" ht="60" x14ac:dyDescent="0.25">
      <c r="A37" s="194">
        <f t="shared" si="0"/>
        <v>22</v>
      </c>
      <c r="B37" s="195" t="s">
        <v>555</v>
      </c>
      <c r="C37" s="196" t="s">
        <v>237</v>
      </c>
      <c r="D37" s="197">
        <v>32</v>
      </c>
      <c r="E37" s="197"/>
      <c r="F37" s="197">
        <v>0</v>
      </c>
      <c r="G37" s="197">
        <v>2013</v>
      </c>
      <c r="H37" s="197">
        <v>2014</v>
      </c>
      <c r="I37" s="197" t="s">
        <v>265</v>
      </c>
      <c r="J37" s="197" t="s">
        <v>266</v>
      </c>
      <c r="K37" s="197" t="s">
        <v>266</v>
      </c>
      <c r="L37" s="197" t="s">
        <v>266</v>
      </c>
      <c r="M37" s="198"/>
      <c r="N37" s="198"/>
      <c r="O37" s="198"/>
      <c r="P37" s="198"/>
      <c r="Q37" s="198"/>
      <c r="R37" s="198"/>
      <c r="S37" s="198"/>
      <c r="T37" s="198"/>
      <c r="U37" s="198"/>
      <c r="V37" s="198"/>
      <c r="W37" s="198"/>
      <c r="X37" s="198"/>
      <c r="Y37" s="198"/>
      <c r="Z37" s="198"/>
      <c r="AA37" s="198"/>
      <c r="AB37" s="198"/>
      <c r="AC37" s="198"/>
      <c r="AD37" s="198"/>
      <c r="AE37" s="198"/>
      <c r="AF37" s="198"/>
      <c r="AG37" s="198"/>
      <c r="AH37" s="198"/>
      <c r="AI37" s="198"/>
      <c r="AJ37" s="198"/>
      <c r="AK37" s="198"/>
      <c r="AL37" s="198"/>
      <c r="AM37" s="198"/>
      <c r="AN37" s="198"/>
      <c r="AO37" s="198"/>
      <c r="AP37" s="198"/>
      <c r="AQ37" s="198"/>
      <c r="AR37" s="198"/>
      <c r="AS37" s="198"/>
      <c r="AT37" s="198"/>
      <c r="AU37" s="198"/>
      <c r="AV37" s="198"/>
      <c r="AW37" s="198"/>
      <c r="AX37" s="198"/>
      <c r="AY37" s="198"/>
      <c r="AZ37" s="198"/>
      <c r="BA37" s="198"/>
      <c r="BB37" s="198"/>
      <c r="BC37" s="198"/>
      <c r="BD37" s="198"/>
      <c r="BE37" s="198"/>
      <c r="BF37" s="198"/>
      <c r="BG37" s="198"/>
      <c r="BH37" s="198"/>
      <c r="BI37" s="198"/>
      <c r="BJ37" s="198"/>
      <c r="BK37" s="198"/>
      <c r="BL37" s="198"/>
      <c r="BM37" s="198"/>
      <c r="BN37" s="198"/>
      <c r="BO37" s="198"/>
      <c r="BP37" s="198"/>
      <c r="BQ37" s="198"/>
      <c r="BR37" s="198"/>
      <c r="BS37" s="198"/>
      <c r="BT37" s="198"/>
      <c r="BU37" s="198"/>
      <c r="BV37" s="198"/>
      <c r="BW37" s="198"/>
      <c r="BX37" s="198"/>
      <c r="BY37" s="198"/>
      <c r="BZ37" s="198"/>
      <c r="CA37" s="198"/>
      <c r="CB37" s="198"/>
      <c r="CC37" s="198"/>
      <c r="CD37" s="198"/>
      <c r="CE37" s="198"/>
      <c r="CF37" s="198"/>
      <c r="CG37" s="198"/>
      <c r="CH37" s="198"/>
      <c r="CI37" s="198"/>
      <c r="CJ37" s="198"/>
      <c r="CK37" s="198"/>
      <c r="CL37" s="198"/>
      <c r="CM37" s="198"/>
      <c r="CN37" s="198"/>
      <c r="CO37" s="198"/>
      <c r="CP37" s="198"/>
      <c r="CQ37" s="198"/>
      <c r="CR37" s="198"/>
      <c r="CS37" s="198"/>
      <c r="CT37" s="198"/>
      <c r="CU37" s="198"/>
      <c r="CV37" s="198"/>
      <c r="CW37" s="198"/>
      <c r="CX37" s="198"/>
      <c r="CY37" s="198"/>
      <c r="CZ37" s="198"/>
      <c r="DA37" s="198"/>
      <c r="DB37" s="198"/>
      <c r="DC37" s="198"/>
      <c r="DD37" s="198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  <c r="DV37" s="198"/>
      <c r="DW37" s="198"/>
      <c r="DX37" s="198"/>
      <c r="DY37" s="198"/>
      <c r="DZ37" s="198"/>
      <c r="EA37" s="198"/>
      <c r="EB37" s="198"/>
      <c r="EC37" s="198"/>
      <c r="ED37" s="198"/>
      <c r="EE37" s="198"/>
      <c r="EF37" s="198"/>
      <c r="EG37" s="198"/>
      <c r="EH37" s="198"/>
      <c r="EI37" s="198"/>
      <c r="EJ37" s="198"/>
      <c r="EK37" s="198"/>
      <c r="EL37" s="198"/>
      <c r="EM37" s="198"/>
      <c r="EN37" s="198"/>
      <c r="EO37" s="198"/>
      <c r="EP37" s="198"/>
      <c r="EQ37" s="198"/>
      <c r="ER37" s="198"/>
      <c r="ES37" s="198"/>
      <c r="ET37" s="198"/>
      <c r="EU37" s="198"/>
      <c r="EV37" s="198"/>
      <c r="EW37" s="198"/>
      <c r="EX37" s="198"/>
      <c r="EY37" s="198"/>
      <c r="EZ37" s="198"/>
      <c r="FA37" s="198"/>
      <c r="FB37" s="198"/>
      <c r="FC37" s="198"/>
      <c r="FD37" s="198"/>
      <c r="FE37" s="198"/>
      <c r="FF37" s="198"/>
      <c r="FG37" s="198"/>
      <c r="FH37" s="198"/>
      <c r="FI37" s="198"/>
      <c r="FJ37" s="198"/>
      <c r="FK37" s="198"/>
      <c r="FL37" s="198"/>
      <c r="FM37" s="198"/>
      <c r="FN37" s="198"/>
      <c r="FO37" s="198"/>
      <c r="FP37" s="198"/>
      <c r="FQ37" s="198"/>
      <c r="FR37" s="198"/>
      <c r="FS37" s="198"/>
      <c r="FT37" s="198"/>
      <c r="FU37" s="198"/>
      <c r="FV37" s="198"/>
      <c r="FW37" s="198"/>
    </row>
    <row r="38" spans="1:179" s="199" customFormat="1" ht="105" x14ac:dyDescent="0.25">
      <c r="A38" s="194">
        <f t="shared" si="0"/>
        <v>23</v>
      </c>
      <c r="B38" s="195" t="s">
        <v>1653</v>
      </c>
      <c r="C38" s="196" t="s">
        <v>237</v>
      </c>
      <c r="D38" s="197">
        <v>0</v>
      </c>
      <c r="E38" s="197"/>
      <c r="F38" s="197">
        <v>0</v>
      </c>
      <c r="G38" s="197">
        <v>2013</v>
      </c>
      <c r="H38" s="197">
        <v>2015</v>
      </c>
      <c r="I38" s="197" t="s">
        <v>265</v>
      </c>
      <c r="J38" s="197" t="s">
        <v>266</v>
      </c>
      <c r="K38" s="197" t="s">
        <v>266</v>
      </c>
      <c r="L38" s="197" t="s">
        <v>266</v>
      </c>
      <c r="M38" s="198"/>
      <c r="N38" s="198"/>
      <c r="O38" s="198"/>
      <c r="P38" s="198"/>
      <c r="Q38" s="198"/>
      <c r="R38" s="198"/>
      <c r="S38" s="198"/>
      <c r="T38" s="198"/>
      <c r="U38" s="198"/>
      <c r="V38" s="198"/>
      <c r="W38" s="198"/>
      <c r="X38" s="198"/>
      <c r="Y38" s="198"/>
      <c r="Z38" s="198"/>
      <c r="AA38" s="198"/>
      <c r="AB38" s="198"/>
      <c r="AC38" s="198"/>
      <c r="AD38" s="198"/>
      <c r="AE38" s="198"/>
      <c r="AF38" s="198"/>
      <c r="AG38" s="198"/>
      <c r="AH38" s="198"/>
      <c r="AI38" s="198"/>
      <c r="AJ38" s="198"/>
      <c r="AK38" s="198"/>
      <c r="AL38" s="198"/>
      <c r="AM38" s="198"/>
      <c r="AN38" s="198"/>
      <c r="AO38" s="198"/>
      <c r="AP38" s="198"/>
      <c r="AQ38" s="198"/>
      <c r="AR38" s="198"/>
      <c r="AS38" s="198"/>
      <c r="AT38" s="198"/>
      <c r="AU38" s="198"/>
      <c r="AV38" s="198"/>
      <c r="AW38" s="198"/>
      <c r="AX38" s="198"/>
      <c r="AY38" s="198"/>
      <c r="AZ38" s="198"/>
      <c r="BA38" s="198"/>
      <c r="BB38" s="198"/>
      <c r="BC38" s="198"/>
      <c r="BD38" s="198"/>
      <c r="BE38" s="198"/>
      <c r="BF38" s="198"/>
      <c r="BG38" s="198"/>
      <c r="BH38" s="198"/>
      <c r="BI38" s="198"/>
      <c r="BJ38" s="198"/>
      <c r="BK38" s="198"/>
      <c r="BL38" s="198"/>
      <c r="BM38" s="198"/>
      <c r="BN38" s="198"/>
      <c r="BO38" s="198"/>
      <c r="BP38" s="198"/>
      <c r="BQ38" s="198"/>
      <c r="BR38" s="198"/>
      <c r="BS38" s="198"/>
      <c r="BT38" s="198"/>
      <c r="BU38" s="198"/>
      <c r="BV38" s="198"/>
      <c r="BW38" s="198"/>
      <c r="BX38" s="198"/>
      <c r="BY38" s="198"/>
      <c r="BZ38" s="198"/>
      <c r="CA38" s="198"/>
      <c r="CB38" s="198"/>
      <c r="CC38" s="198"/>
      <c r="CD38" s="198"/>
      <c r="CE38" s="198"/>
      <c r="CF38" s="198"/>
      <c r="CG38" s="198"/>
      <c r="CH38" s="198"/>
      <c r="CI38" s="198"/>
      <c r="CJ38" s="198"/>
      <c r="CK38" s="198"/>
      <c r="CL38" s="198"/>
      <c r="CM38" s="198"/>
      <c r="CN38" s="198"/>
      <c r="CO38" s="198"/>
      <c r="CP38" s="198"/>
      <c r="CQ38" s="198"/>
      <c r="CR38" s="198"/>
      <c r="CS38" s="198"/>
      <c r="CT38" s="198"/>
      <c r="CU38" s="198"/>
      <c r="CV38" s="198"/>
      <c r="CW38" s="198"/>
      <c r="CX38" s="198"/>
      <c r="CY38" s="198"/>
      <c r="CZ38" s="198"/>
      <c r="DA38" s="198"/>
      <c r="DB38" s="198"/>
      <c r="DC38" s="198"/>
      <c r="DD38" s="198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  <c r="DV38" s="198"/>
      <c r="DW38" s="198"/>
      <c r="DX38" s="198"/>
      <c r="DY38" s="198"/>
      <c r="DZ38" s="198"/>
      <c r="EA38" s="198"/>
      <c r="EB38" s="198"/>
      <c r="EC38" s="198"/>
      <c r="ED38" s="198"/>
      <c r="EE38" s="198"/>
      <c r="EF38" s="198"/>
      <c r="EG38" s="198"/>
      <c r="EH38" s="198"/>
      <c r="EI38" s="198"/>
      <c r="EJ38" s="198"/>
      <c r="EK38" s="198"/>
      <c r="EL38" s="198"/>
      <c r="EM38" s="198"/>
      <c r="EN38" s="198"/>
      <c r="EO38" s="198"/>
      <c r="EP38" s="198"/>
      <c r="EQ38" s="198"/>
      <c r="ER38" s="198"/>
      <c r="ES38" s="198"/>
      <c r="ET38" s="198"/>
      <c r="EU38" s="198"/>
      <c r="EV38" s="198"/>
      <c r="EW38" s="198"/>
      <c r="EX38" s="198"/>
      <c r="EY38" s="198"/>
      <c r="EZ38" s="198"/>
      <c r="FA38" s="198"/>
      <c r="FB38" s="198"/>
      <c r="FC38" s="198"/>
      <c r="FD38" s="198"/>
      <c r="FE38" s="198"/>
      <c r="FF38" s="198"/>
      <c r="FG38" s="198"/>
      <c r="FH38" s="198"/>
      <c r="FI38" s="198"/>
      <c r="FJ38" s="198"/>
      <c r="FK38" s="198"/>
      <c r="FL38" s="198"/>
      <c r="FM38" s="198"/>
      <c r="FN38" s="198"/>
      <c r="FO38" s="198"/>
      <c r="FP38" s="198"/>
      <c r="FQ38" s="198"/>
      <c r="FR38" s="198"/>
      <c r="FS38" s="198"/>
      <c r="FT38" s="198"/>
      <c r="FU38" s="198"/>
      <c r="FV38" s="198"/>
      <c r="FW38" s="198"/>
    </row>
    <row r="39" spans="1:179" s="199" customFormat="1" ht="105" x14ac:dyDescent="0.25">
      <c r="A39" s="194">
        <f t="shared" si="0"/>
        <v>24</v>
      </c>
      <c r="B39" s="195" t="s">
        <v>1654</v>
      </c>
      <c r="C39" s="196" t="s">
        <v>237</v>
      </c>
      <c r="D39" s="197">
        <v>0</v>
      </c>
      <c r="E39" s="197"/>
      <c r="F39" s="197">
        <v>0</v>
      </c>
      <c r="G39" s="197">
        <v>2013</v>
      </c>
      <c r="H39" s="197">
        <v>2015</v>
      </c>
      <c r="I39" s="197" t="s">
        <v>265</v>
      </c>
      <c r="J39" s="197" t="s">
        <v>266</v>
      </c>
      <c r="K39" s="197" t="s">
        <v>266</v>
      </c>
      <c r="L39" s="197" t="s">
        <v>266</v>
      </c>
      <c r="M39" s="198"/>
      <c r="N39" s="198"/>
      <c r="O39" s="198"/>
      <c r="P39" s="198"/>
      <c r="Q39" s="198"/>
      <c r="R39" s="198"/>
      <c r="S39" s="198"/>
      <c r="T39" s="198"/>
      <c r="U39" s="198"/>
      <c r="V39" s="198"/>
      <c r="W39" s="198"/>
      <c r="X39" s="198"/>
      <c r="Y39" s="198"/>
      <c r="Z39" s="198"/>
      <c r="AA39" s="198"/>
      <c r="AB39" s="198"/>
      <c r="AC39" s="198"/>
      <c r="AD39" s="198"/>
      <c r="AE39" s="198"/>
      <c r="AF39" s="198"/>
      <c r="AG39" s="198"/>
      <c r="AH39" s="198"/>
      <c r="AI39" s="198"/>
      <c r="AJ39" s="198"/>
      <c r="AK39" s="198"/>
      <c r="AL39" s="198"/>
      <c r="AM39" s="198"/>
      <c r="AN39" s="198"/>
      <c r="AO39" s="198"/>
      <c r="AP39" s="198"/>
      <c r="AQ39" s="198"/>
      <c r="AR39" s="198"/>
      <c r="AS39" s="198"/>
      <c r="AT39" s="198"/>
      <c r="AU39" s="198"/>
      <c r="AV39" s="198"/>
      <c r="AW39" s="198"/>
      <c r="AX39" s="198"/>
      <c r="AY39" s="198"/>
      <c r="AZ39" s="198"/>
      <c r="BA39" s="198"/>
      <c r="BB39" s="198"/>
      <c r="BC39" s="198"/>
      <c r="BD39" s="198"/>
      <c r="BE39" s="198"/>
      <c r="BF39" s="198"/>
      <c r="BG39" s="198"/>
      <c r="BH39" s="198"/>
      <c r="BI39" s="198"/>
      <c r="BJ39" s="198"/>
      <c r="BK39" s="198"/>
      <c r="BL39" s="198"/>
      <c r="BM39" s="198"/>
      <c r="BN39" s="198"/>
      <c r="BO39" s="198"/>
      <c r="BP39" s="198"/>
      <c r="BQ39" s="198"/>
      <c r="BR39" s="198"/>
      <c r="BS39" s="198"/>
      <c r="BT39" s="198"/>
      <c r="BU39" s="198"/>
      <c r="BV39" s="198"/>
      <c r="BW39" s="198"/>
      <c r="BX39" s="198"/>
      <c r="BY39" s="198"/>
      <c r="BZ39" s="198"/>
      <c r="CA39" s="198"/>
      <c r="CB39" s="198"/>
      <c r="CC39" s="198"/>
      <c r="CD39" s="198"/>
      <c r="CE39" s="198"/>
      <c r="CF39" s="198"/>
      <c r="CG39" s="198"/>
      <c r="CH39" s="198"/>
      <c r="CI39" s="198"/>
      <c r="CJ39" s="198"/>
      <c r="CK39" s="198"/>
      <c r="CL39" s="198"/>
      <c r="CM39" s="198"/>
      <c r="CN39" s="198"/>
      <c r="CO39" s="198"/>
      <c r="CP39" s="198"/>
      <c r="CQ39" s="198"/>
      <c r="CR39" s="198"/>
      <c r="CS39" s="198"/>
      <c r="CT39" s="198"/>
      <c r="CU39" s="198"/>
      <c r="CV39" s="198"/>
      <c r="CW39" s="198"/>
      <c r="CX39" s="198"/>
      <c r="CY39" s="198"/>
      <c r="CZ39" s="198"/>
      <c r="DA39" s="198"/>
      <c r="DB39" s="198"/>
      <c r="DC39" s="198"/>
      <c r="DD39" s="198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  <c r="DV39" s="198"/>
      <c r="DW39" s="198"/>
      <c r="DX39" s="198"/>
      <c r="DY39" s="198"/>
      <c r="DZ39" s="198"/>
      <c r="EA39" s="198"/>
      <c r="EB39" s="198"/>
      <c r="EC39" s="198"/>
      <c r="ED39" s="198"/>
      <c r="EE39" s="198"/>
      <c r="EF39" s="198"/>
      <c r="EG39" s="198"/>
      <c r="EH39" s="198"/>
      <c r="EI39" s="198"/>
      <c r="EJ39" s="198"/>
      <c r="EK39" s="198"/>
      <c r="EL39" s="198"/>
      <c r="EM39" s="198"/>
      <c r="EN39" s="198"/>
      <c r="EO39" s="198"/>
      <c r="EP39" s="198"/>
      <c r="EQ39" s="198"/>
      <c r="ER39" s="198"/>
      <c r="ES39" s="198"/>
      <c r="ET39" s="198"/>
      <c r="EU39" s="198"/>
      <c r="EV39" s="198"/>
      <c r="EW39" s="198"/>
      <c r="EX39" s="198"/>
      <c r="EY39" s="198"/>
      <c r="EZ39" s="198"/>
      <c r="FA39" s="198"/>
      <c r="FB39" s="198"/>
      <c r="FC39" s="198"/>
      <c r="FD39" s="198"/>
      <c r="FE39" s="198"/>
      <c r="FF39" s="198"/>
      <c r="FG39" s="198"/>
      <c r="FH39" s="198"/>
      <c r="FI39" s="198"/>
      <c r="FJ39" s="198"/>
      <c r="FK39" s="198"/>
      <c r="FL39" s="198"/>
      <c r="FM39" s="198"/>
      <c r="FN39" s="198"/>
      <c r="FO39" s="198"/>
      <c r="FP39" s="198"/>
      <c r="FQ39" s="198"/>
      <c r="FR39" s="198"/>
      <c r="FS39" s="198"/>
      <c r="FT39" s="198"/>
      <c r="FU39" s="198"/>
      <c r="FV39" s="198"/>
      <c r="FW39" s="198"/>
    </row>
    <row r="40" spans="1:179" s="199" customFormat="1" ht="45" x14ac:dyDescent="0.25">
      <c r="A40" s="194">
        <f t="shared" si="0"/>
        <v>25</v>
      </c>
      <c r="B40" s="195" t="s">
        <v>583</v>
      </c>
      <c r="C40" s="196" t="s">
        <v>237</v>
      </c>
      <c r="D40" s="197">
        <v>10</v>
      </c>
      <c r="E40" s="197"/>
      <c r="F40" s="197">
        <v>0</v>
      </c>
      <c r="G40" s="197">
        <v>2015</v>
      </c>
      <c r="H40" s="197">
        <v>2015</v>
      </c>
      <c r="I40" s="197" t="s">
        <v>375</v>
      </c>
      <c r="J40" s="197" t="s">
        <v>266</v>
      </c>
      <c r="K40" s="197" t="s">
        <v>266</v>
      </c>
      <c r="L40" s="197" t="s">
        <v>266</v>
      </c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8"/>
      <c r="Y40" s="198"/>
      <c r="Z40" s="198"/>
      <c r="AA40" s="198"/>
      <c r="AB40" s="198"/>
      <c r="AC40" s="198"/>
      <c r="AD40" s="198"/>
      <c r="AE40" s="198"/>
      <c r="AF40" s="198"/>
      <c r="AG40" s="198"/>
      <c r="AH40" s="198"/>
      <c r="AI40" s="198"/>
      <c r="AJ40" s="198"/>
      <c r="AK40" s="198"/>
      <c r="AL40" s="198"/>
      <c r="AM40" s="198"/>
      <c r="AN40" s="198"/>
      <c r="AO40" s="198"/>
      <c r="AP40" s="198"/>
      <c r="AQ40" s="198"/>
      <c r="AR40" s="198"/>
      <c r="AS40" s="198"/>
      <c r="AT40" s="198"/>
      <c r="AU40" s="198"/>
      <c r="AV40" s="198"/>
      <c r="AW40" s="198"/>
      <c r="AX40" s="198"/>
      <c r="AY40" s="198"/>
      <c r="AZ40" s="198"/>
      <c r="BA40" s="198"/>
      <c r="BB40" s="198"/>
      <c r="BC40" s="198"/>
      <c r="BD40" s="198"/>
      <c r="BE40" s="198"/>
      <c r="BF40" s="198"/>
      <c r="BG40" s="198"/>
      <c r="BH40" s="198"/>
      <c r="BI40" s="198"/>
      <c r="BJ40" s="198"/>
      <c r="BK40" s="198"/>
      <c r="BL40" s="198"/>
      <c r="BM40" s="198"/>
      <c r="BN40" s="198"/>
      <c r="BO40" s="198"/>
      <c r="BP40" s="198"/>
      <c r="BQ40" s="198"/>
      <c r="BR40" s="198"/>
      <c r="BS40" s="198"/>
      <c r="BT40" s="198"/>
      <c r="BU40" s="198"/>
      <c r="BV40" s="198"/>
      <c r="BW40" s="198"/>
      <c r="BX40" s="198"/>
      <c r="BY40" s="198"/>
      <c r="BZ40" s="198"/>
      <c r="CA40" s="198"/>
      <c r="CB40" s="198"/>
      <c r="CC40" s="198"/>
      <c r="CD40" s="198"/>
      <c r="CE40" s="198"/>
      <c r="CF40" s="198"/>
      <c r="CG40" s="198"/>
      <c r="CH40" s="198"/>
      <c r="CI40" s="198"/>
      <c r="CJ40" s="198"/>
      <c r="CK40" s="198"/>
      <c r="CL40" s="198"/>
      <c r="CM40" s="198"/>
      <c r="CN40" s="198"/>
      <c r="CO40" s="198"/>
      <c r="CP40" s="198"/>
      <c r="CQ40" s="198"/>
      <c r="CR40" s="198"/>
      <c r="CS40" s="198"/>
      <c r="CT40" s="198"/>
      <c r="CU40" s="198"/>
      <c r="CV40" s="198"/>
      <c r="CW40" s="198"/>
      <c r="CX40" s="198"/>
      <c r="CY40" s="198"/>
      <c r="CZ40" s="198"/>
      <c r="DA40" s="198"/>
      <c r="DB40" s="198"/>
      <c r="DC40" s="198"/>
      <c r="DD40" s="198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  <c r="DV40" s="198"/>
      <c r="DW40" s="198"/>
      <c r="DX40" s="198"/>
      <c r="DY40" s="198"/>
      <c r="DZ40" s="198"/>
      <c r="EA40" s="198"/>
      <c r="EB40" s="198"/>
      <c r="EC40" s="198"/>
      <c r="ED40" s="198"/>
      <c r="EE40" s="198"/>
      <c r="EF40" s="198"/>
      <c r="EG40" s="198"/>
      <c r="EH40" s="198"/>
      <c r="EI40" s="198"/>
      <c r="EJ40" s="198"/>
      <c r="EK40" s="198"/>
      <c r="EL40" s="198"/>
      <c r="EM40" s="198"/>
      <c r="EN40" s="198"/>
      <c r="EO40" s="198"/>
      <c r="EP40" s="198"/>
      <c r="EQ40" s="198"/>
      <c r="ER40" s="198"/>
      <c r="ES40" s="198"/>
      <c r="ET40" s="198"/>
      <c r="EU40" s="198"/>
      <c r="EV40" s="198"/>
      <c r="EW40" s="198"/>
      <c r="EX40" s="198"/>
      <c r="EY40" s="198"/>
      <c r="EZ40" s="198"/>
      <c r="FA40" s="198"/>
      <c r="FB40" s="198"/>
      <c r="FC40" s="198"/>
      <c r="FD40" s="198"/>
      <c r="FE40" s="198"/>
      <c r="FF40" s="198"/>
      <c r="FG40" s="198"/>
      <c r="FH40" s="198"/>
      <c r="FI40" s="198"/>
      <c r="FJ40" s="198"/>
      <c r="FK40" s="198"/>
      <c r="FL40" s="198"/>
      <c r="FM40" s="198"/>
      <c r="FN40" s="198"/>
      <c r="FO40" s="198"/>
      <c r="FP40" s="198"/>
      <c r="FQ40" s="198"/>
      <c r="FR40" s="198"/>
      <c r="FS40" s="198"/>
      <c r="FT40" s="198"/>
      <c r="FU40" s="198"/>
      <c r="FV40" s="198"/>
      <c r="FW40" s="198"/>
    </row>
    <row r="41" spans="1:179" s="199" customFormat="1" ht="120" x14ac:dyDescent="0.25">
      <c r="A41" s="194">
        <f t="shared" si="0"/>
        <v>26</v>
      </c>
      <c r="B41" s="195" t="s">
        <v>1655</v>
      </c>
      <c r="C41" s="196" t="s">
        <v>237</v>
      </c>
      <c r="D41" s="197">
        <v>16</v>
      </c>
      <c r="E41" s="197"/>
      <c r="F41" s="197">
        <v>0</v>
      </c>
      <c r="G41" s="197">
        <v>2012</v>
      </c>
      <c r="H41" s="197">
        <v>2015</v>
      </c>
      <c r="I41" s="197" t="s">
        <v>265</v>
      </c>
      <c r="J41" s="197" t="s">
        <v>265</v>
      </c>
      <c r="K41" s="197" t="s">
        <v>266</v>
      </c>
      <c r="L41" s="197" t="s">
        <v>266</v>
      </c>
      <c r="M41" s="198"/>
      <c r="N41" s="198"/>
      <c r="O41" s="198"/>
      <c r="P41" s="198"/>
      <c r="Q41" s="198"/>
      <c r="R41" s="198"/>
      <c r="S41" s="198"/>
      <c r="T41" s="198"/>
      <c r="U41" s="198"/>
      <c r="V41" s="198"/>
      <c r="W41" s="198"/>
      <c r="X41" s="198"/>
      <c r="Y41" s="198"/>
      <c r="Z41" s="198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98"/>
      <c r="AL41" s="198"/>
      <c r="AM41" s="198"/>
      <c r="AN41" s="198"/>
      <c r="AO41" s="198"/>
      <c r="AP41" s="198"/>
      <c r="AQ41" s="198"/>
      <c r="AR41" s="198"/>
      <c r="AS41" s="198"/>
      <c r="AT41" s="198"/>
      <c r="AU41" s="198"/>
      <c r="AV41" s="198"/>
      <c r="AW41" s="198"/>
      <c r="AX41" s="198"/>
      <c r="AY41" s="198"/>
      <c r="AZ41" s="198"/>
      <c r="BA41" s="198"/>
      <c r="BB41" s="198"/>
      <c r="BC41" s="198"/>
      <c r="BD41" s="198"/>
      <c r="BE41" s="198"/>
      <c r="BF41" s="198"/>
      <c r="BG41" s="198"/>
      <c r="BH41" s="198"/>
      <c r="BI41" s="198"/>
      <c r="BJ41" s="198"/>
      <c r="BK41" s="198"/>
      <c r="BL41" s="198"/>
      <c r="BM41" s="198"/>
      <c r="BN41" s="198"/>
      <c r="BO41" s="198"/>
      <c r="BP41" s="198"/>
      <c r="BQ41" s="198"/>
      <c r="BR41" s="198"/>
      <c r="BS41" s="198"/>
      <c r="BT41" s="198"/>
      <c r="BU41" s="198"/>
      <c r="BV41" s="198"/>
      <c r="BW41" s="198"/>
      <c r="BX41" s="198"/>
      <c r="BY41" s="198"/>
      <c r="BZ41" s="198"/>
      <c r="CA41" s="198"/>
      <c r="CB41" s="198"/>
      <c r="CC41" s="198"/>
      <c r="CD41" s="198"/>
      <c r="CE41" s="198"/>
      <c r="CF41" s="198"/>
      <c r="CG41" s="198"/>
      <c r="CH41" s="198"/>
      <c r="CI41" s="198"/>
      <c r="CJ41" s="198"/>
      <c r="CK41" s="198"/>
      <c r="CL41" s="198"/>
      <c r="CM41" s="198"/>
      <c r="CN41" s="198"/>
      <c r="CO41" s="198"/>
      <c r="CP41" s="198"/>
      <c r="CQ41" s="198"/>
      <c r="CR41" s="198"/>
      <c r="CS41" s="198"/>
      <c r="CT41" s="198"/>
      <c r="CU41" s="198"/>
      <c r="CV41" s="198"/>
      <c r="CW41" s="198"/>
      <c r="CX41" s="198"/>
      <c r="CY41" s="198"/>
      <c r="CZ41" s="198"/>
      <c r="DA41" s="198"/>
      <c r="DB41" s="198"/>
      <c r="DC41" s="198"/>
      <c r="DD41" s="198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  <c r="DV41" s="198"/>
      <c r="DW41" s="198"/>
      <c r="DX41" s="198"/>
      <c r="DY41" s="198"/>
      <c r="DZ41" s="198"/>
      <c r="EA41" s="198"/>
      <c r="EB41" s="198"/>
      <c r="EC41" s="198"/>
      <c r="ED41" s="198"/>
      <c r="EE41" s="198"/>
      <c r="EF41" s="198"/>
      <c r="EG41" s="198"/>
      <c r="EH41" s="198"/>
      <c r="EI41" s="198"/>
      <c r="EJ41" s="198"/>
      <c r="EK41" s="198"/>
      <c r="EL41" s="198"/>
      <c r="EM41" s="198"/>
      <c r="EN41" s="198"/>
      <c r="EO41" s="198"/>
      <c r="EP41" s="198"/>
      <c r="EQ41" s="198"/>
      <c r="ER41" s="198"/>
      <c r="ES41" s="198"/>
      <c r="ET41" s="198"/>
      <c r="EU41" s="198"/>
      <c r="EV41" s="198"/>
      <c r="EW41" s="198"/>
      <c r="EX41" s="198"/>
      <c r="EY41" s="198"/>
      <c r="EZ41" s="198"/>
      <c r="FA41" s="198"/>
      <c r="FB41" s="198"/>
      <c r="FC41" s="198"/>
      <c r="FD41" s="198"/>
      <c r="FE41" s="198"/>
      <c r="FF41" s="198"/>
      <c r="FG41" s="198"/>
      <c r="FH41" s="198"/>
      <c r="FI41" s="198"/>
      <c r="FJ41" s="198"/>
      <c r="FK41" s="198"/>
      <c r="FL41" s="198"/>
      <c r="FM41" s="198"/>
      <c r="FN41" s="198"/>
      <c r="FO41" s="198"/>
      <c r="FP41" s="198"/>
      <c r="FQ41" s="198"/>
      <c r="FR41" s="198"/>
      <c r="FS41" s="198"/>
      <c r="FT41" s="198"/>
      <c r="FU41" s="198"/>
      <c r="FV41" s="198"/>
      <c r="FW41" s="198"/>
    </row>
    <row r="42" spans="1:179" s="199" customFormat="1" ht="120" x14ac:dyDescent="0.25">
      <c r="A42" s="194">
        <f t="shared" si="0"/>
        <v>27</v>
      </c>
      <c r="B42" s="195" t="s">
        <v>588</v>
      </c>
      <c r="C42" s="196" t="s">
        <v>237</v>
      </c>
      <c r="D42" s="197">
        <v>0</v>
      </c>
      <c r="E42" s="197"/>
      <c r="F42" s="197">
        <v>0</v>
      </c>
      <c r="G42" s="197">
        <v>2014</v>
      </c>
      <c r="H42" s="197">
        <v>2015</v>
      </c>
      <c r="I42" s="197" t="s">
        <v>265</v>
      </c>
      <c r="J42" s="197" t="s">
        <v>266</v>
      </c>
      <c r="K42" s="197" t="s">
        <v>266</v>
      </c>
      <c r="L42" s="197" t="s">
        <v>266</v>
      </c>
      <c r="M42" s="198"/>
      <c r="N42" s="198"/>
      <c r="O42" s="198"/>
      <c r="P42" s="198"/>
      <c r="Q42" s="198"/>
      <c r="R42" s="198"/>
      <c r="S42" s="198"/>
      <c r="T42" s="198"/>
      <c r="U42" s="198"/>
      <c r="V42" s="198"/>
      <c r="W42" s="198"/>
      <c r="X42" s="198"/>
      <c r="Y42" s="198"/>
      <c r="Z42" s="198"/>
      <c r="AA42" s="198"/>
      <c r="AB42" s="198"/>
      <c r="AC42" s="198"/>
      <c r="AD42" s="198"/>
      <c r="AE42" s="198"/>
      <c r="AF42" s="198"/>
      <c r="AG42" s="198"/>
      <c r="AH42" s="198"/>
      <c r="AI42" s="198"/>
      <c r="AJ42" s="198"/>
      <c r="AK42" s="198"/>
      <c r="AL42" s="198"/>
      <c r="AM42" s="198"/>
      <c r="AN42" s="198"/>
      <c r="AO42" s="198"/>
      <c r="AP42" s="198"/>
      <c r="AQ42" s="198"/>
      <c r="AR42" s="198"/>
      <c r="AS42" s="198"/>
      <c r="AT42" s="198"/>
      <c r="AU42" s="198"/>
      <c r="AV42" s="198"/>
      <c r="AW42" s="198"/>
      <c r="AX42" s="198"/>
      <c r="AY42" s="198"/>
      <c r="AZ42" s="198"/>
      <c r="BA42" s="198"/>
      <c r="BB42" s="198"/>
      <c r="BC42" s="198"/>
      <c r="BD42" s="198"/>
      <c r="BE42" s="198"/>
      <c r="BF42" s="198"/>
      <c r="BG42" s="198"/>
      <c r="BH42" s="198"/>
      <c r="BI42" s="198"/>
      <c r="BJ42" s="198"/>
      <c r="BK42" s="198"/>
      <c r="BL42" s="198"/>
      <c r="BM42" s="198"/>
      <c r="BN42" s="198"/>
      <c r="BO42" s="198"/>
      <c r="BP42" s="198"/>
      <c r="BQ42" s="198"/>
      <c r="BR42" s="198"/>
      <c r="BS42" s="198"/>
      <c r="BT42" s="198"/>
      <c r="BU42" s="198"/>
      <c r="BV42" s="198"/>
      <c r="BW42" s="198"/>
      <c r="BX42" s="198"/>
      <c r="BY42" s="198"/>
      <c r="BZ42" s="198"/>
      <c r="CA42" s="198"/>
      <c r="CB42" s="198"/>
      <c r="CC42" s="198"/>
      <c r="CD42" s="198"/>
      <c r="CE42" s="198"/>
      <c r="CF42" s="198"/>
      <c r="CG42" s="198"/>
      <c r="CH42" s="198"/>
      <c r="CI42" s="198"/>
      <c r="CJ42" s="198"/>
      <c r="CK42" s="198"/>
      <c r="CL42" s="198"/>
      <c r="CM42" s="198"/>
      <c r="CN42" s="198"/>
      <c r="CO42" s="198"/>
      <c r="CP42" s="198"/>
      <c r="CQ42" s="198"/>
      <c r="CR42" s="198"/>
      <c r="CS42" s="198"/>
      <c r="CT42" s="198"/>
      <c r="CU42" s="198"/>
      <c r="CV42" s="198"/>
      <c r="CW42" s="198"/>
      <c r="CX42" s="198"/>
      <c r="CY42" s="198"/>
      <c r="CZ42" s="198"/>
      <c r="DA42" s="198"/>
      <c r="DB42" s="198"/>
      <c r="DC42" s="198"/>
      <c r="DD42" s="198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  <c r="DV42" s="198"/>
      <c r="DW42" s="198"/>
      <c r="DX42" s="198"/>
      <c r="DY42" s="198"/>
      <c r="DZ42" s="198"/>
      <c r="EA42" s="198"/>
      <c r="EB42" s="198"/>
      <c r="EC42" s="198"/>
      <c r="ED42" s="198"/>
      <c r="EE42" s="198"/>
      <c r="EF42" s="198"/>
      <c r="EG42" s="198"/>
      <c r="EH42" s="198"/>
      <c r="EI42" s="198"/>
      <c r="EJ42" s="198"/>
      <c r="EK42" s="198"/>
      <c r="EL42" s="198"/>
      <c r="EM42" s="198"/>
      <c r="EN42" s="198"/>
      <c r="EO42" s="198"/>
      <c r="EP42" s="198"/>
      <c r="EQ42" s="198"/>
      <c r="ER42" s="198"/>
      <c r="ES42" s="198"/>
      <c r="ET42" s="198"/>
      <c r="EU42" s="198"/>
      <c r="EV42" s="198"/>
      <c r="EW42" s="198"/>
      <c r="EX42" s="198"/>
      <c r="EY42" s="198"/>
      <c r="EZ42" s="198"/>
      <c r="FA42" s="198"/>
      <c r="FB42" s="198"/>
      <c r="FC42" s="198"/>
      <c r="FD42" s="198"/>
      <c r="FE42" s="198"/>
      <c r="FF42" s="198"/>
      <c r="FG42" s="198"/>
      <c r="FH42" s="198"/>
      <c r="FI42" s="198"/>
      <c r="FJ42" s="198"/>
      <c r="FK42" s="198"/>
      <c r="FL42" s="198"/>
      <c r="FM42" s="198"/>
      <c r="FN42" s="198"/>
      <c r="FO42" s="198"/>
      <c r="FP42" s="198"/>
      <c r="FQ42" s="198"/>
      <c r="FR42" s="198"/>
      <c r="FS42" s="198"/>
      <c r="FT42" s="198"/>
      <c r="FU42" s="198"/>
      <c r="FV42" s="198"/>
      <c r="FW42" s="198"/>
    </row>
    <row r="43" spans="1:179" s="199" customFormat="1" ht="105" x14ac:dyDescent="0.25">
      <c r="A43" s="194">
        <f t="shared" si="0"/>
        <v>28</v>
      </c>
      <c r="B43" s="195" t="s">
        <v>589</v>
      </c>
      <c r="C43" s="196" t="s">
        <v>237</v>
      </c>
      <c r="D43" s="197">
        <v>0</v>
      </c>
      <c r="E43" s="197"/>
      <c r="F43" s="197">
        <v>0</v>
      </c>
      <c r="G43" s="197">
        <v>2014</v>
      </c>
      <c r="H43" s="197">
        <v>2016</v>
      </c>
      <c r="I43" s="197" t="s">
        <v>265</v>
      </c>
      <c r="J43" s="197" t="s">
        <v>266</v>
      </c>
      <c r="K43" s="197" t="s">
        <v>266</v>
      </c>
      <c r="L43" s="197" t="s">
        <v>266</v>
      </c>
      <c r="M43" s="198"/>
      <c r="N43" s="198"/>
      <c r="O43" s="198"/>
      <c r="P43" s="198"/>
      <c r="Q43" s="198"/>
      <c r="R43" s="198"/>
      <c r="S43" s="198"/>
      <c r="T43" s="198"/>
      <c r="U43" s="198"/>
      <c r="V43" s="198"/>
      <c r="W43" s="198"/>
      <c r="X43" s="198"/>
      <c r="Y43" s="198"/>
      <c r="Z43" s="198"/>
      <c r="AA43" s="198"/>
      <c r="AB43" s="198"/>
      <c r="AC43" s="198"/>
      <c r="AD43" s="198"/>
      <c r="AE43" s="198"/>
      <c r="AF43" s="198"/>
      <c r="AG43" s="198"/>
      <c r="AH43" s="198"/>
      <c r="AI43" s="198"/>
      <c r="AJ43" s="198"/>
      <c r="AK43" s="198"/>
      <c r="AL43" s="198"/>
      <c r="AM43" s="198"/>
      <c r="AN43" s="198"/>
      <c r="AO43" s="198"/>
      <c r="AP43" s="198"/>
      <c r="AQ43" s="198"/>
      <c r="AR43" s="198"/>
      <c r="AS43" s="198"/>
      <c r="AT43" s="198"/>
      <c r="AU43" s="198"/>
      <c r="AV43" s="198"/>
      <c r="AW43" s="198"/>
      <c r="AX43" s="198"/>
      <c r="AY43" s="198"/>
      <c r="AZ43" s="198"/>
      <c r="BA43" s="198"/>
      <c r="BB43" s="198"/>
      <c r="BC43" s="198"/>
      <c r="BD43" s="198"/>
      <c r="BE43" s="198"/>
      <c r="BF43" s="198"/>
      <c r="BG43" s="198"/>
      <c r="BH43" s="198"/>
      <c r="BI43" s="198"/>
      <c r="BJ43" s="198"/>
      <c r="BK43" s="198"/>
      <c r="BL43" s="198"/>
      <c r="BM43" s="198"/>
      <c r="BN43" s="198"/>
      <c r="BO43" s="198"/>
      <c r="BP43" s="198"/>
      <c r="BQ43" s="198"/>
      <c r="BR43" s="198"/>
      <c r="BS43" s="198"/>
      <c r="BT43" s="198"/>
      <c r="BU43" s="198"/>
      <c r="BV43" s="198"/>
      <c r="BW43" s="198"/>
      <c r="BX43" s="198"/>
      <c r="BY43" s="198"/>
      <c r="BZ43" s="198"/>
      <c r="CA43" s="198"/>
      <c r="CB43" s="198"/>
      <c r="CC43" s="198"/>
      <c r="CD43" s="198"/>
      <c r="CE43" s="198"/>
      <c r="CF43" s="198"/>
      <c r="CG43" s="198"/>
      <c r="CH43" s="198"/>
      <c r="CI43" s="198"/>
      <c r="CJ43" s="198"/>
      <c r="CK43" s="198"/>
      <c r="CL43" s="198"/>
      <c r="CM43" s="198"/>
      <c r="CN43" s="198"/>
      <c r="CO43" s="198"/>
      <c r="CP43" s="198"/>
      <c r="CQ43" s="198"/>
      <c r="CR43" s="198"/>
      <c r="CS43" s="198"/>
      <c r="CT43" s="198"/>
      <c r="CU43" s="198"/>
      <c r="CV43" s="198"/>
      <c r="CW43" s="198"/>
      <c r="CX43" s="198"/>
      <c r="CY43" s="198"/>
      <c r="CZ43" s="198"/>
      <c r="DA43" s="198"/>
      <c r="DB43" s="198"/>
      <c r="DC43" s="198"/>
      <c r="DD43" s="198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  <c r="DV43" s="198"/>
      <c r="DW43" s="198"/>
      <c r="DX43" s="198"/>
      <c r="DY43" s="198"/>
      <c r="DZ43" s="198"/>
      <c r="EA43" s="198"/>
      <c r="EB43" s="198"/>
      <c r="EC43" s="198"/>
      <c r="ED43" s="198"/>
      <c r="EE43" s="198"/>
      <c r="EF43" s="198"/>
      <c r="EG43" s="198"/>
      <c r="EH43" s="198"/>
      <c r="EI43" s="198"/>
      <c r="EJ43" s="198"/>
      <c r="EK43" s="198"/>
      <c r="EL43" s="198"/>
      <c r="EM43" s="198"/>
      <c r="EN43" s="198"/>
      <c r="EO43" s="198"/>
      <c r="EP43" s="198"/>
      <c r="EQ43" s="198"/>
      <c r="ER43" s="198"/>
      <c r="ES43" s="198"/>
      <c r="ET43" s="198"/>
      <c r="EU43" s="198"/>
      <c r="EV43" s="198"/>
      <c r="EW43" s="198"/>
      <c r="EX43" s="198"/>
      <c r="EY43" s="198"/>
      <c r="EZ43" s="198"/>
      <c r="FA43" s="198"/>
      <c r="FB43" s="198"/>
      <c r="FC43" s="198"/>
      <c r="FD43" s="198"/>
      <c r="FE43" s="198"/>
      <c r="FF43" s="198"/>
      <c r="FG43" s="198"/>
      <c r="FH43" s="198"/>
      <c r="FI43" s="198"/>
      <c r="FJ43" s="198"/>
      <c r="FK43" s="198"/>
      <c r="FL43" s="198"/>
      <c r="FM43" s="198"/>
      <c r="FN43" s="198"/>
      <c r="FO43" s="198"/>
      <c r="FP43" s="198"/>
      <c r="FQ43" s="198"/>
      <c r="FR43" s="198"/>
      <c r="FS43" s="198"/>
      <c r="FT43" s="198"/>
      <c r="FU43" s="198"/>
      <c r="FV43" s="198"/>
      <c r="FW43" s="198"/>
    </row>
    <row r="44" spans="1:179" s="199" customFormat="1" ht="120" x14ac:dyDescent="0.25">
      <c r="A44" s="194">
        <f t="shared" si="0"/>
        <v>29</v>
      </c>
      <c r="B44" s="195" t="s">
        <v>591</v>
      </c>
      <c r="C44" s="196" t="s">
        <v>237</v>
      </c>
      <c r="D44" s="197">
        <v>0</v>
      </c>
      <c r="E44" s="197"/>
      <c r="F44" s="197">
        <v>0</v>
      </c>
      <c r="G44" s="197">
        <v>2013</v>
      </c>
      <c r="H44" s="197">
        <v>2015</v>
      </c>
      <c r="I44" s="197" t="s">
        <v>265</v>
      </c>
      <c r="J44" s="197" t="s">
        <v>266</v>
      </c>
      <c r="K44" s="197" t="s">
        <v>266</v>
      </c>
      <c r="L44" s="197" t="s">
        <v>266</v>
      </c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198"/>
      <c r="AS44" s="198"/>
      <c r="AT44" s="198"/>
      <c r="AU44" s="198"/>
      <c r="AV44" s="198"/>
      <c r="AW44" s="198"/>
      <c r="AX44" s="198"/>
      <c r="AY44" s="198"/>
      <c r="AZ44" s="198"/>
      <c r="BA44" s="198"/>
      <c r="BB44" s="198"/>
      <c r="BC44" s="198"/>
      <c r="BD44" s="198"/>
      <c r="BE44" s="198"/>
      <c r="BF44" s="198"/>
      <c r="BG44" s="198"/>
      <c r="BH44" s="198"/>
      <c r="BI44" s="198"/>
      <c r="BJ44" s="198"/>
      <c r="BK44" s="198"/>
      <c r="BL44" s="198"/>
      <c r="BM44" s="198"/>
      <c r="BN44" s="198"/>
      <c r="BO44" s="198"/>
      <c r="BP44" s="198"/>
      <c r="BQ44" s="198"/>
      <c r="BR44" s="198"/>
      <c r="BS44" s="198"/>
      <c r="BT44" s="198"/>
      <c r="BU44" s="198"/>
      <c r="BV44" s="198"/>
      <c r="BW44" s="198"/>
      <c r="BX44" s="198"/>
      <c r="BY44" s="198"/>
      <c r="BZ44" s="198"/>
      <c r="CA44" s="198"/>
      <c r="CB44" s="198"/>
      <c r="CC44" s="198"/>
      <c r="CD44" s="198"/>
      <c r="CE44" s="198"/>
      <c r="CF44" s="198"/>
      <c r="CG44" s="198"/>
      <c r="CH44" s="198"/>
      <c r="CI44" s="198"/>
      <c r="CJ44" s="198"/>
      <c r="CK44" s="198"/>
      <c r="CL44" s="198"/>
      <c r="CM44" s="198"/>
      <c r="CN44" s="198"/>
      <c r="CO44" s="198"/>
      <c r="CP44" s="198"/>
      <c r="CQ44" s="198"/>
      <c r="CR44" s="198"/>
      <c r="CS44" s="198"/>
      <c r="CT44" s="198"/>
      <c r="CU44" s="198"/>
      <c r="CV44" s="198"/>
      <c r="CW44" s="198"/>
      <c r="CX44" s="198"/>
      <c r="CY44" s="198"/>
      <c r="CZ44" s="198"/>
      <c r="DA44" s="198"/>
      <c r="DB44" s="198"/>
      <c r="DC44" s="198"/>
      <c r="DD44" s="198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  <c r="DV44" s="198"/>
      <c r="DW44" s="198"/>
      <c r="DX44" s="198"/>
      <c r="DY44" s="198"/>
      <c r="DZ44" s="198"/>
      <c r="EA44" s="198"/>
      <c r="EB44" s="198"/>
      <c r="EC44" s="198"/>
      <c r="ED44" s="198"/>
      <c r="EE44" s="198"/>
      <c r="EF44" s="198"/>
      <c r="EG44" s="198"/>
      <c r="EH44" s="198"/>
      <c r="EI44" s="198"/>
      <c r="EJ44" s="198"/>
      <c r="EK44" s="198"/>
      <c r="EL44" s="198"/>
      <c r="EM44" s="198"/>
      <c r="EN44" s="198"/>
      <c r="EO44" s="198"/>
      <c r="EP44" s="198"/>
      <c r="EQ44" s="198"/>
      <c r="ER44" s="198"/>
      <c r="ES44" s="198"/>
      <c r="ET44" s="198"/>
      <c r="EU44" s="198"/>
      <c r="EV44" s="198"/>
      <c r="EW44" s="198"/>
      <c r="EX44" s="198"/>
      <c r="EY44" s="198"/>
      <c r="EZ44" s="198"/>
      <c r="FA44" s="198"/>
      <c r="FB44" s="198"/>
      <c r="FC44" s="198"/>
      <c r="FD44" s="198"/>
      <c r="FE44" s="198"/>
      <c r="FF44" s="198"/>
      <c r="FG44" s="198"/>
      <c r="FH44" s="198"/>
      <c r="FI44" s="198"/>
      <c r="FJ44" s="198"/>
      <c r="FK44" s="198"/>
      <c r="FL44" s="198"/>
      <c r="FM44" s="198"/>
      <c r="FN44" s="198"/>
      <c r="FO44" s="198"/>
      <c r="FP44" s="198"/>
      <c r="FQ44" s="198"/>
      <c r="FR44" s="198"/>
      <c r="FS44" s="198"/>
      <c r="FT44" s="198"/>
      <c r="FU44" s="198"/>
      <c r="FV44" s="198"/>
      <c r="FW44" s="198"/>
    </row>
    <row r="45" spans="1:179" s="199" customFormat="1" ht="120" x14ac:dyDescent="0.25">
      <c r="A45" s="194">
        <f t="shared" si="0"/>
        <v>30</v>
      </c>
      <c r="B45" s="195" t="s">
        <v>590</v>
      </c>
      <c r="C45" s="196" t="s">
        <v>237</v>
      </c>
      <c r="D45" s="197">
        <v>16</v>
      </c>
      <c r="E45" s="197"/>
      <c r="F45" s="197">
        <v>0</v>
      </c>
      <c r="G45" s="197">
        <v>2015</v>
      </c>
      <c r="H45" s="197">
        <v>2019</v>
      </c>
      <c r="I45" s="197" t="s">
        <v>265</v>
      </c>
      <c r="J45" s="197" t="s">
        <v>266</v>
      </c>
      <c r="K45" s="197" t="s">
        <v>266</v>
      </c>
      <c r="L45" s="197" t="s">
        <v>266</v>
      </c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8"/>
      <c r="Y45" s="198"/>
      <c r="Z45" s="198"/>
      <c r="AA45" s="198"/>
      <c r="AB45" s="198"/>
      <c r="AC45" s="198"/>
      <c r="AD45" s="198"/>
      <c r="AE45" s="198"/>
      <c r="AF45" s="198"/>
      <c r="AG45" s="198"/>
      <c r="AH45" s="198"/>
      <c r="AI45" s="198"/>
      <c r="AJ45" s="198"/>
      <c r="AK45" s="198"/>
      <c r="AL45" s="198"/>
      <c r="AM45" s="198"/>
      <c r="AN45" s="198"/>
      <c r="AO45" s="198"/>
      <c r="AP45" s="198"/>
      <c r="AQ45" s="198"/>
      <c r="AR45" s="198"/>
      <c r="AS45" s="198"/>
      <c r="AT45" s="198"/>
      <c r="AU45" s="198"/>
      <c r="AV45" s="198"/>
      <c r="AW45" s="198"/>
      <c r="AX45" s="198"/>
      <c r="AY45" s="198"/>
      <c r="AZ45" s="198"/>
      <c r="BA45" s="198"/>
      <c r="BB45" s="198"/>
      <c r="BC45" s="198"/>
      <c r="BD45" s="198"/>
      <c r="BE45" s="198"/>
      <c r="BF45" s="198"/>
      <c r="BG45" s="198"/>
      <c r="BH45" s="198"/>
      <c r="BI45" s="198"/>
      <c r="BJ45" s="198"/>
      <c r="BK45" s="198"/>
      <c r="BL45" s="198"/>
      <c r="BM45" s="198"/>
      <c r="BN45" s="198"/>
      <c r="BO45" s="198"/>
      <c r="BP45" s="198"/>
      <c r="BQ45" s="198"/>
      <c r="BR45" s="198"/>
      <c r="BS45" s="198"/>
      <c r="BT45" s="198"/>
      <c r="BU45" s="198"/>
      <c r="BV45" s="198"/>
      <c r="BW45" s="198"/>
      <c r="BX45" s="198"/>
      <c r="BY45" s="198"/>
      <c r="BZ45" s="198"/>
      <c r="CA45" s="198"/>
      <c r="CB45" s="198"/>
      <c r="CC45" s="198"/>
      <c r="CD45" s="198"/>
      <c r="CE45" s="198"/>
      <c r="CF45" s="198"/>
      <c r="CG45" s="198"/>
      <c r="CH45" s="198"/>
      <c r="CI45" s="198"/>
      <c r="CJ45" s="198"/>
      <c r="CK45" s="198"/>
      <c r="CL45" s="198"/>
      <c r="CM45" s="198"/>
      <c r="CN45" s="198"/>
      <c r="CO45" s="198"/>
      <c r="CP45" s="198"/>
      <c r="CQ45" s="198"/>
      <c r="CR45" s="198"/>
      <c r="CS45" s="198"/>
      <c r="CT45" s="198"/>
      <c r="CU45" s="198"/>
      <c r="CV45" s="198"/>
      <c r="CW45" s="198"/>
      <c r="CX45" s="198"/>
      <c r="CY45" s="198"/>
      <c r="CZ45" s="198"/>
      <c r="DA45" s="198"/>
      <c r="DB45" s="198"/>
      <c r="DC45" s="198"/>
      <c r="DD45" s="198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  <c r="DV45" s="198"/>
      <c r="DW45" s="198"/>
      <c r="DX45" s="198"/>
      <c r="DY45" s="198"/>
      <c r="DZ45" s="198"/>
      <c r="EA45" s="198"/>
      <c r="EB45" s="198"/>
      <c r="EC45" s="198"/>
      <c r="ED45" s="198"/>
      <c r="EE45" s="198"/>
      <c r="EF45" s="198"/>
      <c r="EG45" s="198"/>
      <c r="EH45" s="198"/>
      <c r="EI45" s="198"/>
      <c r="EJ45" s="198"/>
      <c r="EK45" s="198"/>
      <c r="EL45" s="198"/>
      <c r="EM45" s="198"/>
      <c r="EN45" s="198"/>
      <c r="EO45" s="198"/>
      <c r="EP45" s="198"/>
      <c r="EQ45" s="198"/>
      <c r="ER45" s="198"/>
      <c r="ES45" s="198"/>
      <c r="ET45" s="198"/>
      <c r="EU45" s="198"/>
      <c r="EV45" s="198"/>
      <c r="EW45" s="198"/>
      <c r="EX45" s="198"/>
      <c r="EY45" s="198"/>
      <c r="EZ45" s="198"/>
      <c r="FA45" s="198"/>
      <c r="FB45" s="198"/>
      <c r="FC45" s="198"/>
      <c r="FD45" s="198"/>
      <c r="FE45" s="198"/>
      <c r="FF45" s="198"/>
      <c r="FG45" s="198"/>
      <c r="FH45" s="198"/>
      <c r="FI45" s="198"/>
      <c r="FJ45" s="198"/>
      <c r="FK45" s="198"/>
      <c r="FL45" s="198"/>
      <c r="FM45" s="198"/>
      <c r="FN45" s="198"/>
      <c r="FO45" s="198"/>
      <c r="FP45" s="198"/>
      <c r="FQ45" s="198"/>
      <c r="FR45" s="198"/>
      <c r="FS45" s="198"/>
      <c r="FT45" s="198"/>
      <c r="FU45" s="198"/>
      <c r="FV45" s="198"/>
      <c r="FW45" s="198"/>
    </row>
    <row r="46" spans="1:179" s="199" customFormat="1" ht="75" x14ac:dyDescent="0.25">
      <c r="A46" s="194">
        <f t="shared" si="0"/>
        <v>31</v>
      </c>
      <c r="B46" s="195" t="s">
        <v>597</v>
      </c>
      <c r="C46" s="196" t="s">
        <v>237</v>
      </c>
      <c r="D46" s="197">
        <v>0</v>
      </c>
      <c r="E46" s="197"/>
      <c r="F46" s="197">
        <v>0</v>
      </c>
      <c r="G46" s="197">
        <v>2015</v>
      </c>
      <c r="H46" s="197">
        <v>2015</v>
      </c>
      <c r="I46" s="197" t="s">
        <v>265</v>
      </c>
      <c r="J46" s="197" t="s">
        <v>266</v>
      </c>
      <c r="K46" s="197" t="s">
        <v>266</v>
      </c>
      <c r="L46" s="197" t="s">
        <v>266</v>
      </c>
      <c r="M46" s="198"/>
      <c r="N46" s="198"/>
      <c r="O46" s="198"/>
      <c r="P46" s="198"/>
      <c r="Q46" s="198"/>
      <c r="R46" s="198"/>
      <c r="S46" s="198"/>
      <c r="T46" s="198"/>
      <c r="U46" s="198"/>
      <c r="V46" s="198"/>
      <c r="W46" s="198"/>
      <c r="X46" s="198"/>
      <c r="Y46" s="198"/>
      <c r="Z46" s="198"/>
      <c r="AA46" s="198"/>
      <c r="AB46" s="198"/>
      <c r="AC46" s="198"/>
      <c r="AD46" s="198"/>
      <c r="AE46" s="198"/>
      <c r="AF46" s="198"/>
      <c r="AG46" s="198"/>
      <c r="AH46" s="198"/>
      <c r="AI46" s="198"/>
      <c r="AJ46" s="198"/>
      <c r="AK46" s="198"/>
      <c r="AL46" s="198"/>
      <c r="AM46" s="198"/>
      <c r="AN46" s="198"/>
      <c r="AO46" s="198"/>
      <c r="AP46" s="198"/>
      <c r="AQ46" s="198"/>
      <c r="AR46" s="198"/>
      <c r="AS46" s="198"/>
      <c r="AT46" s="198"/>
      <c r="AU46" s="198"/>
      <c r="AV46" s="198"/>
      <c r="AW46" s="198"/>
      <c r="AX46" s="198"/>
      <c r="AY46" s="198"/>
      <c r="AZ46" s="198"/>
      <c r="BA46" s="198"/>
      <c r="BB46" s="198"/>
      <c r="BC46" s="198"/>
      <c r="BD46" s="198"/>
      <c r="BE46" s="198"/>
      <c r="BF46" s="198"/>
      <c r="BG46" s="198"/>
      <c r="BH46" s="198"/>
      <c r="BI46" s="198"/>
      <c r="BJ46" s="198"/>
      <c r="BK46" s="198"/>
      <c r="BL46" s="198"/>
      <c r="BM46" s="198"/>
      <c r="BN46" s="198"/>
      <c r="BO46" s="198"/>
      <c r="BP46" s="198"/>
      <c r="BQ46" s="198"/>
      <c r="BR46" s="198"/>
      <c r="BS46" s="198"/>
      <c r="BT46" s="198"/>
      <c r="BU46" s="198"/>
      <c r="BV46" s="198"/>
      <c r="BW46" s="198"/>
      <c r="BX46" s="198"/>
      <c r="BY46" s="198"/>
      <c r="BZ46" s="198"/>
      <c r="CA46" s="198"/>
      <c r="CB46" s="198"/>
      <c r="CC46" s="198"/>
      <c r="CD46" s="198"/>
      <c r="CE46" s="198"/>
      <c r="CF46" s="198"/>
      <c r="CG46" s="198"/>
      <c r="CH46" s="198"/>
      <c r="CI46" s="198"/>
      <c r="CJ46" s="198"/>
      <c r="CK46" s="198"/>
      <c r="CL46" s="198"/>
      <c r="CM46" s="198"/>
      <c r="CN46" s="198"/>
      <c r="CO46" s="198"/>
      <c r="CP46" s="198"/>
      <c r="CQ46" s="198"/>
      <c r="CR46" s="198"/>
      <c r="CS46" s="198"/>
      <c r="CT46" s="198"/>
      <c r="CU46" s="198"/>
      <c r="CV46" s="198"/>
      <c r="CW46" s="198"/>
      <c r="CX46" s="198"/>
      <c r="CY46" s="198"/>
      <c r="CZ46" s="198"/>
      <c r="DA46" s="198"/>
      <c r="DB46" s="198"/>
      <c r="DC46" s="198"/>
      <c r="DD46" s="198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  <c r="DV46" s="198"/>
      <c r="DW46" s="198"/>
      <c r="DX46" s="198"/>
      <c r="DY46" s="198"/>
      <c r="DZ46" s="198"/>
      <c r="EA46" s="198"/>
      <c r="EB46" s="198"/>
      <c r="EC46" s="198"/>
      <c r="ED46" s="198"/>
      <c r="EE46" s="198"/>
      <c r="EF46" s="198"/>
      <c r="EG46" s="198"/>
      <c r="EH46" s="198"/>
      <c r="EI46" s="198"/>
      <c r="EJ46" s="198"/>
      <c r="EK46" s="198"/>
      <c r="EL46" s="198"/>
      <c r="EM46" s="198"/>
      <c r="EN46" s="198"/>
      <c r="EO46" s="198"/>
      <c r="EP46" s="198"/>
      <c r="EQ46" s="198"/>
      <c r="ER46" s="198"/>
      <c r="ES46" s="198"/>
      <c r="ET46" s="198"/>
      <c r="EU46" s="198"/>
      <c r="EV46" s="198"/>
      <c r="EW46" s="198"/>
      <c r="EX46" s="198"/>
      <c r="EY46" s="198"/>
      <c r="EZ46" s="198"/>
      <c r="FA46" s="198"/>
      <c r="FB46" s="198"/>
      <c r="FC46" s="198"/>
      <c r="FD46" s="198"/>
      <c r="FE46" s="198"/>
      <c r="FF46" s="198"/>
      <c r="FG46" s="198"/>
      <c r="FH46" s="198"/>
      <c r="FI46" s="198"/>
      <c r="FJ46" s="198"/>
      <c r="FK46" s="198"/>
      <c r="FL46" s="198"/>
      <c r="FM46" s="198"/>
      <c r="FN46" s="198"/>
      <c r="FO46" s="198"/>
      <c r="FP46" s="198"/>
      <c r="FQ46" s="198"/>
      <c r="FR46" s="198"/>
      <c r="FS46" s="198"/>
      <c r="FT46" s="198"/>
      <c r="FU46" s="198"/>
      <c r="FV46" s="198"/>
      <c r="FW46" s="198"/>
    </row>
    <row r="47" spans="1:179" s="199" customFormat="1" ht="105" x14ac:dyDescent="0.25">
      <c r="A47" s="194">
        <f t="shared" si="0"/>
        <v>32</v>
      </c>
      <c r="B47" s="195" t="s">
        <v>631</v>
      </c>
      <c r="C47" s="196" t="s">
        <v>237</v>
      </c>
      <c r="D47" s="197">
        <v>0.1</v>
      </c>
      <c r="E47" s="197"/>
      <c r="F47" s="197">
        <v>0.5</v>
      </c>
      <c r="G47" s="197">
        <v>2015</v>
      </c>
      <c r="H47" s="197">
        <v>2015</v>
      </c>
      <c r="I47" s="197" t="s">
        <v>265</v>
      </c>
      <c r="J47" s="197" t="s">
        <v>266</v>
      </c>
      <c r="K47" s="197" t="s">
        <v>266</v>
      </c>
      <c r="L47" s="197" t="s">
        <v>266</v>
      </c>
      <c r="M47" s="198"/>
      <c r="N47" s="198"/>
      <c r="O47" s="198"/>
      <c r="P47" s="198"/>
      <c r="Q47" s="198"/>
      <c r="R47" s="198"/>
      <c r="S47" s="198"/>
      <c r="T47" s="198"/>
      <c r="U47" s="198"/>
      <c r="V47" s="198"/>
      <c r="W47" s="198"/>
      <c r="X47" s="198"/>
      <c r="Y47" s="198"/>
      <c r="Z47" s="198"/>
      <c r="AA47" s="198"/>
      <c r="AB47" s="198"/>
      <c r="AC47" s="198"/>
      <c r="AD47" s="198"/>
      <c r="AE47" s="198"/>
      <c r="AF47" s="198"/>
      <c r="AG47" s="198"/>
      <c r="AH47" s="198"/>
      <c r="AI47" s="198"/>
      <c r="AJ47" s="198"/>
      <c r="AK47" s="198"/>
      <c r="AL47" s="198"/>
      <c r="AM47" s="198"/>
      <c r="AN47" s="198"/>
      <c r="AO47" s="198"/>
      <c r="AP47" s="198"/>
      <c r="AQ47" s="198"/>
      <c r="AR47" s="198"/>
      <c r="AS47" s="198"/>
      <c r="AT47" s="198"/>
      <c r="AU47" s="198"/>
      <c r="AV47" s="198"/>
      <c r="AW47" s="198"/>
      <c r="AX47" s="198"/>
      <c r="AY47" s="198"/>
      <c r="AZ47" s="198"/>
      <c r="BA47" s="198"/>
      <c r="BB47" s="198"/>
      <c r="BC47" s="198"/>
      <c r="BD47" s="198"/>
      <c r="BE47" s="198"/>
      <c r="BF47" s="198"/>
      <c r="BG47" s="198"/>
      <c r="BH47" s="198"/>
      <c r="BI47" s="198"/>
      <c r="BJ47" s="198"/>
      <c r="BK47" s="198"/>
      <c r="BL47" s="198"/>
      <c r="BM47" s="198"/>
      <c r="BN47" s="198"/>
      <c r="BO47" s="198"/>
      <c r="BP47" s="198"/>
      <c r="BQ47" s="198"/>
      <c r="BR47" s="198"/>
      <c r="BS47" s="198"/>
      <c r="BT47" s="198"/>
      <c r="BU47" s="198"/>
      <c r="BV47" s="198"/>
      <c r="BW47" s="198"/>
      <c r="BX47" s="198"/>
      <c r="BY47" s="198"/>
      <c r="BZ47" s="198"/>
      <c r="CA47" s="198"/>
      <c r="CB47" s="198"/>
      <c r="CC47" s="198"/>
      <c r="CD47" s="198"/>
      <c r="CE47" s="198"/>
      <c r="CF47" s="198"/>
      <c r="CG47" s="198"/>
      <c r="CH47" s="198"/>
      <c r="CI47" s="198"/>
      <c r="CJ47" s="198"/>
      <c r="CK47" s="198"/>
      <c r="CL47" s="198"/>
      <c r="CM47" s="198"/>
      <c r="CN47" s="198"/>
      <c r="CO47" s="198"/>
      <c r="CP47" s="198"/>
      <c r="CQ47" s="198"/>
      <c r="CR47" s="198"/>
      <c r="CS47" s="198"/>
      <c r="CT47" s="198"/>
      <c r="CU47" s="198"/>
      <c r="CV47" s="198"/>
      <c r="CW47" s="198"/>
      <c r="CX47" s="198"/>
      <c r="CY47" s="198"/>
      <c r="CZ47" s="198"/>
      <c r="DA47" s="198"/>
      <c r="DB47" s="198"/>
      <c r="DC47" s="198"/>
      <c r="DD47" s="198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  <c r="DV47" s="198"/>
      <c r="DW47" s="198"/>
      <c r="DX47" s="198"/>
      <c r="DY47" s="198"/>
      <c r="DZ47" s="198"/>
      <c r="EA47" s="198"/>
      <c r="EB47" s="198"/>
      <c r="EC47" s="198"/>
      <c r="ED47" s="198"/>
      <c r="EE47" s="198"/>
      <c r="EF47" s="198"/>
      <c r="EG47" s="198"/>
      <c r="EH47" s="198"/>
      <c r="EI47" s="198"/>
      <c r="EJ47" s="198"/>
      <c r="EK47" s="198"/>
      <c r="EL47" s="198"/>
      <c r="EM47" s="198"/>
      <c r="EN47" s="198"/>
      <c r="EO47" s="198"/>
      <c r="EP47" s="198"/>
      <c r="EQ47" s="198"/>
      <c r="ER47" s="198"/>
      <c r="ES47" s="198"/>
      <c r="ET47" s="198"/>
      <c r="EU47" s="198"/>
      <c r="EV47" s="198"/>
      <c r="EW47" s="198"/>
      <c r="EX47" s="198"/>
      <c r="EY47" s="198"/>
      <c r="EZ47" s="198"/>
      <c r="FA47" s="198"/>
      <c r="FB47" s="198"/>
      <c r="FC47" s="198"/>
      <c r="FD47" s="198"/>
      <c r="FE47" s="198"/>
      <c r="FF47" s="198"/>
      <c r="FG47" s="198"/>
      <c r="FH47" s="198"/>
      <c r="FI47" s="198"/>
      <c r="FJ47" s="198"/>
      <c r="FK47" s="198"/>
      <c r="FL47" s="198"/>
      <c r="FM47" s="198"/>
      <c r="FN47" s="198"/>
      <c r="FO47" s="198"/>
      <c r="FP47" s="198"/>
      <c r="FQ47" s="198"/>
      <c r="FR47" s="198"/>
      <c r="FS47" s="198"/>
      <c r="FT47" s="198"/>
      <c r="FU47" s="198"/>
      <c r="FV47" s="198"/>
      <c r="FW47" s="198"/>
    </row>
    <row r="48" spans="1:179" s="199" customFormat="1" ht="105" x14ac:dyDescent="0.25">
      <c r="A48" s="194">
        <f t="shared" si="0"/>
        <v>33</v>
      </c>
      <c r="B48" s="195" t="s">
        <v>633</v>
      </c>
      <c r="C48" s="196" t="s">
        <v>237</v>
      </c>
      <c r="D48" s="197">
        <v>0.04</v>
      </c>
      <c r="E48" s="197"/>
      <c r="F48" s="197">
        <v>2.5000000000000001E-2</v>
      </c>
      <c r="G48" s="197">
        <v>2015</v>
      </c>
      <c r="H48" s="197">
        <v>2015</v>
      </c>
      <c r="I48" s="197" t="s">
        <v>265</v>
      </c>
      <c r="J48" s="197" t="s">
        <v>266</v>
      </c>
      <c r="K48" s="197" t="s">
        <v>266</v>
      </c>
      <c r="L48" s="197" t="s">
        <v>266</v>
      </c>
      <c r="M48" s="198"/>
      <c r="N48" s="198"/>
      <c r="O48" s="198"/>
      <c r="P48" s="198"/>
      <c r="Q48" s="198"/>
      <c r="R48" s="198"/>
      <c r="S48" s="198"/>
      <c r="T48" s="198"/>
      <c r="U48" s="198"/>
      <c r="V48" s="198"/>
      <c r="W48" s="198"/>
      <c r="X48" s="198"/>
      <c r="Y48" s="198"/>
      <c r="Z48" s="198"/>
      <c r="AA48" s="198"/>
      <c r="AB48" s="198"/>
      <c r="AC48" s="198"/>
      <c r="AD48" s="198"/>
      <c r="AE48" s="198"/>
      <c r="AF48" s="198"/>
      <c r="AG48" s="198"/>
      <c r="AH48" s="198"/>
      <c r="AI48" s="198"/>
      <c r="AJ48" s="198"/>
      <c r="AK48" s="198"/>
      <c r="AL48" s="198"/>
      <c r="AM48" s="198"/>
      <c r="AN48" s="198"/>
      <c r="AO48" s="198"/>
      <c r="AP48" s="198"/>
      <c r="AQ48" s="198"/>
      <c r="AR48" s="198"/>
      <c r="AS48" s="198"/>
      <c r="AT48" s="198"/>
      <c r="AU48" s="198"/>
      <c r="AV48" s="198"/>
      <c r="AW48" s="198"/>
      <c r="AX48" s="198"/>
      <c r="AY48" s="198"/>
      <c r="AZ48" s="198"/>
      <c r="BA48" s="198"/>
      <c r="BB48" s="198"/>
      <c r="BC48" s="198"/>
      <c r="BD48" s="198"/>
      <c r="BE48" s="198"/>
      <c r="BF48" s="198"/>
      <c r="BG48" s="198"/>
      <c r="BH48" s="198"/>
      <c r="BI48" s="198"/>
      <c r="BJ48" s="198"/>
      <c r="BK48" s="198"/>
      <c r="BL48" s="198"/>
      <c r="BM48" s="198"/>
      <c r="BN48" s="198"/>
      <c r="BO48" s="198"/>
      <c r="BP48" s="198"/>
      <c r="BQ48" s="198"/>
      <c r="BR48" s="198"/>
      <c r="BS48" s="198"/>
      <c r="BT48" s="198"/>
      <c r="BU48" s="198"/>
      <c r="BV48" s="198"/>
      <c r="BW48" s="198"/>
      <c r="BX48" s="198"/>
      <c r="BY48" s="198"/>
      <c r="BZ48" s="198"/>
      <c r="CA48" s="198"/>
      <c r="CB48" s="198"/>
      <c r="CC48" s="198"/>
      <c r="CD48" s="198"/>
      <c r="CE48" s="198"/>
      <c r="CF48" s="198"/>
      <c r="CG48" s="198"/>
      <c r="CH48" s="198"/>
      <c r="CI48" s="198"/>
      <c r="CJ48" s="198"/>
      <c r="CK48" s="198"/>
      <c r="CL48" s="198"/>
      <c r="CM48" s="198"/>
      <c r="CN48" s="198"/>
      <c r="CO48" s="198"/>
      <c r="CP48" s="198"/>
      <c r="CQ48" s="198"/>
      <c r="CR48" s="198"/>
      <c r="CS48" s="198"/>
      <c r="CT48" s="198"/>
      <c r="CU48" s="198"/>
      <c r="CV48" s="198"/>
      <c r="CW48" s="198"/>
      <c r="CX48" s="198"/>
      <c r="CY48" s="198"/>
      <c r="CZ48" s="198"/>
      <c r="DA48" s="198"/>
      <c r="DB48" s="198"/>
      <c r="DC48" s="198"/>
      <c r="DD48" s="198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  <c r="DV48" s="198"/>
      <c r="DW48" s="198"/>
      <c r="DX48" s="198"/>
      <c r="DY48" s="198"/>
      <c r="DZ48" s="198"/>
      <c r="EA48" s="198"/>
      <c r="EB48" s="198"/>
      <c r="EC48" s="198"/>
      <c r="ED48" s="198"/>
      <c r="EE48" s="198"/>
      <c r="EF48" s="198"/>
      <c r="EG48" s="198"/>
      <c r="EH48" s="198"/>
      <c r="EI48" s="198"/>
      <c r="EJ48" s="198"/>
      <c r="EK48" s="198"/>
      <c r="EL48" s="198"/>
      <c r="EM48" s="198"/>
      <c r="EN48" s="198"/>
      <c r="EO48" s="198"/>
      <c r="EP48" s="198"/>
      <c r="EQ48" s="198"/>
      <c r="ER48" s="198"/>
      <c r="ES48" s="198"/>
      <c r="ET48" s="198"/>
      <c r="EU48" s="198"/>
      <c r="EV48" s="198"/>
      <c r="EW48" s="198"/>
      <c r="EX48" s="198"/>
      <c r="EY48" s="198"/>
      <c r="EZ48" s="198"/>
      <c r="FA48" s="198"/>
      <c r="FB48" s="198"/>
      <c r="FC48" s="198"/>
      <c r="FD48" s="198"/>
      <c r="FE48" s="198"/>
      <c r="FF48" s="198"/>
      <c r="FG48" s="198"/>
      <c r="FH48" s="198"/>
      <c r="FI48" s="198"/>
      <c r="FJ48" s="198"/>
      <c r="FK48" s="198"/>
      <c r="FL48" s="198"/>
      <c r="FM48" s="198"/>
      <c r="FN48" s="198"/>
      <c r="FO48" s="198"/>
      <c r="FP48" s="198"/>
      <c r="FQ48" s="198"/>
      <c r="FR48" s="198"/>
      <c r="FS48" s="198"/>
      <c r="FT48" s="198"/>
      <c r="FU48" s="198"/>
      <c r="FV48" s="198"/>
      <c r="FW48" s="198"/>
    </row>
    <row r="49" spans="1:179" s="199" customFormat="1" ht="120" x14ac:dyDescent="0.25">
      <c r="A49" s="194">
        <f t="shared" si="0"/>
        <v>34</v>
      </c>
      <c r="B49" s="195" t="s">
        <v>629</v>
      </c>
      <c r="C49" s="196" t="s">
        <v>237</v>
      </c>
      <c r="D49" s="197">
        <v>0.16</v>
      </c>
      <c r="E49" s="197"/>
      <c r="F49" s="197">
        <v>0.65</v>
      </c>
      <c r="G49" s="197">
        <v>2015</v>
      </c>
      <c r="H49" s="197">
        <v>2015</v>
      </c>
      <c r="I49" s="197" t="s">
        <v>265</v>
      </c>
      <c r="J49" s="197" t="s">
        <v>266</v>
      </c>
      <c r="K49" s="197" t="s">
        <v>266</v>
      </c>
      <c r="L49" s="197" t="s">
        <v>266</v>
      </c>
      <c r="M49" s="198"/>
      <c r="N49" s="198"/>
      <c r="O49" s="198"/>
      <c r="P49" s="198"/>
      <c r="Q49" s="198"/>
      <c r="R49" s="198"/>
      <c r="S49" s="198"/>
      <c r="T49" s="198"/>
      <c r="U49" s="198"/>
      <c r="V49" s="198"/>
      <c r="W49" s="198"/>
      <c r="X49" s="198"/>
      <c r="Y49" s="198"/>
      <c r="Z49" s="198"/>
      <c r="AA49" s="198"/>
      <c r="AB49" s="198"/>
      <c r="AC49" s="198"/>
      <c r="AD49" s="198"/>
      <c r="AE49" s="198"/>
      <c r="AF49" s="198"/>
      <c r="AG49" s="198"/>
      <c r="AH49" s="198"/>
      <c r="AI49" s="198"/>
      <c r="AJ49" s="198"/>
      <c r="AK49" s="198"/>
      <c r="AL49" s="198"/>
      <c r="AM49" s="198"/>
      <c r="AN49" s="198"/>
      <c r="AO49" s="198"/>
      <c r="AP49" s="198"/>
      <c r="AQ49" s="198"/>
      <c r="AR49" s="198"/>
      <c r="AS49" s="198"/>
      <c r="AT49" s="198"/>
      <c r="AU49" s="198"/>
      <c r="AV49" s="198"/>
      <c r="AW49" s="198"/>
      <c r="AX49" s="198"/>
      <c r="AY49" s="198"/>
      <c r="AZ49" s="198"/>
      <c r="BA49" s="198"/>
      <c r="BB49" s="198"/>
      <c r="BC49" s="198"/>
      <c r="BD49" s="198"/>
      <c r="BE49" s="198"/>
      <c r="BF49" s="198"/>
      <c r="BG49" s="198"/>
      <c r="BH49" s="198"/>
      <c r="BI49" s="198"/>
      <c r="BJ49" s="198"/>
      <c r="BK49" s="198"/>
      <c r="BL49" s="198"/>
      <c r="BM49" s="198"/>
      <c r="BN49" s="198"/>
      <c r="BO49" s="198"/>
      <c r="BP49" s="198"/>
      <c r="BQ49" s="198"/>
      <c r="BR49" s="198"/>
      <c r="BS49" s="198"/>
      <c r="BT49" s="198"/>
      <c r="BU49" s="198"/>
      <c r="BV49" s="198"/>
      <c r="BW49" s="198"/>
      <c r="BX49" s="198"/>
      <c r="BY49" s="198"/>
      <c r="BZ49" s="198"/>
      <c r="CA49" s="198"/>
      <c r="CB49" s="198"/>
      <c r="CC49" s="198"/>
      <c r="CD49" s="198"/>
      <c r="CE49" s="198"/>
      <c r="CF49" s="198"/>
      <c r="CG49" s="198"/>
      <c r="CH49" s="198"/>
      <c r="CI49" s="198"/>
      <c r="CJ49" s="198"/>
      <c r="CK49" s="198"/>
      <c r="CL49" s="198"/>
      <c r="CM49" s="198"/>
      <c r="CN49" s="198"/>
      <c r="CO49" s="198"/>
      <c r="CP49" s="198"/>
      <c r="CQ49" s="198"/>
      <c r="CR49" s="198"/>
      <c r="CS49" s="198"/>
      <c r="CT49" s="198"/>
      <c r="CU49" s="198"/>
      <c r="CV49" s="198"/>
      <c r="CW49" s="198"/>
      <c r="CX49" s="198"/>
      <c r="CY49" s="198"/>
      <c r="CZ49" s="198"/>
      <c r="DA49" s="198"/>
      <c r="DB49" s="198"/>
      <c r="DC49" s="198"/>
      <c r="DD49" s="198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  <c r="DV49" s="198"/>
      <c r="DW49" s="198"/>
      <c r="DX49" s="198"/>
      <c r="DY49" s="198"/>
      <c r="DZ49" s="198"/>
      <c r="EA49" s="198"/>
      <c r="EB49" s="198"/>
      <c r="EC49" s="198"/>
      <c r="ED49" s="198"/>
      <c r="EE49" s="198"/>
      <c r="EF49" s="198"/>
      <c r="EG49" s="198"/>
      <c r="EH49" s="198"/>
      <c r="EI49" s="198"/>
      <c r="EJ49" s="198"/>
      <c r="EK49" s="198"/>
      <c r="EL49" s="198"/>
      <c r="EM49" s="198"/>
      <c r="EN49" s="198"/>
      <c r="EO49" s="198"/>
      <c r="EP49" s="198"/>
      <c r="EQ49" s="198"/>
      <c r="ER49" s="198"/>
      <c r="ES49" s="198"/>
      <c r="ET49" s="198"/>
      <c r="EU49" s="198"/>
      <c r="EV49" s="198"/>
      <c r="EW49" s="198"/>
      <c r="EX49" s="198"/>
      <c r="EY49" s="198"/>
      <c r="EZ49" s="198"/>
      <c r="FA49" s="198"/>
      <c r="FB49" s="198"/>
      <c r="FC49" s="198"/>
      <c r="FD49" s="198"/>
      <c r="FE49" s="198"/>
      <c r="FF49" s="198"/>
      <c r="FG49" s="198"/>
      <c r="FH49" s="198"/>
      <c r="FI49" s="198"/>
      <c r="FJ49" s="198"/>
      <c r="FK49" s="198"/>
      <c r="FL49" s="198"/>
      <c r="FM49" s="198"/>
      <c r="FN49" s="198"/>
      <c r="FO49" s="198"/>
      <c r="FP49" s="198"/>
      <c r="FQ49" s="198"/>
      <c r="FR49" s="198"/>
      <c r="FS49" s="198"/>
      <c r="FT49" s="198"/>
      <c r="FU49" s="198"/>
      <c r="FV49" s="198"/>
      <c r="FW49" s="198"/>
    </row>
    <row r="50" spans="1:179" s="199" customFormat="1" ht="120" x14ac:dyDescent="0.25">
      <c r="A50" s="194">
        <f t="shared" si="0"/>
        <v>35</v>
      </c>
      <c r="B50" s="195" t="s">
        <v>1656</v>
      </c>
      <c r="C50" s="196" t="s">
        <v>237</v>
      </c>
      <c r="D50" s="197">
        <v>2.5000000000000001E-2</v>
      </c>
      <c r="E50" s="197"/>
      <c r="F50" s="197">
        <v>0.1</v>
      </c>
      <c r="G50" s="197">
        <v>2015</v>
      </c>
      <c r="H50" s="197">
        <v>2015</v>
      </c>
      <c r="I50" s="197" t="s">
        <v>265</v>
      </c>
      <c r="J50" s="197" t="s">
        <v>266</v>
      </c>
      <c r="K50" s="197" t="s">
        <v>266</v>
      </c>
      <c r="L50" s="197" t="s">
        <v>266</v>
      </c>
      <c r="M50" s="198"/>
      <c r="N50" s="198"/>
      <c r="O50" s="198"/>
      <c r="P50" s="198"/>
      <c r="Q50" s="198"/>
      <c r="R50" s="198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  <c r="AD50" s="198"/>
      <c r="AE50" s="198"/>
      <c r="AF50" s="198"/>
      <c r="AG50" s="198"/>
      <c r="AH50" s="198"/>
      <c r="AI50" s="198"/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  <c r="AT50" s="198"/>
      <c r="AU50" s="198"/>
      <c r="AV50" s="198"/>
      <c r="AW50" s="198"/>
      <c r="AX50" s="198"/>
      <c r="AY50" s="198"/>
      <c r="AZ50" s="198"/>
      <c r="BA50" s="198"/>
      <c r="BB50" s="198"/>
      <c r="BC50" s="198"/>
      <c r="BD50" s="198"/>
      <c r="BE50" s="198"/>
      <c r="BF50" s="198"/>
      <c r="BG50" s="198"/>
      <c r="BH50" s="198"/>
      <c r="BI50" s="198"/>
      <c r="BJ50" s="198"/>
      <c r="BK50" s="198"/>
      <c r="BL50" s="198"/>
      <c r="BM50" s="198"/>
      <c r="BN50" s="198"/>
      <c r="BO50" s="198"/>
      <c r="BP50" s="198"/>
      <c r="BQ50" s="198"/>
      <c r="BR50" s="198"/>
      <c r="BS50" s="198"/>
      <c r="BT50" s="198"/>
      <c r="BU50" s="198"/>
      <c r="BV50" s="198"/>
      <c r="BW50" s="198"/>
      <c r="BX50" s="198"/>
      <c r="BY50" s="198"/>
      <c r="BZ50" s="198"/>
      <c r="CA50" s="198"/>
      <c r="CB50" s="198"/>
      <c r="CC50" s="198"/>
      <c r="CD50" s="198"/>
      <c r="CE50" s="198"/>
      <c r="CF50" s="198"/>
      <c r="CG50" s="198"/>
      <c r="CH50" s="198"/>
      <c r="CI50" s="198"/>
      <c r="CJ50" s="198"/>
      <c r="CK50" s="198"/>
      <c r="CL50" s="198"/>
      <c r="CM50" s="198"/>
      <c r="CN50" s="198"/>
      <c r="CO50" s="198"/>
      <c r="CP50" s="198"/>
      <c r="CQ50" s="198"/>
      <c r="CR50" s="198"/>
      <c r="CS50" s="198"/>
      <c r="CT50" s="198"/>
      <c r="CU50" s="198"/>
      <c r="CV50" s="198"/>
      <c r="CW50" s="198"/>
      <c r="CX50" s="198"/>
      <c r="CY50" s="198"/>
      <c r="CZ50" s="198"/>
      <c r="DA50" s="198"/>
      <c r="DB50" s="198"/>
      <c r="DC50" s="198"/>
      <c r="DD50" s="198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  <c r="DV50" s="198"/>
      <c r="DW50" s="198"/>
      <c r="DX50" s="198"/>
      <c r="DY50" s="198"/>
      <c r="DZ50" s="198"/>
      <c r="EA50" s="198"/>
      <c r="EB50" s="198"/>
      <c r="EC50" s="198"/>
      <c r="ED50" s="198"/>
      <c r="EE50" s="198"/>
      <c r="EF50" s="198"/>
      <c r="EG50" s="198"/>
      <c r="EH50" s="198"/>
      <c r="EI50" s="198"/>
      <c r="EJ50" s="198"/>
      <c r="EK50" s="198"/>
      <c r="EL50" s="198"/>
      <c r="EM50" s="198"/>
      <c r="EN50" s="198"/>
      <c r="EO50" s="198"/>
      <c r="EP50" s="198"/>
      <c r="EQ50" s="198"/>
      <c r="ER50" s="198"/>
      <c r="ES50" s="198"/>
      <c r="ET50" s="198"/>
      <c r="EU50" s="198"/>
      <c r="EV50" s="198"/>
      <c r="EW50" s="198"/>
      <c r="EX50" s="198"/>
      <c r="EY50" s="198"/>
      <c r="EZ50" s="198"/>
      <c r="FA50" s="198"/>
      <c r="FB50" s="198"/>
      <c r="FC50" s="198"/>
      <c r="FD50" s="198"/>
      <c r="FE50" s="198"/>
      <c r="FF50" s="198"/>
      <c r="FG50" s="198"/>
      <c r="FH50" s="198"/>
      <c r="FI50" s="198"/>
      <c r="FJ50" s="198"/>
      <c r="FK50" s="198"/>
      <c r="FL50" s="198"/>
      <c r="FM50" s="198"/>
      <c r="FN50" s="198"/>
      <c r="FO50" s="198"/>
      <c r="FP50" s="198"/>
      <c r="FQ50" s="198"/>
      <c r="FR50" s="198"/>
      <c r="FS50" s="198"/>
      <c r="FT50" s="198"/>
      <c r="FU50" s="198"/>
      <c r="FV50" s="198"/>
      <c r="FW50" s="198"/>
    </row>
    <row r="51" spans="1:179" s="199" customFormat="1" ht="105" x14ac:dyDescent="0.25">
      <c r="A51" s="194">
        <f t="shared" si="0"/>
        <v>36</v>
      </c>
      <c r="B51" s="195" t="s">
        <v>638</v>
      </c>
      <c r="C51" s="196" t="s">
        <v>237</v>
      </c>
      <c r="D51" s="197">
        <v>0</v>
      </c>
      <c r="E51" s="197"/>
      <c r="F51" s="197">
        <v>0.316</v>
      </c>
      <c r="G51" s="197">
        <v>2015</v>
      </c>
      <c r="H51" s="197">
        <v>2015</v>
      </c>
      <c r="I51" s="197" t="s">
        <v>265</v>
      </c>
      <c r="J51" s="197" t="s">
        <v>266</v>
      </c>
      <c r="K51" s="197" t="s">
        <v>266</v>
      </c>
      <c r="L51" s="197" t="s">
        <v>266</v>
      </c>
      <c r="M51" s="198"/>
      <c r="N51" s="198"/>
      <c r="O51" s="198"/>
      <c r="P51" s="198"/>
      <c r="Q51" s="198"/>
      <c r="R51" s="198"/>
      <c r="S51" s="198"/>
      <c r="T51" s="198"/>
      <c r="U51" s="198"/>
      <c r="V51" s="198"/>
      <c r="W51" s="198"/>
      <c r="X51" s="198"/>
      <c r="Y51" s="198"/>
      <c r="Z51" s="198"/>
      <c r="AA51" s="198"/>
      <c r="AB51" s="198"/>
      <c r="AC51" s="198"/>
      <c r="AD51" s="198"/>
      <c r="AE51" s="198"/>
      <c r="AF51" s="198"/>
      <c r="AG51" s="198"/>
      <c r="AH51" s="198"/>
      <c r="AI51" s="198"/>
      <c r="AJ51" s="198"/>
      <c r="AK51" s="198"/>
      <c r="AL51" s="198"/>
      <c r="AM51" s="198"/>
      <c r="AN51" s="198"/>
      <c r="AO51" s="198"/>
      <c r="AP51" s="198"/>
      <c r="AQ51" s="198"/>
      <c r="AR51" s="198"/>
      <c r="AS51" s="198"/>
      <c r="AT51" s="198"/>
      <c r="AU51" s="198"/>
      <c r="AV51" s="198"/>
      <c r="AW51" s="198"/>
      <c r="AX51" s="198"/>
      <c r="AY51" s="198"/>
      <c r="AZ51" s="198"/>
      <c r="BA51" s="198"/>
      <c r="BB51" s="198"/>
      <c r="BC51" s="198"/>
      <c r="BD51" s="198"/>
      <c r="BE51" s="198"/>
      <c r="BF51" s="198"/>
      <c r="BG51" s="198"/>
      <c r="BH51" s="198"/>
      <c r="BI51" s="198"/>
      <c r="BJ51" s="198"/>
      <c r="BK51" s="198"/>
      <c r="BL51" s="198"/>
      <c r="BM51" s="198"/>
      <c r="BN51" s="198"/>
      <c r="BO51" s="198"/>
      <c r="BP51" s="198"/>
      <c r="BQ51" s="198"/>
      <c r="BR51" s="198"/>
      <c r="BS51" s="198"/>
      <c r="BT51" s="198"/>
      <c r="BU51" s="198"/>
      <c r="BV51" s="198"/>
      <c r="BW51" s="198"/>
      <c r="BX51" s="198"/>
      <c r="BY51" s="198"/>
      <c r="BZ51" s="198"/>
      <c r="CA51" s="198"/>
      <c r="CB51" s="198"/>
      <c r="CC51" s="198"/>
      <c r="CD51" s="198"/>
      <c r="CE51" s="198"/>
      <c r="CF51" s="198"/>
      <c r="CG51" s="198"/>
      <c r="CH51" s="198"/>
      <c r="CI51" s="198"/>
      <c r="CJ51" s="198"/>
      <c r="CK51" s="198"/>
      <c r="CL51" s="198"/>
      <c r="CM51" s="198"/>
      <c r="CN51" s="198"/>
      <c r="CO51" s="198"/>
      <c r="CP51" s="198"/>
      <c r="CQ51" s="198"/>
      <c r="CR51" s="198"/>
      <c r="CS51" s="198"/>
      <c r="CT51" s="198"/>
      <c r="CU51" s="198"/>
      <c r="CV51" s="198"/>
      <c r="CW51" s="198"/>
      <c r="CX51" s="198"/>
      <c r="CY51" s="198"/>
      <c r="CZ51" s="198"/>
      <c r="DA51" s="198"/>
      <c r="DB51" s="198"/>
      <c r="DC51" s="198"/>
      <c r="DD51" s="198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  <c r="DV51" s="198"/>
      <c r="DW51" s="198"/>
      <c r="DX51" s="198"/>
      <c r="DY51" s="198"/>
      <c r="DZ51" s="198"/>
      <c r="EA51" s="198"/>
      <c r="EB51" s="198"/>
      <c r="EC51" s="198"/>
      <c r="ED51" s="198"/>
      <c r="EE51" s="198"/>
      <c r="EF51" s="198"/>
      <c r="EG51" s="198"/>
      <c r="EH51" s="198"/>
      <c r="EI51" s="198"/>
      <c r="EJ51" s="198"/>
      <c r="EK51" s="198"/>
      <c r="EL51" s="198"/>
      <c r="EM51" s="198"/>
      <c r="EN51" s="198"/>
      <c r="EO51" s="198"/>
      <c r="EP51" s="198"/>
      <c r="EQ51" s="198"/>
      <c r="ER51" s="198"/>
      <c r="ES51" s="198"/>
      <c r="ET51" s="198"/>
      <c r="EU51" s="198"/>
      <c r="EV51" s="198"/>
      <c r="EW51" s="198"/>
      <c r="EX51" s="198"/>
      <c r="EY51" s="198"/>
      <c r="EZ51" s="198"/>
      <c r="FA51" s="198"/>
      <c r="FB51" s="198"/>
      <c r="FC51" s="198"/>
      <c r="FD51" s="198"/>
      <c r="FE51" s="198"/>
      <c r="FF51" s="198"/>
      <c r="FG51" s="198"/>
      <c r="FH51" s="198"/>
      <c r="FI51" s="198"/>
      <c r="FJ51" s="198"/>
      <c r="FK51" s="198"/>
      <c r="FL51" s="198"/>
      <c r="FM51" s="198"/>
      <c r="FN51" s="198"/>
      <c r="FO51" s="198"/>
      <c r="FP51" s="198"/>
      <c r="FQ51" s="198"/>
      <c r="FR51" s="198"/>
      <c r="FS51" s="198"/>
      <c r="FT51" s="198"/>
      <c r="FU51" s="198"/>
      <c r="FV51" s="198"/>
      <c r="FW51" s="198"/>
    </row>
    <row r="52" spans="1:179" s="199" customFormat="1" ht="105" x14ac:dyDescent="0.25">
      <c r="A52" s="194">
        <f t="shared" si="0"/>
        <v>37</v>
      </c>
      <c r="B52" s="195" t="s">
        <v>640</v>
      </c>
      <c r="C52" s="196" t="s">
        <v>237</v>
      </c>
      <c r="D52" s="197">
        <v>0</v>
      </c>
      <c r="E52" s="197"/>
      <c r="F52" s="197">
        <v>0.22</v>
      </c>
      <c r="G52" s="197">
        <v>2015</v>
      </c>
      <c r="H52" s="197">
        <v>2015</v>
      </c>
      <c r="I52" s="197" t="s">
        <v>265</v>
      </c>
      <c r="J52" s="197" t="s">
        <v>266</v>
      </c>
      <c r="K52" s="197" t="s">
        <v>266</v>
      </c>
      <c r="L52" s="197" t="s">
        <v>266</v>
      </c>
      <c r="M52" s="198"/>
      <c r="N52" s="198"/>
      <c r="O52" s="198"/>
      <c r="P52" s="198"/>
      <c r="Q52" s="198"/>
      <c r="R52" s="198"/>
      <c r="S52" s="198"/>
      <c r="T52" s="198"/>
      <c r="U52" s="198"/>
      <c r="V52" s="198"/>
      <c r="W52" s="198"/>
      <c r="X52" s="198"/>
      <c r="Y52" s="198"/>
      <c r="Z52" s="198"/>
      <c r="AA52" s="198"/>
      <c r="AB52" s="198"/>
      <c r="AC52" s="198"/>
      <c r="AD52" s="198"/>
      <c r="AE52" s="198"/>
      <c r="AF52" s="198"/>
      <c r="AG52" s="198"/>
      <c r="AH52" s="198"/>
      <c r="AI52" s="198"/>
      <c r="AJ52" s="198"/>
      <c r="AK52" s="198"/>
      <c r="AL52" s="198"/>
      <c r="AM52" s="198"/>
      <c r="AN52" s="198"/>
      <c r="AO52" s="198"/>
      <c r="AP52" s="198"/>
      <c r="AQ52" s="198"/>
      <c r="AR52" s="198"/>
      <c r="AS52" s="198"/>
      <c r="AT52" s="198"/>
      <c r="AU52" s="198"/>
      <c r="AV52" s="198"/>
      <c r="AW52" s="198"/>
      <c r="AX52" s="198"/>
      <c r="AY52" s="198"/>
      <c r="AZ52" s="198"/>
      <c r="BA52" s="198"/>
      <c r="BB52" s="198"/>
      <c r="BC52" s="198"/>
      <c r="BD52" s="198"/>
      <c r="BE52" s="198"/>
      <c r="BF52" s="198"/>
      <c r="BG52" s="198"/>
      <c r="BH52" s="198"/>
      <c r="BI52" s="198"/>
      <c r="BJ52" s="198"/>
      <c r="BK52" s="198"/>
      <c r="BL52" s="198"/>
      <c r="BM52" s="198"/>
      <c r="BN52" s="198"/>
      <c r="BO52" s="198"/>
      <c r="BP52" s="198"/>
      <c r="BQ52" s="198"/>
      <c r="BR52" s="198"/>
      <c r="BS52" s="198"/>
      <c r="BT52" s="198"/>
      <c r="BU52" s="198"/>
      <c r="BV52" s="198"/>
      <c r="BW52" s="198"/>
      <c r="BX52" s="198"/>
      <c r="BY52" s="198"/>
      <c r="BZ52" s="198"/>
      <c r="CA52" s="198"/>
      <c r="CB52" s="198"/>
      <c r="CC52" s="198"/>
      <c r="CD52" s="198"/>
      <c r="CE52" s="198"/>
      <c r="CF52" s="198"/>
      <c r="CG52" s="198"/>
      <c r="CH52" s="198"/>
      <c r="CI52" s="198"/>
      <c r="CJ52" s="198"/>
      <c r="CK52" s="198"/>
      <c r="CL52" s="198"/>
      <c r="CM52" s="198"/>
      <c r="CN52" s="198"/>
      <c r="CO52" s="198"/>
      <c r="CP52" s="198"/>
      <c r="CQ52" s="198"/>
      <c r="CR52" s="198"/>
      <c r="CS52" s="198"/>
      <c r="CT52" s="198"/>
      <c r="CU52" s="198"/>
      <c r="CV52" s="198"/>
      <c r="CW52" s="198"/>
      <c r="CX52" s="198"/>
      <c r="CY52" s="198"/>
      <c r="CZ52" s="198"/>
      <c r="DA52" s="198"/>
      <c r="DB52" s="198"/>
      <c r="DC52" s="198"/>
      <c r="DD52" s="198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  <c r="DV52" s="198"/>
      <c r="DW52" s="198"/>
      <c r="DX52" s="198"/>
      <c r="DY52" s="198"/>
      <c r="DZ52" s="198"/>
      <c r="EA52" s="198"/>
      <c r="EB52" s="198"/>
      <c r="EC52" s="198"/>
      <c r="ED52" s="198"/>
      <c r="EE52" s="198"/>
      <c r="EF52" s="198"/>
      <c r="EG52" s="198"/>
      <c r="EH52" s="198"/>
      <c r="EI52" s="198"/>
      <c r="EJ52" s="198"/>
      <c r="EK52" s="198"/>
      <c r="EL52" s="198"/>
      <c r="EM52" s="198"/>
      <c r="EN52" s="198"/>
      <c r="EO52" s="198"/>
      <c r="EP52" s="198"/>
      <c r="EQ52" s="198"/>
      <c r="ER52" s="198"/>
      <c r="ES52" s="198"/>
      <c r="ET52" s="198"/>
      <c r="EU52" s="198"/>
      <c r="EV52" s="198"/>
      <c r="EW52" s="198"/>
      <c r="EX52" s="198"/>
      <c r="EY52" s="198"/>
      <c r="EZ52" s="198"/>
      <c r="FA52" s="198"/>
      <c r="FB52" s="198"/>
      <c r="FC52" s="198"/>
      <c r="FD52" s="198"/>
      <c r="FE52" s="198"/>
      <c r="FF52" s="198"/>
      <c r="FG52" s="198"/>
      <c r="FH52" s="198"/>
      <c r="FI52" s="198"/>
      <c r="FJ52" s="198"/>
      <c r="FK52" s="198"/>
      <c r="FL52" s="198"/>
      <c r="FM52" s="198"/>
      <c r="FN52" s="198"/>
      <c r="FO52" s="198"/>
      <c r="FP52" s="198"/>
      <c r="FQ52" s="198"/>
      <c r="FR52" s="198"/>
      <c r="FS52" s="198"/>
      <c r="FT52" s="198"/>
      <c r="FU52" s="198"/>
      <c r="FV52" s="198"/>
      <c r="FW52" s="198"/>
    </row>
    <row r="53" spans="1:179" s="199" customFormat="1" ht="120" x14ac:dyDescent="0.25">
      <c r="A53" s="194">
        <f t="shared" si="0"/>
        <v>38</v>
      </c>
      <c r="B53" s="195" t="s">
        <v>637</v>
      </c>
      <c r="C53" s="196" t="s">
        <v>237</v>
      </c>
      <c r="D53" s="197">
        <v>0</v>
      </c>
      <c r="E53" s="197"/>
      <c r="F53" s="197">
        <v>0.2</v>
      </c>
      <c r="G53" s="197">
        <v>2015</v>
      </c>
      <c r="H53" s="197">
        <v>2015</v>
      </c>
      <c r="I53" s="197" t="s">
        <v>265</v>
      </c>
      <c r="J53" s="197" t="s">
        <v>266</v>
      </c>
      <c r="K53" s="197" t="s">
        <v>266</v>
      </c>
      <c r="L53" s="197" t="s">
        <v>266</v>
      </c>
      <c r="M53" s="198"/>
      <c r="N53" s="198"/>
      <c r="O53" s="198"/>
      <c r="P53" s="198"/>
      <c r="Q53" s="198"/>
      <c r="R53" s="198"/>
      <c r="S53" s="198"/>
      <c r="T53" s="198"/>
      <c r="U53" s="198"/>
      <c r="V53" s="198"/>
      <c r="W53" s="198"/>
      <c r="X53" s="198"/>
      <c r="Y53" s="198"/>
      <c r="Z53" s="198"/>
      <c r="AA53" s="198"/>
      <c r="AB53" s="198"/>
      <c r="AC53" s="198"/>
      <c r="AD53" s="198"/>
      <c r="AE53" s="198"/>
      <c r="AF53" s="198"/>
      <c r="AG53" s="198"/>
      <c r="AH53" s="198"/>
      <c r="AI53" s="198"/>
      <c r="AJ53" s="198"/>
      <c r="AK53" s="198"/>
      <c r="AL53" s="198"/>
      <c r="AM53" s="198"/>
      <c r="AN53" s="198"/>
      <c r="AO53" s="198"/>
      <c r="AP53" s="198"/>
      <c r="AQ53" s="198"/>
      <c r="AR53" s="198"/>
      <c r="AS53" s="198"/>
      <c r="AT53" s="198"/>
      <c r="AU53" s="198"/>
      <c r="AV53" s="198"/>
      <c r="AW53" s="198"/>
      <c r="AX53" s="198"/>
      <c r="AY53" s="198"/>
      <c r="AZ53" s="198"/>
      <c r="BA53" s="198"/>
      <c r="BB53" s="198"/>
      <c r="BC53" s="198"/>
      <c r="BD53" s="198"/>
      <c r="BE53" s="198"/>
      <c r="BF53" s="198"/>
      <c r="BG53" s="198"/>
      <c r="BH53" s="198"/>
      <c r="BI53" s="198"/>
      <c r="BJ53" s="198"/>
      <c r="BK53" s="198"/>
      <c r="BL53" s="198"/>
      <c r="BM53" s="198"/>
      <c r="BN53" s="198"/>
      <c r="BO53" s="198"/>
      <c r="BP53" s="198"/>
      <c r="BQ53" s="198"/>
      <c r="BR53" s="198"/>
      <c r="BS53" s="198"/>
      <c r="BT53" s="198"/>
      <c r="BU53" s="198"/>
      <c r="BV53" s="198"/>
      <c r="BW53" s="198"/>
      <c r="BX53" s="198"/>
      <c r="BY53" s="198"/>
      <c r="BZ53" s="198"/>
      <c r="CA53" s="198"/>
      <c r="CB53" s="198"/>
      <c r="CC53" s="198"/>
      <c r="CD53" s="198"/>
      <c r="CE53" s="198"/>
      <c r="CF53" s="198"/>
      <c r="CG53" s="198"/>
      <c r="CH53" s="198"/>
      <c r="CI53" s="198"/>
      <c r="CJ53" s="198"/>
      <c r="CK53" s="198"/>
      <c r="CL53" s="198"/>
      <c r="CM53" s="198"/>
      <c r="CN53" s="198"/>
      <c r="CO53" s="198"/>
      <c r="CP53" s="198"/>
      <c r="CQ53" s="198"/>
      <c r="CR53" s="198"/>
      <c r="CS53" s="198"/>
      <c r="CT53" s="198"/>
      <c r="CU53" s="198"/>
      <c r="CV53" s="198"/>
      <c r="CW53" s="198"/>
      <c r="CX53" s="198"/>
      <c r="CY53" s="198"/>
      <c r="CZ53" s="198"/>
      <c r="DA53" s="198"/>
      <c r="DB53" s="198"/>
      <c r="DC53" s="198"/>
      <c r="DD53" s="198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  <c r="DV53" s="198"/>
      <c r="DW53" s="198"/>
      <c r="DX53" s="198"/>
      <c r="DY53" s="198"/>
      <c r="DZ53" s="198"/>
      <c r="EA53" s="198"/>
      <c r="EB53" s="198"/>
      <c r="EC53" s="198"/>
      <c r="ED53" s="198"/>
      <c r="EE53" s="198"/>
      <c r="EF53" s="198"/>
      <c r="EG53" s="198"/>
      <c r="EH53" s="198"/>
      <c r="EI53" s="198"/>
      <c r="EJ53" s="198"/>
      <c r="EK53" s="198"/>
      <c r="EL53" s="198"/>
      <c r="EM53" s="198"/>
      <c r="EN53" s="198"/>
      <c r="EO53" s="198"/>
      <c r="EP53" s="198"/>
      <c r="EQ53" s="198"/>
      <c r="ER53" s="198"/>
      <c r="ES53" s="198"/>
      <c r="ET53" s="198"/>
      <c r="EU53" s="198"/>
      <c r="EV53" s="198"/>
      <c r="EW53" s="198"/>
      <c r="EX53" s="198"/>
      <c r="EY53" s="198"/>
      <c r="EZ53" s="198"/>
      <c r="FA53" s="198"/>
      <c r="FB53" s="198"/>
      <c r="FC53" s="198"/>
      <c r="FD53" s="198"/>
      <c r="FE53" s="198"/>
      <c r="FF53" s="198"/>
      <c r="FG53" s="198"/>
      <c r="FH53" s="198"/>
      <c r="FI53" s="198"/>
      <c r="FJ53" s="198"/>
      <c r="FK53" s="198"/>
      <c r="FL53" s="198"/>
      <c r="FM53" s="198"/>
      <c r="FN53" s="198"/>
      <c r="FO53" s="198"/>
      <c r="FP53" s="198"/>
      <c r="FQ53" s="198"/>
      <c r="FR53" s="198"/>
      <c r="FS53" s="198"/>
      <c r="FT53" s="198"/>
      <c r="FU53" s="198"/>
      <c r="FV53" s="198"/>
      <c r="FW53" s="198"/>
    </row>
    <row r="54" spans="1:179" s="199" customFormat="1" ht="165" x14ac:dyDescent="0.25">
      <c r="A54" s="194">
        <f t="shared" si="0"/>
        <v>39</v>
      </c>
      <c r="B54" s="195" t="s">
        <v>1657</v>
      </c>
      <c r="C54" s="196" t="s">
        <v>237</v>
      </c>
      <c r="D54" s="197">
        <v>0.25</v>
      </c>
      <c r="E54" s="197"/>
      <c r="F54" s="197">
        <v>2.16</v>
      </c>
      <c r="G54" s="197">
        <v>2015</v>
      </c>
      <c r="H54" s="197">
        <v>2015</v>
      </c>
      <c r="I54" s="197" t="s">
        <v>265</v>
      </c>
      <c r="J54" s="197" t="s">
        <v>266</v>
      </c>
      <c r="K54" s="197" t="s">
        <v>266</v>
      </c>
      <c r="L54" s="197" t="s">
        <v>266</v>
      </c>
      <c r="M54" s="198"/>
      <c r="N54" s="198"/>
      <c r="O54" s="198"/>
      <c r="P54" s="198"/>
      <c r="Q54" s="198"/>
      <c r="R54" s="198"/>
      <c r="S54" s="198"/>
      <c r="T54" s="198"/>
      <c r="U54" s="198"/>
      <c r="V54" s="198"/>
      <c r="W54" s="198"/>
      <c r="X54" s="198"/>
      <c r="Y54" s="198"/>
      <c r="Z54" s="198"/>
      <c r="AA54" s="198"/>
      <c r="AB54" s="198"/>
      <c r="AC54" s="198"/>
      <c r="AD54" s="198"/>
      <c r="AE54" s="198"/>
      <c r="AF54" s="198"/>
      <c r="AG54" s="198"/>
      <c r="AH54" s="198"/>
      <c r="AI54" s="198"/>
      <c r="AJ54" s="198"/>
      <c r="AK54" s="198"/>
      <c r="AL54" s="198"/>
      <c r="AM54" s="198"/>
      <c r="AN54" s="198"/>
      <c r="AO54" s="198"/>
      <c r="AP54" s="198"/>
      <c r="AQ54" s="198"/>
      <c r="AR54" s="198"/>
      <c r="AS54" s="198"/>
      <c r="AT54" s="198"/>
      <c r="AU54" s="198"/>
      <c r="AV54" s="198"/>
      <c r="AW54" s="198"/>
      <c r="AX54" s="198"/>
      <c r="AY54" s="198"/>
      <c r="AZ54" s="198"/>
      <c r="BA54" s="198"/>
      <c r="BB54" s="198"/>
      <c r="BC54" s="198"/>
      <c r="BD54" s="198"/>
      <c r="BE54" s="198"/>
      <c r="BF54" s="198"/>
      <c r="BG54" s="198"/>
      <c r="BH54" s="198"/>
      <c r="BI54" s="198"/>
      <c r="BJ54" s="198"/>
      <c r="BK54" s="198"/>
      <c r="BL54" s="198"/>
      <c r="BM54" s="198"/>
      <c r="BN54" s="198"/>
      <c r="BO54" s="198"/>
      <c r="BP54" s="198"/>
      <c r="BQ54" s="198"/>
      <c r="BR54" s="198"/>
      <c r="BS54" s="198"/>
      <c r="BT54" s="198"/>
      <c r="BU54" s="198"/>
      <c r="BV54" s="198"/>
      <c r="BW54" s="198"/>
      <c r="BX54" s="198"/>
      <c r="BY54" s="198"/>
      <c r="BZ54" s="198"/>
      <c r="CA54" s="198"/>
      <c r="CB54" s="198"/>
      <c r="CC54" s="198"/>
      <c r="CD54" s="198"/>
      <c r="CE54" s="198"/>
      <c r="CF54" s="198"/>
      <c r="CG54" s="198"/>
      <c r="CH54" s="198"/>
      <c r="CI54" s="198"/>
      <c r="CJ54" s="198"/>
      <c r="CK54" s="198"/>
      <c r="CL54" s="198"/>
      <c r="CM54" s="198"/>
      <c r="CN54" s="198"/>
      <c r="CO54" s="198"/>
      <c r="CP54" s="198"/>
      <c r="CQ54" s="198"/>
      <c r="CR54" s="198"/>
      <c r="CS54" s="198"/>
      <c r="CT54" s="198"/>
      <c r="CU54" s="198"/>
      <c r="CV54" s="198"/>
      <c r="CW54" s="198"/>
      <c r="CX54" s="198"/>
      <c r="CY54" s="198"/>
      <c r="CZ54" s="198"/>
      <c r="DA54" s="198"/>
      <c r="DB54" s="198"/>
      <c r="DC54" s="198"/>
      <c r="DD54" s="198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  <c r="DV54" s="198"/>
      <c r="DW54" s="198"/>
      <c r="DX54" s="198"/>
      <c r="DY54" s="198"/>
      <c r="DZ54" s="198"/>
      <c r="EA54" s="198"/>
      <c r="EB54" s="198"/>
      <c r="EC54" s="198"/>
      <c r="ED54" s="198"/>
      <c r="EE54" s="198"/>
      <c r="EF54" s="198"/>
      <c r="EG54" s="198"/>
      <c r="EH54" s="198"/>
      <c r="EI54" s="198"/>
      <c r="EJ54" s="198"/>
      <c r="EK54" s="198"/>
      <c r="EL54" s="198"/>
      <c r="EM54" s="198"/>
      <c r="EN54" s="198"/>
      <c r="EO54" s="198"/>
      <c r="EP54" s="198"/>
      <c r="EQ54" s="198"/>
      <c r="ER54" s="198"/>
      <c r="ES54" s="198"/>
      <c r="ET54" s="198"/>
      <c r="EU54" s="198"/>
      <c r="EV54" s="198"/>
      <c r="EW54" s="198"/>
      <c r="EX54" s="198"/>
      <c r="EY54" s="198"/>
      <c r="EZ54" s="198"/>
      <c r="FA54" s="198"/>
      <c r="FB54" s="198"/>
      <c r="FC54" s="198"/>
      <c r="FD54" s="198"/>
      <c r="FE54" s="198"/>
      <c r="FF54" s="198"/>
      <c r="FG54" s="198"/>
      <c r="FH54" s="198"/>
      <c r="FI54" s="198"/>
      <c r="FJ54" s="198"/>
      <c r="FK54" s="198"/>
      <c r="FL54" s="198"/>
      <c r="FM54" s="198"/>
      <c r="FN54" s="198"/>
      <c r="FO54" s="198"/>
      <c r="FP54" s="198"/>
      <c r="FQ54" s="198"/>
      <c r="FR54" s="198"/>
      <c r="FS54" s="198"/>
      <c r="FT54" s="198"/>
      <c r="FU54" s="198"/>
      <c r="FV54" s="198"/>
      <c r="FW54" s="198"/>
    </row>
    <row r="55" spans="1:179" s="199" customFormat="1" ht="60" x14ac:dyDescent="0.25">
      <c r="A55" s="194">
        <f t="shared" si="0"/>
        <v>40</v>
      </c>
      <c r="B55" s="195" t="s">
        <v>1658</v>
      </c>
      <c r="C55" s="196" t="s">
        <v>237</v>
      </c>
      <c r="D55" s="197">
        <v>0</v>
      </c>
      <c r="E55" s="197"/>
      <c r="F55" s="197">
        <v>7.0000000000000007E-2</v>
      </c>
      <c r="G55" s="197">
        <v>2014</v>
      </c>
      <c r="H55" s="197">
        <v>2014</v>
      </c>
      <c r="I55" s="197" t="s">
        <v>265</v>
      </c>
      <c r="J55" s="197" t="s">
        <v>266</v>
      </c>
      <c r="K55" s="197" t="s">
        <v>266</v>
      </c>
      <c r="L55" s="197" t="s">
        <v>266</v>
      </c>
      <c r="M55" s="198"/>
      <c r="N55" s="198"/>
      <c r="O55" s="198"/>
      <c r="P55" s="198"/>
      <c r="Q55" s="198"/>
      <c r="R55" s="198"/>
      <c r="S55" s="198"/>
      <c r="T55" s="198"/>
      <c r="U55" s="198"/>
      <c r="V55" s="198"/>
      <c r="W55" s="198"/>
      <c r="X55" s="198"/>
      <c r="Y55" s="198"/>
      <c r="Z55" s="198"/>
      <c r="AA55" s="198"/>
      <c r="AB55" s="198"/>
      <c r="AC55" s="198"/>
      <c r="AD55" s="198"/>
      <c r="AE55" s="198"/>
      <c r="AF55" s="198"/>
      <c r="AG55" s="198"/>
      <c r="AH55" s="198"/>
      <c r="AI55" s="198"/>
      <c r="AJ55" s="198"/>
      <c r="AK55" s="198"/>
      <c r="AL55" s="198"/>
      <c r="AM55" s="198"/>
      <c r="AN55" s="198"/>
      <c r="AO55" s="198"/>
      <c r="AP55" s="198"/>
      <c r="AQ55" s="198"/>
      <c r="AR55" s="198"/>
      <c r="AS55" s="198"/>
      <c r="AT55" s="198"/>
      <c r="AU55" s="198"/>
      <c r="AV55" s="198"/>
      <c r="AW55" s="198"/>
      <c r="AX55" s="198"/>
      <c r="AY55" s="198"/>
      <c r="AZ55" s="198"/>
      <c r="BA55" s="198"/>
      <c r="BB55" s="198"/>
      <c r="BC55" s="198"/>
      <c r="BD55" s="198"/>
      <c r="BE55" s="198"/>
      <c r="BF55" s="198"/>
      <c r="BG55" s="198"/>
      <c r="BH55" s="198"/>
      <c r="BI55" s="198"/>
      <c r="BJ55" s="198"/>
      <c r="BK55" s="198"/>
      <c r="BL55" s="198"/>
      <c r="BM55" s="198"/>
      <c r="BN55" s="198"/>
      <c r="BO55" s="198"/>
      <c r="BP55" s="198"/>
      <c r="BQ55" s="198"/>
      <c r="BR55" s="198"/>
      <c r="BS55" s="198"/>
      <c r="BT55" s="198"/>
      <c r="BU55" s="198"/>
      <c r="BV55" s="198"/>
      <c r="BW55" s="198"/>
      <c r="BX55" s="198"/>
      <c r="BY55" s="198"/>
      <c r="BZ55" s="198"/>
      <c r="CA55" s="198"/>
      <c r="CB55" s="198"/>
      <c r="CC55" s="198"/>
      <c r="CD55" s="198"/>
      <c r="CE55" s="198"/>
      <c r="CF55" s="198"/>
      <c r="CG55" s="198"/>
      <c r="CH55" s="198"/>
      <c r="CI55" s="198"/>
      <c r="CJ55" s="198"/>
      <c r="CK55" s="198"/>
      <c r="CL55" s="198"/>
      <c r="CM55" s="198"/>
      <c r="CN55" s="198"/>
      <c r="CO55" s="198"/>
      <c r="CP55" s="198"/>
      <c r="CQ55" s="198"/>
      <c r="CR55" s="198"/>
      <c r="CS55" s="198"/>
      <c r="CT55" s="198"/>
      <c r="CU55" s="198"/>
      <c r="CV55" s="198"/>
      <c r="CW55" s="198"/>
      <c r="CX55" s="198"/>
      <c r="CY55" s="198"/>
      <c r="CZ55" s="198"/>
      <c r="DA55" s="198"/>
      <c r="DB55" s="198"/>
      <c r="DC55" s="198"/>
      <c r="DD55" s="198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  <c r="DV55" s="198"/>
      <c r="DW55" s="198"/>
      <c r="DX55" s="198"/>
      <c r="DY55" s="198"/>
      <c r="DZ55" s="198"/>
      <c r="EA55" s="198"/>
      <c r="EB55" s="198"/>
      <c r="EC55" s="198"/>
      <c r="ED55" s="198"/>
      <c r="EE55" s="198"/>
      <c r="EF55" s="198"/>
      <c r="EG55" s="198"/>
      <c r="EH55" s="198"/>
      <c r="EI55" s="198"/>
      <c r="EJ55" s="198"/>
      <c r="EK55" s="198"/>
      <c r="EL55" s="198"/>
      <c r="EM55" s="198"/>
      <c r="EN55" s="198"/>
      <c r="EO55" s="198"/>
      <c r="EP55" s="198"/>
      <c r="EQ55" s="198"/>
      <c r="ER55" s="198"/>
      <c r="ES55" s="198"/>
      <c r="ET55" s="198"/>
      <c r="EU55" s="198"/>
      <c r="EV55" s="198"/>
      <c r="EW55" s="198"/>
      <c r="EX55" s="198"/>
      <c r="EY55" s="198"/>
      <c r="EZ55" s="198"/>
      <c r="FA55" s="198"/>
      <c r="FB55" s="198"/>
      <c r="FC55" s="198"/>
      <c r="FD55" s="198"/>
      <c r="FE55" s="198"/>
      <c r="FF55" s="198"/>
      <c r="FG55" s="198"/>
      <c r="FH55" s="198"/>
      <c r="FI55" s="198"/>
      <c r="FJ55" s="198"/>
      <c r="FK55" s="198"/>
      <c r="FL55" s="198"/>
      <c r="FM55" s="198"/>
      <c r="FN55" s="198"/>
      <c r="FO55" s="198"/>
      <c r="FP55" s="198"/>
      <c r="FQ55" s="198"/>
      <c r="FR55" s="198"/>
      <c r="FS55" s="198"/>
      <c r="FT55" s="198"/>
      <c r="FU55" s="198"/>
      <c r="FV55" s="198"/>
      <c r="FW55" s="198"/>
    </row>
    <row r="56" spans="1:179" s="199" customFormat="1" ht="135" x14ac:dyDescent="0.25">
      <c r="A56" s="194">
        <f t="shared" si="0"/>
        <v>41</v>
      </c>
      <c r="B56" s="195" t="s">
        <v>641</v>
      </c>
      <c r="C56" s="196" t="s">
        <v>237</v>
      </c>
      <c r="D56" s="197">
        <v>0.25</v>
      </c>
      <c r="E56" s="197"/>
      <c r="F56" s="197">
        <v>0.93500000000000005</v>
      </c>
      <c r="G56" s="197">
        <v>2015</v>
      </c>
      <c r="H56" s="197">
        <v>2015</v>
      </c>
      <c r="I56" s="197" t="s">
        <v>265</v>
      </c>
      <c r="J56" s="197" t="s">
        <v>266</v>
      </c>
      <c r="K56" s="197" t="s">
        <v>266</v>
      </c>
      <c r="L56" s="197" t="s">
        <v>266</v>
      </c>
      <c r="M56" s="198"/>
      <c r="N56" s="198"/>
      <c r="O56" s="198"/>
      <c r="P56" s="198"/>
      <c r="Q56" s="198"/>
      <c r="R56" s="198"/>
      <c r="S56" s="198"/>
      <c r="T56" s="198"/>
      <c r="U56" s="198"/>
      <c r="V56" s="198"/>
      <c r="W56" s="198"/>
      <c r="X56" s="198"/>
      <c r="Y56" s="198"/>
      <c r="Z56" s="198"/>
      <c r="AA56" s="198"/>
      <c r="AB56" s="198"/>
      <c r="AC56" s="198"/>
      <c r="AD56" s="198"/>
      <c r="AE56" s="198"/>
      <c r="AF56" s="198"/>
      <c r="AG56" s="198"/>
      <c r="AH56" s="198"/>
      <c r="AI56" s="198"/>
      <c r="AJ56" s="198"/>
      <c r="AK56" s="198"/>
      <c r="AL56" s="198"/>
      <c r="AM56" s="198"/>
      <c r="AN56" s="198"/>
      <c r="AO56" s="198"/>
      <c r="AP56" s="198"/>
      <c r="AQ56" s="198"/>
      <c r="AR56" s="198"/>
      <c r="AS56" s="198"/>
      <c r="AT56" s="198"/>
      <c r="AU56" s="198"/>
      <c r="AV56" s="198"/>
      <c r="AW56" s="198"/>
      <c r="AX56" s="198"/>
      <c r="AY56" s="198"/>
      <c r="AZ56" s="198"/>
      <c r="BA56" s="198"/>
      <c r="BB56" s="198"/>
      <c r="BC56" s="198"/>
      <c r="BD56" s="198"/>
      <c r="BE56" s="198"/>
      <c r="BF56" s="198"/>
      <c r="BG56" s="198"/>
      <c r="BH56" s="198"/>
      <c r="BI56" s="198"/>
      <c r="BJ56" s="198"/>
      <c r="BK56" s="198"/>
      <c r="BL56" s="198"/>
      <c r="BM56" s="198"/>
      <c r="BN56" s="198"/>
      <c r="BO56" s="198"/>
      <c r="BP56" s="198"/>
      <c r="BQ56" s="198"/>
      <c r="BR56" s="198"/>
      <c r="BS56" s="198"/>
      <c r="BT56" s="198"/>
      <c r="BU56" s="198"/>
      <c r="BV56" s="198"/>
      <c r="BW56" s="198"/>
      <c r="BX56" s="198"/>
      <c r="BY56" s="198"/>
      <c r="BZ56" s="198"/>
      <c r="CA56" s="198"/>
      <c r="CB56" s="198"/>
      <c r="CC56" s="198"/>
      <c r="CD56" s="198"/>
      <c r="CE56" s="198"/>
      <c r="CF56" s="198"/>
      <c r="CG56" s="198"/>
      <c r="CH56" s="198"/>
      <c r="CI56" s="198"/>
      <c r="CJ56" s="198"/>
      <c r="CK56" s="198"/>
      <c r="CL56" s="198"/>
      <c r="CM56" s="198"/>
      <c r="CN56" s="198"/>
      <c r="CO56" s="198"/>
      <c r="CP56" s="198"/>
      <c r="CQ56" s="198"/>
      <c r="CR56" s="198"/>
      <c r="CS56" s="198"/>
      <c r="CT56" s="198"/>
      <c r="CU56" s="198"/>
      <c r="CV56" s="198"/>
      <c r="CW56" s="198"/>
      <c r="CX56" s="198"/>
      <c r="CY56" s="198"/>
      <c r="CZ56" s="198"/>
      <c r="DA56" s="198"/>
      <c r="DB56" s="198"/>
      <c r="DC56" s="198"/>
      <c r="DD56" s="198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  <c r="DV56" s="198"/>
      <c r="DW56" s="198"/>
      <c r="DX56" s="198"/>
      <c r="DY56" s="198"/>
      <c r="DZ56" s="198"/>
      <c r="EA56" s="198"/>
      <c r="EB56" s="198"/>
      <c r="EC56" s="198"/>
      <c r="ED56" s="198"/>
      <c r="EE56" s="198"/>
      <c r="EF56" s="198"/>
      <c r="EG56" s="198"/>
      <c r="EH56" s="198"/>
      <c r="EI56" s="198"/>
      <c r="EJ56" s="198"/>
      <c r="EK56" s="198"/>
      <c r="EL56" s="198"/>
      <c r="EM56" s="198"/>
      <c r="EN56" s="198"/>
      <c r="EO56" s="198"/>
      <c r="EP56" s="198"/>
      <c r="EQ56" s="198"/>
      <c r="ER56" s="198"/>
      <c r="ES56" s="198"/>
      <c r="ET56" s="198"/>
      <c r="EU56" s="198"/>
      <c r="EV56" s="198"/>
      <c r="EW56" s="198"/>
      <c r="EX56" s="198"/>
      <c r="EY56" s="198"/>
      <c r="EZ56" s="198"/>
      <c r="FA56" s="198"/>
      <c r="FB56" s="198"/>
      <c r="FC56" s="198"/>
      <c r="FD56" s="198"/>
      <c r="FE56" s="198"/>
      <c r="FF56" s="198"/>
      <c r="FG56" s="198"/>
      <c r="FH56" s="198"/>
      <c r="FI56" s="198"/>
      <c r="FJ56" s="198"/>
      <c r="FK56" s="198"/>
      <c r="FL56" s="198"/>
      <c r="FM56" s="198"/>
      <c r="FN56" s="198"/>
      <c r="FO56" s="198"/>
      <c r="FP56" s="198"/>
      <c r="FQ56" s="198"/>
      <c r="FR56" s="198"/>
      <c r="FS56" s="198"/>
      <c r="FT56" s="198"/>
      <c r="FU56" s="198"/>
      <c r="FV56" s="198"/>
      <c r="FW56" s="198"/>
    </row>
    <row r="57" spans="1:179" s="200" customFormat="1" ht="75" x14ac:dyDescent="0.25">
      <c r="A57" s="194">
        <f t="shared" si="0"/>
        <v>42</v>
      </c>
      <c r="B57" s="195" t="s">
        <v>584</v>
      </c>
      <c r="C57" s="196" t="s">
        <v>237</v>
      </c>
      <c r="D57" s="197">
        <v>0</v>
      </c>
      <c r="E57" s="197"/>
      <c r="F57" s="197">
        <v>0</v>
      </c>
      <c r="G57" s="197">
        <v>2015</v>
      </c>
      <c r="H57" s="197">
        <v>2016</v>
      </c>
      <c r="I57" s="197" t="s">
        <v>375</v>
      </c>
      <c r="J57" s="197" t="s">
        <v>266</v>
      </c>
      <c r="K57" s="197" t="s">
        <v>266</v>
      </c>
      <c r="L57" s="197" t="s">
        <v>266</v>
      </c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8"/>
      <c r="Y57" s="198"/>
      <c r="Z57" s="198"/>
      <c r="AA57" s="198"/>
      <c r="AB57" s="198"/>
      <c r="AC57" s="198"/>
      <c r="AD57" s="198"/>
      <c r="AE57" s="198"/>
      <c r="AF57" s="198"/>
      <c r="AG57" s="198"/>
      <c r="AH57" s="198"/>
      <c r="AI57" s="198"/>
      <c r="AJ57" s="198"/>
      <c r="AK57" s="198"/>
      <c r="AL57" s="198"/>
      <c r="AM57" s="198"/>
      <c r="AN57" s="198"/>
      <c r="AO57" s="198"/>
      <c r="AP57" s="198"/>
      <c r="AQ57" s="198"/>
      <c r="AR57" s="198"/>
      <c r="AS57" s="198"/>
      <c r="AT57" s="198"/>
      <c r="AU57" s="198"/>
      <c r="AV57" s="198"/>
      <c r="AW57" s="198"/>
      <c r="AX57" s="198"/>
      <c r="AY57" s="198"/>
      <c r="AZ57" s="198"/>
      <c r="BA57" s="198"/>
      <c r="BB57" s="198"/>
      <c r="BC57" s="198"/>
      <c r="BD57" s="198"/>
      <c r="BE57" s="198"/>
      <c r="BF57" s="198"/>
      <c r="BG57" s="198"/>
      <c r="BH57" s="198"/>
      <c r="BI57" s="198"/>
      <c r="BJ57" s="198"/>
      <c r="BK57" s="198"/>
      <c r="BL57" s="198"/>
      <c r="BM57" s="198"/>
      <c r="BN57" s="198"/>
      <c r="BO57" s="198"/>
      <c r="BP57" s="198"/>
      <c r="BQ57" s="198"/>
      <c r="BR57" s="198"/>
      <c r="BS57" s="198"/>
      <c r="BT57" s="198"/>
      <c r="BU57" s="198"/>
      <c r="BV57" s="198"/>
      <c r="BW57" s="198"/>
      <c r="BX57" s="198"/>
      <c r="BY57" s="198"/>
      <c r="BZ57" s="198"/>
      <c r="CA57" s="198"/>
      <c r="CB57" s="198"/>
      <c r="CC57" s="198"/>
      <c r="CD57" s="198"/>
      <c r="CE57" s="198"/>
      <c r="CF57" s="198"/>
      <c r="CG57" s="198"/>
      <c r="CH57" s="198"/>
      <c r="CI57" s="198"/>
      <c r="CJ57" s="198"/>
      <c r="CK57" s="198"/>
      <c r="CL57" s="198"/>
      <c r="CM57" s="198"/>
      <c r="CN57" s="198"/>
      <c r="CO57" s="198"/>
      <c r="CP57" s="198"/>
      <c r="CQ57" s="198"/>
      <c r="CR57" s="198"/>
      <c r="CS57" s="198"/>
      <c r="CT57" s="198"/>
      <c r="CU57" s="198"/>
      <c r="CV57" s="198"/>
      <c r="CW57" s="198"/>
      <c r="CX57" s="198"/>
      <c r="CY57" s="198"/>
      <c r="CZ57" s="198"/>
      <c r="DA57" s="198"/>
      <c r="DB57" s="198"/>
      <c r="DC57" s="198"/>
      <c r="DD57" s="198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  <c r="DV57" s="198"/>
      <c r="DW57" s="198"/>
      <c r="DX57" s="198"/>
      <c r="DY57" s="198"/>
      <c r="DZ57" s="198"/>
      <c r="EA57" s="198"/>
      <c r="EB57" s="198"/>
      <c r="EC57" s="198"/>
      <c r="ED57" s="198"/>
      <c r="EE57" s="198"/>
      <c r="EF57" s="198"/>
      <c r="EG57" s="198"/>
      <c r="EH57" s="198"/>
      <c r="EI57" s="198"/>
      <c r="EJ57" s="198"/>
      <c r="EK57" s="198"/>
      <c r="EL57" s="198"/>
      <c r="EM57" s="198"/>
      <c r="EN57" s="198"/>
      <c r="EO57" s="198"/>
      <c r="EP57" s="198"/>
      <c r="EQ57" s="198"/>
      <c r="ER57" s="198"/>
      <c r="ES57" s="198"/>
      <c r="ET57" s="198"/>
      <c r="EU57" s="198"/>
      <c r="EV57" s="198"/>
      <c r="EW57" s="198"/>
      <c r="EX57" s="198"/>
      <c r="EY57" s="198"/>
      <c r="EZ57" s="198"/>
      <c r="FA57" s="198"/>
      <c r="FB57" s="198"/>
      <c r="FC57" s="198"/>
      <c r="FD57" s="198"/>
      <c r="FE57" s="198"/>
      <c r="FF57" s="198"/>
      <c r="FG57" s="198"/>
      <c r="FH57" s="198"/>
      <c r="FI57" s="198"/>
      <c r="FJ57" s="198"/>
      <c r="FK57" s="198"/>
      <c r="FL57" s="198"/>
      <c r="FM57" s="198"/>
      <c r="FN57" s="198"/>
      <c r="FO57" s="198"/>
      <c r="FP57" s="198"/>
      <c r="FQ57" s="198"/>
      <c r="FR57" s="198"/>
      <c r="FS57" s="198"/>
      <c r="FT57" s="198"/>
      <c r="FU57" s="198"/>
      <c r="FV57" s="198"/>
      <c r="FW57" s="198"/>
    </row>
    <row r="58" spans="1:179" s="200" customFormat="1" ht="45" x14ac:dyDescent="0.25">
      <c r="A58" s="194">
        <f t="shared" si="0"/>
        <v>43</v>
      </c>
      <c r="B58" s="195" t="s">
        <v>789</v>
      </c>
      <c r="C58" s="196" t="s">
        <v>237</v>
      </c>
      <c r="D58" s="197">
        <v>0</v>
      </c>
      <c r="E58" s="197"/>
      <c r="F58" s="197">
        <v>0</v>
      </c>
      <c r="G58" s="197">
        <v>2015</v>
      </c>
      <c r="H58" s="197">
        <v>2016</v>
      </c>
      <c r="I58" s="197" t="s">
        <v>375</v>
      </c>
      <c r="J58" s="197" t="s">
        <v>266</v>
      </c>
      <c r="K58" s="197" t="s">
        <v>266</v>
      </c>
      <c r="L58" s="197" t="s">
        <v>266</v>
      </c>
      <c r="M58" s="198"/>
      <c r="N58" s="198"/>
      <c r="O58" s="198"/>
      <c r="P58" s="198"/>
      <c r="Q58" s="198"/>
      <c r="R58" s="198"/>
      <c r="S58" s="198"/>
      <c r="T58" s="198"/>
      <c r="U58" s="198"/>
      <c r="V58" s="198"/>
      <c r="W58" s="198"/>
      <c r="X58" s="198"/>
      <c r="Y58" s="198"/>
      <c r="Z58" s="198"/>
      <c r="AA58" s="198"/>
      <c r="AB58" s="198"/>
      <c r="AC58" s="198"/>
      <c r="AD58" s="198"/>
      <c r="AE58" s="198"/>
      <c r="AF58" s="198"/>
      <c r="AG58" s="198"/>
      <c r="AH58" s="198"/>
      <c r="AI58" s="198"/>
      <c r="AJ58" s="198"/>
      <c r="AK58" s="198"/>
      <c r="AL58" s="198"/>
      <c r="AM58" s="198"/>
      <c r="AN58" s="198"/>
      <c r="AO58" s="198"/>
      <c r="AP58" s="198"/>
      <c r="AQ58" s="198"/>
      <c r="AR58" s="198"/>
      <c r="AS58" s="198"/>
      <c r="AT58" s="198"/>
      <c r="AU58" s="198"/>
      <c r="AV58" s="198"/>
      <c r="AW58" s="198"/>
      <c r="AX58" s="198"/>
      <c r="AY58" s="198"/>
      <c r="AZ58" s="198"/>
      <c r="BA58" s="198"/>
      <c r="BB58" s="198"/>
      <c r="BC58" s="198"/>
      <c r="BD58" s="198"/>
      <c r="BE58" s="198"/>
      <c r="BF58" s="198"/>
      <c r="BG58" s="198"/>
      <c r="BH58" s="198"/>
      <c r="BI58" s="198"/>
      <c r="BJ58" s="198"/>
      <c r="BK58" s="198"/>
      <c r="BL58" s="198"/>
      <c r="BM58" s="198"/>
      <c r="BN58" s="198"/>
      <c r="BO58" s="198"/>
      <c r="BP58" s="198"/>
      <c r="BQ58" s="198"/>
      <c r="BR58" s="198"/>
      <c r="BS58" s="198"/>
      <c r="BT58" s="198"/>
      <c r="BU58" s="198"/>
      <c r="BV58" s="198"/>
      <c r="BW58" s="198"/>
      <c r="BX58" s="198"/>
      <c r="BY58" s="198"/>
      <c r="BZ58" s="198"/>
      <c r="CA58" s="198"/>
      <c r="CB58" s="198"/>
      <c r="CC58" s="198"/>
      <c r="CD58" s="198"/>
      <c r="CE58" s="198"/>
      <c r="CF58" s="198"/>
      <c r="CG58" s="198"/>
      <c r="CH58" s="198"/>
      <c r="CI58" s="198"/>
      <c r="CJ58" s="198"/>
      <c r="CK58" s="198"/>
      <c r="CL58" s="198"/>
      <c r="CM58" s="198"/>
      <c r="CN58" s="198"/>
      <c r="CO58" s="198"/>
      <c r="CP58" s="198"/>
      <c r="CQ58" s="198"/>
      <c r="CR58" s="198"/>
      <c r="CS58" s="198"/>
      <c r="CT58" s="198"/>
      <c r="CU58" s="198"/>
      <c r="CV58" s="198"/>
      <c r="CW58" s="198"/>
      <c r="CX58" s="198"/>
      <c r="CY58" s="198"/>
      <c r="CZ58" s="198"/>
      <c r="DA58" s="198"/>
      <c r="DB58" s="198"/>
      <c r="DC58" s="198"/>
      <c r="DD58" s="198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  <c r="DV58" s="198"/>
      <c r="DW58" s="198"/>
      <c r="DX58" s="198"/>
      <c r="DY58" s="198"/>
      <c r="DZ58" s="198"/>
      <c r="EA58" s="198"/>
      <c r="EB58" s="198"/>
      <c r="EC58" s="198"/>
      <c r="ED58" s="198"/>
      <c r="EE58" s="198"/>
      <c r="EF58" s="198"/>
      <c r="EG58" s="198"/>
      <c r="EH58" s="198"/>
      <c r="EI58" s="198"/>
      <c r="EJ58" s="198"/>
      <c r="EK58" s="198"/>
      <c r="EL58" s="198"/>
      <c r="EM58" s="198"/>
      <c r="EN58" s="198"/>
      <c r="EO58" s="198"/>
      <c r="EP58" s="198"/>
      <c r="EQ58" s="198"/>
      <c r="ER58" s="198"/>
      <c r="ES58" s="198"/>
      <c r="ET58" s="198"/>
      <c r="EU58" s="198"/>
      <c r="EV58" s="198"/>
      <c r="EW58" s="198"/>
      <c r="EX58" s="198"/>
      <c r="EY58" s="198"/>
      <c r="EZ58" s="198"/>
      <c r="FA58" s="198"/>
      <c r="FB58" s="198"/>
      <c r="FC58" s="198"/>
      <c r="FD58" s="198"/>
      <c r="FE58" s="198"/>
      <c r="FF58" s="198"/>
      <c r="FG58" s="198"/>
      <c r="FH58" s="198"/>
      <c r="FI58" s="198"/>
      <c r="FJ58" s="198"/>
      <c r="FK58" s="198"/>
      <c r="FL58" s="198"/>
      <c r="FM58" s="198"/>
      <c r="FN58" s="198"/>
      <c r="FO58" s="198"/>
      <c r="FP58" s="198"/>
      <c r="FQ58" s="198"/>
      <c r="FR58" s="198"/>
      <c r="FS58" s="198"/>
      <c r="FT58" s="198"/>
      <c r="FU58" s="198"/>
      <c r="FV58" s="198"/>
      <c r="FW58" s="198"/>
    </row>
    <row r="59" spans="1:179" s="200" customFormat="1" ht="45" x14ac:dyDescent="0.25">
      <c r="A59" s="194">
        <f t="shared" si="0"/>
        <v>44</v>
      </c>
      <c r="B59" s="195" t="s">
        <v>585</v>
      </c>
      <c r="C59" s="196" t="s">
        <v>237</v>
      </c>
      <c r="D59" s="197">
        <v>0</v>
      </c>
      <c r="E59" s="197"/>
      <c r="F59" s="197">
        <v>0</v>
      </c>
      <c r="G59" s="197">
        <v>2015</v>
      </c>
      <c r="H59" s="197">
        <v>2016</v>
      </c>
      <c r="I59" s="197" t="s">
        <v>375</v>
      </c>
      <c r="J59" s="197" t="s">
        <v>266</v>
      </c>
      <c r="K59" s="197" t="s">
        <v>266</v>
      </c>
      <c r="L59" s="197" t="s">
        <v>266</v>
      </c>
      <c r="M59" s="198"/>
      <c r="N59" s="198"/>
      <c r="O59" s="198"/>
      <c r="P59" s="198"/>
      <c r="Q59" s="198"/>
      <c r="R59" s="198"/>
      <c r="S59" s="198"/>
      <c r="T59" s="198"/>
      <c r="U59" s="198"/>
      <c r="V59" s="198"/>
      <c r="W59" s="198"/>
      <c r="X59" s="198"/>
      <c r="Y59" s="198"/>
      <c r="Z59" s="198"/>
      <c r="AA59" s="198"/>
      <c r="AB59" s="198"/>
      <c r="AC59" s="198"/>
      <c r="AD59" s="198"/>
      <c r="AE59" s="198"/>
      <c r="AF59" s="198"/>
      <c r="AG59" s="198"/>
      <c r="AH59" s="198"/>
      <c r="AI59" s="198"/>
      <c r="AJ59" s="198"/>
      <c r="AK59" s="198"/>
      <c r="AL59" s="198"/>
      <c r="AM59" s="198"/>
      <c r="AN59" s="198"/>
      <c r="AO59" s="198"/>
      <c r="AP59" s="198"/>
      <c r="AQ59" s="198"/>
      <c r="AR59" s="198"/>
      <c r="AS59" s="198"/>
      <c r="AT59" s="198"/>
      <c r="AU59" s="198"/>
      <c r="AV59" s="198"/>
      <c r="AW59" s="198"/>
      <c r="AX59" s="198"/>
      <c r="AY59" s="198"/>
      <c r="AZ59" s="198"/>
      <c r="BA59" s="198"/>
      <c r="BB59" s="198"/>
      <c r="BC59" s="198"/>
      <c r="BD59" s="198"/>
      <c r="BE59" s="198"/>
      <c r="BF59" s="198"/>
      <c r="BG59" s="198"/>
      <c r="BH59" s="198"/>
      <c r="BI59" s="198"/>
      <c r="BJ59" s="198"/>
      <c r="BK59" s="198"/>
      <c r="BL59" s="198"/>
      <c r="BM59" s="198"/>
      <c r="BN59" s="198"/>
      <c r="BO59" s="198"/>
      <c r="BP59" s="198"/>
      <c r="BQ59" s="198"/>
      <c r="BR59" s="198"/>
      <c r="BS59" s="198"/>
      <c r="BT59" s="198"/>
      <c r="BU59" s="198"/>
      <c r="BV59" s="198"/>
      <c r="BW59" s="198"/>
      <c r="BX59" s="198"/>
      <c r="BY59" s="198"/>
      <c r="BZ59" s="198"/>
      <c r="CA59" s="198"/>
      <c r="CB59" s="198"/>
      <c r="CC59" s="198"/>
      <c r="CD59" s="198"/>
      <c r="CE59" s="198"/>
      <c r="CF59" s="198"/>
      <c r="CG59" s="198"/>
      <c r="CH59" s="198"/>
      <c r="CI59" s="198"/>
      <c r="CJ59" s="198"/>
      <c r="CK59" s="198"/>
      <c r="CL59" s="198"/>
      <c r="CM59" s="198"/>
      <c r="CN59" s="198"/>
      <c r="CO59" s="198"/>
      <c r="CP59" s="198"/>
      <c r="CQ59" s="198"/>
      <c r="CR59" s="198"/>
      <c r="CS59" s="198"/>
      <c r="CT59" s="198"/>
      <c r="CU59" s="198"/>
      <c r="CV59" s="198"/>
      <c r="CW59" s="198"/>
      <c r="CX59" s="198"/>
      <c r="CY59" s="198"/>
      <c r="CZ59" s="198"/>
      <c r="DA59" s="198"/>
      <c r="DB59" s="198"/>
      <c r="DC59" s="198"/>
      <c r="DD59" s="198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  <c r="DV59" s="198"/>
      <c r="DW59" s="198"/>
      <c r="DX59" s="198"/>
      <c r="DY59" s="198"/>
      <c r="DZ59" s="198"/>
      <c r="EA59" s="198"/>
      <c r="EB59" s="198"/>
      <c r="EC59" s="198"/>
      <c r="ED59" s="198"/>
      <c r="EE59" s="198"/>
      <c r="EF59" s="198"/>
      <c r="EG59" s="198"/>
      <c r="EH59" s="198"/>
      <c r="EI59" s="198"/>
      <c r="EJ59" s="198"/>
      <c r="EK59" s="198"/>
      <c r="EL59" s="198"/>
      <c r="EM59" s="198"/>
      <c r="EN59" s="198"/>
      <c r="EO59" s="198"/>
      <c r="EP59" s="198"/>
      <c r="EQ59" s="198"/>
      <c r="ER59" s="198"/>
      <c r="ES59" s="198"/>
      <c r="ET59" s="198"/>
      <c r="EU59" s="198"/>
      <c r="EV59" s="198"/>
      <c r="EW59" s="198"/>
      <c r="EX59" s="198"/>
      <c r="EY59" s="198"/>
      <c r="EZ59" s="198"/>
      <c r="FA59" s="198"/>
      <c r="FB59" s="198"/>
      <c r="FC59" s="198"/>
      <c r="FD59" s="198"/>
      <c r="FE59" s="198"/>
      <c r="FF59" s="198"/>
      <c r="FG59" s="198"/>
      <c r="FH59" s="198"/>
      <c r="FI59" s="198"/>
      <c r="FJ59" s="198"/>
      <c r="FK59" s="198"/>
      <c r="FL59" s="198"/>
      <c r="FM59" s="198"/>
      <c r="FN59" s="198"/>
      <c r="FO59" s="198"/>
      <c r="FP59" s="198"/>
      <c r="FQ59" s="198"/>
      <c r="FR59" s="198"/>
      <c r="FS59" s="198"/>
      <c r="FT59" s="198"/>
      <c r="FU59" s="198"/>
      <c r="FV59" s="198"/>
      <c r="FW59" s="198"/>
    </row>
    <row r="60" spans="1:179" s="200" customFormat="1" ht="30" x14ac:dyDescent="0.25">
      <c r="A60" s="194">
        <f t="shared" si="0"/>
        <v>45</v>
      </c>
      <c r="B60" s="195" t="s">
        <v>561</v>
      </c>
      <c r="C60" s="196" t="s">
        <v>237</v>
      </c>
      <c r="D60" s="197">
        <v>0</v>
      </c>
      <c r="E60" s="197"/>
      <c r="F60" s="197">
        <v>0</v>
      </c>
      <c r="G60" s="197">
        <v>2015</v>
      </c>
      <c r="H60" s="197">
        <v>2016</v>
      </c>
      <c r="I60" s="197" t="s">
        <v>375</v>
      </c>
      <c r="J60" s="197" t="s">
        <v>266</v>
      </c>
      <c r="K60" s="197" t="s">
        <v>266</v>
      </c>
      <c r="L60" s="197" t="s">
        <v>266</v>
      </c>
      <c r="M60" s="198"/>
      <c r="N60" s="198"/>
      <c r="O60" s="198"/>
      <c r="P60" s="198"/>
      <c r="Q60" s="198"/>
      <c r="R60" s="198"/>
      <c r="S60" s="198"/>
      <c r="T60" s="198"/>
      <c r="U60" s="198"/>
      <c r="V60" s="198"/>
      <c r="W60" s="198"/>
      <c r="X60" s="198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198"/>
      <c r="AQ60" s="198"/>
      <c r="AR60" s="198"/>
      <c r="AS60" s="198"/>
      <c r="AT60" s="198"/>
      <c r="AU60" s="198"/>
      <c r="AV60" s="198"/>
      <c r="AW60" s="198"/>
      <c r="AX60" s="198"/>
      <c r="AY60" s="198"/>
      <c r="AZ60" s="198"/>
      <c r="BA60" s="198"/>
      <c r="BB60" s="198"/>
      <c r="BC60" s="198"/>
      <c r="BD60" s="198"/>
      <c r="BE60" s="198"/>
      <c r="BF60" s="198"/>
      <c r="BG60" s="198"/>
      <c r="BH60" s="198"/>
      <c r="BI60" s="198"/>
      <c r="BJ60" s="198"/>
      <c r="BK60" s="198"/>
      <c r="BL60" s="198"/>
      <c r="BM60" s="198"/>
      <c r="BN60" s="198"/>
      <c r="BO60" s="198"/>
      <c r="BP60" s="198"/>
      <c r="BQ60" s="198"/>
      <c r="BR60" s="198"/>
      <c r="BS60" s="198"/>
      <c r="BT60" s="198"/>
      <c r="BU60" s="198"/>
      <c r="BV60" s="198"/>
      <c r="BW60" s="198"/>
      <c r="BX60" s="198"/>
      <c r="BY60" s="198"/>
      <c r="BZ60" s="198"/>
      <c r="CA60" s="198"/>
      <c r="CB60" s="198"/>
      <c r="CC60" s="198"/>
      <c r="CD60" s="198"/>
      <c r="CE60" s="198"/>
      <c r="CF60" s="198"/>
      <c r="CG60" s="198"/>
      <c r="CH60" s="198"/>
      <c r="CI60" s="198"/>
      <c r="CJ60" s="198"/>
      <c r="CK60" s="198"/>
      <c r="CL60" s="198"/>
      <c r="CM60" s="198"/>
      <c r="CN60" s="198"/>
      <c r="CO60" s="198"/>
      <c r="CP60" s="198"/>
      <c r="CQ60" s="198"/>
      <c r="CR60" s="198"/>
      <c r="CS60" s="198"/>
      <c r="CT60" s="198"/>
      <c r="CU60" s="198"/>
      <c r="CV60" s="198"/>
      <c r="CW60" s="198"/>
      <c r="CX60" s="198"/>
      <c r="CY60" s="198"/>
      <c r="CZ60" s="198"/>
      <c r="DA60" s="198"/>
      <c r="DB60" s="198"/>
      <c r="DC60" s="198"/>
      <c r="DD60" s="198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  <c r="DV60" s="198"/>
      <c r="DW60" s="198"/>
      <c r="DX60" s="198"/>
      <c r="DY60" s="198"/>
      <c r="DZ60" s="198"/>
      <c r="EA60" s="198"/>
      <c r="EB60" s="198"/>
      <c r="EC60" s="198"/>
      <c r="ED60" s="198"/>
      <c r="EE60" s="198"/>
      <c r="EF60" s="198"/>
      <c r="EG60" s="198"/>
      <c r="EH60" s="198"/>
      <c r="EI60" s="198"/>
      <c r="EJ60" s="198"/>
      <c r="EK60" s="198"/>
      <c r="EL60" s="198"/>
      <c r="EM60" s="198"/>
      <c r="EN60" s="198"/>
      <c r="EO60" s="198"/>
      <c r="EP60" s="198"/>
      <c r="EQ60" s="198"/>
      <c r="ER60" s="198"/>
      <c r="ES60" s="198"/>
      <c r="ET60" s="198"/>
      <c r="EU60" s="198"/>
      <c r="EV60" s="198"/>
      <c r="EW60" s="198"/>
      <c r="EX60" s="198"/>
      <c r="EY60" s="198"/>
      <c r="EZ60" s="198"/>
      <c r="FA60" s="198"/>
      <c r="FB60" s="198"/>
      <c r="FC60" s="198"/>
      <c r="FD60" s="198"/>
      <c r="FE60" s="198"/>
      <c r="FF60" s="198"/>
      <c r="FG60" s="198"/>
      <c r="FH60" s="198"/>
      <c r="FI60" s="198"/>
      <c r="FJ60" s="198"/>
      <c r="FK60" s="198"/>
      <c r="FL60" s="198"/>
      <c r="FM60" s="198"/>
      <c r="FN60" s="198"/>
      <c r="FO60" s="198"/>
      <c r="FP60" s="198"/>
      <c r="FQ60" s="198"/>
      <c r="FR60" s="198"/>
      <c r="FS60" s="198"/>
      <c r="FT60" s="198"/>
      <c r="FU60" s="198"/>
      <c r="FV60" s="198"/>
      <c r="FW60" s="198"/>
    </row>
    <row r="61" spans="1:179" s="200" customFormat="1" ht="60" x14ac:dyDescent="0.25">
      <c r="A61" s="194">
        <f t="shared" si="0"/>
        <v>46</v>
      </c>
      <c r="B61" s="195" t="s">
        <v>1659</v>
      </c>
      <c r="C61" s="196" t="s">
        <v>237</v>
      </c>
      <c r="D61" s="197">
        <v>0</v>
      </c>
      <c r="E61" s="197"/>
      <c r="F61" s="197">
        <v>7.0000000000000007E-2</v>
      </c>
      <c r="G61" s="197">
        <v>2015</v>
      </c>
      <c r="H61" s="197">
        <v>2015</v>
      </c>
      <c r="I61" s="197" t="s">
        <v>375</v>
      </c>
      <c r="J61" s="197" t="s">
        <v>266</v>
      </c>
      <c r="K61" s="197" t="s">
        <v>266</v>
      </c>
      <c r="L61" s="197" t="s">
        <v>266</v>
      </c>
      <c r="M61" s="198"/>
      <c r="N61" s="198"/>
      <c r="O61" s="198"/>
      <c r="P61" s="198"/>
      <c r="Q61" s="198"/>
      <c r="R61" s="198"/>
      <c r="S61" s="198"/>
      <c r="T61" s="198"/>
      <c r="U61" s="198"/>
      <c r="V61" s="198"/>
      <c r="W61" s="198"/>
      <c r="X61" s="198"/>
      <c r="Y61" s="198"/>
      <c r="Z61" s="198"/>
      <c r="AA61" s="198"/>
      <c r="AB61" s="198"/>
      <c r="AC61" s="198"/>
      <c r="AD61" s="198"/>
      <c r="AE61" s="198"/>
      <c r="AF61" s="198"/>
      <c r="AG61" s="198"/>
      <c r="AH61" s="198"/>
      <c r="AI61" s="198"/>
      <c r="AJ61" s="198"/>
      <c r="AK61" s="198"/>
      <c r="AL61" s="198"/>
      <c r="AM61" s="198"/>
      <c r="AN61" s="198"/>
      <c r="AO61" s="198"/>
      <c r="AP61" s="198"/>
      <c r="AQ61" s="198"/>
      <c r="AR61" s="198"/>
      <c r="AS61" s="198"/>
      <c r="AT61" s="198"/>
      <c r="AU61" s="198"/>
      <c r="AV61" s="198"/>
      <c r="AW61" s="198"/>
      <c r="AX61" s="198"/>
      <c r="AY61" s="198"/>
      <c r="AZ61" s="198"/>
      <c r="BA61" s="198"/>
      <c r="BB61" s="198"/>
      <c r="BC61" s="198"/>
      <c r="BD61" s="198"/>
      <c r="BE61" s="198"/>
      <c r="BF61" s="198"/>
      <c r="BG61" s="198"/>
      <c r="BH61" s="198"/>
      <c r="BI61" s="198"/>
      <c r="BJ61" s="198"/>
      <c r="BK61" s="198"/>
      <c r="BL61" s="198"/>
      <c r="BM61" s="198"/>
      <c r="BN61" s="198"/>
      <c r="BO61" s="198"/>
      <c r="BP61" s="198"/>
      <c r="BQ61" s="198"/>
      <c r="BR61" s="198"/>
      <c r="BS61" s="198"/>
      <c r="BT61" s="198"/>
      <c r="BU61" s="198"/>
      <c r="BV61" s="198"/>
      <c r="BW61" s="198"/>
      <c r="BX61" s="198"/>
      <c r="BY61" s="198"/>
      <c r="BZ61" s="198"/>
      <c r="CA61" s="198"/>
      <c r="CB61" s="198"/>
      <c r="CC61" s="198"/>
      <c r="CD61" s="198"/>
      <c r="CE61" s="198"/>
      <c r="CF61" s="198"/>
      <c r="CG61" s="198"/>
      <c r="CH61" s="198"/>
      <c r="CI61" s="198"/>
      <c r="CJ61" s="198"/>
      <c r="CK61" s="198"/>
      <c r="CL61" s="198"/>
      <c r="CM61" s="198"/>
      <c r="CN61" s="198"/>
      <c r="CO61" s="198"/>
      <c r="CP61" s="198"/>
      <c r="CQ61" s="198"/>
      <c r="CR61" s="198"/>
      <c r="CS61" s="198"/>
      <c r="CT61" s="198"/>
      <c r="CU61" s="198"/>
      <c r="CV61" s="198"/>
      <c r="CW61" s="198"/>
      <c r="CX61" s="198"/>
      <c r="CY61" s="198"/>
      <c r="CZ61" s="198"/>
      <c r="DA61" s="198"/>
      <c r="DB61" s="198"/>
      <c r="DC61" s="198"/>
      <c r="DD61" s="198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  <c r="DV61" s="198"/>
      <c r="DW61" s="198"/>
      <c r="DX61" s="198"/>
      <c r="DY61" s="198"/>
      <c r="DZ61" s="198"/>
      <c r="EA61" s="198"/>
      <c r="EB61" s="198"/>
      <c r="EC61" s="198"/>
      <c r="ED61" s="198"/>
      <c r="EE61" s="198"/>
      <c r="EF61" s="198"/>
      <c r="EG61" s="198"/>
      <c r="EH61" s="198"/>
      <c r="EI61" s="198"/>
      <c r="EJ61" s="198"/>
      <c r="EK61" s="198"/>
      <c r="EL61" s="198"/>
      <c r="EM61" s="198"/>
      <c r="EN61" s="198"/>
      <c r="EO61" s="198"/>
      <c r="EP61" s="198"/>
      <c r="EQ61" s="198"/>
      <c r="ER61" s="198"/>
      <c r="ES61" s="198"/>
      <c r="ET61" s="198"/>
      <c r="EU61" s="198"/>
      <c r="EV61" s="198"/>
      <c r="EW61" s="198"/>
      <c r="EX61" s="198"/>
      <c r="EY61" s="198"/>
      <c r="EZ61" s="198"/>
      <c r="FA61" s="198"/>
      <c r="FB61" s="198"/>
      <c r="FC61" s="198"/>
      <c r="FD61" s="198"/>
      <c r="FE61" s="198"/>
      <c r="FF61" s="198"/>
      <c r="FG61" s="198"/>
      <c r="FH61" s="198"/>
      <c r="FI61" s="198"/>
      <c r="FJ61" s="198"/>
      <c r="FK61" s="198"/>
      <c r="FL61" s="198"/>
      <c r="FM61" s="198"/>
      <c r="FN61" s="198"/>
      <c r="FO61" s="198"/>
      <c r="FP61" s="198"/>
      <c r="FQ61" s="198"/>
      <c r="FR61" s="198"/>
      <c r="FS61" s="198"/>
      <c r="FT61" s="198"/>
      <c r="FU61" s="198"/>
      <c r="FV61" s="198"/>
      <c r="FW61" s="198"/>
    </row>
    <row r="62" spans="1:179" s="200" customFormat="1" ht="60" x14ac:dyDescent="0.25">
      <c r="A62" s="194">
        <f t="shared" si="0"/>
        <v>47</v>
      </c>
      <c r="B62" s="195" t="s">
        <v>690</v>
      </c>
      <c r="C62" s="196" t="s">
        <v>237</v>
      </c>
      <c r="D62" s="197">
        <v>0.1</v>
      </c>
      <c r="E62" s="197"/>
      <c r="F62" s="197">
        <v>0</v>
      </c>
      <c r="G62" s="197">
        <v>2015</v>
      </c>
      <c r="H62" s="197">
        <v>2015</v>
      </c>
      <c r="I62" s="197" t="s">
        <v>375</v>
      </c>
      <c r="J62" s="197" t="s">
        <v>266</v>
      </c>
      <c r="K62" s="197" t="s">
        <v>266</v>
      </c>
      <c r="L62" s="197" t="s">
        <v>266</v>
      </c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198"/>
      <c r="AX62" s="198"/>
      <c r="AY62" s="198"/>
      <c r="AZ62" s="198"/>
      <c r="BA62" s="198"/>
      <c r="BB62" s="198"/>
      <c r="BC62" s="198"/>
      <c r="BD62" s="198"/>
      <c r="BE62" s="198"/>
      <c r="BF62" s="198"/>
      <c r="BG62" s="198"/>
      <c r="BH62" s="198"/>
      <c r="BI62" s="198"/>
      <c r="BJ62" s="198"/>
      <c r="BK62" s="198"/>
      <c r="BL62" s="198"/>
      <c r="BM62" s="198"/>
      <c r="BN62" s="198"/>
      <c r="BO62" s="198"/>
      <c r="BP62" s="198"/>
      <c r="BQ62" s="198"/>
      <c r="BR62" s="198"/>
      <c r="BS62" s="198"/>
      <c r="BT62" s="198"/>
      <c r="BU62" s="198"/>
      <c r="BV62" s="198"/>
      <c r="BW62" s="198"/>
      <c r="BX62" s="198"/>
      <c r="BY62" s="198"/>
      <c r="BZ62" s="198"/>
      <c r="CA62" s="198"/>
      <c r="CB62" s="198"/>
      <c r="CC62" s="198"/>
      <c r="CD62" s="198"/>
      <c r="CE62" s="198"/>
      <c r="CF62" s="198"/>
      <c r="CG62" s="198"/>
      <c r="CH62" s="198"/>
      <c r="CI62" s="198"/>
      <c r="CJ62" s="198"/>
      <c r="CK62" s="198"/>
      <c r="CL62" s="198"/>
      <c r="CM62" s="198"/>
      <c r="CN62" s="198"/>
      <c r="CO62" s="198"/>
      <c r="CP62" s="198"/>
      <c r="CQ62" s="198"/>
      <c r="CR62" s="198"/>
      <c r="CS62" s="198"/>
      <c r="CT62" s="198"/>
      <c r="CU62" s="198"/>
      <c r="CV62" s="198"/>
      <c r="CW62" s="198"/>
      <c r="CX62" s="198"/>
      <c r="CY62" s="198"/>
      <c r="CZ62" s="198"/>
      <c r="DA62" s="198"/>
      <c r="DB62" s="198"/>
      <c r="DC62" s="198"/>
      <c r="DD62" s="198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  <c r="DV62" s="198"/>
      <c r="DW62" s="198"/>
      <c r="DX62" s="198"/>
      <c r="DY62" s="198"/>
      <c r="DZ62" s="198"/>
      <c r="EA62" s="198"/>
      <c r="EB62" s="198"/>
      <c r="EC62" s="198"/>
      <c r="ED62" s="198"/>
      <c r="EE62" s="198"/>
      <c r="EF62" s="198"/>
      <c r="EG62" s="198"/>
      <c r="EH62" s="198"/>
      <c r="EI62" s="198"/>
      <c r="EJ62" s="198"/>
      <c r="EK62" s="198"/>
      <c r="EL62" s="198"/>
      <c r="EM62" s="198"/>
      <c r="EN62" s="198"/>
      <c r="EO62" s="198"/>
      <c r="EP62" s="198"/>
      <c r="EQ62" s="198"/>
      <c r="ER62" s="198"/>
      <c r="ES62" s="198"/>
      <c r="ET62" s="198"/>
      <c r="EU62" s="198"/>
      <c r="EV62" s="198"/>
      <c r="EW62" s="198"/>
      <c r="EX62" s="198"/>
      <c r="EY62" s="198"/>
      <c r="EZ62" s="198"/>
      <c r="FA62" s="198"/>
      <c r="FB62" s="198"/>
      <c r="FC62" s="198"/>
      <c r="FD62" s="198"/>
      <c r="FE62" s="198"/>
      <c r="FF62" s="198"/>
      <c r="FG62" s="198"/>
      <c r="FH62" s="198"/>
      <c r="FI62" s="198"/>
      <c r="FJ62" s="198"/>
      <c r="FK62" s="198"/>
      <c r="FL62" s="198"/>
      <c r="FM62" s="198"/>
      <c r="FN62" s="198"/>
      <c r="FO62" s="198"/>
      <c r="FP62" s="198"/>
      <c r="FQ62" s="198"/>
      <c r="FR62" s="198"/>
      <c r="FS62" s="198"/>
      <c r="FT62" s="198"/>
      <c r="FU62" s="198"/>
      <c r="FV62" s="198"/>
      <c r="FW62" s="198"/>
    </row>
    <row r="63" spans="1:179" s="200" customFormat="1" ht="60" x14ac:dyDescent="0.25">
      <c r="A63" s="194">
        <f t="shared" si="0"/>
        <v>48</v>
      </c>
      <c r="B63" s="195" t="s">
        <v>1660</v>
      </c>
      <c r="C63" s="196" t="s">
        <v>237</v>
      </c>
      <c r="D63" s="197">
        <v>0.16</v>
      </c>
      <c r="E63" s="197"/>
      <c r="F63" s="197">
        <v>0</v>
      </c>
      <c r="G63" s="197">
        <v>2015</v>
      </c>
      <c r="H63" s="197">
        <v>2015</v>
      </c>
      <c r="I63" s="197" t="s">
        <v>375</v>
      </c>
      <c r="J63" s="197" t="s">
        <v>266</v>
      </c>
      <c r="K63" s="197" t="s">
        <v>266</v>
      </c>
      <c r="L63" s="197" t="s">
        <v>266</v>
      </c>
      <c r="M63" s="198"/>
      <c r="N63" s="198"/>
      <c r="O63" s="198"/>
      <c r="P63" s="198"/>
      <c r="Q63" s="198"/>
      <c r="R63" s="198"/>
      <c r="S63" s="198"/>
      <c r="T63" s="198"/>
      <c r="U63" s="198"/>
      <c r="V63" s="198"/>
      <c r="W63" s="198"/>
      <c r="X63" s="198"/>
      <c r="Y63" s="198"/>
      <c r="Z63" s="198"/>
      <c r="AA63" s="198"/>
      <c r="AB63" s="198"/>
      <c r="AC63" s="198"/>
      <c r="AD63" s="198"/>
      <c r="AE63" s="198"/>
      <c r="AF63" s="198"/>
      <c r="AG63" s="198"/>
      <c r="AH63" s="198"/>
      <c r="AI63" s="198"/>
      <c r="AJ63" s="198"/>
      <c r="AK63" s="198"/>
      <c r="AL63" s="198"/>
      <c r="AM63" s="198"/>
      <c r="AN63" s="198"/>
      <c r="AO63" s="198"/>
      <c r="AP63" s="198"/>
      <c r="AQ63" s="198"/>
      <c r="AR63" s="198"/>
      <c r="AS63" s="198"/>
      <c r="AT63" s="198"/>
      <c r="AU63" s="198"/>
      <c r="AV63" s="198"/>
      <c r="AW63" s="198"/>
      <c r="AX63" s="198"/>
      <c r="AY63" s="198"/>
      <c r="AZ63" s="198"/>
      <c r="BA63" s="198"/>
      <c r="BB63" s="198"/>
      <c r="BC63" s="198"/>
      <c r="BD63" s="198"/>
      <c r="BE63" s="198"/>
      <c r="BF63" s="198"/>
      <c r="BG63" s="198"/>
      <c r="BH63" s="198"/>
      <c r="BI63" s="198"/>
      <c r="BJ63" s="198"/>
      <c r="BK63" s="198"/>
      <c r="BL63" s="198"/>
      <c r="BM63" s="198"/>
      <c r="BN63" s="198"/>
      <c r="BO63" s="198"/>
      <c r="BP63" s="198"/>
      <c r="BQ63" s="198"/>
      <c r="BR63" s="198"/>
      <c r="BS63" s="198"/>
      <c r="BT63" s="198"/>
      <c r="BU63" s="198"/>
      <c r="BV63" s="198"/>
      <c r="BW63" s="198"/>
      <c r="BX63" s="198"/>
      <c r="BY63" s="198"/>
      <c r="BZ63" s="198"/>
      <c r="CA63" s="198"/>
      <c r="CB63" s="198"/>
      <c r="CC63" s="198"/>
      <c r="CD63" s="198"/>
      <c r="CE63" s="198"/>
      <c r="CF63" s="198"/>
      <c r="CG63" s="198"/>
      <c r="CH63" s="198"/>
      <c r="CI63" s="198"/>
      <c r="CJ63" s="198"/>
      <c r="CK63" s="198"/>
      <c r="CL63" s="198"/>
      <c r="CM63" s="198"/>
      <c r="CN63" s="198"/>
      <c r="CO63" s="198"/>
      <c r="CP63" s="198"/>
      <c r="CQ63" s="198"/>
      <c r="CR63" s="198"/>
      <c r="CS63" s="198"/>
      <c r="CT63" s="198"/>
      <c r="CU63" s="198"/>
      <c r="CV63" s="198"/>
      <c r="CW63" s="198"/>
      <c r="CX63" s="198"/>
      <c r="CY63" s="198"/>
      <c r="CZ63" s="198"/>
      <c r="DA63" s="198"/>
      <c r="DB63" s="198"/>
      <c r="DC63" s="198"/>
      <c r="DD63" s="198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  <c r="DV63" s="198"/>
      <c r="DW63" s="198"/>
      <c r="DX63" s="198"/>
      <c r="DY63" s="198"/>
      <c r="DZ63" s="198"/>
      <c r="EA63" s="198"/>
      <c r="EB63" s="198"/>
      <c r="EC63" s="198"/>
      <c r="ED63" s="198"/>
      <c r="EE63" s="198"/>
      <c r="EF63" s="198"/>
      <c r="EG63" s="198"/>
      <c r="EH63" s="198"/>
      <c r="EI63" s="198"/>
      <c r="EJ63" s="198"/>
      <c r="EK63" s="198"/>
      <c r="EL63" s="198"/>
      <c r="EM63" s="198"/>
      <c r="EN63" s="198"/>
      <c r="EO63" s="198"/>
      <c r="EP63" s="198"/>
      <c r="EQ63" s="198"/>
      <c r="ER63" s="198"/>
      <c r="ES63" s="198"/>
      <c r="ET63" s="198"/>
      <c r="EU63" s="198"/>
      <c r="EV63" s="198"/>
      <c r="EW63" s="198"/>
      <c r="EX63" s="198"/>
      <c r="EY63" s="198"/>
      <c r="EZ63" s="198"/>
      <c r="FA63" s="198"/>
      <c r="FB63" s="198"/>
      <c r="FC63" s="198"/>
      <c r="FD63" s="198"/>
      <c r="FE63" s="198"/>
      <c r="FF63" s="198"/>
      <c r="FG63" s="198"/>
      <c r="FH63" s="198"/>
      <c r="FI63" s="198"/>
      <c r="FJ63" s="198"/>
      <c r="FK63" s="198"/>
      <c r="FL63" s="198"/>
      <c r="FM63" s="198"/>
      <c r="FN63" s="198"/>
      <c r="FO63" s="198"/>
      <c r="FP63" s="198"/>
      <c r="FQ63" s="198"/>
      <c r="FR63" s="198"/>
      <c r="FS63" s="198"/>
      <c r="FT63" s="198"/>
      <c r="FU63" s="198"/>
      <c r="FV63" s="198"/>
      <c r="FW63" s="198"/>
    </row>
    <row r="64" spans="1:179" s="200" customFormat="1" ht="60" x14ac:dyDescent="0.25">
      <c r="A64" s="194">
        <f t="shared" si="0"/>
        <v>49</v>
      </c>
      <c r="B64" s="195" t="s">
        <v>1661</v>
      </c>
      <c r="C64" s="196" t="s">
        <v>237</v>
      </c>
      <c r="D64" s="197">
        <v>0.1</v>
      </c>
      <c r="E64" s="197"/>
      <c r="F64" s="197">
        <v>0</v>
      </c>
      <c r="G64" s="197">
        <v>2015</v>
      </c>
      <c r="H64" s="197">
        <v>2015</v>
      </c>
      <c r="I64" s="197" t="s">
        <v>375</v>
      </c>
      <c r="J64" s="197" t="s">
        <v>266</v>
      </c>
      <c r="K64" s="197" t="s">
        <v>266</v>
      </c>
      <c r="L64" s="197" t="s">
        <v>266</v>
      </c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  <c r="DV64" s="198"/>
      <c r="DW64" s="198"/>
      <c r="DX64" s="198"/>
      <c r="DY64" s="198"/>
      <c r="DZ64" s="198"/>
      <c r="EA64" s="198"/>
      <c r="EB64" s="198"/>
      <c r="EC64" s="198"/>
      <c r="ED64" s="198"/>
      <c r="EE64" s="198"/>
      <c r="EF64" s="198"/>
      <c r="EG64" s="198"/>
      <c r="EH64" s="198"/>
      <c r="EI64" s="198"/>
      <c r="EJ64" s="198"/>
      <c r="EK64" s="198"/>
      <c r="EL64" s="198"/>
      <c r="EM64" s="198"/>
      <c r="EN64" s="198"/>
      <c r="EO64" s="198"/>
      <c r="EP64" s="198"/>
      <c r="EQ64" s="198"/>
      <c r="ER64" s="198"/>
      <c r="ES64" s="198"/>
      <c r="ET64" s="198"/>
      <c r="EU64" s="198"/>
      <c r="EV64" s="198"/>
      <c r="EW64" s="198"/>
      <c r="EX64" s="198"/>
      <c r="EY64" s="198"/>
      <c r="EZ64" s="198"/>
      <c r="FA64" s="198"/>
      <c r="FB64" s="198"/>
      <c r="FC64" s="198"/>
      <c r="FD64" s="198"/>
      <c r="FE64" s="198"/>
      <c r="FF64" s="198"/>
      <c r="FG64" s="198"/>
      <c r="FH64" s="198"/>
      <c r="FI64" s="198"/>
      <c r="FJ64" s="198"/>
      <c r="FK64" s="198"/>
      <c r="FL64" s="198"/>
      <c r="FM64" s="198"/>
      <c r="FN64" s="198"/>
      <c r="FO64" s="198"/>
      <c r="FP64" s="198"/>
      <c r="FQ64" s="198"/>
      <c r="FR64" s="198"/>
      <c r="FS64" s="198"/>
      <c r="FT64" s="198"/>
      <c r="FU64" s="198"/>
      <c r="FV64" s="198"/>
      <c r="FW64" s="198"/>
    </row>
    <row r="65" spans="1:179" s="200" customFormat="1" ht="60" x14ac:dyDescent="0.25">
      <c r="A65" s="194">
        <f t="shared" si="0"/>
        <v>50</v>
      </c>
      <c r="B65" s="195" t="s">
        <v>693</v>
      </c>
      <c r="C65" s="196" t="s">
        <v>237</v>
      </c>
      <c r="D65" s="197">
        <v>0</v>
      </c>
      <c r="E65" s="197"/>
      <c r="F65" s="197">
        <v>0</v>
      </c>
      <c r="G65" s="197">
        <v>2015</v>
      </c>
      <c r="H65" s="197">
        <v>2016</v>
      </c>
      <c r="I65" s="197" t="s">
        <v>375</v>
      </c>
      <c r="J65" s="197" t="s">
        <v>266</v>
      </c>
      <c r="K65" s="197" t="s">
        <v>266</v>
      </c>
      <c r="L65" s="197" t="s">
        <v>266</v>
      </c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  <c r="DV65" s="198"/>
      <c r="DW65" s="198"/>
      <c r="DX65" s="198"/>
      <c r="DY65" s="198"/>
      <c r="DZ65" s="198"/>
      <c r="EA65" s="198"/>
      <c r="EB65" s="198"/>
      <c r="EC65" s="198"/>
      <c r="ED65" s="198"/>
      <c r="EE65" s="198"/>
      <c r="EF65" s="198"/>
      <c r="EG65" s="198"/>
      <c r="EH65" s="198"/>
      <c r="EI65" s="198"/>
      <c r="EJ65" s="198"/>
      <c r="EK65" s="198"/>
      <c r="EL65" s="198"/>
      <c r="EM65" s="198"/>
      <c r="EN65" s="198"/>
      <c r="EO65" s="198"/>
      <c r="EP65" s="198"/>
      <c r="EQ65" s="198"/>
      <c r="ER65" s="198"/>
      <c r="ES65" s="198"/>
      <c r="ET65" s="198"/>
      <c r="EU65" s="198"/>
      <c r="EV65" s="198"/>
      <c r="EW65" s="198"/>
      <c r="EX65" s="198"/>
      <c r="EY65" s="198"/>
      <c r="EZ65" s="198"/>
      <c r="FA65" s="198"/>
      <c r="FB65" s="198"/>
      <c r="FC65" s="198"/>
      <c r="FD65" s="198"/>
      <c r="FE65" s="198"/>
      <c r="FF65" s="198"/>
      <c r="FG65" s="198"/>
      <c r="FH65" s="198"/>
      <c r="FI65" s="198"/>
      <c r="FJ65" s="198"/>
      <c r="FK65" s="198"/>
      <c r="FL65" s="198"/>
      <c r="FM65" s="198"/>
      <c r="FN65" s="198"/>
      <c r="FO65" s="198"/>
      <c r="FP65" s="198"/>
      <c r="FQ65" s="198"/>
      <c r="FR65" s="198"/>
      <c r="FS65" s="198"/>
      <c r="FT65" s="198"/>
      <c r="FU65" s="198"/>
      <c r="FV65" s="198"/>
      <c r="FW65" s="198"/>
    </row>
    <row r="66" spans="1:179" s="200" customFormat="1" ht="75" x14ac:dyDescent="0.25">
      <c r="A66" s="194">
        <f t="shared" si="0"/>
        <v>51</v>
      </c>
      <c r="B66" s="195" t="s">
        <v>1662</v>
      </c>
      <c r="C66" s="196" t="s">
        <v>237</v>
      </c>
      <c r="D66" s="197">
        <v>0</v>
      </c>
      <c r="E66" s="197"/>
      <c r="F66" s="197">
        <v>0</v>
      </c>
      <c r="G66" s="197">
        <v>2015</v>
      </c>
      <c r="H66" s="197">
        <v>2015</v>
      </c>
      <c r="I66" s="197" t="s">
        <v>375</v>
      </c>
      <c r="J66" s="197" t="s">
        <v>266</v>
      </c>
      <c r="K66" s="197" t="s">
        <v>266</v>
      </c>
      <c r="L66" s="197" t="s">
        <v>266</v>
      </c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  <c r="DV66" s="198"/>
      <c r="DW66" s="198"/>
      <c r="DX66" s="198"/>
      <c r="DY66" s="198"/>
      <c r="DZ66" s="198"/>
      <c r="EA66" s="198"/>
      <c r="EB66" s="198"/>
      <c r="EC66" s="198"/>
      <c r="ED66" s="198"/>
      <c r="EE66" s="198"/>
      <c r="EF66" s="198"/>
      <c r="EG66" s="198"/>
      <c r="EH66" s="198"/>
      <c r="EI66" s="198"/>
      <c r="EJ66" s="198"/>
      <c r="EK66" s="198"/>
      <c r="EL66" s="198"/>
      <c r="EM66" s="198"/>
      <c r="EN66" s="198"/>
      <c r="EO66" s="198"/>
      <c r="EP66" s="198"/>
      <c r="EQ66" s="198"/>
      <c r="ER66" s="198"/>
      <c r="ES66" s="198"/>
      <c r="ET66" s="198"/>
      <c r="EU66" s="198"/>
      <c r="EV66" s="198"/>
      <c r="EW66" s="198"/>
      <c r="EX66" s="198"/>
      <c r="EY66" s="198"/>
      <c r="EZ66" s="198"/>
      <c r="FA66" s="198"/>
      <c r="FB66" s="198"/>
      <c r="FC66" s="198"/>
      <c r="FD66" s="198"/>
      <c r="FE66" s="198"/>
      <c r="FF66" s="198"/>
      <c r="FG66" s="198"/>
      <c r="FH66" s="198"/>
      <c r="FI66" s="198"/>
      <c r="FJ66" s="198"/>
      <c r="FK66" s="198"/>
      <c r="FL66" s="198"/>
      <c r="FM66" s="198"/>
      <c r="FN66" s="198"/>
      <c r="FO66" s="198"/>
      <c r="FP66" s="198"/>
      <c r="FQ66" s="198"/>
      <c r="FR66" s="198"/>
      <c r="FS66" s="198"/>
      <c r="FT66" s="198"/>
      <c r="FU66" s="198"/>
      <c r="FV66" s="198"/>
      <c r="FW66" s="198"/>
    </row>
    <row r="67" spans="1:179" s="200" customFormat="1" ht="75" x14ac:dyDescent="0.25">
      <c r="A67" s="194">
        <f t="shared" si="0"/>
        <v>52</v>
      </c>
      <c r="B67" s="195" t="s">
        <v>1663</v>
      </c>
      <c r="C67" s="196" t="s">
        <v>237</v>
      </c>
      <c r="D67" s="197">
        <v>0</v>
      </c>
      <c r="E67" s="197"/>
      <c r="F67" s="197">
        <v>0</v>
      </c>
      <c r="G67" s="197">
        <v>2015</v>
      </c>
      <c r="H67" s="197">
        <v>2015</v>
      </c>
      <c r="I67" s="197" t="s">
        <v>375</v>
      </c>
      <c r="J67" s="197" t="s">
        <v>266</v>
      </c>
      <c r="K67" s="197" t="s">
        <v>266</v>
      </c>
      <c r="L67" s="197" t="s">
        <v>266</v>
      </c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  <c r="DV67" s="198"/>
      <c r="DW67" s="198"/>
      <c r="DX67" s="198"/>
      <c r="DY67" s="198"/>
      <c r="DZ67" s="198"/>
      <c r="EA67" s="198"/>
      <c r="EB67" s="198"/>
      <c r="EC67" s="198"/>
      <c r="ED67" s="198"/>
      <c r="EE67" s="198"/>
      <c r="EF67" s="198"/>
      <c r="EG67" s="198"/>
      <c r="EH67" s="198"/>
      <c r="EI67" s="198"/>
      <c r="EJ67" s="198"/>
      <c r="EK67" s="198"/>
      <c r="EL67" s="198"/>
      <c r="EM67" s="198"/>
      <c r="EN67" s="198"/>
      <c r="EO67" s="198"/>
      <c r="EP67" s="198"/>
      <c r="EQ67" s="198"/>
      <c r="ER67" s="198"/>
      <c r="ES67" s="198"/>
      <c r="ET67" s="198"/>
      <c r="EU67" s="198"/>
      <c r="EV67" s="198"/>
      <c r="EW67" s="198"/>
      <c r="EX67" s="198"/>
      <c r="EY67" s="198"/>
      <c r="EZ67" s="198"/>
      <c r="FA67" s="198"/>
      <c r="FB67" s="198"/>
      <c r="FC67" s="198"/>
      <c r="FD67" s="198"/>
      <c r="FE67" s="198"/>
      <c r="FF67" s="198"/>
      <c r="FG67" s="198"/>
      <c r="FH67" s="198"/>
      <c r="FI67" s="198"/>
      <c r="FJ67" s="198"/>
      <c r="FK67" s="198"/>
      <c r="FL67" s="198"/>
      <c r="FM67" s="198"/>
      <c r="FN67" s="198"/>
      <c r="FO67" s="198"/>
      <c r="FP67" s="198"/>
      <c r="FQ67" s="198"/>
      <c r="FR67" s="198"/>
      <c r="FS67" s="198"/>
      <c r="FT67" s="198"/>
      <c r="FU67" s="198"/>
      <c r="FV67" s="198"/>
      <c r="FW67" s="198"/>
    </row>
    <row r="68" spans="1:179" s="200" customFormat="1" ht="45" x14ac:dyDescent="0.25">
      <c r="A68" s="194">
        <f t="shared" si="0"/>
        <v>53</v>
      </c>
      <c r="B68" s="195" t="s">
        <v>963</v>
      </c>
      <c r="C68" s="196" t="s">
        <v>237</v>
      </c>
      <c r="D68" s="197">
        <v>0</v>
      </c>
      <c r="E68" s="197"/>
      <c r="F68" s="197">
        <v>0</v>
      </c>
      <c r="G68" s="197">
        <v>2015</v>
      </c>
      <c r="H68" s="197">
        <v>2015</v>
      </c>
      <c r="I68" s="197" t="s">
        <v>375</v>
      </c>
      <c r="J68" s="197" t="s">
        <v>266</v>
      </c>
      <c r="K68" s="197" t="s">
        <v>266</v>
      </c>
      <c r="L68" s="197" t="s">
        <v>266</v>
      </c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  <c r="DV68" s="198"/>
      <c r="DW68" s="198"/>
      <c r="DX68" s="198"/>
      <c r="DY68" s="198"/>
      <c r="DZ68" s="198"/>
      <c r="EA68" s="198"/>
      <c r="EB68" s="198"/>
      <c r="EC68" s="198"/>
      <c r="ED68" s="198"/>
      <c r="EE68" s="198"/>
      <c r="EF68" s="198"/>
      <c r="EG68" s="198"/>
      <c r="EH68" s="198"/>
      <c r="EI68" s="198"/>
      <c r="EJ68" s="198"/>
      <c r="EK68" s="198"/>
      <c r="EL68" s="198"/>
      <c r="EM68" s="198"/>
      <c r="EN68" s="198"/>
      <c r="EO68" s="198"/>
      <c r="EP68" s="198"/>
      <c r="EQ68" s="198"/>
      <c r="ER68" s="198"/>
      <c r="ES68" s="198"/>
      <c r="ET68" s="198"/>
      <c r="EU68" s="198"/>
      <c r="EV68" s="198"/>
      <c r="EW68" s="198"/>
      <c r="EX68" s="198"/>
      <c r="EY68" s="198"/>
      <c r="EZ68" s="198"/>
      <c r="FA68" s="198"/>
      <c r="FB68" s="198"/>
      <c r="FC68" s="198"/>
      <c r="FD68" s="198"/>
      <c r="FE68" s="198"/>
      <c r="FF68" s="198"/>
      <c r="FG68" s="198"/>
      <c r="FH68" s="198"/>
      <c r="FI68" s="198"/>
      <c r="FJ68" s="198"/>
      <c r="FK68" s="198"/>
      <c r="FL68" s="198"/>
      <c r="FM68" s="198"/>
      <c r="FN68" s="198"/>
      <c r="FO68" s="198"/>
      <c r="FP68" s="198"/>
      <c r="FQ68" s="198"/>
      <c r="FR68" s="198"/>
      <c r="FS68" s="198"/>
      <c r="FT68" s="198"/>
      <c r="FU68" s="198"/>
      <c r="FV68" s="198"/>
      <c r="FW68" s="198"/>
    </row>
    <row r="69" spans="1:179" s="200" customFormat="1" ht="45" x14ac:dyDescent="0.25">
      <c r="A69" s="194">
        <f t="shared" si="0"/>
        <v>54</v>
      </c>
      <c r="B69" s="195" t="s">
        <v>980</v>
      </c>
      <c r="C69" s="196" t="s">
        <v>237</v>
      </c>
      <c r="D69" s="197">
        <v>0</v>
      </c>
      <c r="E69" s="197"/>
      <c r="F69" s="197">
        <v>0</v>
      </c>
      <c r="G69" s="197">
        <v>2015</v>
      </c>
      <c r="H69" s="197">
        <v>2015</v>
      </c>
      <c r="I69" s="197" t="s">
        <v>375</v>
      </c>
      <c r="J69" s="197" t="s">
        <v>266</v>
      </c>
      <c r="K69" s="197" t="s">
        <v>266</v>
      </c>
      <c r="L69" s="197" t="s">
        <v>266</v>
      </c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  <c r="DV69" s="198"/>
      <c r="DW69" s="198"/>
      <c r="DX69" s="198"/>
      <c r="DY69" s="198"/>
      <c r="DZ69" s="198"/>
      <c r="EA69" s="198"/>
      <c r="EB69" s="198"/>
      <c r="EC69" s="198"/>
      <c r="ED69" s="198"/>
      <c r="EE69" s="198"/>
      <c r="EF69" s="198"/>
      <c r="EG69" s="198"/>
      <c r="EH69" s="198"/>
      <c r="EI69" s="198"/>
      <c r="EJ69" s="198"/>
      <c r="EK69" s="198"/>
      <c r="EL69" s="198"/>
      <c r="EM69" s="198"/>
      <c r="EN69" s="198"/>
      <c r="EO69" s="198"/>
      <c r="EP69" s="198"/>
      <c r="EQ69" s="198"/>
      <c r="ER69" s="198"/>
      <c r="ES69" s="198"/>
      <c r="ET69" s="198"/>
      <c r="EU69" s="198"/>
      <c r="EV69" s="198"/>
      <c r="EW69" s="198"/>
      <c r="EX69" s="198"/>
      <c r="EY69" s="198"/>
      <c r="EZ69" s="198"/>
      <c r="FA69" s="198"/>
      <c r="FB69" s="198"/>
      <c r="FC69" s="198"/>
      <c r="FD69" s="198"/>
      <c r="FE69" s="198"/>
      <c r="FF69" s="198"/>
      <c r="FG69" s="198"/>
      <c r="FH69" s="198"/>
      <c r="FI69" s="198"/>
      <c r="FJ69" s="198"/>
      <c r="FK69" s="198"/>
      <c r="FL69" s="198"/>
      <c r="FM69" s="198"/>
      <c r="FN69" s="198"/>
      <c r="FO69" s="198"/>
      <c r="FP69" s="198"/>
      <c r="FQ69" s="198"/>
      <c r="FR69" s="198"/>
      <c r="FS69" s="198"/>
      <c r="FT69" s="198"/>
      <c r="FU69" s="198"/>
      <c r="FV69" s="198"/>
      <c r="FW69" s="198"/>
    </row>
    <row r="70" spans="1:179" s="200" customFormat="1" ht="45" x14ac:dyDescent="0.25">
      <c r="A70" s="194">
        <f t="shared" si="0"/>
        <v>55</v>
      </c>
      <c r="B70" s="195" t="s">
        <v>981</v>
      </c>
      <c r="C70" s="196" t="s">
        <v>237</v>
      </c>
      <c r="D70" s="197">
        <v>0</v>
      </c>
      <c r="E70" s="197"/>
      <c r="F70" s="197">
        <v>0</v>
      </c>
      <c r="G70" s="197">
        <v>2015</v>
      </c>
      <c r="H70" s="197">
        <v>2015</v>
      </c>
      <c r="I70" s="197" t="s">
        <v>375</v>
      </c>
      <c r="J70" s="197" t="s">
        <v>266</v>
      </c>
      <c r="K70" s="197" t="s">
        <v>266</v>
      </c>
      <c r="L70" s="197" t="s">
        <v>266</v>
      </c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  <c r="DV70" s="198"/>
      <c r="DW70" s="198"/>
      <c r="DX70" s="198"/>
      <c r="DY70" s="198"/>
      <c r="DZ70" s="198"/>
      <c r="EA70" s="198"/>
      <c r="EB70" s="198"/>
      <c r="EC70" s="198"/>
      <c r="ED70" s="198"/>
      <c r="EE70" s="198"/>
      <c r="EF70" s="198"/>
      <c r="EG70" s="198"/>
      <c r="EH70" s="198"/>
      <c r="EI70" s="198"/>
      <c r="EJ70" s="198"/>
      <c r="EK70" s="198"/>
      <c r="EL70" s="198"/>
      <c r="EM70" s="198"/>
      <c r="EN70" s="198"/>
      <c r="EO70" s="198"/>
      <c r="EP70" s="198"/>
      <c r="EQ70" s="198"/>
      <c r="ER70" s="198"/>
      <c r="ES70" s="198"/>
      <c r="ET70" s="198"/>
      <c r="EU70" s="198"/>
      <c r="EV70" s="198"/>
      <c r="EW70" s="198"/>
      <c r="EX70" s="198"/>
      <c r="EY70" s="198"/>
      <c r="EZ70" s="198"/>
      <c r="FA70" s="198"/>
      <c r="FB70" s="198"/>
      <c r="FC70" s="198"/>
      <c r="FD70" s="198"/>
      <c r="FE70" s="198"/>
      <c r="FF70" s="198"/>
      <c r="FG70" s="198"/>
      <c r="FH70" s="198"/>
      <c r="FI70" s="198"/>
      <c r="FJ70" s="198"/>
      <c r="FK70" s="198"/>
      <c r="FL70" s="198"/>
      <c r="FM70" s="198"/>
      <c r="FN70" s="198"/>
      <c r="FO70" s="198"/>
      <c r="FP70" s="198"/>
      <c r="FQ70" s="198"/>
      <c r="FR70" s="198"/>
      <c r="FS70" s="198"/>
      <c r="FT70" s="198"/>
      <c r="FU70" s="198"/>
      <c r="FV70" s="198"/>
      <c r="FW70" s="198"/>
    </row>
    <row r="71" spans="1:179" s="200" customFormat="1" ht="45" x14ac:dyDescent="0.25">
      <c r="A71" s="194">
        <f t="shared" si="0"/>
        <v>56</v>
      </c>
      <c r="B71" s="195" t="s">
        <v>997</v>
      </c>
      <c r="C71" s="196" t="s">
        <v>237</v>
      </c>
      <c r="D71" s="197">
        <v>0</v>
      </c>
      <c r="E71" s="197"/>
      <c r="F71" s="197">
        <v>0</v>
      </c>
      <c r="G71" s="197">
        <v>2015</v>
      </c>
      <c r="H71" s="197">
        <v>2015</v>
      </c>
      <c r="I71" s="197" t="s">
        <v>375</v>
      </c>
      <c r="J71" s="197" t="s">
        <v>266</v>
      </c>
      <c r="K71" s="197" t="s">
        <v>266</v>
      </c>
      <c r="L71" s="197" t="s">
        <v>266</v>
      </c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  <c r="DV71" s="198"/>
      <c r="DW71" s="198"/>
      <c r="DX71" s="198"/>
      <c r="DY71" s="198"/>
      <c r="DZ71" s="198"/>
      <c r="EA71" s="198"/>
      <c r="EB71" s="198"/>
      <c r="EC71" s="198"/>
      <c r="ED71" s="198"/>
      <c r="EE71" s="198"/>
      <c r="EF71" s="198"/>
      <c r="EG71" s="198"/>
      <c r="EH71" s="198"/>
      <c r="EI71" s="198"/>
      <c r="EJ71" s="198"/>
      <c r="EK71" s="198"/>
      <c r="EL71" s="198"/>
      <c r="EM71" s="198"/>
      <c r="EN71" s="198"/>
      <c r="EO71" s="198"/>
      <c r="EP71" s="198"/>
      <c r="EQ71" s="198"/>
      <c r="ER71" s="198"/>
      <c r="ES71" s="198"/>
      <c r="ET71" s="198"/>
      <c r="EU71" s="198"/>
      <c r="EV71" s="198"/>
      <c r="EW71" s="198"/>
      <c r="EX71" s="198"/>
      <c r="EY71" s="198"/>
      <c r="EZ71" s="198"/>
      <c r="FA71" s="198"/>
      <c r="FB71" s="198"/>
      <c r="FC71" s="198"/>
      <c r="FD71" s="198"/>
      <c r="FE71" s="198"/>
      <c r="FF71" s="198"/>
      <c r="FG71" s="198"/>
      <c r="FH71" s="198"/>
      <c r="FI71" s="198"/>
      <c r="FJ71" s="198"/>
      <c r="FK71" s="198"/>
      <c r="FL71" s="198"/>
      <c r="FM71" s="198"/>
      <c r="FN71" s="198"/>
      <c r="FO71" s="198"/>
      <c r="FP71" s="198"/>
      <c r="FQ71" s="198"/>
      <c r="FR71" s="198"/>
      <c r="FS71" s="198"/>
      <c r="FT71" s="198"/>
      <c r="FU71" s="198"/>
      <c r="FV71" s="198"/>
      <c r="FW71" s="198"/>
    </row>
    <row r="72" spans="1:179" s="200" customFormat="1" ht="45" x14ac:dyDescent="0.25">
      <c r="A72" s="194">
        <f t="shared" si="0"/>
        <v>57</v>
      </c>
      <c r="B72" s="195" t="s">
        <v>998</v>
      </c>
      <c r="C72" s="196" t="s">
        <v>237</v>
      </c>
      <c r="D72" s="197">
        <v>0</v>
      </c>
      <c r="E72" s="197"/>
      <c r="F72" s="197">
        <v>0</v>
      </c>
      <c r="G72" s="197">
        <v>2015</v>
      </c>
      <c r="H72" s="197">
        <v>2015</v>
      </c>
      <c r="I72" s="197" t="s">
        <v>375</v>
      </c>
      <c r="J72" s="197" t="s">
        <v>266</v>
      </c>
      <c r="K72" s="197" t="s">
        <v>266</v>
      </c>
      <c r="L72" s="197" t="s">
        <v>266</v>
      </c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  <c r="DV72" s="198"/>
      <c r="DW72" s="198"/>
      <c r="DX72" s="198"/>
      <c r="DY72" s="198"/>
      <c r="DZ72" s="198"/>
      <c r="EA72" s="198"/>
      <c r="EB72" s="198"/>
      <c r="EC72" s="198"/>
      <c r="ED72" s="198"/>
      <c r="EE72" s="198"/>
      <c r="EF72" s="198"/>
      <c r="EG72" s="198"/>
      <c r="EH72" s="198"/>
      <c r="EI72" s="198"/>
      <c r="EJ72" s="198"/>
      <c r="EK72" s="198"/>
      <c r="EL72" s="198"/>
      <c r="EM72" s="198"/>
      <c r="EN72" s="198"/>
      <c r="EO72" s="198"/>
      <c r="EP72" s="198"/>
      <c r="EQ72" s="198"/>
      <c r="ER72" s="198"/>
      <c r="ES72" s="198"/>
      <c r="ET72" s="198"/>
      <c r="EU72" s="198"/>
      <c r="EV72" s="198"/>
      <c r="EW72" s="198"/>
      <c r="EX72" s="198"/>
      <c r="EY72" s="198"/>
      <c r="EZ72" s="198"/>
      <c r="FA72" s="198"/>
      <c r="FB72" s="198"/>
      <c r="FC72" s="198"/>
      <c r="FD72" s="198"/>
      <c r="FE72" s="198"/>
      <c r="FF72" s="198"/>
      <c r="FG72" s="198"/>
      <c r="FH72" s="198"/>
      <c r="FI72" s="198"/>
      <c r="FJ72" s="198"/>
      <c r="FK72" s="198"/>
      <c r="FL72" s="198"/>
      <c r="FM72" s="198"/>
      <c r="FN72" s="198"/>
      <c r="FO72" s="198"/>
      <c r="FP72" s="198"/>
      <c r="FQ72" s="198"/>
      <c r="FR72" s="198"/>
      <c r="FS72" s="198"/>
      <c r="FT72" s="198"/>
      <c r="FU72" s="198"/>
      <c r="FV72" s="198"/>
      <c r="FW72" s="198"/>
    </row>
    <row r="73" spans="1:179" s="200" customFormat="1" ht="45" x14ac:dyDescent="0.25">
      <c r="A73" s="194">
        <f t="shared" si="0"/>
        <v>58</v>
      </c>
      <c r="B73" s="195" t="s">
        <v>999</v>
      </c>
      <c r="C73" s="196" t="s">
        <v>237</v>
      </c>
      <c r="D73" s="197">
        <v>0</v>
      </c>
      <c r="E73" s="197"/>
      <c r="F73" s="197">
        <v>0</v>
      </c>
      <c r="G73" s="197">
        <v>2015</v>
      </c>
      <c r="H73" s="197">
        <v>2015</v>
      </c>
      <c r="I73" s="197" t="s">
        <v>375</v>
      </c>
      <c r="J73" s="197" t="s">
        <v>266</v>
      </c>
      <c r="K73" s="197" t="s">
        <v>266</v>
      </c>
      <c r="L73" s="197" t="s">
        <v>266</v>
      </c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  <c r="DV73" s="198"/>
      <c r="DW73" s="198"/>
      <c r="DX73" s="198"/>
      <c r="DY73" s="198"/>
      <c r="DZ73" s="198"/>
      <c r="EA73" s="198"/>
      <c r="EB73" s="198"/>
      <c r="EC73" s="198"/>
      <c r="ED73" s="198"/>
      <c r="EE73" s="198"/>
      <c r="EF73" s="198"/>
      <c r="EG73" s="198"/>
      <c r="EH73" s="198"/>
      <c r="EI73" s="198"/>
      <c r="EJ73" s="198"/>
      <c r="EK73" s="198"/>
      <c r="EL73" s="198"/>
      <c r="EM73" s="198"/>
      <c r="EN73" s="198"/>
      <c r="EO73" s="198"/>
      <c r="EP73" s="198"/>
      <c r="EQ73" s="198"/>
      <c r="ER73" s="198"/>
      <c r="ES73" s="198"/>
      <c r="ET73" s="198"/>
      <c r="EU73" s="198"/>
      <c r="EV73" s="198"/>
      <c r="EW73" s="198"/>
      <c r="EX73" s="198"/>
      <c r="EY73" s="198"/>
      <c r="EZ73" s="198"/>
      <c r="FA73" s="198"/>
      <c r="FB73" s="198"/>
      <c r="FC73" s="198"/>
      <c r="FD73" s="198"/>
      <c r="FE73" s="198"/>
      <c r="FF73" s="198"/>
      <c r="FG73" s="198"/>
      <c r="FH73" s="198"/>
      <c r="FI73" s="198"/>
      <c r="FJ73" s="198"/>
      <c r="FK73" s="198"/>
      <c r="FL73" s="198"/>
      <c r="FM73" s="198"/>
      <c r="FN73" s="198"/>
      <c r="FO73" s="198"/>
      <c r="FP73" s="198"/>
      <c r="FQ73" s="198"/>
      <c r="FR73" s="198"/>
      <c r="FS73" s="198"/>
      <c r="FT73" s="198"/>
      <c r="FU73" s="198"/>
      <c r="FV73" s="198"/>
      <c r="FW73" s="198"/>
    </row>
    <row r="74" spans="1:179" s="200" customFormat="1" ht="45" x14ac:dyDescent="0.25">
      <c r="A74" s="194">
        <f t="shared" si="0"/>
        <v>59</v>
      </c>
      <c r="B74" s="195" t="s">
        <v>1000</v>
      </c>
      <c r="C74" s="196" t="s">
        <v>237</v>
      </c>
      <c r="D74" s="197">
        <v>0</v>
      </c>
      <c r="E74" s="197"/>
      <c r="F74" s="197">
        <v>0</v>
      </c>
      <c r="G74" s="197">
        <v>2015</v>
      </c>
      <c r="H74" s="197">
        <v>2015</v>
      </c>
      <c r="I74" s="197" t="s">
        <v>375</v>
      </c>
      <c r="J74" s="197" t="s">
        <v>266</v>
      </c>
      <c r="K74" s="197" t="s">
        <v>266</v>
      </c>
      <c r="L74" s="197" t="s">
        <v>266</v>
      </c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  <c r="DV74" s="198"/>
      <c r="DW74" s="198"/>
      <c r="DX74" s="198"/>
      <c r="DY74" s="198"/>
      <c r="DZ74" s="198"/>
      <c r="EA74" s="198"/>
      <c r="EB74" s="198"/>
      <c r="EC74" s="198"/>
      <c r="ED74" s="198"/>
      <c r="EE74" s="198"/>
      <c r="EF74" s="198"/>
      <c r="EG74" s="198"/>
      <c r="EH74" s="198"/>
      <c r="EI74" s="198"/>
      <c r="EJ74" s="198"/>
      <c r="EK74" s="198"/>
      <c r="EL74" s="198"/>
      <c r="EM74" s="198"/>
      <c r="EN74" s="198"/>
      <c r="EO74" s="198"/>
      <c r="EP74" s="198"/>
      <c r="EQ74" s="198"/>
      <c r="ER74" s="198"/>
      <c r="ES74" s="198"/>
      <c r="ET74" s="198"/>
      <c r="EU74" s="198"/>
      <c r="EV74" s="198"/>
      <c r="EW74" s="198"/>
      <c r="EX74" s="198"/>
      <c r="EY74" s="198"/>
      <c r="EZ74" s="198"/>
      <c r="FA74" s="198"/>
      <c r="FB74" s="198"/>
      <c r="FC74" s="198"/>
      <c r="FD74" s="198"/>
      <c r="FE74" s="198"/>
      <c r="FF74" s="198"/>
      <c r="FG74" s="198"/>
      <c r="FH74" s="198"/>
      <c r="FI74" s="198"/>
      <c r="FJ74" s="198"/>
      <c r="FK74" s="198"/>
      <c r="FL74" s="198"/>
      <c r="FM74" s="198"/>
      <c r="FN74" s="198"/>
      <c r="FO74" s="198"/>
      <c r="FP74" s="198"/>
      <c r="FQ74" s="198"/>
      <c r="FR74" s="198"/>
      <c r="FS74" s="198"/>
      <c r="FT74" s="198"/>
      <c r="FU74" s="198"/>
      <c r="FV74" s="198"/>
      <c r="FW74" s="198"/>
    </row>
    <row r="75" spans="1:179" s="200" customFormat="1" ht="45" x14ac:dyDescent="0.25">
      <c r="A75" s="194">
        <f t="shared" si="0"/>
        <v>60</v>
      </c>
      <c r="B75" s="195" t="s">
        <v>1001</v>
      </c>
      <c r="C75" s="196" t="s">
        <v>237</v>
      </c>
      <c r="D75" s="197">
        <v>0</v>
      </c>
      <c r="E75" s="197"/>
      <c r="F75" s="197">
        <v>0</v>
      </c>
      <c r="G75" s="197">
        <v>2015</v>
      </c>
      <c r="H75" s="197">
        <v>2015</v>
      </c>
      <c r="I75" s="197" t="s">
        <v>375</v>
      </c>
      <c r="J75" s="197" t="s">
        <v>266</v>
      </c>
      <c r="K75" s="197" t="s">
        <v>266</v>
      </c>
      <c r="L75" s="197" t="s">
        <v>266</v>
      </c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  <c r="DV75" s="198"/>
      <c r="DW75" s="198"/>
      <c r="DX75" s="198"/>
      <c r="DY75" s="198"/>
      <c r="DZ75" s="198"/>
      <c r="EA75" s="198"/>
      <c r="EB75" s="198"/>
      <c r="EC75" s="198"/>
      <c r="ED75" s="198"/>
      <c r="EE75" s="198"/>
      <c r="EF75" s="198"/>
      <c r="EG75" s="198"/>
      <c r="EH75" s="198"/>
      <c r="EI75" s="198"/>
      <c r="EJ75" s="198"/>
      <c r="EK75" s="198"/>
      <c r="EL75" s="198"/>
      <c r="EM75" s="198"/>
      <c r="EN75" s="198"/>
      <c r="EO75" s="198"/>
      <c r="EP75" s="198"/>
      <c r="EQ75" s="198"/>
      <c r="ER75" s="198"/>
      <c r="ES75" s="198"/>
      <c r="ET75" s="198"/>
      <c r="EU75" s="198"/>
      <c r="EV75" s="198"/>
      <c r="EW75" s="198"/>
      <c r="EX75" s="198"/>
      <c r="EY75" s="198"/>
      <c r="EZ75" s="198"/>
      <c r="FA75" s="198"/>
      <c r="FB75" s="198"/>
      <c r="FC75" s="198"/>
      <c r="FD75" s="198"/>
      <c r="FE75" s="198"/>
      <c r="FF75" s="198"/>
      <c r="FG75" s="198"/>
      <c r="FH75" s="198"/>
      <c r="FI75" s="198"/>
      <c r="FJ75" s="198"/>
      <c r="FK75" s="198"/>
      <c r="FL75" s="198"/>
      <c r="FM75" s="198"/>
      <c r="FN75" s="198"/>
      <c r="FO75" s="198"/>
      <c r="FP75" s="198"/>
      <c r="FQ75" s="198"/>
      <c r="FR75" s="198"/>
      <c r="FS75" s="198"/>
      <c r="FT75" s="198"/>
      <c r="FU75" s="198"/>
      <c r="FV75" s="198"/>
      <c r="FW75" s="198"/>
    </row>
    <row r="76" spans="1:179" s="200" customFormat="1" ht="45" x14ac:dyDescent="0.25">
      <c r="A76" s="194">
        <f t="shared" si="0"/>
        <v>61</v>
      </c>
      <c r="B76" s="195" t="s">
        <v>1002</v>
      </c>
      <c r="C76" s="196" t="s">
        <v>237</v>
      </c>
      <c r="D76" s="197">
        <v>0</v>
      </c>
      <c r="E76" s="197"/>
      <c r="F76" s="197">
        <v>0</v>
      </c>
      <c r="G76" s="197">
        <v>2015</v>
      </c>
      <c r="H76" s="197">
        <v>2015</v>
      </c>
      <c r="I76" s="197" t="s">
        <v>375</v>
      </c>
      <c r="J76" s="197" t="s">
        <v>266</v>
      </c>
      <c r="K76" s="197" t="s">
        <v>266</v>
      </c>
      <c r="L76" s="197" t="s">
        <v>266</v>
      </c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  <c r="DV76" s="198"/>
      <c r="DW76" s="198"/>
      <c r="DX76" s="198"/>
      <c r="DY76" s="198"/>
      <c r="DZ76" s="198"/>
      <c r="EA76" s="198"/>
      <c r="EB76" s="198"/>
      <c r="EC76" s="198"/>
      <c r="ED76" s="198"/>
      <c r="EE76" s="198"/>
      <c r="EF76" s="198"/>
      <c r="EG76" s="198"/>
      <c r="EH76" s="198"/>
      <c r="EI76" s="198"/>
      <c r="EJ76" s="198"/>
      <c r="EK76" s="198"/>
      <c r="EL76" s="198"/>
      <c r="EM76" s="198"/>
      <c r="EN76" s="198"/>
      <c r="EO76" s="198"/>
      <c r="EP76" s="198"/>
      <c r="EQ76" s="198"/>
      <c r="ER76" s="198"/>
      <c r="ES76" s="198"/>
      <c r="ET76" s="198"/>
      <c r="EU76" s="198"/>
      <c r="EV76" s="198"/>
      <c r="EW76" s="198"/>
      <c r="EX76" s="198"/>
      <c r="EY76" s="198"/>
      <c r="EZ76" s="198"/>
      <c r="FA76" s="198"/>
      <c r="FB76" s="198"/>
      <c r="FC76" s="198"/>
      <c r="FD76" s="198"/>
      <c r="FE76" s="198"/>
      <c r="FF76" s="198"/>
      <c r="FG76" s="198"/>
      <c r="FH76" s="198"/>
      <c r="FI76" s="198"/>
      <c r="FJ76" s="198"/>
      <c r="FK76" s="198"/>
      <c r="FL76" s="198"/>
      <c r="FM76" s="198"/>
      <c r="FN76" s="198"/>
      <c r="FO76" s="198"/>
      <c r="FP76" s="198"/>
      <c r="FQ76" s="198"/>
      <c r="FR76" s="198"/>
      <c r="FS76" s="198"/>
      <c r="FT76" s="198"/>
      <c r="FU76" s="198"/>
      <c r="FV76" s="198"/>
      <c r="FW76" s="198"/>
    </row>
    <row r="77" spans="1:179" s="200" customFormat="1" ht="45" x14ac:dyDescent="0.25">
      <c r="A77" s="194">
        <f t="shared" si="0"/>
        <v>62</v>
      </c>
      <c r="B77" s="195" t="s">
        <v>1003</v>
      </c>
      <c r="C77" s="196" t="s">
        <v>237</v>
      </c>
      <c r="D77" s="197">
        <v>0</v>
      </c>
      <c r="E77" s="197"/>
      <c r="F77" s="197">
        <v>0</v>
      </c>
      <c r="G77" s="197">
        <v>2015</v>
      </c>
      <c r="H77" s="197">
        <v>2015</v>
      </c>
      <c r="I77" s="197" t="s">
        <v>375</v>
      </c>
      <c r="J77" s="197" t="s">
        <v>266</v>
      </c>
      <c r="K77" s="197" t="s">
        <v>266</v>
      </c>
      <c r="L77" s="197" t="s">
        <v>266</v>
      </c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  <c r="DV77" s="198"/>
      <c r="DW77" s="198"/>
      <c r="DX77" s="198"/>
      <c r="DY77" s="198"/>
      <c r="DZ77" s="198"/>
      <c r="EA77" s="198"/>
      <c r="EB77" s="198"/>
      <c r="EC77" s="198"/>
      <c r="ED77" s="198"/>
      <c r="EE77" s="198"/>
      <c r="EF77" s="198"/>
      <c r="EG77" s="198"/>
      <c r="EH77" s="198"/>
      <c r="EI77" s="198"/>
      <c r="EJ77" s="198"/>
      <c r="EK77" s="198"/>
      <c r="EL77" s="198"/>
      <c r="EM77" s="198"/>
      <c r="EN77" s="198"/>
      <c r="EO77" s="198"/>
      <c r="EP77" s="198"/>
      <c r="EQ77" s="198"/>
      <c r="ER77" s="198"/>
      <c r="ES77" s="198"/>
      <c r="ET77" s="198"/>
      <c r="EU77" s="198"/>
      <c r="EV77" s="198"/>
      <c r="EW77" s="198"/>
      <c r="EX77" s="198"/>
      <c r="EY77" s="198"/>
      <c r="EZ77" s="198"/>
      <c r="FA77" s="198"/>
      <c r="FB77" s="198"/>
      <c r="FC77" s="198"/>
      <c r="FD77" s="198"/>
      <c r="FE77" s="198"/>
      <c r="FF77" s="198"/>
      <c r="FG77" s="198"/>
      <c r="FH77" s="198"/>
      <c r="FI77" s="198"/>
      <c r="FJ77" s="198"/>
      <c r="FK77" s="198"/>
      <c r="FL77" s="198"/>
      <c r="FM77" s="198"/>
      <c r="FN77" s="198"/>
      <c r="FO77" s="198"/>
      <c r="FP77" s="198"/>
      <c r="FQ77" s="198"/>
      <c r="FR77" s="198"/>
      <c r="FS77" s="198"/>
      <c r="FT77" s="198"/>
      <c r="FU77" s="198"/>
      <c r="FV77" s="198"/>
      <c r="FW77" s="198"/>
    </row>
    <row r="78" spans="1:179" s="200" customFormat="1" ht="45" x14ac:dyDescent="0.25">
      <c r="A78" s="194">
        <f t="shared" si="0"/>
        <v>63</v>
      </c>
      <c r="B78" s="195" t="s">
        <v>1004</v>
      </c>
      <c r="C78" s="196" t="s">
        <v>237</v>
      </c>
      <c r="D78" s="197">
        <v>0</v>
      </c>
      <c r="E78" s="197"/>
      <c r="F78" s="197">
        <v>0</v>
      </c>
      <c r="G78" s="197">
        <v>2015</v>
      </c>
      <c r="H78" s="197">
        <v>2015</v>
      </c>
      <c r="I78" s="197" t="s">
        <v>375</v>
      </c>
      <c r="J78" s="197" t="s">
        <v>266</v>
      </c>
      <c r="K78" s="197" t="s">
        <v>266</v>
      </c>
      <c r="L78" s="197" t="s">
        <v>266</v>
      </c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  <c r="DV78" s="198"/>
      <c r="DW78" s="198"/>
      <c r="DX78" s="198"/>
      <c r="DY78" s="198"/>
      <c r="DZ78" s="198"/>
      <c r="EA78" s="198"/>
      <c r="EB78" s="198"/>
      <c r="EC78" s="198"/>
      <c r="ED78" s="198"/>
      <c r="EE78" s="198"/>
      <c r="EF78" s="198"/>
      <c r="EG78" s="198"/>
      <c r="EH78" s="198"/>
      <c r="EI78" s="198"/>
      <c r="EJ78" s="198"/>
      <c r="EK78" s="198"/>
      <c r="EL78" s="198"/>
      <c r="EM78" s="198"/>
      <c r="EN78" s="198"/>
      <c r="EO78" s="198"/>
      <c r="EP78" s="198"/>
      <c r="EQ78" s="198"/>
      <c r="ER78" s="198"/>
      <c r="ES78" s="198"/>
      <c r="ET78" s="198"/>
      <c r="EU78" s="198"/>
      <c r="EV78" s="198"/>
      <c r="EW78" s="198"/>
      <c r="EX78" s="198"/>
      <c r="EY78" s="198"/>
      <c r="EZ78" s="198"/>
      <c r="FA78" s="198"/>
      <c r="FB78" s="198"/>
      <c r="FC78" s="198"/>
      <c r="FD78" s="198"/>
      <c r="FE78" s="198"/>
      <c r="FF78" s="198"/>
      <c r="FG78" s="198"/>
      <c r="FH78" s="198"/>
      <c r="FI78" s="198"/>
      <c r="FJ78" s="198"/>
      <c r="FK78" s="198"/>
      <c r="FL78" s="198"/>
      <c r="FM78" s="198"/>
      <c r="FN78" s="198"/>
      <c r="FO78" s="198"/>
      <c r="FP78" s="198"/>
      <c r="FQ78" s="198"/>
      <c r="FR78" s="198"/>
      <c r="FS78" s="198"/>
      <c r="FT78" s="198"/>
      <c r="FU78" s="198"/>
      <c r="FV78" s="198"/>
      <c r="FW78" s="198"/>
    </row>
    <row r="79" spans="1:179" s="200" customFormat="1" ht="45" x14ac:dyDescent="0.25">
      <c r="A79" s="194">
        <f t="shared" si="0"/>
        <v>64</v>
      </c>
      <c r="B79" s="195" t="s">
        <v>1005</v>
      </c>
      <c r="C79" s="196" t="s">
        <v>237</v>
      </c>
      <c r="D79" s="197">
        <v>0</v>
      </c>
      <c r="E79" s="197"/>
      <c r="F79" s="197">
        <v>0</v>
      </c>
      <c r="G79" s="197">
        <v>2015</v>
      </c>
      <c r="H79" s="197">
        <v>2015</v>
      </c>
      <c r="I79" s="197" t="s">
        <v>375</v>
      </c>
      <c r="J79" s="197" t="s">
        <v>266</v>
      </c>
      <c r="K79" s="197" t="s">
        <v>266</v>
      </c>
      <c r="L79" s="197" t="s">
        <v>266</v>
      </c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  <c r="DV79" s="198"/>
      <c r="DW79" s="198"/>
      <c r="DX79" s="198"/>
      <c r="DY79" s="198"/>
      <c r="DZ79" s="198"/>
      <c r="EA79" s="198"/>
      <c r="EB79" s="198"/>
      <c r="EC79" s="198"/>
      <c r="ED79" s="198"/>
      <c r="EE79" s="198"/>
      <c r="EF79" s="198"/>
      <c r="EG79" s="198"/>
      <c r="EH79" s="198"/>
      <c r="EI79" s="198"/>
      <c r="EJ79" s="198"/>
      <c r="EK79" s="198"/>
      <c r="EL79" s="198"/>
      <c r="EM79" s="198"/>
      <c r="EN79" s="198"/>
      <c r="EO79" s="198"/>
      <c r="EP79" s="198"/>
      <c r="EQ79" s="198"/>
      <c r="ER79" s="198"/>
      <c r="ES79" s="198"/>
      <c r="ET79" s="198"/>
      <c r="EU79" s="198"/>
      <c r="EV79" s="198"/>
      <c r="EW79" s="198"/>
      <c r="EX79" s="198"/>
      <c r="EY79" s="198"/>
      <c r="EZ79" s="198"/>
      <c r="FA79" s="198"/>
      <c r="FB79" s="198"/>
      <c r="FC79" s="198"/>
      <c r="FD79" s="198"/>
      <c r="FE79" s="198"/>
      <c r="FF79" s="198"/>
      <c r="FG79" s="198"/>
      <c r="FH79" s="198"/>
      <c r="FI79" s="198"/>
      <c r="FJ79" s="198"/>
      <c r="FK79" s="198"/>
      <c r="FL79" s="198"/>
      <c r="FM79" s="198"/>
      <c r="FN79" s="198"/>
      <c r="FO79" s="198"/>
      <c r="FP79" s="198"/>
      <c r="FQ79" s="198"/>
      <c r="FR79" s="198"/>
      <c r="FS79" s="198"/>
      <c r="FT79" s="198"/>
      <c r="FU79" s="198"/>
      <c r="FV79" s="198"/>
      <c r="FW79" s="198"/>
    </row>
    <row r="80" spans="1:179" s="200" customFormat="1" ht="45" x14ac:dyDescent="0.25">
      <c r="A80" s="194">
        <f t="shared" si="0"/>
        <v>65</v>
      </c>
      <c r="B80" s="195" t="s">
        <v>1006</v>
      </c>
      <c r="C80" s="196" t="s">
        <v>237</v>
      </c>
      <c r="D80" s="197">
        <v>0</v>
      </c>
      <c r="E80" s="197"/>
      <c r="F80" s="197">
        <v>0</v>
      </c>
      <c r="G80" s="197">
        <v>2015</v>
      </c>
      <c r="H80" s="197">
        <v>2015</v>
      </c>
      <c r="I80" s="197" t="s">
        <v>375</v>
      </c>
      <c r="J80" s="197" t="s">
        <v>266</v>
      </c>
      <c r="K80" s="197" t="s">
        <v>266</v>
      </c>
      <c r="L80" s="197" t="s">
        <v>266</v>
      </c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  <c r="DV80" s="198"/>
      <c r="DW80" s="198"/>
      <c r="DX80" s="198"/>
      <c r="DY80" s="198"/>
      <c r="DZ80" s="198"/>
      <c r="EA80" s="198"/>
      <c r="EB80" s="198"/>
      <c r="EC80" s="198"/>
      <c r="ED80" s="198"/>
      <c r="EE80" s="198"/>
      <c r="EF80" s="198"/>
      <c r="EG80" s="198"/>
      <c r="EH80" s="198"/>
      <c r="EI80" s="198"/>
      <c r="EJ80" s="198"/>
      <c r="EK80" s="198"/>
      <c r="EL80" s="198"/>
      <c r="EM80" s="198"/>
      <c r="EN80" s="198"/>
      <c r="EO80" s="198"/>
      <c r="EP80" s="198"/>
      <c r="EQ80" s="198"/>
      <c r="ER80" s="198"/>
      <c r="ES80" s="198"/>
      <c r="ET80" s="198"/>
      <c r="EU80" s="198"/>
      <c r="EV80" s="198"/>
      <c r="EW80" s="198"/>
      <c r="EX80" s="198"/>
      <c r="EY80" s="198"/>
      <c r="EZ80" s="198"/>
      <c r="FA80" s="198"/>
      <c r="FB80" s="198"/>
      <c r="FC80" s="198"/>
      <c r="FD80" s="198"/>
      <c r="FE80" s="198"/>
      <c r="FF80" s="198"/>
      <c r="FG80" s="198"/>
      <c r="FH80" s="198"/>
      <c r="FI80" s="198"/>
      <c r="FJ80" s="198"/>
      <c r="FK80" s="198"/>
      <c r="FL80" s="198"/>
      <c r="FM80" s="198"/>
      <c r="FN80" s="198"/>
      <c r="FO80" s="198"/>
      <c r="FP80" s="198"/>
      <c r="FQ80" s="198"/>
      <c r="FR80" s="198"/>
      <c r="FS80" s="198"/>
      <c r="FT80" s="198"/>
      <c r="FU80" s="198"/>
      <c r="FV80" s="198"/>
      <c r="FW80" s="198"/>
    </row>
    <row r="81" spans="1:179" s="200" customFormat="1" ht="45" x14ac:dyDescent="0.25">
      <c r="A81" s="194">
        <f t="shared" si="0"/>
        <v>66</v>
      </c>
      <c r="B81" s="195" t="s">
        <v>1007</v>
      </c>
      <c r="C81" s="196" t="s">
        <v>237</v>
      </c>
      <c r="D81" s="197">
        <v>0</v>
      </c>
      <c r="E81" s="197"/>
      <c r="F81" s="197">
        <v>0</v>
      </c>
      <c r="G81" s="197">
        <v>2015</v>
      </c>
      <c r="H81" s="197">
        <v>2015</v>
      </c>
      <c r="I81" s="197" t="s">
        <v>375</v>
      </c>
      <c r="J81" s="197" t="s">
        <v>266</v>
      </c>
      <c r="K81" s="197" t="s">
        <v>266</v>
      </c>
      <c r="L81" s="197" t="s">
        <v>266</v>
      </c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  <c r="DV81" s="198"/>
      <c r="DW81" s="198"/>
      <c r="DX81" s="198"/>
      <c r="DY81" s="198"/>
      <c r="DZ81" s="198"/>
      <c r="EA81" s="198"/>
      <c r="EB81" s="198"/>
      <c r="EC81" s="198"/>
      <c r="ED81" s="198"/>
      <c r="EE81" s="198"/>
      <c r="EF81" s="198"/>
      <c r="EG81" s="198"/>
      <c r="EH81" s="198"/>
      <c r="EI81" s="198"/>
      <c r="EJ81" s="198"/>
      <c r="EK81" s="198"/>
      <c r="EL81" s="198"/>
      <c r="EM81" s="198"/>
      <c r="EN81" s="198"/>
      <c r="EO81" s="198"/>
      <c r="EP81" s="198"/>
      <c r="EQ81" s="198"/>
      <c r="ER81" s="198"/>
      <c r="ES81" s="198"/>
      <c r="ET81" s="198"/>
      <c r="EU81" s="198"/>
      <c r="EV81" s="198"/>
      <c r="EW81" s="198"/>
      <c r="EX81" s="198"/>
      <c r="EY81" s="198"/>
      <c r="EZ81" s="198"/>
      <c r="FA81" s="198"/>
      <c r="FB81" s="198"/>
      <c r="FC81" s="198"/>
      <c r="FD81" s="198"/>
      <c r="FE81" s="198"/>
      <c r="FF81" s="198"/>
      <c r="FG81" s="198"/>
      <c r="FH81" s="198"/>
      <c r="FI81" s="198"/>
      <c r="FJ81" s="198"/>
      <c r="FK81" s="198"/>
      <c r="FL81" s="198"/>
      <c r="FM81" s="198"/>
      <c r="FN81" s="198"/>
      <c r="FO81" s="198"/>
      <c r="FP81" s="198"/>
      <c r="FQ81" s="198"/>
      <c r="FR81" s="198"/>
      <c r="FS81" s="198"/>
      <c r="FT81" s="198"/>
      <c r="FU81" s="198"/>
      <c r="FV81" s="198"/>
      <c r="FW81" s="198"/>
    </row>
    <row r="82" spans="1:179" s="200" customFormat="1" ht="45" x14ac:dyDescent="0.25">
      <c r="A82" s="194">
        <f t="shared" ref="A82:A145" si="1">A81+1</f>
        <v>67</v>
      </c>
      <c r="B82" s="195" t="s">
        <v>1008</v>
      </c>
      <c r="C82" s="196" t="s">
        <v>237</v>
      </c>
      <c r="D82" s="197">
        <v>0</v>
      </c>
      <c r="E82" s="197"/>
      <c r="F82" s="197">
        <v>0</v>
      </c>
      <c r="G82" s="197">
        <v>2015</v>
      </c>
      <c r="H82" s="197">
        <v>2015</v>
      </c>
      <c r="I82" s="197" t="s">
        <v>375</v>
      </c>
      <c r="J82" s="197" t="s">
        <v>266</v>
      </c>
      <c r="K82" s="197" t="s">
        <v>266</v>
      </c>
      <c r="L82" s="197" t="s">
        <v>266</v>
      </c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  <c r="DV82" s="198"/>
      <c r="DW82" s="198"/>
      <c r="DX82" s="198"/>
      <c r="DY82" s="198"/>
      <c r="DZ82" s="198"/>
      <c r="EA82" s="198"/>
      <c r="EB82" s="198"/>
      <c r="EC82" s="198"/>
      <c r="ED82" s="198"/>
      <c r="EE82" s="198"/>
      <c r="EF82" s="198"/>
      <c r="EG82" s="198"/>
      <c r="EH82" s="198"/>
      <c r="EI82" s="198"/>
      <c r="EJ82" s="198"/>
      <c r="EK82" s="198"/>
      <c r="EL82" s="198"/>
      <c r="EM82" s="198"/>
      <c r="EN82" s="198"/>
      <c r="EO82" s="198"/>
      <c r="EP82" s="198"/>
      <c r="EQ82" s="198"/>
      <c r="ER82" s="198"/>
      <c r="ES82" s="198"/>
      <c r="ET82" s="198"/>
      <c r="EU82" s="198"/>
      <c r="EV82" s="198"/>
      <c r="EW82" s="198"/>
      <c r="EX82" s="198"/>
      <c r="EY82" s="198"/>
      <c r="EZ82" s="198"/>
      <c r="FA82" s="198"/>
      <c r="FB82" s="198"/>
      <c r="FC82" s="198"/>
      <c r="FD82" s="198"/>
      <c r="FE82" s="198"/>
      <c r="FF82" s="198"/>
      <c r="FG82" s="198"/>
      <c r="FH82" s="198"/>
      <c r="FI82" s="198"/>
      <c r="FJ82" s="198"/>
      <c r="FK82" s="198"/>
      <c r="FL82" s="198"/>
      <c r="FM82" s="198"/>
      <c r="FN82" s="198"/>
      <c r="FO82" s="198"/>
      <c r="FP82" s="198"/>
      <c r="FQ82" s="198"/>
      <c r="FR82" s="198"/>
      <c r="FS82" s="198"/>
      <c r="FT82" s="198"/>
      <c r="FU82" s="198"/>
      <c r="FV82" s="198"/>
      <c r="FW82" s="198"/>
    </row>
    <row r="83" spans="1:179" s="200" customFormat="1" ht="45" x14ac:dyDescent="0.25">
      <c r="A83" s="194">
        <f t="shared" si="1"/>
        <v>68</v>
      </c>
      <c r="B83" s="195" t="s">
        <v>1009</v>
      </c>
      <c r="C83" s="196" t="s">
        <v>237</v>
      </c>
      <c r="D83" s="197">
        <v>0</v>
      </c>
      <c r="E83" s="197"/>
      <c r="F83" s="197">
        <v>0</v>
      </c>
      <c r="G83" s="197">
        <v>2015</v>
      </c>
      <c r="H83" s="197">
        <v>2015</v>
      </c>
      <c r="I83" s="197" t="s">
        <v>375</v>
      </c>
      <c r="J83" s="197" t="s">
        <v>266</v>
      </c>
      <c r="K83" s="197" t="s">
        <v>266</v>
      </c>
      <c r="L83" s="197" t="s">
        <v>266</v>
      </c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  <c r="DV83" s="198"/>
      <c r="DW83" s="198"/>
      <c r="DX83" s="198"/>
      <c r="DY83" s="198"/>
      <c r="DZ83" s="198"/>
      <c r="EA83" s="198"/>
      <c r="EB83" s="198"/>
      <c r="EC83" s="198"/>
      <c r="ED83" s="198"/>
      <c r="EE83" s="198"/>
      <c r="EF83" s="198"/>
      <c r="EG83" s="198"/>
      <c r="EH83" s="198"/>
      <c r="EI83" s="198"/>
      <c r="EJ83" s="198"/>
      <c r="EK83" s="198"/>
      <c r="EL83" s="198"/>
      <c r="EM83" s="198"/>
      <c r="EN83" s="198"/>
      <c r="EO83" s="198"/>
      <c r="EP83" s="198"/>
      <c r="EQ83" s="198"/>
      <c r="ER83" s="198"/>
      <c r="ES83" s="198"/>
      <c r="ET83" s="198"/>
      <c r="EU83" s="198"/>
      <c r="EV83" s="198"/>
      <c r="EW83" s="198"/>
      <c r="EX83" s="198"/>
      <c r="EY83" s="198"/>
      <c r="EZ83" s="198"/>
      <c r="FA83" s="198"/>
      <c r="FB83" s="198"/>
      <c r="FC83" s="198"/>
      <c r="FD83" s="198"/>
      <c r="FE83" s="198"/>
      <c r="FF83" s="198"/>
      <c r="FG83" s="198"/>
      <c r="FH83" s="198"/>
      <c r="FI83" s="198"/>
      <c r="FJ83" s="198"/>
      <c r="FK83" s="198"/>
      <c r="FL83" s="198"/>
      <c r="FM83" s="198"/>
      <c r="FN83" s="198"/>
      <c r="FO83" s="198"/>
      <c r="FP83" s="198"/>
      <c r="FQ83" s="198"/>
      <c r="FR83" s="198"/>
      <c r="FS83" s="198"/>
      <c r="FT83" s="198"/>
      <c r="FU83" s="198"/>
      <c r="FV83" s="198"/>
      <c r="FW83" s="198"/>
    </row>
    <row r="84" spans="1:179" s="200" customFormat="1" ht="45" x14ac:dyDescent="0.25">
      <c r="A84" s="194">
        <f t="shared" si="1"/>
        <v>69</v>
      </c>
      <c r="B84" s="195" t="s">
        <v>1010</v>
      </c>
      <c r="C84" s="196" t="s">
        <v>237</v>
      </c>
      <c r="D84" s="197">
        <v>0</v>
      </c>
      <c r="E84" s="197"/>
      <c r="F84" s="197">
        <v>0</v>
      </c>
      <c r="G84" s="197">
        <v>2015</v>
      </c>
      <c r="H84" s="197">
        <v>2015</v>
      </c>
      <c r="I84" s="197" t="s">
        <v>375</v>
      </c>
      <c r="J84" s="197" t="s">
        <v>266</v>
      </c>
      <c r="K84" s="197" t="s">
        <v>266</v>
      </c>
      <c r="L84" s="197" t="s">
        <v>266</v>
      </c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  <c r="DV84" s="198"/>
      <c r="DW84" s="198"/>
      <c r="DX84" s="198"/>
      <c r="DY84" s="198"/>
      <c r="DZ84" s="198"/>
      <c r="EA84" s="198"/>
      <c r="EB84" s="198"/>
      <c r="EC84" s="198"/>
      <c r="ED84" s="198"/>
      <c r="EE84" s="198"/>
      <c r="EF84" s="198"/>
      <c r="EG84" s="198"/>
      <c r="EH84" s="198"/>
      <c r="EI84" s="198"/>
      <c r="EJ84" s="198"/>
      <c r="EK84" s="198"/>
      <c r="EL84" s="198"/>
      <c r="EM84" s="198"/>
      <c r="EN84" s="198"/>
      <c r="EO84" s="198"/>
      <c r="EP84" s="198"/>
      <c r="EQ84" s="198"/>
      <c r="ER84" s="198"/>
      <c r="ES84" s="198"/>
      <c r="ET84" s="198"/>
      <c r="EU84" s="198"/>
      <c r="EV84" s="198"/>
      <c r="EW84" s="198"/>
      <c r="EX84" s="198"/>
      <c r="EY84" s="198"/>
      <c r="EZ84" s="198"/>
      <c r="FA84" s="198"/>
      <c r="FB84" s="198"/>
      <c r="FC84" s="198"/>
      <c r="FD84" s="198"/>
      <c r="FE84" s="198"/>
      <c r="FF84" s="198"/>
      <c r="FG84" s="198"/>
      <c r="FH84" s="198"/>
      <c r="FI84" s="198"/>
      <c r="FJ84" s="198"/>
      <c r="FK84" s="198"/>
      <c r="FL84" s="198"/>
      <c r="FM84" s="198"/>
      <c r="FN84" s="198"/>
      <c r="FO84" s="198"/>
      <c r="FP84" s="198"/>
      <c r="FQ84" s="198"/>
      <c r="FR84" s="198"/>
      <c r="FS84" s="198"/>
      <c r="FT84" s="198"/>
      <c r="FU84" s="198"/>
      <c r="FV84" s="198"/>
      <c r="FW84" s="198"/>
    </row>
    <row r="85" spans="1:179" s="200" customFormat="1" ht="45" x14ac:dyDescent="0.25">
      <c r="A85" s="194">
        <f t="shared" si="1"/>
        <v>70</v>
      </c>
      <c r="B85" s="195" t="s">
        <v>1011</v>
      </c>
      <c r="C85" s="196" t="s">
        <v>237</v>
      </c>
      <c r="D85" s="197">
        <v>0</v>
      </c>
      <c r="E85" s="197"/>
      <c r="F85" s="197">
        <v>0</v>
      </c>
      <c r="G85" s="197">
        <v>2015</v>
      </c>
      <c r="H85" s="197">
        <v>2015</v>
      </c>
      <c r="I85" s="197" t="s">
        <v>375</v>
      </c>
      <c r="J85" s="197" t="s">
        <v>266</v>
      </c>
      <c r="K85" s="197" t="s">
        <v>266</v>
      </c>
      <c r="L85" s="197" t="s">
        <v>266</v>
      </c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  <c r="DV85" s="198"/>
      <c r="DW85" s="198"/>
      <c r="DX85" s="198"/>
      <c r="DY85" s="198"/>
      <c r="DZ85" s="198"/>
      <c r="EA85" s="198"/>
      <c r="EB85" s="198"/>
      <c r="EC85" s="198"/>
      <c r="ED85" s="198"/>
      <c r="EE85" s="198"/>
      <c r="EF85" s="198"/>
      <c r="EG85" s="198"/>
      <c r="EH85" s="198"/>
      <c r="EI85" s="198"/>
      <c r="EJ85" s="198"/>
      <c r="EK85" s="198"/>
      <c r="EL85" s="198"/>
      <c r="EM85" s="198"/>
      <c r="EN85" s="198"/>
      <c r="EO85" s="198"/>
      <c r="EP85" s="198"/>
      <c r="EQ85" s="198"/>
      <c r="ER85" s="198"/>
      <c r="ES85" s="198"/>
      <c r="ET85" s="198"/>
      <c r="EU85" s="198"/>
      <c r="EV85" s="198"/>
      <c r="EW85" s="198"/>
      <c r="EX85" s="198"/>
      <c r="EY85" s="198"/>
      <c r="EZ85" s="198"/>
      <c r="FA85" s="198"/>
      <c r="FB85" s="198"/>
      <c r="FC85" s="198"/>
      <c r="FD85" s="198"/>
      <c r="FE85" s="198"/>
      <c r="FF85" s="198"/>
      <c r="FG85" s="198"/>
      <c r="FH85" s="198"/>
      <c r="FI85" s="198"/>
      <c r="FJ85" s="198"/>
      <c r="FK85" s="198"/>
      <c r="FL85" s="198"/>
      <c r="FM85" s="198"/>
      <c r="FN85" s="198"/>
      <c r="FO85" s="198"/>
      <c r="FP85" s="198"/>
      <c r="FQ85" s="198"/>
      <c r="FR85" s="198"/>
      <c r="FS85" s="198"/>
      <c r="FT85" s="198"/>
      <c r="FU85" s="198"/>
      <c r="FV85" s="198"/>
      <c r="FW85" s="198"/>
    </row>
    <row r="86" spans="1:179" s="200" customFormat="1" ht="45" x14ac:dyDescent="0.25">
      <c r="A86" s="194">
        <f t="shared" si="1"/>
        <v>71</v>
      </c>
      <c r="B86" s="195" t="s">
        <v>1012</v>
      </c>
      <c r="C86" s="196" t="s">
        <v>237</v>
      </c>
      <c r="D86" s="197">
        <v>0</v>
      </c>
      <c r="E86" s="197"/>
      <c r="F86" s="197">
        <v>0</v>
      </c>
      <c r="G86" s="197">
        <v>2015</v>
      </c>
      <c r="H86" s="197">
        <v>2015</v>
      </c>
      <c r="I86" s="197" t="s">
        <v>375</v>
      </c>
      <c r="J86" s="197" t="s">
        <v>266</v>
      </c>
      <c r="K86" s="197" t="s">
        <v>266</v>
      </c>
      <c r="L86" s="197" t="s">
        <v>266</v>
      </c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  <c r="DV86" s="198"/>
      <c r="DW86" s="198"/>
      <c r="DX86" s="198"/>
      <c r="DY86" s="198"/>
      <c r="DZ86" s="198"/>
      <c r="EA86" s="198"/>
      <c r="EB86" s="198"/>
      <c r="EC86" s="198"/>
      <c r="ED86" s="198"/>
      <c r="EE86" s="198"/>
      <c r="EF86" s="198"/>
      <c r="EG86" s="198"/>
      <c r="EH86" s="198"/>
      <c r="EI86" s="198"/>
      <c r="EJ86" s="198"/>
      <c r="EK86" s="198"/>
      <c r="EL86" s="198"/>
      <c r="EM86" s="198"/>
      <c r="EN86" s="198"/>
      <c r="EO86" s="198"/>
      <c r="EP86" s="198"/>
      <c r="EQ86" s="198"/>
      <c r="ER86" s="198"/>
      <c r="ES86" s="198"/>
      <c r="ET86" s="198"/>
      <c r="EU86" s="198"/>
      <c r="EV86" s="198"/>
      <c r="EW86" s="198"/>
      <c r="EX86" s="198"/>
      <c r="EY86" s="198"/>
      <c r="EZ86" s="198"/>
      <c r="FA86" s="198"/>
      <c r="FB86" s="198"/>
      <c r="FC86" s="198"/>
      <c r="FD86" s="198"/>
      <c r="FE86" s="198"/>
      <c r="FF86" s="198"/>
      <c r="FG86" s="198"/>
      <c r="FH86" s="198"/>
      <c r="FI86" s="198"/>
      <c r="FJ86" s="198"/>
      <c r="FK86" s="198"/>
      <c r="FL86" s="198"/>
      <c r="FM86" s="198"/>
      <c r="FN86" s="198"/>
      <c r="FO86" s="198"/>
      <c r="FP86" s="198"/>
      <c r="FQ86" s="198"/>
      <c r="FR86" s="198"/>
      <c r="FS86" s="198"/>
      <c r="FT86" s="198"/>
      <c r="FU86" s="198"/>
      <c r="FV86" s="198"/>
      <c r="FW86" s="198"/>
    </row>
    <row r="87" spans="1:179" s="200" customFormat="1" ht="45" x14ac:dyDescent="0.25">
      <c r="A87" s="194">
        <f t="shared" si="1"/>
        <v>72</v>
      </c>
      <c r="B87" s="195" t="s">
        <v>1013</v>
      </c>
      <c r="C87" s="196" t="s">
        <v>237</v>
      </c>
      <c r="D87" s="197">
        <v>0</v>
      </c>
      <c r="E87" s="197"/>
      <c r="F87" s="197">
        <v>0</v>
      </c>
      <c r="G87" s="197">
        <v>2015</v>
      </c>
      <c r="H87" s="197">
        <v>2015</v>
      </c>
      <c r="I87" s="197" t="s">
        <v>375</v>
      </c>
      <c r="J87" s="197" t="s">
        <v>266</v>
      </c>
      <c r="K87" s="197" t="s">
        <v>266</v>
      </c>
      <c r="L87" s="197" t="s">
        <v>266</v>
      </c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  <c r="DV87" s="198"/>
      <c r="DW87" s="198"/>
      <c r="DX87" s="198"/>
      <c r="DY87" s="198"/>
      <c r="DZ87" s="198"/>
      <c r="EA87" s="198"/>
      <c r="EB87" s="198"/>
      <c r="EC87" s="198"/>
      <c r="ED87" s="198"/>
      <c r="EE87" s="198"/>
      <c r="EF87" s="198"/>
      <c r="EG87" s="198"/>
      <c r="EH87" s="198"/>
      <c r="EI87" s="198"/>
      <c r="EJ87" s="198"/>
      <c r="EK87" s="198"/>
      <c r="EL87" s="198"/>
      <c r="EM87" s="198"/>
      <c r="EN87" s="198"/>
      <c r="EO87" s="198"/>
      <c r="EP87" s="198"/>
      <c r="EQ87" s="198"/>
      <c r="ER87" s="198"/>
      <c r="ES87" s="198"/>
      <c r="ET87" s="198"/>
      <c r="EU87" s="198"/>
      <c r="EV87" s="198"/>
      <c r="EW87" s="198"/>
      <c r="EX87" s="198"/>
      <c r="EY87" s="198"/>
      <c r="EZ87" s="198"/>
      <c r="FA87" s="198"/>
      <c r="FB87" s="198"/>
      <c r="FC87" s="198"/>
      <c r="FD87" s="198"/>
      <c r="FE87" s="198"/>
      <c r="FF87" s="198"/>
      <c r="FG87" s="198"/>
      <c r="FH87" s="198"/>
      <c r="FI87" s="198"/>
      <c r="FJ87" s="198"/>
      <c r="FK87" s="198"/>
      <c r="FL87" s="198"/>
      <c r="FM87" s="198"/>
      <c r="FN87" s="198"/>
      <c r="FO87" s="198"/>
      <c r="FP87" s="198"/>
      <c r="FQ87" s="198"/>
      <c r="FR87" s="198"/>
      <c r="FS87" s="198"/>
      <c r="FT87" s="198"/>
      <c r="FU87" s="198"/>
      <c r="FV87" s="198"/>
      <c r="FW87" s="198"/>
    </row>
    <row r="88" spans="1:179" s="200" customFormat="1" ht="45" x14ac:dyDescent="0.25">
      <c r="A88" s="194">
        <f t="shared" si="1"/>
        <v>73</v>
      </c>
      <c r="B88" s="195" t="s">
        <v>1014</v>
      </c>
      <c r="C88" s="196" t="s">
        <v>237</v>
      </c>
      <c r="D88" s="197">
        <v>0</v>
      </c>
      <c r="E88" s="197"/>
      <c r="F88" s="197">
        <v>0</v>
      </c>
      <c r="G88" s="197">
        <v>2015</v>
      </c>
      <c r="H88" s="197">
        <v>2015</v>
      </c>
      <c r="I88" s="197" t="s">
        <v>375</v>
      </c>
      <c r="J88" s="197" t="s">
        <v>266</v>
      </c>
      <c r="K88" s="197" t="s">
        <v>266</v>
      </c>
      <c r="L88" s="197" t="s">
        <v>266</v>
      </c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  <c r="DV88" s="198"/>
      <c r="DW88" s="198"/>
      <c r="DX88" s="198"/>
      <c r="DY88" s="198"/>
      <c r="DZ88" s="198"/>
      <c r="EA88" s="198"/>
      <c r="EB88" s="198"/>
      <c r="EC88" s="198"/>
      <c r="ED88" s="198"/>
      <c r="EE88" s="198"/>
      <c r="EF88" s="198"/>
      <c r="EG88" s="198"/>
      <c r="EH88" s="198"/>
      <c r="EI88" s="198"/>
      <c r="EJ88" s="198"/>
      <c r="EK88" s="198"/>
      <c r="EL88" s="198"/>
      <c r="EM88" s="198"/>
      <c r="EN88" s="198"/>
      <c r="EO88" s="198"/>
      <c r="EP88" s="198"/>
      <c r="EQ88" s="198"/>
      <c r="ER88" s="198"/>
      <c r="ES88" s="198"/>
      <c r="ET88" s="198"/>
      <c r="EU88" s="198"/>
      <c r="EV88" s="198"/>
      <c r="EW88" s="198"/>
      <c r="EX88" s="198"/>
      <c r="EY88" s="198"/>
      <c r="EZ88" s="198"/>
      <c r="FA88" s="198"/>
      <c r="FB88" s="198"/>
      <c r="FC88" s="198"/>
      <c r="FD88" s="198"/>
      <c r="FE88" s="198"/>
      <c r="FF88" s="198"/>
      <c r="FG88" s="198"/>
      <c r="FH88" s="198"/>
      <c r="FI88" s="198"/>
      <c r="FJ88" s="198"/>
      <c r="FK88" s="198"/>
      <c r="FL88" s="198"/>
      <c r="FM88" s="198"/>
      <c r="FN88" s="198"/>
      <c r="FO88" s="198"/>
      <c r="FP88" s="198"/>
      <c r="FQ88" s="198"/>
      <c r="FR88" s="198"/>
      <c r="FS88" s="198"/>
      <c r="FT88" s="198"/>
      <c r="FU88" s="198"/>
      <c r="FV88" s="198"/>
      <c r="FW88" s="198"/>
    </row>
    <row r="89" spans="1:179" s="200" customFormat="1" ht="45" x14ac:dyDescent="0.25">
      <c r="A89" s="194">
        <f t="shared" si="1"/>
        <v>74</v>
      </c>
      <c r="B89" s="195" t="s">
        <v>1015</v>
      </c>
      <c r="C89" s="196" t="s">
        <v>237</v>
      </c>
      <c r="D89" s="197">
        <v>0</v>
      </c>
      <c r="E89" s="197"/>
      <c r="F89" s="197">
        <v>0</v>
      </c>
      <c r="G89" s="197">
        <v>2015</v>
      </c>
      <c r="H89" s="197">
        <v>2015</v>
      </c>
      <c r="I89" s="197" t="s">
        <v>375</v>
      </c>
      <c r="J89" s="197" t="s">
        <v>266</v>
      </c>
      <c r="K89" s="197" t="s">
        <v>266</v>
      </c>
      <c r="L89" s="197" t="s">
        <v>266</v>
      </c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  <c r="DV89" s="198"/>
      <c r="DW89" s="198"/>
      <c r="DX89" s="198"/>
      <c r="DY89" s="198"/>
      <c r="DZ89" s="198"/>
      <c r="EA89" s="198"/>
      <c r="EB89" s="198"/>
      <c r="EC89" s="198"/>
      <c r="ED89" s="198"/>
      <c r="EE89" s="198"/>
      <c r="EF89" s="198"/>
      <c r="EG89" s="198"/>
      <c r="EH89" s="198"/>
      <c r="EI89" s="198"/>
      <c r="EJ89" s="198"/>
      <c r="EK89" s="198"/>
      <c r="EL89" s="198"/>
      <c r="EM89" s="198"/>
      <c r="EN89" s="198"/>
      <c r="EO89" s="198"/>
      <c r="EP89" s="198"/>
      <c r="EQ89" s="198"/>
      <c r="ER89" s="198"/>
      <c r="ES89" s="198"/>
      <c r="ET89" s="198"/>
      <c r="EU89" s="198"/>
      <c r="EV89" s="198"/>
      <c r="EW89" s="198"/>
      <c r="EX89" s="198"/>
      <c r="EY89" s="198"/>
      <c r="EZ89" s="198"/>
      <c r="FA89" s="198"/>
      <c r="FB89" s="198"/>
      <c r="FC89" s="198"/>
      <c r="FD89" s="198"/>
      <c r="FE89" s="198"/>
      <c r="FF89" s="198"/>
      <c r="FG89" s="198"/>
      <c r="FH89" s="198"/>
      <c r="FI89" s="198"/>
      <c r="FJ89" s="198"/>
      <c r="FK89" s="198"/>
      <c r="FL89" s="198"/>
      <c r="FM89" s="198"/>
      <c r="FN89" s="198"/>
      <c r="FO89" s="198"/>
      <c r="FP89" s="198"/>
      <c r="FQ89" s="198"/>
      <c r="FR89" s="198"/>
      <c r="FS89" s="198"/>
      <c r="FT89" s="198"/>
      <c r="FU89" s="198"/>
      <c r="FV89" s="198"/>
      <c r="FW89" s="198"/>
    </row>
    <row r="90" spans="1:179" s="200" customFormat="1" ht="45" x14ac:dyDescent="0.25">
      <c r="A90" s="194">
        <f t="shared" si="1"/>
        <v>75</v>
      </c>
      <c r="B90" s="195" t="s">
        <v>1016</v>
      </c>
      <c r="C90" s="196" t="s">
        <v>237</v>
      </c>
      <c r="D90" s="197">
        <v>0</v>
      </c>
      <c r="E90" s="197"/>
      <c r="F90" s="197">
        <v>0</v>
      </c>
      <c r="G90" s="197">
        <v>2015</v>
      </c>
      <c r="H90" s="197">
        <v>2015</v>
      </c>
      <c r="I90" s="197" t="s">
        <v>375</v>
      </c>
      <c r="J90" s="197" t="s">
        <v>266</v>
      </c>
      <c r="K90" s="197" t="s">
        <v>266</v>
      </c>
      <c r="L90" s="197" t="s">
        <v>266</v>
      </c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  <c r="DU90" s="198"/>
      <c r="DV90" s="198"/>
      <c r="DW90" s="198"/>
      <c r="DX90" s="198"/>
      <c r="DY90" s="198"/>
      <c r="DZ90" s="198"/>
      <c r="EA90" s="198"/>
      <c r="EB90" s="198"/>
      <c r="EC90" s="198"/>
      <c r="ED90" s="198"/>
      <c r="EE90" s="198"/>
      <c r="EF90" s="198"/>
      <c r="EG90" s="198"/>
      <c r="EH90" s="198"/>
      <c r="EI90" s="198"/>
      <c r="EJ90" s="198"/>
      <c r="EK90" s="198"/>
      <c r="EL90" s="198"/>
      <c r="EM90" s="198"/>
      <c r="EN90" s="198"/>
      <c r="EO90" s="198"/>
      <c r="EP90" s="198"/>
      <c r="EQ90" s="198"/>
      <c r="ER90" s="198"/>
      <c r="ES90" s="198"/>
      <c r="ET90" s="198"/>
      <c r="EU90" s="198"/>
      <c r="EV90" s="198"/>
      <c r="EW90" s="198"/>
      <c r="EX90" s="198"/>
      <c r="EY90" s="198"/>
      <c r="EZ90" s="198"/>
      <c r="FA90" s="198"/>
      <c r="FB90" s="198"/>
      <c r="FC90" s="198"/>
      <c r="FD90" s="198"/>
      <c r="FE90" s="198"/>
      <c r="FF90" s="198"/>
      <c r="FG90" s="198"/>
      <c r="FH90" s="198"/>
      <c r="FI90" s="198"/>
      <c r="FJ90" s="198"/>
      <c r="FK90" s="198"/>
      <c r="FL90" s="198"/>
      <c r="FM90" s="198"/>
      <c r="FN90" s="198"/>
      <c r="FO90" s="198"/>
      <c r="FP90" s="198"/>
      <c r="FQ90" s="198"/>
      <c r="FR90" s="198"/>
      <c r="FS90" s="198"/>
      <c r="FT90" s="198"/>
      <c r="FU90" s="198"/>
      <c r="FV90" s="198"/>
      <c r="FW90" s="198"/>
    </row>
    <row r="91" spans="1:179" s="200" customFormat="1" ht="45" x14ac:dyDescent="0.25">
      <c r="A91" s="194">
        <f t="shared" si="1"/>
        <v>76</v>
      </c>
      <c r="B91" s="195" t="s">
        <v>1017</v>
      </c>
      <c r="C91" s="196" t="s">
        <v>237</v>
      </c>
      <c r="D91" s="197">
        <v>0</v>
      </c>
      <c r="E91" s="197"/>
      <c r="F91" s="197">
        <v>0</v>
      </c>
      <c r="G91" s="197">
        <v>2015</v>
      </c>
      <c r="H91" s="197">
        <v>2015</v>
      </c>
      <c r="I91" s="197" t="s">
        <v>375</v>
      </c>
      <c r="J91" s="197" t="s">
        <v>266</v>
      </c>
      <c r="K91" s="197" t="s">
        <v>266</v>
      </c>
      <c r="L91" s="197" t="s">
        <v>266</v>
      </c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  <c r="DU91" s="198"/>
      <c r="DV91" s="198"/>
      <c r="DW91" s="198"/>
      <c r="DX91" s="198"/>
      <c r="DY91" s="198"/>
      <c r="DZ91" s="198"/>
      <c r="EA91" s="198"/>
      <c r="EB91" s="198"/>
      <c r="EC91" s="198"/>
      <c r="ED91" s="198"/>
      <c r="EE91" s="198"/>
      <c r="EF91" s="198"/>
      <c r="EG91" s="198"/>
      <c r="EH91" s="198"/>
      <c r="EI91" s="198"/>
      <c r="EJ91" s="198"/>
      <c r="EK91" s="198"/>
      <c r="EL91" s="198"/>
      <c r="EM91" s="198"/>
      <c r="EN91" s="198"/>
      <c r="EO91" s="198"/>
      <c r="EP91" s="198"/>
      <c r="EQ91" s="198"/>
      <c r="ER91" s="198"/>
      <c r="ES91" s="198"/>
      <c r="ET91" s="198"/>
      <c r="EU91" s="198"/>
      <c r="EV91" s="198"/>
      <c r="EW91" s="198"/>
      <c r="EX91" s="198"/>
      <c r="EY91" s="198"/>
      <c r="EZ91" s="198"/>
      <c r="FA91" s="198"/>
      <c r="FB91" s="198"/>
      <c r="FC91" s="198"/>
      <c r="FD91" s="198"/>
      <c r="FE91" s="198"/>
      <c r="FF91" s="198"/>
      <c r="FG91" s="198"/>
      <c r="FH91" s="198"/>
      <c r="FI91" s="198"/>
      <c r="FJ91" s="198"/>
      <c r="FK91" s="198"/>
      <c r="FL91" s="198"/>
      <c r="FM91" s="198"/>
      <c r="FN91" s="198"/>
      <c r="FO91" s="198"/>
      <c r="FP91" s="198"/>
      <c r="FQ91" s="198"/>
      <c r="FR91" s="198"/>
      <c r="FS91" s="198"/>
      <c r="FT91" s="198"/>
      <c r="FU91" s="198"/>
      <c r="FV91" s="198"/>
      <c r="FW91" s="198"/>
    </row>
    <row r="92" spans="1:179" s="200" customFormat="1" ht="45" x14ac:dyDescent="0.25">
      <c r="A92" s="194">
        <f t="shared" si="1"/>
        <v>77</v>
      </c>
      <c r="B92" s="195" t="s">
        <v>1018</v>
      </c>
      <c r="C92" s="196" t="s">
        <v>237</v>
      </c>
      <c r="D92" s="197">
        <v>0</v>
      </c>
      <c r="E92" s="197"/>
      <c r="F92" s="197">
        <v>0</v>
      </c>
      <c r="G92" s="197">
        <v>2015</v>
      </c>
      <c r="H92" s="197">
        <v>2015</v>
      </c>
      <c r="I92" s="197" t="s">
        <v>375</v>
      </c>
      <c r="J92" s="197" t="s">
        <v>266</v>
      </c>
      <c r="K92" s="197" t="s">
        <v>266</v>
      </c>
      <c r="L92" s="197" t="s">
        <v>266</v>
      </c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  <c r="DU92" s="198"/>
      <c r="DV92" s="198"/>
      <c r="DW92" s="198"/>
      <c r="DX92" s="198"/>
      <c r="DY92" s="198"/>
      <c r="DZ92" s="198"/>
      <c r="EA92" s="198"/>
      <c r="EB92" s="198"/>
      <c r="EC92" s="198"/>
      <c r="ED92" s="198"/>
      <c r="EE92" s="198"/>
      <c r="EF92" s="198"/>
      <c r="EG92" s="198"/>
      <c r="EH92" s="198"/>
      <c r="EI92" s="198"/>
      <c r="EJ92" s="198"/>
      <c r="EK92" s="198"/>
      <c r="EL92" s="198"/>
      <c r="EM92" s="198"/>
      <c r="EN92" s="198"/>
      <c r="EO92" s="198"/>
      <c r="EP92" s="198"/>
      <c r="EQ92" s="198"/>
      <c r="ER92" s="198"/>
      <c r="ES92" s="198"/>
      <c r="ET92" s="198"/>
      <c r="EU92" s="198"/>
      <c r="EV92" s="198"/>
      <c r="EW92" s="198"/>
      <c r="EX92" s="198"/>
      <c r="EY92" s="198"/>
      <c r="EZ92" s="198"/>
      <c r="FA92" s="198"/>
      <c r="FB92" s="198"/>
      <c r="FC92" s="198"/>
      <c r="FD92" s="198"/>
      <c r="FE92" s="198"/>
      <c r="FF92" s="198"/>
      <c r="FG92" s="198"/>
      <c r="FH92" s="198"/>
      <c r="FI92" s="198"/>
      <c r="FJ92" s="198"/>
      <c r="FK92" s="198"/>
      <c r="FL92" s="198"/>
      <c r="FM92" s="198"/>
      <c r="FN92" s="198"/>
      <c r="FO92" s="198"/>
      <c r="FP92" s="198"/>
      <c r="FQ92" s="198"/>
      <c r="FR92" s="198"/>
      <c r="FS92" s="198"/>
      <c r="FT92" s="198"/>
      <c r="FU92" s="198"/>
      <c r="FV92" s="198"/>
      <c r="FW92" s="198"/>
    </row>
    <row r="93" spans="1:179" s="200" customFormat="1" ht="45" x14ac:dyDescent="0.25">
      <c r="A93" s="194">
        <f t="shared" si="1"/>
        <v>78</v>
      </c>
      <c r="B93" s="195" t="s">
        <v>1019</v>
      </c>
      <c r="C93" s="196" t="s">
        <v>237</v>
      </c>
      <c r="D93" s="197">
        <v>0</v>
      </c>
      <c r="E93" s="197"/>
      <c r="F93" s="197">
        <v>0</v>
      </c>
      <c r="G93" s="197">
        <v>2015</v>
      </c>
      <c r="H93" s="197">
        <v>2015</v>
      </c>
      <c r="I93" s="197" t="s">
        <v>375</v>
      </c>
      <c r="J93" s="197" t="s">
        <v>266</v>
      </c>
      <c r="K93" s="197" t="s">
        <v>266</v>
      </c>
      <c r="L93" s="197" t="s">
        <v>266</v>
      </c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  <c r="DR93" s="198"/>
      <c r="DS93" s="198"/>
      <c r="DT93" s="198"/>
      <c r="DU93" s="198"/>
      <c r="DV93" s="198"/>
      <c r="DW93" s="198"/>
      <c r="DX93" s="198"/>
      <c r="DY93" s="198"/>
      <c r="DZ93" s="198"/>
      <c r="EA93" s="198"/>
      <c r="EB93" s="198"/>
      <c r="EC93" s="198"/>
      <c r="ED93" s="198"/>
      <c r="EE93" s="198"/>
      <c r="EF93" s="198"/>
      <c r="EG93" s="198"/>
      <c r="EH93" s="198"/>
      <c r="EI93" s="198"/>
      <c r="EJ93" s="198"/>
      <c r="EK93" s="198"/>
      <c r="EL93" s="198"/>
      <c r="EM93" s="198"/>
      <c r="EN93" s="198"/>
      <c r="EO93" s="198"/>
      <c r="EP93" s="198"/>
      <c r="EQ93" s="198"/>
      <c r="ER93" s="198"/>
      <c r="ES93" s="198"/>
      <c r="ET93" s="198"/>
      <c r="EU93" s="198"/>
      <c r="EV93" s="198"/>
      <c r="EW93" s="198"/>
      <c r="EX93" s="198"/>
      <c r="EY93" s="198"/>
      <c r="EZ93" s="198"/>
      <c r="FA93" s="198"/>
      <c r="FB93" s="198"/>
      <c r="FC93" s="198"/>
      <c r="FD93" s="198"/>
      <c r="FE93" s="198"/>
      <c r="FF93" s="198"/>
      <c r="FG93" s="198"/>
      <c r="FH93" s="198"/>
      <c r="FI93" s="198"/>
      <c r="FJ93" s="198"/>
      <c r="FK93" s="198"/>
      <c r="FL93" s="198"/>
      <c r="FM93" s="198"/>
      <c r="FN93" s="198"/>
      <c r="FO93" s="198"/>
      <c r="FP93" s="198"/>
      <c r="FQ93" s="198"/>
      <c r="FR93" s="198"/>
      <c r="FS93" s="198"/>
      <c r="FT93" s="198"/>
      <c r="FU93" s="198"/>
      <c r="FV93" s="198"/>
      <c r="FW93" s="198"/>
    </row>
    <row r="94" spans="1:179" s="200" customFormat="1" ht="45" x14ac:dyDescent="0.25">
      <c r="A94" s="194">
        <f t="shared" si="1"/>
        <v>79</v>
      </c>
      <c r="B94" s="195" t="s">
        <v>1020</v>
      </c>
      <c r="C94" s="196" t="s">
        <v>237</v>
      </c>
      <c r="D94" s="197">
        <v>0</v>
      </c>
      <c r="E94" s="197"/>
      <c r="F94" s="197">
        <v>0</v>
      </c>
      <c r="G94" s="197">
        <v>2015</v>
      </c>
      <c r="H94" s="197">
        <v>2015</v>
      </c>
      <c r="I94" s="197" t="s">
        <v>375</v>
      </c>
      <c r="J94" s="197" t="s">
        <v>266</v>
      </c>
      <c r="K94" s="197" t="s">
        <v>266</v>
      </c>
      <c r="L94" s="197" t="s">
        <v>266</v>
      </c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  <c r="DR94" s="198"/>
      <c r="DS94" s="198"/>
      <c r="DT94" s="198"/>
      <c r="DU94" s="198"/>
      <c r="DV94" s="198"/>
      <c r="DW94" s="198"/>
      <c r="DX94" s="198"/>
      <c r="DY94" s="198"/>
      <c r="DZ94" s="198"/>
      <c r="EA94" s="198"/>
      <c r="EB94" s="198"/>
      <c r="EC94" s="198"/>
      <c r="ED94" s="198"/>
      <c r="EE94" s="198"/>
      <c r="EF94" s="198"/>
      <c r="EG94" s="198"/>
      <c r="EH94" s="198"/>
      <c r="EI94" s="198"/>
      <c r="EJ94" s="198"/>
      <c r="EK94" s="198"/>
      <c r="EL94" s="198"/>
      <c r="EM94" s="198"/>
      <c r="EN94" s="198"/>
      <c r="EO94" s="198"/>
      <c r="EP94" s="198"/>
      <c r="EQ94" s="198"/>
      <c r="ER94" s="198"/>
      <c r="ES94" s="198"/>
      <c r="ET94" s="198"/>
      <c r="EU94" s="198"/>
      <c r="EV94" s="198"/>
      <c r="EW94" s="198"/>
      <c r="EX94" s="198"/>
      <c r="EY94" s="198"/>
      <c r="EZ94" s="198"/>
      <c r="FA94" s="198"/>
      <c r="FB94" s="198"/>
      <c r="FC94" s="198"/>
      <c r="FD94" s="198"/>
      <c r="FE94" s="198"/>
      <c r="FF94" s="198"/>
      <c r="FG94" s="198"/>
      <c r="FH94" s="198"/>
      <c r="FI94" s="198"/>
      <c r="FJ94" s="198"/>
      <c r="FK94" s="198"/>
      <c r="FL94" s="198"/>
      <c r="FM94" s="198"/>
      <c r="FN94" s="198"/>
      <c r="FO94" s="198"/>
      <c r="FP94" s="198"/>
      <c r="FQ94" s="198"/>
      <c r="FR94" s="198"/>
      <c r="FS94" s="198"/>
      <c r="FT94" s="198"/>
      <c r="FU94" s="198"/>
      <c r="FV94" s="198"/>
      <c r="FW94" s="198"/>
    </row>
    <row r="95" spans="1:179" s="200" customFormat="1" ht="45" x14ac:dyDescent="0.25">
      <c r="A95" s="194">
        <f t="shared" si="1"/>
        <v>80</v>
      </c>
      <c r="B95" s="195" t="s">
        <v>1021</v>
      </c>
      <c r="C95" s="196" t="s">
        <v>237</v>
      </c>
      <c r="D95" s="197">
        <v>0</v>
      </c>
      <c r="E95" s="197"/>
      <c r="F95" s="197">
        <v>0</v>
      </c>
      <c r="G95" s="197">
        <v>2015</v>
      </c>
      <c r="H95" s="197">
        <v>2015</v>
      </c>
      <c r="I95" s="197" t="s">
        <v>375</v>
      </c>
      <c r="J95" s="197" t="s">
        <v>266</v>
      </c>
      <c r="K95" s="197" t="s">
        <v>266</v>
      </c>
      <c r="L95" s="197" t="s">
        <v>266</v>
      </c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  <c r="DR95" s="198"/>
      <c r="DS95" s="198"/>
      <c r="DT95" s="198"/>
      <c r="DU95" s="198"/>
      <c r="DV95" s="198"/>
      <c r="DW95" s="198"/>
      <c r="DX95" s="198"/>
      <c r="DY95" s="198"/>
      <c r="DZ95" s="198"/>
      <c r="EA95" s="198"/>
      <c r="EB95" s="198"/>
      <c r="EC95" s="198"/>
      <c r="ED95" s="198"/>
      <c r="EE95" s="198"/>
      <c r="EF95" s="198"/>
      <c r="EG95" s="198"/>
      <c r="EH95" s="198"/>
      <c r="EI95" s="198"/>
      <c r="EJ95" s="198"/>
      <c r="EK95" s="198"/>
      <c r="EL95" s="198"/>
      <c r="EM95" s="198"/>
      <c r="EN95" s="198"/>
      <c r="EO95" s="198"/>
      <c r="EP95" s="198"/>
      <c r="EQ95" s="198"/>
      <c r="ER95" s="198"/>
      <c r="ES95" s="198"/>
      <c r="ET95" s="198"/>
      <c r="EU95" s="198"/>
      <c r="EV95" s="198"/>
      <c r="EW95" s="198"/>
      <c r="EX95" s="198"/>
      <c r="EY95" s="198"/>
      <c r="EZ95" s="198"/>
      <c r="FA95" s="198"/>
      <c r="FB95" s="198"/>
      <c r="FC95" s="198"/>
      <c r="FD95" s="198"/>
      <c r="FE95" s="198"/>
      <c r="FF95" s="198"/>
      <c r="FG95" s="198"/>
      <c r="FH95" s="198"/>
      <c r="FI95" s="198"/>
      <c r="FJ95" s="198"/>
      <c r="FK95" s="198"/>
      <c r="FL95" s="198"/>
      <c r="FM95" s="198"/>
      <c r="FN95" s="198"/>
      <c r="FO95" s="198"/>
      <c r="FP95" s="198"/>
      <c r="FQ95" s="198"/>
      <c r="FR95" s="198"/>
      <c r="FS95" s="198"/>
      <c r="FT95" s="198"/>
      <c r="FU95" s="198"/>
      <c r="FV95" s="198"/>
      <c r="FW95" s="198"/>
    </row>
    <row r="96" spans="1:179" s="200" customFormat="1" ht="45" x14ac:dyDescent="0.25">
      <c r="A96" s="194">
        <f t="shared" si="1"/>
        <v>81</v>
      </c>
      <c r="B96" s="195" t="s">
        <v>1022</v>
      </c>
      <c r="C96" s="196" t="s">
        <v>237</v>
      </c>
      <c r="D96" s="197">
        <v>0</v>
      </c>
      <c r="E96" s="197"/>
      <c r="F96" s="197">
        <v>0</v>
      </c>
      <c r="G96" s="197">
        <v>2015</v>
      </c>
      <c r="H96" s="197">
        <v>2015</v>
      </c>
      <c r="I96" s="197" t="s">
        <v>375</v>
      </c>
      <c r="J96" s="197" t="s">
        <v>266</v>
      </c>
      <c r="K96" s="197" t="s">
        <v>266</v>
      </c>
      <c r="L96" s="197" t="s">
        <v>266</v>
      </c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  <c r="DR96" s="198"/>
      <c r="DS96" s="198"/>
      <c r="DT96" s="198"/>
      <c r="DU96" s="198"/>
      <c r="DV96" s="198"/>
      <c r="DW96" s="198"/>
      <c r="DX96" s="198"/>
      <c r="DY96" s="198"/>
      <c r="DZ96" s="198"/>
      <c r="EA96" s="198"/>
      <c r="EB96" s="198"/>
      <c r="EC96" s="198"/>
      <c r="ED96" s="198"/>
      <c r="EE96" s="198"/>
      <c r="EF96" s="198"/>
      <c r="EG96" s="198"/>
      <c r="EH96" s="198"/>
      <c r="EI96" s="198"/>
      <c r="EJ96" s="198"/>
      <c r="EK96" s="198"/>
      <c r="EL96" s="198"/>
      <c r="EM96" s="198"/>
      <c r="EN96" s="198"/>
      <c r="EO96" s="198"/>
      <c r="EP96" s="198"/>
      <c r="EQ96" s="198"/>
      <c r="ER96" s="198"/>
      <c r="ES96" s="198"/>
      <c r="ET96" s="198"/>
      <c r="EU96" s="198"/>
      <c r="EV96" s="198"/>
      <c r="EW96" s="198"/>
      <c r="EX96" s="198"/>
      <c r="EY96" s="198"/>
      <c r="EZ96" s="198"/>
      <c r="FA96" s="198"/>
      <c r="FB96" s="198"/>
      <c r="FC96" s="198"/>
      <c r="FD96" s="198"/>
      <c r="FE96" s="198"/>
      <c r="FF96" s="198"/>
      <c r="FG96" s="198"/>
      <c r="FH96" s="198"/>
      <c r="FI96" s="198"/>
      <c r="FJ96" s="198"/>
      <c r="FK96" s="198"/>
      <c r="FL96" s="198"/>
      <c r="FM96" s="198"/>
      <c r="FN96" s="198"/>
      <c r="FO96" s="198"/>
      <c r="FP96" s="198"/>
      <c r="FQ96" s="198"/>
      <c r="FR96" s="198"/>
      <c r="FS96" s="198"/>
      <c r="FT96" s="198"/>
      <c r="FU96" s="198"/>
      <c r="FV96" s="198"/>
      <c r="FW96" s="198"/>
    </row>
    <row r="97" spans="1:179" s="200" customFormat="1" ht="45" x14ac:dyDescent="0.25">
      <c r="A97" s="194">
        <f t="shared" si="1"/>
        <v>82</v>
      </c>
      <c r="B97" s="195" t="s">
        <v>1023</v>
      </c>
      <c r="C97" s="196" t="s">
        <v>237</v>
      </c>
      <c r="D97" s="197">
        <v>0</v>
      </c>
      <c r="E97" s="197"/>
      <c r="F97" s="197">
        <v>0</v>
      </c>
      <c r="G97" s="197">
        <v>2015</v>
      </c>
      <c r="H97" s="197">
        <v>2015</v>
      </c>
      <c r="I97" s="197" t="s">
        <v>375</v>
      </c>
      <c r="J97" s="197" t="s">
        <v>266</v>
      </c>
      <c r="K97" s="197" t="s">
        <v>266</v>
      </c>
      <c r="L97" s="197" t="s">
        <v>266</v>
      </c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  <c r="DR97" s="198"/>
      <c r="DS97" s="198"/>
      <c r="DT97" s="198"/>
      <c r="DU97" s="198"/>
      <c r="DV97" s="198"/>
      <c r="DW97" s="198"/>
      <c r="DX97" s="198"/>
      <c r="DY97" s="198"/>
      <c r="DZ97" s="198"/>
      <c r="EA97" s="198"/>
      <c r="EB97" s="198"/>
      <c r="EC97" s="198"/>
      <c r="ED97" s="198"/>
      <c r="EE97" s="198"/>
      <c r="EF97" s="198"/>
      <c r="EG97" s="198"/>
      <c r="EH97" s="198"/>
      <c r="EI97" s="198"/>
      <c r="EJ97" s="198"/>
      <c r="EK97" s="198"/>
      <c r="EL97" s="198"/>
      <c r="EM97" s="198"/>
      <c r="EN97" s="198"/>
      <c r="EO97" s="198"/>
      <c r="EP97" s="198"/>
      <c r="EQ97" s="198"/>
      <c r="ER97" s="198"/>
      <c r="ES97" s="198"/>
      <c r="ET97" s="198"/>
      <c r="EU97" s="198"/>
      <c r="EV97" s="198"/>
      <c r="EW97" s="198"/>
      <c r="EX97" s="198"/>
      <c r="EY97" s="198"/>
      <c r="EZ97" s="198"/>
      <c r="FA97" s="198"/>
      <c r="FB97" s="198"/>
      <c r="FC97" s="198"/>
      <c r="FD97" s="198"/>
      <c r="FE97" s="198"/>
      <c r="FF97" s="198"/>
      <c r="FG97" s="198"/>
      <c r="FH97" s="198"/>
      <c r="FI97" s="198"/>
      <c r="FJ97" s="198"/>
      <c r="FK97" s="198"/>
      <c r="FL97" s="198"/>
      <c r="FM97" s="198"/>
      <c r="FN97" s="198"/>
      <c r="FO97" s="198"/>
      <c r="FP97" s="198"/>
      <c r="FQ97" s="198"/>
      <c r="FR97" s="198"/>
      <c r="FS97" s="198"/>
      <c r="FT97" s="198"/>
      <c r="FU97" s="198"/>
      <c r="FV97" s="198"/>
      <c r="FW97" s="198"/>
    </row>
    <row r="98" spans="1:179" s="200" customFormat="1" ht="45" x14ac:dyDescent="0.25">
      <c r="A98" s="194">
        <f t="shared" si="1"/>
        <v>83</v>
      </c>
      <c r="B98" s="195" t="s">
        <v>1024</v>
      </c>
      <c r="C98" s="196" t="s">
        <v>237</v>
      </c>
      <c r="D98" s="197">
        <v>0</v>
      </c>
      <c r="E98" s="197"/>
      <c r="F98" s="197">
        <v>0</v>
      </c>
      <c r="G98" s="197">
        <v>2015</v>
      </c>
      <c r="H98" s="197">
        <v>2015</v>
      </c>
      <c r="I98" s="197" t="s">
        <v>375</v>
      </c>
      <c r="J98" s="197" t="s">
        <v>266</v>
      </c>
      <c r="K98" s="197" t="s">
        <v>266</v>
      </c>
      <c r="L98" s="197" t="s">
        <v>266</v>
      </c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  <c r="DR98" s="198"/>
      <c r="DS98" s="198"/>
      <c r="DT98" s="198"/>
      <c r="DU98" s="198"/>
      <c r="DV98" s="198"/>
      <c r="DW98" s="198"/>
      <c r="DX98" s="198"/>
      <c r="DY98" s="198"/>
      <c r="DZ98" s="198"/>
      <c r="EA98" s="198"/>
      <c r="EB98" s="198"/>
      <c r="EC98" s="198"/>
      <c r="ED98" s="198"/>
      <c r="EE98" s="198"/>
      <c r="EF98" s="198"/>
      <c r="EG98" s="198"/>
      <c r="EH98" s="198"/>
      <c r="EI98" s="198"/>
      <c r="EJ98" s="198"/>
      <c r="EK98" s="198"/>
      <c r="EL98" s="198"/>
      <c r="EM98" s="198"/>
      <c r="EN98" s="198"/>
      <c r="EO98" s="198"/>
      <c r="EP98" s="198"/>
      <c r="EQ98" s="198"/>
      <c r="ER98" s="198"/>
      <c r="ES98" s="198"/>
      <c r="ET98" s="198"/>
      <c r="EU98" s="198"/>
      <c r="EV98" s="198"/>
      <c r="EW98" s="198"/>
      <c r="EX98" s="198"/>
      <c r="EY98" s="198"/>
      <c r="EZ98" s="198"/>
      <c r="FA98" s="198"/>
      <c r="FB98" s="198"/>
      <c r="FC98" s="198"/>
      <c r="FD98" s="198"/>
      <c r="FE98" s="198"/>
      <c r="FF98" s="198"/>
      <c r="FG98" s="198"/>
      <c r="FH98" s="198"/>
      <c r="FI98" s="198"/>
      <c r="FJ98" s="198"/>
      <c r="FK98" s="198"/>
      <c r="FL98" s="198"/>
      <c r="FM98" s="198"/>
      <c r="FN98" s="198"/>
      <c r="FO98" s="198"/>
      <c r="FP98" s="198"/>
      <c r="FQ98" s="198"/>
      <c r="FR98" s="198"/>
      <c r="FS98" s="198"/>
      <c r="FT98" s="198"/>
      <c r="FU98" s="198"/>
      <c r="FV98" s="198"/>
      <c r="FW98" s="198"/>
    </row>
    <row r="99" spans="1:179" s="200" customFormat="1" ht="45" x14ac:dyDescent="0.25">
      <c r="A99" s="194">
        <f t="shared" si="1"/>
        <v>84</v>
      </c>
      <c r="B99" s="195" t="s">
        <v>1025</v>
      </c>
      <c r="C99" s="196" t="s">
        <v>237</v>
      </c>
      <c r="D99" s="197">
        <v>0</v>
      </c>
      <c r="E99" s="197"/>
      <c r="F99" s="197">
        <v>0</v>
      </c>
      <c r="G99" s="197">
        <v>2015</v>
      </c>
      <c r="H99" s="197">
        <v>2015</v>
      </c>
      <c r="I99" s="197" t="s">
        <v>375</v>
      </c>
      <c r="J99" s="197" t="s">
        <v>266</v>
      </c>
      <c r="K99" s="197" t="s">
        <v>266</v>
      </c>
      <c r="L99" s="197" t="s">
        <v>266</v>
      </c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  <c r="DR99" s="198"/>
      <c r="DS99" s="198"/>
      <c r="DT99" s="198"/>
      <c r="DU99" s="198"/>
      <c r="DV99" s="198"/>
      <c r="DW99" s="198"/>
      <c r="DX99" s="198"/>
      <c r="DY99" s="198"/>
      <c r="DZ99" s="198"/>
      <c r="EA99" s="198"/>
      <c r="EB99" s="198"/>
      <c r="EC99" s="198"/>
      <c r="ED99" s="198"/>
      <c r="EE99" s="198"/>
      <c r="EF99" s="198"/>
      <c r="EG99" s="198"/>
      <c r="EH99" s="198"/>
      <c r="EI99" s="198"/>
      <c r="EJ99" s="198"/>
      <c r="EK99" s="198"/>
      <c r="EL99" s="198"/>
      <c r="EM99" s="198"/>
      <c r="EN99" s="198"/>
      <c r="EO99" s="198"/>
      <c r="EP99" s="198"/>
      <c r="EQ99" s="198"/>
      <c r="ER99" s="198"/>
      <c r="ES99" s="198"/>
      <c r="ET99" s="198"/>
      <c r="EU99" s="198"/>
      <c r="EV99" s="198"/>
      <c r="EW99" s="198"/>
      <c r="EX99" s="198"/>
      <c r="EY99" s="198"/>
      <c r="EZ99" s="198"/>
      <c r="FA99" s="198"/>
      <c r="FB99" s="198"/>
      <c r="FC99" s="198"/>
      <c r="FD99" s="198"/>
      <c r="FE99" s="198"/>
      <c r="FF99" s="198"/>
      <c r="FG99" s="198"/>
      <c r="FH99" s="198"/>
      <c r="FI99" s="198"/>
      <c r="FJ99" s="198"/>
      <c r="FK99" s="198"/>
      <c r="FL99" s="198"/>
      <c r="FM99" s="198"/>
      <c r="FN99" s="198"/>
      <c r="FO99" s="198"/>
      <c r="FP99" s="198"/>
      <c r="FQ99" s="198"/>
      <c r="FR99" s="198"/>
      <c r="FS99" s="198"/>
      <c r="FT99" s="198"/>
      <c r="FU99" s="198"/>
      <c r="FV99" s="198"/>
      <c r="FW99" s="198"/>
    </row>
    <row r="100" spans="1:179" s="200" customFormat="1" ht="45" x14ac:dyDescent="0.25">
      <c r="A100" s="194">
        <f t="shared" si="1"/>
        <v>85</v>
      </c>
      <c r="B100" s="195" t="s">
        <v>1026</v>
      </c>
      <c r="C100" s="196" t="s">
        <v>237</v>
      </c>
      <c r="D100" s="197">
        <v>0</v>
      </c>
      <c r="E100" s="197"/>
      <c r="F100" s="197">
        <v>0</v>
      </c>
      <c r="G100" s="197">
        <v>2015</v>
      </c>
      <c r="H100" s="197">
        <v>2015</v>
      </c>
      <c r="I100" s="197" t="s">
        <v>375</v>
      </c>
      <c r="J100" s="197" t="s">
        <v>266</v>
      </c>
      <c r="K100" s="197" t="s">
        <v>266</v>
      </c>
      <c r="L100" s="197" t="s">
        <v>266</v>
      </c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  <c r="DR100" s="198"/>
      <c r="DS100" s="198"/>
      <c r="DT100" s="198"/>
      <c r="DU100" s="198"/>
      <c r="DV100" s="198"/>
      <c r="DW100" s="198"/>
      <c r="DX100" s="198"/>
      <c r="DY100" s="198"/>
      <c r="DZ100" s="198"/>
      <c r="EA100" s="198"/>
      <c r="EB100" s="198"/>
      <c r="EC100" s="198"/>
      <c r="ED100" s="198"/>
      <c r="EE100" s="198"/>
      <c r="EF100" s="198"/>
      <c r="EG100" s="198"/>
      <c r="EH100" s="198"/>
      <c r="EI100" s="198"/>
      <c r="EJ100" s="198"/>
      <c r="EK100" s="198"/>
      <c r="EL100" s="198"/>
      <c r="EM100" s="198"/>
      <c r="EN100" s="198"/>
      <c r="EO100" s="198"/>
      <c r="EP100" s="198"/>
      <c r="EQ100" s="198"/>
      <c r="ER100" s="198"/>
      <c r="ES100" s="198"/>
      <c r="ET100" s="198"/>
      <c r="EU100" s="198"/>
      <c r="EV100" s="198"/>
      <c r="EW100" s="198"/>
      <c r="EX100" s="198"/>
      <c r="EY100" s="198"/>
      <c r="EZ100" s="198"/>
      <c r="FA100" s="198"/>
      <c r="FB100" s="198"/>
      <c r="FC100" s="198"/>
      <c r="FD100" s="198"/>
      <c r="FE100" s="198"/>
      <c r="FF100" s="198"/>
      <c r="FG100" s="198"/>
      <c r="FH100" s="198"/>
      <c r="FI100" s="198"/>
      <c r="FJ100" s="198"/>
      <c r="FK100" s="198"/>
      <c r="FL100" s="198"/>
      <c r="FM100" s="198"/>
      <c r="FN100" s="198"/>
      <c r="FO100" s="198"/>
      <c r="FP100" s="198"/>
      <c r="FQ100" s="198"/>
      <c r="FR100" s="198"/>
      <c r="FS100" s="198"/>
      <c r="FT100" s="198"/>
      <c r="FU100" s="198"/>
      <c r="FV100" s="198"/>
      <c r="FW100" s="198"/>
    </row>
    <row r="101" spans="1:179" s="200" customFormat="1" ht="45" x14ac:dyDescent="0.25">
      <c r="A101" s="194">
        <f t="shared" si="1"/>
        <v>86</v>
      </c>
      <c r="B101" s="195" t="s">
        <v>1027</v>
      </c>
      <c r="C101" s="196" t="s">
        <v>237</v>
      </c>
      <c r="D101" s="197">
        <v>0</v>
      </c>
      <c r="E101" s="197"/>
      <c r="F101" s="197">
        <v>0</v>
      </c>
      <c r="G101" s="197">
        <v>2015</v>
      </c>
      <c r="H101" s="197">
        <v>2015</v>
      </c>
      <c r="I101" s="197" t="s">
        <v>375</v>
      </c>
      <c r="J101" s="197" t="s">
        <v>266</v>
      </c>
      <c r="K101" s="197" t="s">
        <v>266</v>
      </c>
      <c r="L101" s="197" t="s">
        <v>266</v>
      </c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  <c r="DR101" s="198"/>
      <c r="DS101" s="198"/>
      <c r="DT101" s="198"/>
      <c r="DU101" s="198"/>
      <c r="DV101" s="198"/>
      <c r="DW101" s="198"/>
      <c r="DX101" s="198"/>
      <c r="DY101" s="198"/>
      <c r="DZ101" s="198"/>
      <c r="EA101" s="198"/>
      <c r="EB101" s="198"/>
      <c r="EC101" s="198"/>
      <c r="ED101" s="198"/>
      <c r="EE101" s="198"/>
      <c r="EF101" s="198"/>
      <c r="EG101" s="198"/>
      <c r="EH101" s="198"/>
      <c r="EI101" s="198"/>
      <c r="EJ101" s="198"/>
      <c r="EK101" s="198"/>
      <c r="EL101" s="198"/>
      <c r="EM101" s="198"/>
      <c r="EN101" s="198"/>
      <c r="EO101" s="198"/>
      <c r="EP101" s="198"/>
      <c r="EQ101" s="198"/>
      <c r="ER101" s="198"/>
      <c r="ES101" s="198"/>
      <c r="ET101" s="198"/>
      <c r="EU101" s="198"/>
      <c r="EV101" s="198"/>
      <c r="EW101" s="198"/>
      <c r="EX101" s="198"/>
      <c r="EY101" s="198"/>
      <c r="EZ101" s="198"/>
      <c r="FA101" s="198"/>
      <c r="FB101" s="198"/>
      <c r="FC101" s="198"/>
      <c r="FD101" s="198"/>
      <c r="FE101" s="198"/>
      <c r="FF101" s="198"/>
      <c r="FG101" s="198"/>
      <c r="FH101" s="198"/>
      <c r="FI101" s="198"/>
      <c r="FJ101" s="198"/>
      <c r="FK101" s="198"/>
      <c r="FL101" s="198"/>
      <c r="FM101" s="198"/>
      <c r="FN101" s="198"/>
      <c r="FO101" s="198"/>
      <c r="FP101" s="198"/>
      <c r="FQ101" s="198"/>
      <c r="FR101" s="198"/>
      <c r="FS101" s="198"/>
      <c r="FT101" s="198"/>
      <c r="FU101" s="198"/>
      <c r="FV101" s="198"/>
      <c r="FW101" s="198"/>
    </row>
    <row r="102" spans="1:179" s="200" customFormat="1" ht="45" x14ac:dyDescent="0.25">
      <c r="A102" s="194">
        <f t="shared" si="1"/>
        <v>87</v>
      </c>
      <c r="B102" s="195" t="s">
        <v>1028</v>
      </c>
      <c r="C102" s="196" t="s">
        <v>237</v>
      </c>
      <c r="D102" s="197">
        <v>0</v>
      </c>
      <c r="E102" s="197"/>
      <c r="F102" s="197">
        <v>0</v>
      </c>
      <c r="G102" s="197">
        <v>2015</v>
      </c>
      <c r="H102" s="197">
        <v>2015</v>
      </c>
      <c r="I102" s="197" t="s">
        <v>375</v>
      </c>
      <c r="J102" s="197" t="s">
        <v>266</v>
      </c>
      <c r="K102" s="197" t="s">
        <v>266</v>
      </c>
      <c r="L102" s="197" t="s">
        <v>266</v>
      </c>
      <c r="M102" s="198"/>
      <c r="N102" s="198"/>
      <c r="O102" s="198"/>
      <c r="P102" s="198"/>
      <c r="Q102" s="198"/>
      <c r="R102" s="198"/>
      <c r="S102" s="198"/>
      <c r="T102" s="198"/>
      <c r="U102" s="198"/>
      <c r="V102" s="198"/>
      <c r="W102" s="198"/>
      <c r="X102" s="198"/>
      <c r="Y102" s="198"/>
      <c r="Z102" s="198"/>
      <c r="AA102" s="198"/>
      <c r="AB102" s="198"/>
      <c r="AC102" s="198"/>
      <c r="AD102" s="198"/>
      <c r="AE102" s="198"/>
      <c r="AF102" s="198"/>
      <c r="AG102" s="198"/>
      <c r="AH102" s="198"/>
      <c r="AI102" s="198"/>
      <c r="AJ102" s="198"/>
      <c r="AK102" s="198"/>
      <c r="AL102" s="198"/>
      <c r="AM102" s="198"/>
      <c r="AN102" s="198"/>
      <c r="AO102" s="198"/>
      <c r="AP102" s="198"/>
      <c r="AQ102" s="198"/>
      <c r="AR102" s="198"/>
      <c r="AS102" s="198"/>
      <c r="AT102" s="198"/>
      <c r="AU102" s="198"/>
      <c r="AV102" s="198"/>
      <c r="AW102" s="198"/>
      <c r="AX102" s="198"/>
      <c r="AY102" s="198"/>
      <c r="AZ102" s="198"/>
      <c r="BA102" s="198"/>
      <c r="BB102" s="198"/>
      <c r="BC102" s="198"/>
      <c r="BD102" s="198"/>
      <c r="BE102" s="198"/>
      <c r="BF102" s="198"/>
      <c r="BG102" s="198"/>
      <c r="BH102" s="198"/>
      <c r="BI102" s="198"/>
      <c r="BJ102" s="198"/>
      <c r="BK102" s="198"/>
      <c r="BL102" s="198"/>
      <c r="BM102" s="198"/>
      <c r="BN102" s="198"/>
      <c r="BO102" s="198"/>
      <c r="BP102" s="198"/>
      <c r="BQ102" s="198"/>
      <c r="BR102" s="198"/>
      <c r="BS102" s="198"/>
      <c r="BT102" s="198"/>
      <c r="BU102" s="198"/>
      <c r="BV102" s="198"/>
      <c r="BW102" s="198"/>
      <c r="BX102" s="198"/>
      <c r="BY102" s="198"/>
      <c r="BZ102" s="198"/>
      <c r="CA102" s="198"/>
      <c r="CB102" s="198"/>
      <c r="CC102" s="198"/>
      <c r="CD102" s="198"/>
      <c r="CE102" s="198"/>
      <c r="CF102" s="198"/>
      <c r="CG102" s="198"/>
      <c r="CH102" s="198"/>
      <c r="CI102" s="198"/>
      <c r="CJ102" s="198"/>
      <c r="CK102" s="198"/>
      <c r="CL102" s="198"/>
      <c r="CM102" s="198"/>
      <c r="CN102" s="198"/>
      <c r="CO102" s="198"/>
      <c r="CP102" s="198"/>
      <c r="CQ102" s="198"/>
      <c r="CR102" s="198"/>
      <c r="CS102" s="198"/>
      <c r="CT102" s="198"/>
      <c r="CU102" s="198"/>
      <c r="CV102" s="198"/>
      <c r="CW102" s="198"/>
      <c r="CX102" s="198"/>
      <c r="CY102" s="198"/>
      <c r="CZ102" s="198"/>
      <c r="DA102" s="198"/>
      <c r="DB102" s="198"/>
      <c r="DC102" s="198"/>
      <c r="DD102" s="198"/>
      <c r="DE102" s="198"/>
      <c r="DF102" s="198"/>
      <c r="DG102" s="198"/>
      <c r="DH102" s="198"/>
      <c r="DI102" s="198"/>
      <c r="DJ102" s="198"/>
      <c r="DK102" s="198"/>
      <c r="DL102" s="198"/>
      <c r="DM102" s="198"/>
      <c r="DN102" s="198"/>
      <c r="DO102" s="198"/>
      <c r="DP102" s="198"/>
      <c r="DQ102" s="198"/>
      <c r="DR102" s="198"/>
      <c r="DS102" s="198"/>
      <c r="DT102" s="198"/>
      <c r="DU102" s="198"/>
      <c r="DV102" s="198"/>
      <c r="DW102" s="198"/>
      <c r="DX102" s="198"/>
      <c r="DY102" s="198"/>
      <c r="DZ102" s="198"/>
      <c r="EA102" s="198"/>
      <c r="EB102" s="198"/>
      <c r="EC102" s="198"/>
      <c r="ED102" s="198"/>
      <c r="EE102" s="198"/>
      <c r="EF102" s="198"/>
      <c r="EG102" s="198"/>
      <c r="EH102" s="198"/>
      <c r="EI102" s="198"/>
      <c r="EJ102" s="198"/>
      <c r="EK102" s="198"/>
      <c r="EL102" s="198"/>
      <c r="EM102" s="198"/>
      <c r="EN102" s="198"/>
      <c r="EO102" s="198"/>
      <c r="EP102" s="198"/>
      <c r="EQ102" s="198"/>
      <c r="ER102" s="198"/>
      <c r="ES102" s="198"/>
      <c r="ET102" s="198"/>
      <c r="EU102" s="198"/>
      <c r="EV102" s="198"/>
      <c r="EW102" s="198"/>
      <c r="EX102" s="198"/>
      <c r="EY102" s="198"/>
      <c r="EZ102" s="198"/>
      <c r="FA102" s="198"/>
      <c r="FB102" s="198"/>
      <c r="FC102" s="198"/>
      <c r="FD102" s="198"/>
      <c r="FE102" s="198"/>
      <c r="FF102" s="198"/>
      <c r="FG102" s="198"/>
      <c r="FH102" s="198"/>
      <c r="FI102" s="198"/>
      <c r="FJ102" s="198"/>
      <c r="FK102" s="198"/>
      <c r="FL102" s="198"/>
      <c r="FM102" s="198"/>
      <c r="FN102" s="198"/>
      <c r="FO102" s="198"/>
      <c r="FP102" s="198"/>
      <c r="FQ102" s="198"/>
      <c r="FR102" s="198"/>
      <c r="FS102" s="198"/>
      <c r="FT102" s="198"/>
      <c r="FU102" s="198"/>
      <c r="FV102" s="198"/>
      <c r="FW102" s="198"/>
    </row>
    <row r="103" spans="1:179" s="200" customFormat="1" ht="45" x14ac:dyDescent="0.25">
      <c r="A103" s="194">
        <f t="shared" si="1"/>
        <v>88</v>
      </c>
      <c r="B103" s="195" t="s">
        <v>1029</v>
      </c>
      <c r="C103" s="196" t="s">
        <v>237</v>
      </c>
      <c r="D103" s="197">
        <v>0</v>
      </c>
      <c r="E103" s="197"/>
      <c r="F103" s="197">
        <v>0</v>
      </c>
      <c r="G103" s="197">
        <v>2015</v>
      </c>
      <c r="H103" s="197">
        <v>2015</v>
      </c>
      <c r="I103" s="197" t="s">
        <v>375</v>
      </c>
      <c r="J103" s="197" t="s">
        <v>266</v>
      </c>
      <c r="K103" s="197" t="s">
        <v>266</v>
      </c>
      <c r="L103" s="197" t="s">
        <v>266</v>
      </c>
      <c r="M103" s="198"/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  <c r="X103" s="198"/>
      <c r="Y103" s="198"/>
      <c r="Z103" s="198"/>
      <c r="AA103" s="198"/>
      <c r="AB103" s="198"/>
      <c r="AC103" s="198"/>
      <c r="AD103" s="198"/>
      <c r="AE103" s="198"/>
      <c r="AF103" s="198"/>
      <c r="AG103" s="198"/>
      <c r="AH103" s="198"/>
      <c r="AI103" s="198"/>
      <c r="AJ103" s="198"/>
      <c r="AK103" s="198"/>
      <c r="AL103" s="198"/>
      <c r="AM103" s="198"/>
      <c r="AN103" s="198"/>
      <c r="AO103" s="198"/>
      <c r="AP103" s="198"/>
      <c r="AQ103" s="198"/>
      <c r="AR103" s="198"/>
      <c r="AS103" s="198"/>
      <c r="AT103" s="198"/>
      <c r="AU103" s="198"/>
      <c r="AV103" s="198"/>
      <c r="AW103" s="198"/>
      <c r="AX103" s="198"/>
      <c r="AY103" s="198"/>
      <c r="AZ103" s="198"/>
      <c r="BA103" s="198"/>
      <c r="BB103" s="198"/>
      <c r="BC103" s="198"/>
      <c r="BD103" s="198"/>
      <c r="BE103" s="198"/>
      <c r="BF103" s="198"/>
      <c r="BG103" s="198"/>
      <c r="BH103" s="198"/>
      <c r="BI103" s="198"/>
      <c r="BJ103" s="198"/>
      <c r="BK103" s="198"/>
      <c r="BL103" s="198"/>
      <c r="BM103" s="198"/>
      <c r="BN103" s="198"/>
      <c r="BO103" s="198"/>
      <c r="BP103" s="198"/>
      <c r="BQ103" s="198"/>
      <c r="BR103" s="198"/>
      <c r="BS103" s="198"/>
      <c r="BT103" s="198"/>
      <c r="BU103" s="198"/>
      <c r="BV103" s="198"/>
      <c r="BW103" s="198"/>
      <c r="BX103" s="198"/>
      <c r="BY103" s="198"/>
      <c r="BZ103" s="198"/>
      <c r="CA103" s="198"/>
      <c r="CB103" s="198"/>
      <c r="CC103" s="198"/>
      <c r="CD103" s="198"/>
      <c r="CE103" s="198"/>
      <c r="CF103" s="198"/>
      <c r="CG103" s="198"/>
      <c r="CH103" s="198"/>
      <c r="CI103" s="198"/>
      <c r="CJ103" s="198"/>
      <c r="CK103" s="198"/>
      <c r="CL103" s="198"/>
      <c r="CM103" s="198"/>
      <c r="CN103" s="198"/>
      <c r="CO103" s="198"/>
      <c r="CP103" s="198"/>
      <c r="CQ103" s="198"/>
      <c r="CR103" s="198"/>
      <c r="CS103" s="198"/>
      <c r="CT103" s="198"/>
      <c r="CU103" s="198"/>
      <c r="CV103" s="198"/>
      <c r="CW103" s="198"/>
      <c r="CX103" s="198"/>
      <c r="CY103" s="198"/>
      <c r="CZ103" s="198"/>
      <c r="DA103" s="198"/>
      <c r="DB103" s="198"/>
      <c r="DC103" s="198"/>
      <c r="DD103" s="198"/>
      <c r="DE103" s="198"/>
      <c r="DF103" s="198"/>
      <c r="DG103" s="198"/>
      <c r="DH103" s="198"/>
      <c r="DI103" s="198"/>
      <c r="DJ103" s="198"/>
      <c r="DK103" s="198"/>
      <c r="DL103" s="198"/>
      <c r="DM103" s="198"/>
      <c r="DN103" s="198"/>
      <c r="DO103" s="198"/>
      <c r="DP103" s="198"/>
      <c r="DQ103" s="198"/>
      <c r="DR103" s="198"/>
      <c r="DS103" s="198"/>
      <c r="DT103" s="198"/>
      <c r="DU103" s="198"/>
      <c r="DV103" s="198"/>
      <c r="DW103" s="198"/>
      <c r="DX103" s="198"/>
      <c r="DY103" s="198"/>
      <c r="DZ103" s="198"/>
      <c r="EA103" s="198"/>
      <c r="EB103" s="198"/>
      <c r="EC103" s="198"/>
      <c r="ED103" s="198"/>
      <c r="EE103" s="198"/>
      <c r="EF103" s="198"/>
      <c r="EG103" s="198"/>
      <c r="EH103" s="198"/>
      <c r="EI103" s="198"/>
      <c r="EJ103" s="198"/>
      <c r="EK103" s="198"/>
      <c r="EL103" s="198"/>
      <c r="EM103" s="198"/>
      <c r="EN103" s="198"/>
      <c r="EO103" s="198"/>
      <c r="EP103" s="198"/>
      <c r="EQ103" s="198"/>
      <c r="ER103" s="198"/>
      <c r="ES103" s="198"/>
      <c r="ET103" s="198"/>
      <c r="EU103" s="198"/>
      <c r="EV103" s="198"/>
      <c r="EW103" s="198"/>
      <c r="EX103" s="198"/>
      <c r="EY103" s="198"/>
      <c r="EZ103" s="198"/>
      <c r="FA103" s="198"/>
      <c r="FB103" s="198"/>
      <c r="FC103" s="198"/>
      <c r="FD103" s="198"/>
      <c r="FE103" s="198"/>
      <c r="FF103" s="198"/>
      <c r="FG103" s="198"/>
      <c r="FH103" s="198"/>
      <c r="FI103" s="198"/>
      <c r="FJ103" s="198"/>
      <c r="FK103" s="198"/>
      <c r="FL103" s="198"/>
      <c r="FM103" s="198"/>
      <c r="FN103" s="198"/>
      <c r="FO103" s="198"/>
      <c r="FP103" s="198"/>
      <c r="FQ103" s="198"/>
      <c r="FR103" s="198"/>
      <c r="FS103" s="198"/>
      <c r="FT103" s="198"/>
      <c r="FU103" s="198"/>
      <c r="FV103" s="198"/>
      <c r="FW103" s="198"/>
    </row>
    <row r="104" spans="1:179" s="200" customFormat="1" ht="30" x14ac:dyDescent="0.25">
      <c r="A104" s="194">
        <f t="shared" si="1"/>
        <v>89</v>
      </c>
      <c r="B104" s="195" t="s">
        <v>1664</v>
      </c>
      <c r="C104" s="196" t="s">
        <v>237</v>
      </c>
      <c r="D104" s="197">
        <v>0.25</v>
      </c>
      <c r="E104" s="197"/>
      <c r="F104" s="197">
        <v>0</v>
      </c>
      <c r="G104" s="197">
        <v>2015</v>
      </c>
      <c r="H104" s="197">
        <v>2015</v>
      </c>
      <c r="I104" s="197" t="s">
        <v>375</v>
      </c>
      <c r="J104" s="197" t="s">
        <v>266</v>
      </c>
      <c r="K104" s="197" t="s">
        <v>266</v>
      </c>
      <c r="L104" s="197" t="s">
        <v>266</v>
      </c>
      <c r="M104" s="198"/>
      <c r="N104" s="198"/>
      <c r="O104" s="198"/>
      <c r="P104" s="198"/>
      <c r="Q104" s="198"/>
      <c r="R104" s="198"/>
      <c r="S104" s="198"/>
      <c r="T104" s="198"/>
      <c r="U104" s="198"/>
      <c r="V104" s="198"/>
      <c r="W104" s="198"/>
      <c r="X104" s="198"/>
      <c r="Y104" s="198"/>
      <c r="Z104" s="198"/>
      <c r="AA104" s="198"/>
      <c r="AB104" s="198"/>
      <c r="AC104" s="198"/>
      <c r="AD104" s="198"/>
      <c r="AE104" s="198"/>
      <c r="AF104" s="198"/>
      <c r="AG104" s="198"/>
      <c r="AH104" s="198"/>
      <c r="AI104" s="198"/>
      <c r="AJ104" s="198"/>
      <c r="AK104" s="198"/>
      <c r="AL104" s="198"/>
      <c r="AM104" s="198"/>
      <c r="AN104" s="198"/>
      <c r="AO104" s="198"/>
      <c r="AP104" s="198"/>
      <c r="AQ104" s="198"/>
      <c r="AR104" s="198"/>
      <c r="AS104" s="198"/>
      <c r="AT104" s="198"/>
      <c r="AU104" s="198"/>
      <c r="AV104" s="198"/>
      <c r="AW104" s="198"/>
      <c r="AX104" s="198"/>
      <c r="AY104" s="198"/>
      <c r="AZ104" s="198"/>
      <c r="BA104" s="198"/>
      <c r="BB104" s="198"/>
      <c r="BC104" s="198"/>
      <c r="BD104" s="198"/>
      <c r="BE104" s="198"/>
      <c r="BF104" s="198"/>
      <c r="BG104" s="198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198"/>
      <c r="BR104" s="198"/>
      <c r="BS104" s="198"/>
      <c r="BT104" s="198"/>
      <c r="BU104" s="198"/>
      <c r="BV104" s="198"/>
      <c r="BW104" s="198"/>
      <c r="BX104" s="198"/>
      <c r="BY104" s="198"/>
      <c r="BZ104" s="198"/>
      <c r="CA104" s="198"/>
      <c r="CB104" s="198"/>
      <c r="CC104" s="198"/>
      <c r="CD104" s="198"/>
      <c r="CE104" s="198"/>
      <c r="CF104" s="198"/>
      <c r="CG104" s="198"/>
      <c r="CH104" s="198"/>
      <c r="CI104" s="198"/>
      <c r="CJ104" s="198"/>
      <c r="CK104" s="198"/>
      <c r="CL104" s="198"/>
      <c r="CM104" s="198"/>
      <c r="CN104" s="198"/>
      <c r="CO104" s="198"/>
      <c r="CP104" s="198"/>
      <c r="CQ104" s="198"/>
      <c r="CR104" s="198"/>
      <c r="CS104" s="198"/>
      <c r="CT104" s="198"/>
      <c r="CU104" s="198"/>
      <c r="CV104" s="198"/>
      <c r="CW104" s="198"/>
      <c r="CX104" s="198"/>
      <c r="CY104" s="198"/>
      <c r="CZ104" s="198"/>
      <c r="DA104" s="198"/>
      <c r="DB104" s="198"/>
      <c r="DC104" s="198"/>
      <c r="DD104" s="198"/>
      <c r="DE104" s="198"/>
      <c r="DF104" s="198"/>
      <c r="DG104" s="198"/>
      <c r="DH104" s="198"/>
      <c r="DI104" s="198"/>
      <c r="DJ104" s="198"/>
      <c r="DK104" s="198"/>
      <c r="DL104" s="198"/>
      <c r="DM104" s="198"/>
      <c r="DN104" s="198"/>
      <c r="DO104" s="198"/>
      <c r="DP104" s="198"/>
      <c r="DQ104" s="198"/>
      <c r="DR104" s="198"/>
      <c r="DS104" s="198"/>
      <c r="DT104" s="198"/>
      <c r="DU104" s="198"/>
      <c r="DV104" s="198"/>
      <c r="DW104" s="198"/>
      <c r="DX104" s="198"/>
      <c r="DY104" s="198"/>
      <c r="DZ104" s="198"/>
      <c r="EA104" s="198"/>
      <c r="EB104" s="198"/>
      <c r="EC104" s="198"/>
      <c r="ED104" s="198"/>
      <c r="EE104" s="198"/>
      <c r="EF104" s="198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198"/>
      <c r="EQ104" s="198"/>
      <c r="ER104" s="198"/>
      <c r="ES104" s="198"/>
      <c r="ET104" s="198"/>
      <c r="EU104" s="198"/>
      <c r="EV104" s="198"/>
      <c r="EW104" s="198"/>
      <c r="EX104" s="198"/>
      <c r="EY104" s="198"/>
      <c r="EZ104" s="198"/>
      <c r="FA104" s="198"/>
      <c r="FB104" s="198"/>
      <c r="FC104" s="198"/>
      <c r="FD104" s="198"/>
      <c r="FE104" s="198"/>
      <c r="FF104" s="198"/>
      <c r="FG104" s="198"/>
      <c r="FH104" s="198"/>
      <c r="FI104" s="198"/>
      <c r="FJ104" s="198"/>
      <c r="FK104" s="198"/>
      <c r="FL104" s="198"/>
      <c r="FM104" s="198"/>
      <c r="FN104" s="198"/>
      <c r="FO104" s="198"/>
      <c r="FP104" s="198"/>
      <c r="FQ104" s="198"/>
      <c r="FR104" s="198"/>
      <c r="FS104" s="198"/>
      <c r="FT104" s="198"/>
      <c r="FU104" s="198"/>
      <c r="FV104" s="198"/>
      <c r="FW104" s="198"/>
    </row>
    <row r="105" spans="1:179" s="200" customFormat="1" ht="30" x14ac:dyDescent="0.25">
      <c r="A105" s="194">
        <f t="shared" si="1"/>
        <v>90</v>
      </c>
      <c r="B105" s="195" t="s">
        <v>1665</v>
      </c>
      <c r="C105" s="196" t="s">
        <v>237</v>
      </c>
      <c r="D105" s="197">
        <v>0.25</v>
      </c>
      <c r="E105" s="197"/>
      <c r="F105" s="197">
        <v>0</v>
      </c>
      <c r="G105" s="197">
        <v>2015</v>
      </c>
      <c r="H105" s="197">
        <v>2015</v>
      </c>
      <c r="I105" s="197" t="s">
        <v>375</v>
      </c>
      <c r="J105" s="197" t="s">
        <v>266</v>
      </c>
      <c r="K105" s="197" t="s">
        <v>266</v>
      </c>
      <c r="L105" s="197" t="s">
        <v>266</v>
      </c>
      <c r="M105" s="198"/>
      <c r="N105" s="198"/>
      <c r="O105" s="198"/>
      <c r="P105" s="198"/>
      <c r="Q105" s="198"/>
      <c r="R105" s="198"/>
      <c r="S105" s="198"/>
      <c r="T105" s="198"/>
      <c r="U105" s="198"/>
      <c r="V105" s="198"/>
      <c r="W105" s="198"/>
      <c r="X105" s="198"/>
      <c r="Y105" s="198"/>
      <c r="Z105" s="198"/>
      <c r="AA105" s="198"/>
      <c r="AB105" s="198"/>
      <c r="AC105" s="198"/>
      <c r="AD105" s="198"/>
      <c r="AE105" s="198"/>
      <c r="AF105" s="198"/>
      <c r="AG105" s="198"/>
      <c r="AH105" s="198"/>
      <c r="AI105" s="198"/>
      <c r="AJ105" s="198"/>
      <c r="AK105" s="198"/>
      <c r="AL105" s="198"/>
      <c r="AM105" s="198"/>
      <c r="AN105" s="198"/>
      <c r="AO105" s="198"/>
      <c r="AP105" s="198"/>
      <c r="AQ105" s="198"/>
      <c r="AR105" s="198"/>
      <c r="AS105" s="198"/>
      <c r="AT105" s="198"/>
      <c r="AU105" s="198"/>
      <c r="AV105" s="198"/>
      <c r="AW105" s="198"/>
      <c r="AX105" s="198"/>
      <c r="AY105" s="198"/>
      <c r="AZ105" s="198"/>
      <c r="BA105" s="198"/>
      <c r="BB105" s="198"/>
      <c r="BC105" s="198"/>
      <c r="BD105" s="198"/>
      <c r="BE105" s="198"/>
      <c r="BF105" s="198"/>
      <c r="BG105" s="198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198"/>
      <c r="BR105" s="198"/>
      <c r="BS105" s="198"/>
      <c r="BT105" s="198"/>
      <c r="BU105" s="198"/>
      <c r="BV105" s="198"/>
      <c r="BW105" s="198"/>
      <c r="BX105" s="198"/>
      <c r="BY105" s="198"/>
      <c r="BZ105" s="198"/>
      <c r="CA105" s="198"/>
      <c r="CB105" s="198"/>
      <c r="CC105" s="198"/>
      <c r="CD105" s="198"/>
      <c r="CE105" s="198"/>
      <c r="CF105" s="198"/>
      <c r="CG105" s="198"/>
      <c r="CH105" s="198"/>
      <c r="CI105" s="198"/>
      <c r="CJ105" s="198"/>
      <c r="CK105" s="198"/>
      <c r="CL105" s="198"/>
      <c r="CM105" s="198"/>
      <c r="CN105" s="198"/>
      <c r="CO105" s="198"/>
      <c r="CP105" s="198"/>
      <c r="CQ105" s="198"/>
      <c r="CR105" s="198"/>
      <c r="CS105" s="198"/>
      <c r="CT105" s="198"/>
      <c r="CU105" s="198"/>
      <c r="CV105" s="198"/>
      <c r="CW105" s="198"/>
      <c r="CX105" s="198"/>
      <c r="CY105" s="198"/>
      <c r="CZ105" s="198"/>
      <c r="DA105" s="198"/>
      <c r="DB105" s="198"/>
      <c r="DC105" s="198"/>
      <c r="DD105" s="198"/>
      <c r="DE105" s="198"/>
      <c r="DF105" s="198"/>
      <c r="DG105" s="198"/>
      <c r="DH105" s="198"/>
      <c r="DI105" s="198"/>
      <c r="DJ105" s="198"/>
      <c r="DK105" s="198"/>
      <c r="DL105" s="198"/>
      <c r="DM105" s="198"/>
      <c r="DN105" s="198"/>
      <c r="DO105" s="198"/>
      <c r="DP105" s="198"/>
      <c r="DQ105" s="198"/>
      <c r="DR105" s="198"/>
      <c r="DS105" s="198"/>
      <c r="DT105" s="198"/>
      <c r="DU105" s="198"/>
      <c r="DV105" s="198"/>
      <c r="DW105" s="198"/>
      <c r="DX105" s="198"/>
      <c r="DY105" s="198"/>
      <c r="DZ105" s="198"/>
      <c r="EA105" s="198"/>
      <c r="EB105" s="198"/>
      <c r="EC105" s="198"/>
      <c r="ED105" s="198"/>
      <c r="EE105" s="198"/>
      <c r="EF105" s="198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198"/>
      <c r="EQ105" s="198"/>
      <c r="ER105" s="198"/>
      <c r="ES105" s="198"/>
      <c r="ET105" s="198"/>
      <c r="EU105" s="198"/>
      <c r="EV105" s="198"/>
      <c r="EW105" s="198"/>
      <c r="EX105" s="198"/>
      <c r="EY105" s="198"/>
      <c r="EZ105" s="198"/>
      <c r="FA105" s="198"/>
      <c r="FB105" s="198"/>
      <c r="FC105" s="198"/>
      <c r="FD105" s="198"/>
      <c r="FE105" s="198"/>
      <c r="FF105" s="198"/>
      <c r="FG105" s="198"/>
      <c r="FH105" s="198"/>
      <c r="FI105" s="198"/>
      <c r="FJ105" s="198"/>
      <c r="FK105" s="198"/>
      <c r="FL105" s="198"/>
      <c r="FM105" s="198"/>
      <c r="FN105" s="198"/>
      <c r="FO105" s="198"/>
      <c r="FP105" s="198"/>
      <c r="FQ105" s="198"/>
      <c r="FR105" s="198"/>
      <c r="FS105" s="198"/>
      <c r="FT105" s="198"/>
      <c r="FU105" s="198"/>
      <c r="FV105" s="198"/>
      <c r="FW105" s="198"/>
    </row>
    <row r="106" spans="1:179" s="200" customFormat="1" ht="30" x14ac:dyDescent="0.25">
      <c r="A106" s="194">
        <f t="shared" si="1"/>
        <v>91</v>
      </c>
      <c r="B106" s="195" t="s">
        <v>982</v>
      </c>
      <c r="C106" s="196" t="s">
        <v>237</v>
      </c>
      <c r="D106" s="197">
        <v>0</v>
      </c>
      <c r="E106" s="197"/>
      <c r="F106" s="197">
        <v>0</v>
      </c>
      <c r="G106" s="197">
        <v>2015</v>
      </c>
      <c r="H106" s="197">
        <v>2015</v>
      </c>
      <c r="I106" s="197" t="s">
        <v>375</v>
      </c>
      <c r="J106" s="197" t="s">
        <v>266</v>
      </c>
      <c r="K106" s="197" t="s">
        <v>266</v>
      </c>
      <c r="L106" s="197" t="s">
        <v>266</v>
      </c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198"/>
      <c r="AX106" s="198"/>
      <c r="AY106" s="198"/>
      <c r="AZ106" s="198"/>
      <c r="BA106" s="198"/>
      <c r="BB106" s="198"/>
      <c r="BC106" s="198"/>
      <c r="BD106" s="198"/>
      <c r="BE106" s="198"/>
      <c r="BF106" s="198"/>
      <c r="BG106" s="198"/>
      <c r="BH106" s="198"/>
      <c r="BI106" s="198"/>
      <c r="BJ106" s="198"/>
      <c r="BK106" s="198"/>
      <c r="BL106" s="198"/>
      <c r="BM106" s="198"/>
      <c r="BN106" s="198"/>
      <c r="BO106" s="198"/>
      <c r="BP106" s="198"/>
      <c r="BQ106" s="198"/>
      <c r="BR106" s="198"/>
      <c r="BS106" s="198"/>
      <c r="BT106" s="198"/>
      <c r="BU106" s="198"/>
      <c r="BV106" s="198"/>
      <c r="BW106" s="198"/>
      <c r="BX106" s="198"/>
      <c r="BY106" s="198"/>
      <c r="BZ106" s="198"/>
      <c r="CA106" s="198"/>
      <c r="CB106" s="198"/>
      <c r="CC106" s="198"/>
      <c r="CD106" s="198"/>
      <c r="CE106" s="198"/>
      <c r="CF106" s="198"/>
      <c r="CG106" s="198"/>
      <c r="CH106" s="198"/>
      <c r="CI106" s="198"/>
      <c r="CJ106" s="198"/>
      <c r="CK106" s="198"/>
      <c r="CL106" s="198"/>
      <c r="CM106" s="198"/>
      <c r="CN106" s="198"/>
      <c r="CO106" s="198"/>
      <c r="CP106" s="198"/>
      <c r="CQ106" s="198"/>
      <c r="CR106" s="198"/>
      <c r="CS106" s="198"/>
      <c r="CT106" s="198"/>
      <c r="CU106" s="198"/>
      <c r="CV106" s="198"/>
      <c r="CW106" s="198"/>
      <c r="CX106" s="198"/>
      <c r="CY106" s="198"/>
      <c r="CZ106" s="198"/>
      <c r="DA106" s="198"/>
      <c r="DB106" s="198"/>
      <c r="DC106" s="198"/>
      <c r="DD106" s="198"/>
      <c r="DE106" s="198"/>
      <c r="DF106" s="198"/>
      <c r="DG106" s="198"/>
      <c r="DH106" s="198"/>
      <c r="DI106" s="198"/>
      <c r="DJ106" s="198"/>
      <c r="DK106" s="198"/>
      <c r="DL106" s="198"/>
      <c r="DM106" s="198"/>
      <c r="DN106" s="198"/>
      <c r="DO106" s="198"/>
      <c r="DP106" s="198"/>
      <c r="DQ106" s="198"/>
      <c r="DR106" s="198"/>
      <c r="DS106" s="198"/>
      <c r="DT106" s="198"/>
      <c r="DU106" s="198"/>
      <c r="DV106" s="198"/>
      <c r="DW106" s="198"/>
      <c r="DX106" s="198"/>
      <c r="DY106" s="198"/>
      <c r="DZ106" s="198"/>
      <c r="EA106" s="198"/>
      <c r="EB106" s="198"/>
      <c r="EC106" s="198"/>
      <c r="ED106" s="198"/>
      <c r="EE106" s="198"/>
      <c r="EF106" s="198"/>
      <c r="EG106" s="198"/>
      <c r="EH106" s="198"/>
      <c r="EI106" s="198"/>
      <c r="EJ106" s="198"/>
      <c r="EK106" s="198"/>
      <c r="EL106" s="198"/>
      <c r="EM106" s="198"/>
      <c r="EN106" s="198"/>
      <c r="EO106" s="198"/>
      <c r="EP106" s="198"/>
      <c r="EQ106" s="198"/>
      <c r="ER106" s="198"/>
      <c r="ES106" s="198"/>
      <c r="ET106" s="198"/>
      <c r="EU106" s="198"/>
      <c r="EV106" s="198"/>
      <c r="EW106" s="198"/>
      <c r="EX106" s="198"/>
      <c r="EY106" s="198"/>
      <c r="EZ106" s="198"/>
      <c r="FA106" s="198"/>
      <c r="FB106" s="198"/>
      <c r="FC106" s="198"/>
      <c r="FD106" s="198"/>
      <c r="FE106" s="198"/>
      <c r="FF106" s="198"/>
      <c r="FG106" s="198"/>
      <c r="FH106" s="198"/>
      <c r="FI106" s="198"/>
      <c r="FJ106" s="198"/>
      <c r="FK106" s="198"/>
      <c r="FL106" s="198"/>
      <c r="FM106" s="198"/>
      <c r="FN106" s="198"/>
      <c r="FO106" s="198"/>
      <c r="FP106" s="198"/>
      <c r="FQ106" s="198"/>
      <c r="FR106" s="198"/>
      <c r="FS106" s="198"/>
      <c r="FT106" s="198"/>
      <c r="FU106" s="198"/>
      <c r="FV106" s="198"/>
      <c r="FW106" s="198"/>
    </row>
    <row r="107" spans="1:179" s="200" customFormat="1" ht="30" x14ac:dyDescent="0.25">
      <c r="A107" s="194">
        <f t="shared" si="1"/>
        <v>92</v>
      </c>
      <c r="B107" s="195" t="s">
        <v>983</v>
      </c>
      <c r="C107" s="196" t="s">
        <v>237</v>
      </c>
      <c r="D107" s="197">
        <v>0</v>
      </c>
      <c r="E107" s="197"/>
      <c r="F107" s="197">
        <v>0</v>
      </c>
      <c r="G107" s="197">
        <v>2015</v>
      </c>
      <c r="H107" s="197">
        <v>2015</v>
      </c>
      <c r="I107" s="197" t="s">
        <v>375</v>
      </c>
      <c r="J107" s="197" t="s">
        <v>266</v>
      </c>
      <c r="K107" s="197" t="s">
        <v>266</v>
      </c>
      <c r="L107" s="197" t="s">
        <v>266</v>
      </c>
      <c r="M107" s="198"/>
      <c r="N107" s="198"/>
      <c r="O107" s="198"/>
      <c r="P107" s="198"/>
      <c r="Q107" s="198"/>
      <c r="R107" s="198"/>
      <c r="S107" s="198"/>
      <c r="T107" s="198"/>
      <c r="U107" s="198"/>
      <c r="V107" s="198"/>
      <c r="W107" s="198"/>
      <c r="X107" s="198"/>
      <c r="Y107" s="198"/>
      <c r="Z107" s="198"/>
      <c r="AA107" s="198"/>
      <c r="AB107" s="198"/>
      <c r="AC107" s="198"/>
      <c r="AD107" s="198"/>
      <c r="AE107" s="198"/>
      <c r="AF107" s="198"/>
      <c r="AG107" s="198"/>
      <c r="AH107" s="198"/>
      <c r="AI107" s="198"/>
      <c r="AJ107" s="198"/>
      <c r="AK107" s="198"/>
      <c r="AL107" s="198"/>
      <c r="AM107" s="198"/>
      <c r="AN107" s="198"/>
      <c r="AO107" s="198"/>
      <c r="AP107" s="198"/>
      <c r="AQ107" s="198"/>
      <c r="AR107" s="198"/>
      <c r="AS107" s="198"/>
      <c r="AT107" s="198"/>
      <c r="AU107" s="198"/>
      <c r="AV107" s="198"/>
      <c r="AW107" s="198"/>
      <c r="AX107" s="198"/>
      <c r="AY107" s="198"/>
      <c r="AZ107" s="198"/>
      <c r="BA107" s="198"/>
      <c r="BB107" s="198"/>
      <c r="BC107" s="198"/>
      <c r="BD107" s="198"/>
      <c r="BE107" s="198"/>
      <c r="BF107" s="198"/>
      <c r="BG107" s="198"/>
      <c r="BH107" s="198"/>
      <c r="BI107" s="198"/>
      <c r="BJ107" s="198"/>
      <c r="BK107" s="198"/>
      <c r="BL107" s="198"/>
      <c r="BM107" s="198"/>
      <c r="BN107" s="198"/>
      <c r="BO107" s="198"/>
      <c r="BP107" s="198"/>
      <c r="BQ107" s="198"/>
      <c r="BR107" s="198"/>
      <c r="BS107" s="198"/>
      <c r="BT107" s="198"/>
      <c r="BU107" s="198"/>
      <c r="BV107" s="198"/>
      <c r="BW107" s="198"/>
      <c r="BX107" s="198"/>
      <c r="BY107" s="198"/>
      <c r="BZ107" s="198"/>
      <c r="CA107" s="198"/>
      <c r="CB107" s="198"/>
      <c r="CC107" s="198"/>
      <c r="CD107" s="198"/>
      <c r="CE107" s="198"/>
      <c r="CF107" s="198"/>
      <c r="CG107" s="198"/>
      <c r="CH107" s="198"/>
      <c r="CI107" s="198"/>
      <c r="CJ107" s="198"/>
      <c r="CK107" s="198"/>
      <c r="CL107" s="198"/>
      <c r="CM107" s="198"/>
      <c r="CN107" s="198"/>
      <c r="CO107" s="198"/>
      <c r="CP107" s="198"/>
      <c r="CQ107" s="198"/>
      <c r="CR107" s="198"/>
      <c r="CS107" s="198"/>
      <c r="CT107" s="198"/>
      <c r="CU107" s="198"/>
      <c r="CV107" s="198"/>
      <c r="CW107" s="198"/>
      <c r="CX107" s="198"/>
      <c r="CY107" s="198"/>
      <c r="CZ107" s="198"/>
      <c r="DA107" s="198"/>
      <c r="DB107" s="198"/>
      <c r="DC107" s="198"/>
      <c r="DD107" s="198"/>
      <c r="DE107" s="198"/>
      <c r="DF107" s="198"/>
      <c r="DG107" s="198"/>
      <c r="DH107" s="198"/>
      <c r="DI107" s="198"/>
      <c r="DJ107" s="198"/>
      <c r="DK107" s="198"/>
      <c r="DL107" s="198"/>
      <c r="DM107" s="198"/>
      <c r="DN107" s="198"/>
      <c r="DO107" s="198"/>
      <c r="DP107" s="198"/>
      <c r="DQ107" s="198"/>
      <c r="DR107" s="198"/>
      <c r="DS107" s="198"/>
      <c r="DT107" s="198"/>
      <c r="DU107" s="198"/>
      <c r="DV107" s="198"/>
      <c r="DW107" s="198"/>
      <c r="DX107" s="198"/>
      <c r="DY107" s="198"/>
      <c r="DZ107" s="198"/>
      <c r="EA107" s="198"/>
      <c r="EB107" s="198"/>
      <c r="EC107" s="198"/>
      <c r="ED107" s="198"/>
      <c r="EE107" s="198"/>
      <c r="EF107" s="198"/>
      <c r="EG107" s="198"/>
      <c r="EH107" s="198"/>
      <c r="EI107" s="198"/>
      <c r="EJ107" s="198"/>
      <c r="EK107" s="198"/>
      <c r="EL107" s="198"/>
      <c r="EM107" s="198"/>
      <c r="EN107" s="198"/>
      <c r="EO107" s="198"/>
      <c r="EP107" s="198"/>
      <c r="EQ107" s="198"/>
      <c r="ER107" s="198"/>
      <c r="ES107" s="198"/>
      <c r="ET107" s="198"/>
      <c r="EU107" s="198"/>
      <c r="EV107" s="198"/>
      <c r="EW107" s="198"/>
      <c r="EX107" s="198"/>
      <c r="EY107" s="198"/>
      <c r="EZ107" s="198"/>
      <c r="FA107" s="198"/>
      <c r="FB107" s="198"/>
      <c r="FC107" s="198"/>
      <c r="FD107" s="198"/>
      <c r="FE107" s="198"/>
      <c r="FF107" s="198"/>
      <c r="FG107" s="198"/>
      <c r="FH107" s="198"/>
      <c r="FI107" s="198"/>
      <c r="FJ107" s="198"/>
      <c r="FK107" s="198"/>
      <c r="FL107" s="198"/>
      <c r="FM107" s="198"/>
      <c r="FN107" s="198"/>
      <c r="FO107" s="198"/>
      <c r="FP107" s="198"/>
      <c r="FQ107" s="198"/>
      <c r="FR107" s="198"/>
      <c r="FS107" s="198"/>
      <c r="FT107" s="198"/>
      <c r="FU107" s="198"/>
      <c r="FV107" s="198"/>
      <c r="FW107" s="198"/>
    </row>
    <row r="108" spans="1:179" s="200" customFormat="1" ht="30" x14ac:dyDescent="0.25">
      <c r="A108" s="194">
        <f t="shared" si="1"/>
        <v>93</v>
      </c>
      <c r="B108" s="195" t="s">
        <v>984</v>
      </c>
      <c r="C108" s="196" t="s">
        <v>237</v>
      </c>
      <c r="D108" s="197">
        <v>0</v>
      </c>
      <c r="E108" s="197"/>
      <c r="F108" s="197">
        <v>0</v>
      </c>
      <c r="G108" s="197">
        <v>2015</v>
      </c>
      <c r="H108" s="197">
        <v>2015</v>
      </c>
      <c r="I108" s="197" t="s">
        <v>375</v>
      </c>
      <c r="J108" s="197" t="s">
        <v>266</v>
      </c>
      <c r="K108" s="197" t="s">
        <v>266</v>
      </c>
      <c r="L108" s="197" t="s">
        <v>266</v>
      </c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8"/>
      <c r="Y108" s="198"/>
      <c r="Z108" s="198"/>
      <c r="AA108" s="198"/>
      <c r="AB108" s="198"/>
      <c r="AC108" s="198"/>
      <c r="AD108" s="198"/>
      <c r="AE108" s="198"/>
      <c r="AF108" s="198"/>
      <c r="AG108" s="198"/>
      <c r="AH108" s="198"/>
      <c r="AI108" s="198"/>
      <c r="AJ108" s="198"/>
      <c r="AK108" s="198"/>
      <c r="AL108" s="198"/>
      <c r="AM108" s="198"/>
      <c r="AN108" s="198"/>
      <c r="AO108" s="198"/>
      <c r="AP108" s="198"/>
      <c r="AQ108" s="198"/>
      <c r="AR108" s="198"/>
      <c r="AS108" s="198"/>
      <c r="AT108" s="198"/>
      <c r="AU108" s="198"/>
      <c r="AV108" s="198"/>
      <c r="AW108" s="198"/>
      <c r="AX108" s="198"/>
      <c r="AY108" s="198"/>
      <c r="AZ108" s="198"/>
      <c r="BA108" s="198"/>
      <c r="BB108" s="198"/>
      <c r="BC108" s="198"/>
      <c r="BD108" s="198"/>
      <c r="BE108" s="198"/>
      <c r="BF108" s="198"/>
      <c r="BG108" s="198"/>
      <c r="BH108" s="198"/>
      <c r="BI108" s="198"/>
      <c r="BJ108" s="198"/>
      <c r="BK108" s="198"/>
      <c r="BL108" s="198"/>
      <c r="BM108" s="198"/>
      <c r="BN108" s="198"/>
      <c r="BO108" s="198"/>
      <c r="BP108" s="198"/>
      <c r="BQ108" s="198"/>
      <c r="BR108" s="198"/>
      <c r="BS108" s="198"/>
      <c r="BT108" s="198"/>
      <c r="BU108" s="198"/>
      <c r="BV108" s="198"/>
      <c r="BW108" s="198"/>
      <c r="BX108" s="198"/>
      <c r="BY108" s="198"/>
      <c r="BZ108" s="198"/>
      <c r="CA108" s="198"/>
      <c r="CB108" s="198"/>
      <c r="CC108" s="198"/>
      <c r="CD108" s="198"/>
      <c r="CE108" s="198"/>
      <c r="CF108" s="198"/>
      <c r="CG108" s="198"/>
      <c r="CH108" s="198"/>
      <c r="CI108" s="198"/>
      <c r="CJ108" s="198"/>
      <c r="CK108" s="198"/>
      <c r="CL108" s="198"/>
      <c r="CM108" s="198"/>
      <c r="CN108" s="198"/>
      <c r="CO108" s="198"/>
      <c r="CP108" s="198"/>
      <c r="CQ108" s="198"/>
      <c r="CR108" s="198"/>
      <c r="CS108" s="198"/>
      <c r="CT108" s="198"/>
      <c r="CU108" s="198"/>
      <c r="CV108" s="198"/>
      <c r="CW108" s="198"/>
      <c r="CX108" s="198"/>
      <c r="CY108" s="198"/>
      <c r="CZ108" s="198"/>
      <c r="DA108" s="198"/>
      <c r="DB108" s="198"/>
      <c r="DC108" s="198"/>
      <c r="DD108" s="198"/>
      <c r="DE108" s="198"/>
      <c r="DF108" s="198"/>
      <c r="DG108" s="198"/>
      <c r="DH108" s="198"/>
      <c r="DI108" s="198"/>
      <c r="DJ108" s="198"/>
      <c r="DK108" s="198"/>
      <c r="DL108" s="198"/>
      <c r="DM108" s="198"/>
      <c r="DN108" s="198"/>
      <c r="DO108" s="198"/>
      <c r="DP108" s="198"/>
      <c r="DQ108" s="198"/>
      <c r="DR108" s="198"/>
      <c r="DS108" s="198"/>
      <c r="DT108" s="198"/>
      <c r="DU108" s="198"/>
      <c r="DV108" s="198"/>
      <c r="DW108" s="198"/>
      <c r="DX108" s="198"/>
      <c r="DY108" s="198"/>
      <c r="DZ108" s="198"/>
      <c r="EA108" s="198"/>
      <c r="EB108" s="198"/>
      <c r="EC108" s="198"/>
      <c r="ED108" s="198"/>
      <c r="EE108" s="198"/>
      <c r="EF108" s="198"/>
      <c r="EG108" s="198"/>
      <c r="EH108" s="198"/>
      <c r="EI108" s="198"/>
      <c r="EJ108" s="198"/>
      <c r="EK108" s="198"/>
      <c r="EL108" s="198"/>
      <c r="EM108" s="198"/>
      <c r="EN108" s="198"/>
      <c r="EO108" s="198"/>
      <c r="EP108" s="198"/>
      <c r="EQ108" s="198"/>
      <c r="ER108" s="198"/>
      <c r="ES108" s="198"/>
      <c r="ET108" s="198"/>
      <c r="EU108" s="198"/>
      <c r="EV108" s="198"/>
      <c r="EW108" s="198"/>
      <c r="EX108" s="198"/>
      <c r="EY108" s="198"/>
      <c r="EZ108" s="198"/>
      <c r="FA108" s="198"/>
      <c r="FB108" s="198"/>
      <c r="FC108" s="198"/>
      <c r="FD108" s="198"/>
      <c r="FE108" s="198"/>
      <c r="FF108" s="198"/>
      <c r="FG108" s="198"/>
      <c r="FH108" s="198"/>
      <c r="FI108" s="198"/>
      <c r="FJ108" s="198"/>
      <c r="FK108" s="198"/>
      <c r="FL108" s="198"/>
      <c r="FM108" s="198"/>
      <c r="FN108" s="198"/>
      <c r="FO108" s="198"/>
      <c r="FP108" s="198"/>
      <c r="FQ108" s="198"/>
      <c r="FR108" s="198"/>
      <c r="FS108" s="198"/>
      <c r="FT108" s="198"/>
      <c r="FU108" s="198"/>
      <c r="FV108" s="198"/>
      <c r="FW108" s="198"/>
    </row>
    <row r="109" spans="1:179" s="200" customFormat="1" ht="30" x14ac:dyDescent="0.25">
      <c r="A109" s="194">
        <f t="shared" si="1"/>
        <v>94</v>
      </c>
      <c r="B109" s="195" t="s">
        <v>985</v>
      </c>
      <c r="C109" s="196" t="s">
        <v>237</v>
      </c>
      <c r="D109" s="197">
        <v>0</v>
      </c>
      <c r="E109" s="197"/>
      <c r="F109" s="197">
        <v>0</v>
      </c>
      <c r="G109" s="197">
        <v>2015</v>
      </c>
      <c r="H109" s="197">
        <v>2015</v>
      </c>
      <c r="I109" s="197" t="s">
        <v>375</v>
      </c>
      <c r="J109" s="197" t="s">
        <v>266</v>
      </c>
      <c r="K109" s="197" t="s">
        <v>266</v>
      </c>
      <c r="L109" s="197" t="s">
        <v>266</v>
      </c>
      <c r="M109" s="198"/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X109" s="198"/>
      <c r="Y109" s="198"/>
      <c r="Z109" s="198"/>
      <c r="AA109" s="198"/>
      <c r="AB109" s="198"/>
      <c r="AC109" s="198"/>
      <c r="AD109" s="198"/>
      <c r="AE109" s="198"/>
      <c r="AF109" s="198"/>
      <c r="AG109" s="198"/>
      <c r="AH109" s="198"/>
      <c r="AI109" s="198"/>
      <c r="AJ109" s="198"/>
      <c r="AK109" s="198"/>
      <c r="AL109" s="198"/>
      <c r="AM109" s="198"/>
      <c r="AN109" s="198"/>
      <c r="AO109" s="198"/>
      <c r="AP109" s="198"/>
      <c r="AQ109" s="198"/>
      <c r="AR109" s="198"/>
      <c r="AS109" s="198"/>
      <c r="AT109" s="198"/>
      <c r="AU109" s="198"/>
      <c r="AV109" s="198"/>
      <c r="AW109" s="198"/>
      <c r="AX109" s="198"/>
      <c r="AY109" s="198"/>
      <c r="AZ109" s="198"/>
      <c r="BA109" s="198"/>
      <c r="BB109" s="198"/>
      <c r="BC109" s="198"/>
      <c r="BD109" s="198"/>
      <c r="BE109" s="198"/>
      <c r="BF109" s="198"/>
      <c r="BG109" s="198"/>
      <c r="BH109" s="198"/>
      <c r="BI109" s="198"/>
      <c r="BJ109" s="198"/>
      <c r="BK109" s="198"/>
      <c r="BL109" s="198"/>
      <c r="BM109" s="198"/>
      <c r="BN109" s="198"/>
      <c r="BO109" s="198"/>
      <c r="BP109" s="198"/>
      <c r="BQ109" s="198"/>
      <c r="BR109" s="198"/>
      <c r="BS109" s="198"/>
      <c r="BT109" s="198"/>
      <c r="BU109" s="198"/>
      <c r="BV109" s="198"/>
      <c r="BW109" s="198"/>
      <c r="BX109" s="198"/>
      <c r="BY109" s="198"/>
      <c r="BZ109" s="198"/>
      <c r="CA109" s="198"/>
      <c r="CB109" s="198"/>
      <c r="CC109" s="198"/>
      <c r="CD109" s="198"/>
      <c r="CE109" s="198"/>
      <c r="CF109" s="198"/>
      <c r="CG109" s="198"/>
      <c r="CH109" s="198"/>
      <c r="CI109" s="198"/>
      <c r="CJ109" s="198"/>
      <c r="CK109" s="198"/>
      <c r="CL109" s="198"/>
      <c r="CM109" s="198"/>
      <c r="CN109" s="198"/>
      <c r="CO109" s="198"/>
      <c r="CP109" s="198"/>
      <c r="CQ109" s="198"/>
      <c r="CR109" s="198"/>
      <c r="CS109" s="198"/>
      <c r="CT109" s="198"/>
      <c r="CU109" s="198"/>
      <c r="CV109" s="198"/>
      <c r="CW109" s="198"/>
      <c r="CX109" s="198"/>
      <c r="CY109" s="198"/>
      <c r="CZ109" s="198"/>
      <c r="DA109" s="198"/>
      <c r="DB109" s="198"/>
      <c r="DC109" s="198"/>
      <c r="DD109" s="198"/>
      <c r="DE109" s="198"/>
      <c r="DF109" s="198"/>
      <c r="DG109" s="198"/>
      <c r="DH109" s="198"/>
      <c r="DI109" s="198"/>
      <c r="DJ109" s="198"/>
      <c r="DK109" s="198"/>
      <c r="DL109" s="198"/>
      <c r="DM109" s="198"/>
      <c r="DN109" s="198"/>
      <c r="DO109" s="198"/>
      <c r="DP109" s="198"/>
      <c r="DQ109" s="198"/>
      <c r="DR109" s="198"/>
      <c r="DS109" s="198"/>
      <c r="DT109" s="198"/>
      <c r="DU109" s="198"/>
      <c r="DV109" s="198"/>
      <c r="DW109" s="198"/>
      <c r="DX109" s="198"/>
      <c r="DY109" s="198"/>
      <c r="DZ109" s="198"/>
      <c r="EA109" s="198"/>
      <c r="EB109" s="198"/>
      <c r="EC109" s="198"/>
      <c r="ED109" s="198"/>
      <c r="EE109" s="198"/>
      <c r="EF109" s="198"/>
      <c r="EG109" s="198"/>
      <c r="EH109" s="198"/>
      <c r="EI109" s="198"/>
      <c r="EJ109" s="198"/>
      <c r="EK109" s="198"/>
      <c r="EL109" s="198"/>
      <c r="EM109" s="198"/>
      <c r="EN109" s="198"/>
      <c r="EO109" s="198"/>
      <c r="EP109" s="198"/>
      <c r="EQ109" s="198"/>
      <c r="ER109" s="198"/>
      <c r="ES109" s="198"/>
      <c r="ET109" s="198"/>
      <c r="EU109" s="198"/>
      <c r="EV109" s="198"/>
      <c r="EW109" s="198"/>
      <c r="EX109" s="198"/>
      <c r="EY109" s="198"/>
      <c r="EZ109" s="198"/>
      <c r="FA109" s="198"/>
      <c r="FB109" s="198"/>
      <c r="FC109" s="198"/>
      <c r="FD109" s="198"/>
      <c r="FE109" s="198"/>
      <c r="FF109" s="198"/>
      <c r="FG109" s="198"/>
      <c r="FH109" s="198"/>
      <c r="FI109" s="198"/>
      <c r="FJ109" s="198"/>
      <c r="FK109" s="198"/>
      <c r="FL109" s="198"/>
      <c r="FM109" s="198"/>
      <c r="FN109" s="198"/>
      <c r="FO109" s="198"/>
      <c r="FP109" s="198"/>
      <c r="FQ109" s="198"/>
      <c r="FR109" s="198"/>
      <c r="FS109" s="198"/>
      <c r="FT109" s="198"/>
      <c r="FU109" s="198"/>
      <c r="FV109" s="198"/>
      <c r="FW109" s="198"/>
    </row>
    <row r="110" spans="1:179" s="200" customFormat="1" ht="30" x14ac:dyDescent="0.25">
      <c r="A110" s="194">
        <f t="shared" si="1"/>
        <v>95</v>
      </c>
      <c r="B110" s="195" t="s">
        <v>986</v>
      </c>
      <c r="C110" s="196" t="s">
        <v>237</v>
      </c>
      <c r="D110" s="197">
        <v>0</v>
      </c>
      <c r="E110" s="197"/>
      <c r="F110" s="197">
        <v>0</v>
      </c>
      <c r="G110" s="197">
        <v>2015</v>
      </c>
      <c r="H110" s="197">
        <v>2015</v>
      </c>
      <c r="I110" s="197" t="s">
        <v>375</v>
      </c>
      <c r="J110" s="197" t="s">
        <v>266</v>
      </c>
      <c r="K110" s="197" t="s">
        <v>266</v>
      </c>
      <c r="L110" s="197" t="s">
        <v>266</v>
      </c>
      <c r="M110" s="198"/>
      <c r="N110" s="198"/>
      <c r="O110" s="198"/>
      <c r="P110" s="198"/>
      <c r="Q110" s="198"/>
      <c r="R110" s="198"/>
      <c r="S110" s="198"/>
      <c r="T110" s="198"/>
      <c r="U110" s="198"/>
      <c r="V110" s="198"/>
      <c r="W110" s="198"/>
      <c r="X110" s="198"/>
      <c r="Y110" s="198"/>
      <c r="Z110" s="198"/>
      <c r="AA110" s="198"/>
      <c r="AB110" s="198"/>
      <c r="AC110" s="198"/>
      <c r="AD110" s="198"/>
      <c r="AE110" s="198"/>
      <c r="AF110" s="198"/>
      <c r="AG110" s="198"/>
      <c r="AH110" s="198"/>
      <c r="AI110" s="198"/>
      <c r="AJ110" s="198"/>
      <c r="AK110" s="198"/>
      <c r="AL110" s="198"/>
      <c r="AM110" s="198"/>
      <c r="AN110" s="198"/>
      <c r="AO110" s="198"/>
      <c r="AP110" s="198"/>
      <c r="AQ110" s="198"/>
      <c r="AR110" s="198"/>
      <c r="AS110" s="198"/>
      <c r="AT110" s="198"/>
      <c r="AU110" s="198"/>
      <c r="AV110" s="198"/>
      <c r="AW110" s="198"/>
      <c r="AX110" s="198"/>
      <c r="AY110" s="198"/>
      <c r="AZ110" s="198"/>
      <c r="BA110" s="198"/>
      <c r="BB110" s="198"/>
      <c r="BC110" s="198"/>
      <c r="BD110" s="198"/>
      <c r="BE110" s="198"/>
      <c r="BF110" s="198"/>
      <c r="BG110" s="198"/>
      <c r="BH110" s="198"/>
      <c r="BI110" s="198"/>
      <c r="BJ110" s="198"/>
      <c r="BK110" s="198"/>
      <c r="BL110" s="198"/>
      <c r="BM110" s="198"/>
      <c r="BN110" s="198"/>
      <c r="BO110" s="198"/>
      <c r="BP110" s="198"/>
      <c r="BQ110" s="198"/>
      <c r="BR110" s="198"/>
      <c r="BS110" s="198"/>
      <c r="BT110" s="198"/>
      <c r="BU110" s="198"/>
      <c r="BV110" s="198"/>
      <c r="BW110" s="198"/>
      <c r="BX110" s="198"/>
      <c r="BY110" s="198"/>
      <c r="BZ110" s="198"/>
      <c r="CA110" s="198"/>
      <c r="CB110" s="198"/>
      <c r="CC110" s="198"/>
      <c r="CD110" s="198"/>
      <c r="CE110" s="198"/>
      <c r="CF110" s="198"/>
      <c r="CG110" s="198"/>
      <c r="CH110" s="198"/>
      <c r="CI110" s="198"/>
      <c r="CJ110" s="198"/>
      <c r="CK110" s="198"/>
      <c r="CL110" s="198"/>
      <c r="CM110" s="198"/>
      <c r="CN110" s="198"/>
      <c r="CO110" s="198"/>
      <c r="CP110" s="198"/>
      <c r="CQ110" s="198"/>
      <c r="CR110" s="198"/>
      <c r="CS110" s="198"/>
      <c r="CT110" s="198"/>
      <c r="CU110" s="198"/>
      <c r="CV110" s="198"/>
      <c r="CW110" s="198"/>
      <c r="CX110" s="198"/>
      <c r="CY110" s="198"/>
      <c r="CZ110" s="198"/>
      <c r="DA110" s="198"/>
      <c r="DB110" s="198"/>
      <c r="DC110" s="198"/>
      <c r="DD110" s="198"/>
      <c r="DE110" s="198"/>
      <c r="DF110" s="198"/>
      <c r="DG110" s="198"/>
      <c r="DH110" s="198"/>
      <c r="DI110" s="198"/>
      <c r="DJ110" s="198"/>
      <c r="DK110" s="198"/>
      <c r="DL110" s="198"/>
      <c r="DM110" s="198"/>
      <c r="DN110" s="198"/>
      <c r="DO110" s="198"/>
      <c r="DP110" s="198"/>
      <c r="DQ110" s="198"/>
      <c r="DR110" s="198"/>
      <c r="DS110" s="198"/>
      <c r="DT110" s="198"/>
      <c r="DU110" s="198"/>
      <c r="DV110" s="198"/>
      <c r="DW110" s="198"/>
      <c r="DX110" s="198"/>
      <c r="DY110" s="198"/>
      <c r="DZ110" s="198"/>
      <c r="EA110" s="198"/>
      <c r="EB110" s="198"/>
      <c r="EC110" s="198"/>
      <c r="ED110" s="198"/>
      <c r="EE110" s="198"/>
      <c r="EF110" s="198"/>
      <c r="EG110" s="198"/>
      <c r="EH110" s="198"/>
      <c r="EI110" s="198"/>
      <c r="EJ110" s="198"/>
      <c r="EK110" s="198"/>
      <c r="EL110" s="198"/>
      <c r="EM110" s="198"/>
      <c r="EN110" s="198"/>
      <c r="EO110" s="198"/>
      <c r="EP110" s="198"/>
      <c r="EQ110" s="198"/>
      <c r="ER110" s="198"/>
      <c r="ES110" s="198"/>
      <c r="ET110" s="198"/>
      <c r="EU110" s="198"/>
      <c r="EV110" s="198"/>
      <c r="EW110" s="198"/>
      <c r="EX110" s="198"/>
      <c r="EY110" s="198"/>
      <c r="EZ110" s="198"/>
      <c r="FA110" s="198"/>
      <c r="FB110" s="198"/>
      <c r="FC110" s="198"/>
      <c r="FD110" s="198"/>
      <c r="FE110" s="198"/>
      <c r="FF110" s="198"/>
      <c r="FG110" s="198"/>
      <c r="FH110" s="198"/>
      <c r="FI110" s="198"/>
      <c r="FJ110" s="198"/>
      <c r="FK110" s="198"/>
      <c r="FL110" s="198"/>
      <c r="FM110" s="198"/>
      <c r="FN110" s="198"/>
      <c r="FO110" s="198"/>
      <c r="FP110" s="198"/>
      <c r="FQ110" s="198"/>
      <c r="FR110" s="198"/>
      <c r="FS110" s="198"/>
      <c r="FT110" s="198"/>
      <c r="FU110" s="198"/>
      <c r="FV110" s="198"/>
      <c r="FW110" s="198"/>
    </row>
    <row r="111" spans="1:179" s="200" customFormat="1" ht="30" x14ac:dyDescent="0.25">
      <c r="A111" s="194">
        <f t="shared" si="1"/>
        <v>96</v>
      </c>
      <c r="B111" s="195" t="s">
        <v>987</v>
      </c>
      <c r="C111" s="196" t="s">
        <v>237</v>
      </c>
      <c r="D111" s="197">
        <v>0</v>
      </c>
      <c r="E111" s="197"/>
      <c r="F111" s="197">
        <v>0</v>
      </c>
      <c r="G111" s="197">
        <v>2015</v>
      </c>
      <c r="H111" s="197">
        <v>2015</v>
      </c>
      <c r="I111" s="197" t="s">
        <v>375</v>
      </c>
      <c r="J111" s="197" t="s">
        <v>266</v>
      </c>
      <c r="K111" s="197" t="s">
        <v>266</v>
      </c>
      <c r="L111" s="197" t="s">
        <v>266</v>
      </c>
      <c r="M111" s="198"/>
      <c r="N111" s="198"/>
      <c r="O111" s="198"/>
      <c r="P111" s="198"/>
      <c r="Q111" s="198"/>
      <c r="R111" s="198"/>
      <c r="S111" s="198"/>
      <c r="T111" s="198"/>
      <c r="U111" s="198"/>
      <c r="V111" s="198"/>
      <c r="W111" s="198"/>
      <c r="X111" s="198"/>
      <c r="Y111" s="198"/>
      <c r="Z111" s="198"/>
      <c r="AA111" s="198"/>
      <c r="AB111" s="198"/>
      <c r="AC111" s="198"/>
      <c r="AD111" s="198"/>
      <c r="AE111" s="198"/>
      <c r="AF111" s="198"/>
      <c r="AG111" s="198"/>
      <c r="AH111" s="198"/>
      <c r="AI111" s="198"/>
      <c r="AJ111" s="198"/>
      <c r="AK111" s="198"/>
      <c r="AL111" s="198"/>
      <c r="AM111" s="198"/>
      <c r="AN111" s="198"/>
      <c r="AO111" s="198"/>
      <c r="AP111" s="198"/>
      <c r="AQ111" s="198"/>
      <c r="AR111" s="198"/>
      <c r="AS111" s="198"/>
      <c r="AT111" s="198"/>
      <c r="AU111" s="198"/>
      <c r="AV111" s="198"/>
      <c r="AW111" s="198"/>
      <c r="AX111" s="198"/>
      <c r="AY111" s="198"/>
      <c r="AZ111" s="198"/>
      <c r="BA111" s="198"/>
      <c r="BB111" s="198"/>
      <c r="BC111" s="198"/>
      <c r="BD111" s="198"/>
      <c r="BE111" s="198"/>
      <c r="BF111" s="198"/>
      <c r="BG111" s="198"/>
      <c r="BH111" s="198"/>
      <c r="BI111" s="198"/>
      <c r="BJ111" s="198"/>
      <c r="BK111" s="198"/>
      <c r="BL111" s="198"/>
      <c r="BM111" s="198"/>
      <c r="BN111" s="198"/>
      <c r="BO111" s="198"/>
      <c r="BP111" s="198"/>
      <c r="BQ111" s="198"/>
      <c r="BR111" s="198"/>
      <c r="BS111" s="198"/>
      <c r="BT111" s="198"/>
      <c r="BU111" s="198"/>
      <c r="BV111" s="198"/>
      <c r="BW111" s="198"/>
      <c r="BX111" s="198"/>
      <c r="BY111" s="198"/>
      <c r="BZ111" s="198"/>
      <c r="CA111" s="198"/>
      <c r="CB111" s="198"/>
      <c r="CC111" s="198"/>
      <c r="CD111" s="198"/>
      <c r="CE111" s="198"/>
      <c r="CF111" s="198"/>
      <c r="CG111" s="198"/>
      <c r="CH111" s="198"/>
      <c r="CI111" s="198"/>
      <c r="CJ111" s="198"/>
      <c r="CK111" s="198"/>
      <c r="CL111" s="198"/>
      <c r="CM111" s="198"/>
      <c r="CN111" s="198"/>
      <c r="CO111" s="198"/>
      <c r="CP111" s="198"/>
      <c r="CQ111" s="198"/>
      <c r="CR111" s="198"/>
      <c r="CS111" s="198"/>
      <c r="CT111" s="198"/>
      <c r="CU111" s="198"/>
      <c r="CV111" s="198"/>
      <c r="CW111" s="198"/>
      <c r="CX111" s="198"/>
      <c r="CY111" s="198"/>
      <c r="CZ111" s="198"/>
      <c r="DA111" s="198"/>
      <c r="DB111" s="198"/>
      <c r="DC111" s="198"/>
      <c r="DD111" s="198"/>
      <c r="DE111" s="198"/>
      <c r="DF111" s="198"/>
      <c r="DG111" s="198"/>
      <c r="DH111" s="198"/>
      <c r="DI111" s="198"/>
      <c r="DJ111" s="198"/>
      <c r="DK111" s="198"/>
      <c r="DL111" s="198"/>
      <c r="DM111" s="198"/>
      <c r="DN111" s="198"/>
      <c r="DO111" s="198"/>
      <c r="DP111" s="198"/>
      <c r="DQ111" s="198"/>
      <c r="DR111" s="198"/>
      <c r="DS111" s="198"/>
      <c r="DT111" s="198"/>
      <c r="DU111" s="198"/>
      <c r="DV111" s="198"/>
      <c r="DW111" s="198"/>
      <c r="DX111" s="198"/>
      <c r="DY111" s="198"/>
      <c r="DZ111" s="198"/>
      <c r="EA111" s="198"/>
      <c r="EB111" s="198"/>
      <c r="EC111" s="198"/>
      <c r="ED111" s="198"/>
      <c r="EE111" s="198"/>
      <c r="EF111" s="198"/>
      <c r="EG111" s="198"/>
      <c r="EH111" s="198"/>
      <c r="EI111" s="198"/>
      <c r="EJ111" s="198"/>
      <c r="EK111" s="198"/>
      <c r="EL111" s="198"/>
      <c r="EM111" s="198"/>
      <c r="EN111" s="198"/>
      <c r="EO111" s="198"/>
      <c r="EP111" s="198"/>
      <c r="EQ111" s="198"/>
      <c r="ER111" s="198"/>
      <c r="ES111" s="198"/>
      <c r="ET111" s="198"/>
      <c r="EU111" s="198"/>
      <c r="EV111" s="198"/>
      <c r="EW111" s="198"/>
      <c r="EX111" s="198"/>
      <c r="EY111" s="198"/>
      <c r="EZ111" s="198"/>
      <c r="FA111" s="198"/>
      <c r="FB111" s="198"/>
      <c r="FC111" s="198"/>
      <c r="FD111" s="198"/>
      <c r="FE111" s="198"/>
      <c r="FF111" s="198"/>
      <c r="FG111" s="198"/>
      <c r="FH111" s="198"/>
      <c r="FI111" s="198"/>
      <c r="FJ111" s="198"/>
      <c r="FK111" s="198"/>
      <c r="FL111" s="198"/>
      <c r="FM111" s="198"/>
      <c r="FN111" s="198"/>
      <c r="FO111" s="198"/>
      <c r="FP111" s="198"/>
      <c r="FQ111" s="198"/>
      <c r="FR111" s="198"/>
      <c r="FS111" s="198"/>
      <c r="FT111" s="198"/>
      <c r="FU111" s="198"/>
      <c r="FV111" s="198"/>
      <c r="FW111" s="198"/>
    </row>
    <row r="112" spans="1:179" s="200" customFormat="1" ht="30" x14ac:dyDescent="0.25">
      <c r="A112" s="194">
        <f t="shared" si="1"/>
        <v>97</v>
      </c>
      <c r="B112" s="195" t="s">
        <v>988</v>
      </c>
      <c r="C112" s="196" t="s">
        <v>237</v>
      </c>
      <c r="D112" s="197">
        <v>0</v>
      </c>
      <c r="E112" s="197"/>
      <c r="F112" s="197">
        <v>0</v>
      </c>
      <c r="G112" s="197">
        <v>2015</v>
      </c>
      <c r="H112" s="197">
        <v>2015</v>
      </c>
      <c r="I112" s="197" t="s">
        <v>375</v>
      </c>
      <c r="J112" s="197" t="s">
        <v>266</v>
      </c>
      <c r="K112" s="197" t="s">
        <v>266</v>
      </c>
      <c r="L112" s="197" t="s">
        <v>266</v>
      </c>
      <c r="M112" s="198"/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8"/>
      <c r="Y112" s="198"/>
      <c r="Z112" s="198"/>
      <c r="AA112" s="198"/>
      <c r="AB112" s="198"/>
      <c r="AC112" s="198"/>
      <c r="AD112" s="198"/>
      <c r="AE112" s="198"/>
      <c r="AF112" s="198"/>
      <c r="AG112" s="198"/>
      <c r="AH112" s="198"/>
      <c r="AI112" s="198"/>
      <c r="AJ112" s="198"/>
      <c r="AK112" s="198"/>
      <c r="AL112" s="198"/>
      <c r="AM112" s="198"/>
      <c r="AN112" s="198"/>
      <c r="AO112" s="198"/>
      <c r="AP112" s="198"/>
      <c r="AQ112" s="198"/>
      <c r="AR112" s="198"/>
      <c r="AS112" s="198"/>
      <c r="AT112" s="198"/>
      <c r="AU112" s="198"/>
      <c r="AV112" s="198"/>
      <c r="AW112" s="198"/>
      <c r="AX112" s="198"/>
      <c r="AY112" s="198"/>
      <c r="AZ112" s="198"/>
      <c r="BA112" s="198"/>
      <c r="BB112" s="198"/>
      <c r="BC112" s="198"/>
      <c r="BD112" s="198"/>
      <c r="BE112" s="198"/>
      <c r="BF112" s="198"/>
      <c r="BG112" s="198"/>
      <c r="BH112" s="198"/>
      <c r="BI112" s="198"/>
      <c r="BJ112" s="198"/>
      <c r="BK112" s="198"/>
      <c r="BL112" s="198"/>
      <c r="BM112" s="198"/>
      <c r="BN112" s="198"/>
      <c r="BO112" s="198"/>
      <c r="BP112" s="198"/>
      <c r="BQ112" s="198"/>
      <c r="BR112" s="198"/>
      <c r="BS112" s="198"/>
      <c r="BT112" s="198"/>
      <c r="BU112" s="198"/>
      <c r="BV112" s="198"/>
      <c r="BW112" s="198"/>
      <c r="BX112" s="198"/>
      <c r="BY112" s="198"/>
      <c r="BZ112" s="198"/>
      <c r="CA112" s="198"/>
      <c r="CB112" s="198"/>
      <c r="CC112" s="198"/>
      <c r="CD112" s="198"/>
      <c r="CE112" s="198"/>
      <c r="CF112" s="198"/>
      <c r="CG112" s="198"/>
      <c r="CH112" s="198"/>
      <c r="CI112" s="198"/>
      <c r="CJ112" s="198"/>
      <c r="CK112" s="198"/>
      <c r="CL112" s="198"/>
      <c r="CM112" s="198"/>
      <c r="CN112" s="198"/>
      <c r="CO112" s="198"/>
      <c r="CP112" s="198"/>
      <c r="CQ112" s="198"/>
      <c r="CR112" s="198"/>
      <c r="CS112" s="198"/>
      <c r="CT112" s="198"/>
      <c r="CU112" s="198"/>
      <c r="CV112" s="198"/>
      <c r="CW112" s="198"/>
      <c r="CX112" s="198"/>
      <c r="CY112" s="198"/>
      <c r="CZ112" s="198"/>
      <c r="DA112" s="198"/>
      <c r="DB112" s="198"/>
      <c r="DC112" s="198"/>
      <c r="DD112" s="198"/>
      <c r="DE112" s="198"/>
      <c r="DF112" s="198"/>
      <c r="DG112" s="198"/>
      <c r="DH112" s="198"/>
      <c r="DI112" s="198"/>
      <c r="DJ112" s="198"/>
      <c r="DK112" s="198"/>
      <c r="DL112" s="198"/>
      <c r="DM112" s="198"/>
      <c r="DN112" s="198"/>
      <c r="DO112" s="198"/>
      <c r="DP112" s="198"/>
      <c r="DQ112" s="198"/>
      <c r="DR112" s="198"/>
      <c r="DS112" s="198"/>
      <c r="DT112" s="198"/>
      <c r="DU112" s="198"/>
      <c r="DV112" s="198"/>
      <c r="DW112" s="198"/>
      <c r="DX112" s="198"/>
      <c r="DY112" s="198"/>
      <c r="DZ112" s="198"/>
      <c r="EA112" s="198"/>
      <c r="EB112" s="198"/>
      <c r="EC112" s="198"/>
      <c r="ED112" s="198"/>
      <c r="EE112" s="198"/>
      <c r="EF112" s="198"/>
      <c r="EG112" s="198"/>
      <c r="EH112" s="198"/>
      <c r="EI112" s="198"/>
      <c r="EJ112" s="198"/>
      <c r="EK112" s="198"/>
      <c r="EL112" s="198"/>
      <c r="EM112" s="198"/>
      <c r="EN112" s="198"/>
      <c r="EO112" s="198"/>
      <c r="EP112" s="198"/>
      <c r="EQ112" s="198"/>
      <c r="ER112" s="198"/>
      <c r="ES112" s="198"/>
      <c r="ET112" s="198"/>
      <c r="EU112" s="198"/>
      <c r="EV112" s="198"/>
      <c r="EW112" s="198"/>
      <c r="EX112" s="198"/>
      <c r="EY112" s="198"/>
      <c r="EZ112" s="198"/>
      <c r="FA112" s="198"/>
      <c r="FB112" s="198"/>
      <c r="FC112" s="198"/>
      <c r="FD112" s="198"/>
      <c r="FE112" s="198"/>
      <c r="FF112" s="198"/>
      <c r="FG112" s="198"/>
      <c r="FH112" s="198"/>
      <c r="FI112" s="198"/>
      <c r="FJ112" s="198"/>
      <c r="FK112" s="198"/>
      <c r="FL112" s="198"/>
      <c r="FM112" s="198"/>
      <c r="FN112" s="198"/>
      <c r="FO112" s="198"/>
      <c r="FP112" s="198"/>
      <c r="FQ112" s="198"/>
      <c r="FR112" s="198"/>
      <c r="FS112" s="198"/>
      <c r="FT112" s="198"/>
      <c r="FU112" s="198"/>
      <c r="FV112" s="198"/>
      <c r="FW112" s="198"/>
    </row>
    <row r="113" spans="1:179" s="200" customFormat="1" ht="30" x14ac:dyDescent="0.25">
      <c r="A113" s="194">
        <f t="shared" si="1"/>
        <v>98</v>
      </c>
      <c r="B113" s="195" t="s">
        <v>989</v>
      </c>
      <c r="C113" s="196" t="s">
        <v>237</v>
      </c>
      <c r="D113" s="197">
        <v>0</v>
      </c>
      <c r="E113" s="197"/>
      <c r="F113" s="197">
        <v>0</v>
      </c>
      <c r="G113" s="197">
        <v>2015</v>
      </c>
      <c r="H113" s="197">
        <v>2015</v>
      </c>
      <c r="I113" s="197" t="s">
        <v>375</v>
      </c>
      <c r="J113" s="197" t="s">
        <v>266</v>
      </c>
      <c r="K113" s="197" t="s">
        <v>266</v>
      </c>
      <c r="L113" s="197" t="s">
        <v>266</v>
      </c>
      <c r="M113" s="198"/>
      <c r="N113" s="198"/>
      <c r="O113" s="198"/>
      <c r="P113" s="198"/>
      <c r="Q113" s="198"/>
      <c r="R113" s="198"/>
      <c r="S113" s="198"/>
      <c r="T113" s="198"/>
      <c r="U113" s="198"/>
      <c r="V113" s="198"/>
      <c r="W113" s="198"/>
      <c r="X113" s="198"/>
      <c r="Y113" s="198"/>
      <c r="Z113" s="198"/>
      <c r="AA113" s="198"/>
      <c r="AB113" s="198"/>
      <c r="AC113" s="198"/>
      <c r="AD113" s="198"/>
      <c r="AE113" s="198"/>
      <c r="AF113" s="198"/>
      <c r="AG113" s="198"/>
      <c r="AH113" s="198"/>
      <c r="AI113" s="198"/>
      <c r="AJ113" s="198"/>
      <c r="AK113" s="198"/>
      <c r="AL113" s="198"/>
      <c r="AM113" s="198"/>
      <c r="AN113" s="198"/>
      <c r="AO113" s="198"/>
      <c r="AP113" s="198"/>
      <c r="AQ113" s="198"/>
      <c r="AR113" s="198"/>
      <c r="AS113" s="198"/>
      <c r="AT113" s="198"/>
      <c r="AU113" s="198"/>
      <c r="AV113" s="198"/>
      <c r="AW113" s="198"/>
      <c r="AX113" s="198"/>
      <c r="AY113" s="198"/>
      <c r="AZ113" s="198"/>
      <c r="BA113" s="198"/>
      <c r="BB113" s="198"/>
      <c r="BC113" s="198"/>
      <c r="BD113" s="198"/>
      <c r="BE113" s="198"/>
      <c r="BF113" s="198"/>
      <c r="BG113" s="198"/>
      <c r="BH113" s="198"/>
      <c r="BI113" s="198"/>
      <c r="BJ113" s="198"/>
      <c r="BK113" s="198"/>
      <c r="BL113" s="198"/>
      <c r="BM113" s="198"/>
      <c r="BN113" s="198"/>
      <c r="BO113" s="198"/>
      <c r="BP113" s="198"/>
      <c r="BQ113" s="198"/>
      <c r="BR113" s="198"/>
      <c r="BS113" s="198"/>
      <c r="BT113" s="198"/>
      <c r="BU113" s="198"/>
      <c r="BV113" s="198"/>
      <c r="BW113" s="198"/>
      <c r="BX113" s="198"/>
      <c r="BY113" s="198"/>
      <c r="BZ113" s="198"/>
      <c r="CA113" s="198"/>
      <c r="CB113" s="198"/>
      <c r="CC113" s="198"/>
      <c r="CD113" s="198"/>
      <c r="CE113" s="198"/>
      <c r="CF113" s="198"/>
      <c r="CG113" s="198"/>
      <c r="CH113" s="198"/>
      <c r="CI113" s="198"/>
      <c r="CJ113" s="198"/>
      <c r="CK113" s="198"/>
      <c r="CL113" s="198"/>
      <c r="CM113" s="198"/>
      <c r="CN113" s="198"/>
      <c r="CO113" s="198"/>
      <c r="CP113" s="198"/>
      <c r="CQ113" s="198"/>
      <c r="CR113" s="198"/>
      <c r="CS113" s="198"/>
      <c r="CT113" s="198"/>
      <c r="CU113" s="198"/>
      <c r="CV113" s="198"/>
      <c r="CW113" s="198"/>
      <c r="CX113" s="198"/>
      <c r="CY113" s="198"/>
      <c r="CZ113" s="198"/>
      <c r="DA113" s="198"/>
      <c r="DB113" s="198"/>
      <c r="DC113" s="198"/>
      <c r="DD113" s="198"/>
      <c r="DE113" s="198"/>
      <c r="DF113" s="198"/>
      <c r="DG113" s="198"/>
      <c r="DH113" s="198"/>
      <c r="DI113" s="198"/>
      <c r="DJ113" s="198"/>
      <c r="DK113" s="198"/>
      <c r="DL113" s="198"/>
      <c r="DM113" s="198"/>
      <c r="DN113" s="198"/>
      <c r="DO113" s="198"/>
      <c r="DP113" s="198"/>
      <c r="DQ113" s="198"/>
      <c r="DR113" s="198"/>
      <c r="DS113" s="198"/>
      <c r="DT113" s="198"/>
      <c r="DU113" s="198"/>
      <c r="DV113" s="198"/>
      <c r="DW113" s="198"/>
      <c r="DX113" s="198"/>
      <c r="DY113" s="198"/>
      <c r="DZ113" s="198"/>
      <c r="EA113" s="198"/>
      <c r="EB113" s="198"/>
      <c r="EC113" s="198"/>
      <c r="ED113" s="198"/>
      <c r="EE113" s="198"/>
      <c r="EF113" s="198"/>
      <c r="EG113" s="198"/>
      <c r="EH113" s="198"/>
      <c r="EI113" s="198"/>
      <c r="EJ113" s="198"/>
      <c r="EK113" s="198"/>
      <c r="EL113" s="198"/>
      <c r="EM113" s="198"/>
      <c r="EN113" s="198"/>
      <c r="EO113" s="198"/>
      <c r="EP113" s="198"/>
      <c r="EQ113" s="198"/>
      <c r="ER113" s="198"/>
      <c r="ES113" s="198"/>
      <c r="ET113" s="198"/>
      <c r="EU113" s="198"/>
      <c r="EV113" s="198"/>
      <c r="EW113" s="198"/>
      <c r="EX113" s="198"/>
      <c r="EY113" s="198"/>
      <c r="EZ113" s="198"/>
      <c r="FA113" s="198"/>
      <c r="FB113" s="198"/>
      <c r="FC113" s="198"/>
      <c r="FD113" s="198"/>
      <c r="FE113" s="198"/>
      <c r="FF113" s="198"/>
      <c r="FG113" s="198"/>
      <c r="FH113" s="198"/>
      <c r="FI113" s="198"/>
      <c r="FJ113" s="198"/>
      <c r="FK113" s="198"/>
      <c r="FL113" s="198"/>
      <c r="FM113" s="198"/>
      <c r="FN113" s="198"/>
      <c r="FO113" s="198"/>
      <c r="FP113" s="198"/>
      <c r="FQ113" s="198"/>
      <c r="FR113" s="198"/>
      <c r="FS113" s="198"/>
      <c r="FT113" s="198"/>
      <c r="FU113" s="198"/>
      <c r="FV113" s="198"/>
      <c r="FW113" s="198"/>
    </row>
    <row r="114" spans="1:179" s="200" customFormat="1" ht="30" x14ac:dyDescent="0.25">
      <c r="A114" s="194">
        <f t="shared" si="1"/>
        <v>99</v>
      </c>
      <c r="B114" s="195" t="s">
        <v>990</v>
      </c>
      <c r="C114" s="196" t="s">
        <v>237</v>
      </c>
      <c r="D114" s="197">
        <v>0</v>
      </c>
      <c r="E114" s="197"/>
      <c r="F114" s="197">
        <v>0</v>
      </c>
      <c r="G114" s="197">
        <v>2015</v>
      </c>
      <c r="H114" s="197">
        <v>2015</v>
      </c>
      <c r="I114" s="197" t="s">
        <v>375</v>
      </c>
      <c r="J114" s="197" t="s">
        <v>266</v>
      </c>
      <c r="K114" s="197" t="s">
        <v>266</v>
      </c>
      <c r="L114" s="197" t="s">
        <v>266</v>
      </c>
      <c r="M114" s="198"/>
      <c r="N114" s="198"/>
      <c r="O114" s="198"/>
      <c r="P114" s="198"/>
      <c r="Q114" s="198"/>
      <c r="R114" s="198"/>
      <c r="S114" s="198"/>
      <c r="T114" s="198"/>
      <c r="U114" s="198"/>
      <c r="V114" s="198"/>
      <c r="W114" s="198"/>
      <c r="X114" s="198"/>
      <c r="Y114" s="198"/>
      <c r="Z114" s="198"/>
      <c r="AA114" s="198"/>
      <c r="AB114" s="198"/>
      <c r="AC114" s="198"/>
      <c r="AD114" s="198"/>
      <c r="AE114" s="198"/>
      <c r="AF114" s="198"/>
      <c r="AG114" s="198"/>
      <c r="AH114" s="198"/>
      <c r="AI114" s="198"/>
      <c r="AJ114" s="198"/>
      <c r="AK114" s="198"/>
      <c r="AL114" s="198"/>
      <c r="AM114" s="198"/>
      <c r="AN114" s="198"/>
      <c r="AO114" s="198"/>
      <c r="AP114" s="198"/>
      <c r="AQ114" s="198"/>
      <c r="AR114" s="198"/>
      <c r="AS114" s="198"/>
      <c r="AT114" s="198"/>
      <c r="AU114" s="198"/>
      <c r="AV114" s="198"/>
      <c r="AW114" s="198"/>
      <c r="AX114" s="198"/>
      <c r="AY114" s="198"/>
      <c r="AZ114" s="198"/>
      <c r="BA114" s="198"/>
      <c r="BB114" s="198"/>
      <c r="BC114" s="198"/>
      <c r="BD114" s="198"/>
      <c r="BE114" s="198"/>
      <c r="BF114" s="198"/>
      <c r="BG114" s="198"/>
      <c r="BH114" s="198"/>
      <c r="BI114" s="198"/>
      <c r="BJ114" s="198"/>
      <c r="BK114" s="198"/>
      <c r="BL114" s="198"/>
      <c r="BM114" s="198"/>
      <c r="BN114" s="198"/>
      <c r="BO114" s="198"/>
      <c r="BP114" s="198"/>
      <c r="BQ114" s="198"/>
      <c r="BR114" s="198"/>
      <c r="BS114" s="198"/>
      <c r="BT114" s="198"/>
      <c r="BU114" s="198"/>
      <c r="BV114" s="198"/>
      <c r="BW114" s="198"/>
      <c r="BX114" s="198"/>
      <c r="BY114" s="198"/>
      <c r="BZ114" s="198"/>
      <c r="CA114" s="198"/>
      <c r="CB114" s="198"/>
      <c r="CC114" s="198"/>
      <c r="CD114" s="198"/>
      <c r="CE114" s="198"/>
      <c r="CF114" s="198"/>
      <c r="CG114" s="198"/>
      <c r="CH114" s="198"/>
      <c r="CI114" s="198"/>
      <c r="CJ114" s="198"/>
      <c r="CK114" s="198"/>
      <c r="CL114" s="198"/>
      <c r="CM114" s="198"/>
      <c r="CN114" s="198"/>
      <c r="CO114" s="198"/>
      <c r="CP114" s="198"/>
      <c r="CQ114" s="198"/>
      <c r="CR114" s="198"/>
      <c r="CS114" s="198"/>
      <c r="CT114" s="198"/>
      <c r="CU114" s="198"/>
      <c r="CV114" s="198"/>
      <c r="CW114" s="198"/>
      <c r="CX114" s="198"/>
      <c r="CY114" s="198"/>
      <c r="CZ114" s="198"/>
      <c r="DA114" s="198"/>
      <c r="DB114" s="198"/>
      <c r="DC114" s="198"/>
      <c r="DD114" s="198"/>
      <c r="DE114" s="198"/>
      <c r="DF114" s="198"/>
      <c r="DG114" s="198"/>
      <c r="DH114" s="198"/>
      <c r="DI114" s="198"/>
      <c r="DJ114" s="198"/>
      <c r="DK114" s="198"/>
      <c r="DL114" s="198"/>
      <c r="DM114" s="198"/>
      <c r="DN114" s="198"/>
      <c r="DO114" s="198"/>
      <c r="DP114" s="198"/>
      <c r="DQ114" s="198"/>
      <c r="DR114" s="198"/>
      <c r="DS114" s="198"/>
      <c r="DT114" s="198"/>
      <c r="DU114" s="198"/>
      <c r="DV114" s="198"/>
      <c r="DW114" s="198"/>
      <c r="DX114" s="198"/>
      <c r="DY114" s="198"/>
      <c r="DZ114" s="198"/>
      <c r="EA114" s="198"/>
      <c r="EB114" s="198"/>
      <c r="EC114" s="198"/>
      <c r="ED114" s="198"/>
      <c r="EE114" s="198"/>
      <c r="EF114" s="198"/>
      <c r="EG114" s="198"/>
      <c r="EH114" s="198"/>
      <c r="EI114" s="198"/>
      <c r="EJ114" s="198"/>
      <c r="EK114" s="198"/>
      <c r="EL114" s="198"/>
      <c r="EM114" s="198"/>
      <c r="EN114" s="198"/>
      <c r="EO114" s="198"/>
      <c r="EP114" s="198"/>
      <c r="EQ114" s="198"/>
      <c r="ER114" s="198"/>
      <c r="ES114" s="198"/>
      <c r="ET114" s="198"/>
      <c r="EU114" s="198"/>
      <c r="EV114" s="198"/>
      <c r="EW114" s="198"/>
      <c r="EX114" s="198"/>
      <c r="EY114" s="198"/>
      <c r="EZ114" s="198"/>
      <c r="FA114" s="198"/>
      <c r="FB114" s="198"/>
      <c r="FC114" s="198"/>
      <c r="FD114" s="198"/>
      <c r="FE114" s="198"/>
      <c r="FF114" s="198"/>
      <c r="FG114" s="198"/>
      <c r="FH114" s="198"/>
      <c r="FI114" s="198"/>
      <c r="FJ114" s="198"/>
      <c r="FK114" s="198"/>
      <c r="FL114" s="198"/>
      <c r="FM114" s="198"/>
      <c r="FN114" s="198"/>
      <c r="FO114" s="198"/>
      <c r="FP114" s="198"/>
      <c r="FQ114" s="198"/>
      <c r="FR114" s="198"/>
      <c r="FS114" s="198"/>
      <c r="FT114" s="198"/>
      <c r="FU114" s="198"/>
      <c r="FV114" s="198"/>
      <c r="FW114" s="198"/>
    </row>
    <row r="115" spans="1:179" s="200" customFormat="1" ht="30" x14ac:dyDescent="0.25">
      <c r="A115" s="194">
        <f t="shared" si="1"/>
        <v>100</v>
      </c>
      <c r="B115" s="195" t="s">
        <v>991</v>
      </c>
      <c r="C115" s="196" t="s">
        <v>237</v>
      </c>
      <c r="D115" s="197">
        <v>0</v>
      </c>
      <c r="E115" s="197"/>
      <c r="F115" s="197">
        <v>0</v>
      </c>
      <c r="G115" s="197">
        <v>2015</v>
      </c>
      <c r="H115" s="197">
        <v>2015</v>
      </c>
      <c r="I115" s="197" t="s">
        <v>375</v>
      </c>
      <c r="J115" s="197" t="s">
        <v>266</v>
      </c>
      <c r="K115" s="197" t="s">
        <v>266</v>
      </c>
      <c r="L115" s="197" t="s">
        <v>266</v>
      </c>
      <c r="M115" s="198"/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8"/>
      <c r="Y115" s="198"/>
      <c r="Z115" s="198"/>
      <c r="AA115" s="198"/>
      <c r="AB115" s="198"/>
      <c r="AC115" s="198"/>
      <c r="AD115" s="198"/>
      <c r="AE115" s="198"/>
      <c r="AF115" s="198"/>
      <c r="AG115" s="198"/>
      <c r="AH115" s="198"/>
      <c r="AI115" s="198"/>
      <c r="AJ115" s="198"/>
      <c r="AK115" s="198"/>
      <c r="AL115" s="198"/>
      <c r="AM115" s="198"/>
      <c r="AN115" s="198"/>
      <c r="AO115" s="198"/>
      <c r="AP115" s="198"/>
      <c r="AQ115" s="198"/>
      <c r="AR115" s="198"/>
      <c r="AS115" s="198"/>
      <c r="AT115" s="198"/>
      <c r="AU115" s="198"/>
      <c r="AV115" s="198"/>
      <c r="AW115" s="198"/>
      <c r="AX115" s="198"/>
      <c r="AY115" s="198"/>
      <c r="AZ115" s="198"/>
      <c r="BA115" s="198"/>
      <c r="BB115" s="198"/>
      <c r="BC115" s="198"/>
      <c r="BD115" s="198"/>
      <c r="BE115" s="198"/>
      <c r="BF115" s="198"/>
      <c r="BG115" s="198"/>
      <c r="BH115" s="198"/>
      <c r="BI115" s="198"/>
      <c r="BJ115" s="198"/>
      <c r="BK115" s="198"/>
      <c r="BL115" s="198"/>
      <c r="BM115" s="198"/>
      <c r="BN115" s="198"/>
      <c r="BO115" s="198"/>
      <c r="BP115" s="198"/>
      <c r="BQ115" s="198"/>
      <c r="BR115" s="198"/>
      <c r="BS115" s="198"/>
      <c r="BT115" s="198"/>
      <c r="BU115" s="198"/>
      <c r="BV115" s="198"/>
      <c r="BW115" s="198"/>
      <c r="BX115" s="198"/>
      <c r="BY115" s="198"/>
      <c r="BZ115" s="198"/>
      <c r="CA115" s="198"/>
      <c r="CB115" s="198"/>
      <c r="CC115" s="198"/>
      <c r="CD115" s="198"/>
      <c r="CE115" s="198"/>
      <c r="CF115" s="198"/>
      <c r="CG115" s="198"/>
      <c r="CH115" s="198"/>
      <c r="CI115" s="198"/>
      <c r="CJ115" s="198"/>
      <c r="CK115" s="198"/>
      <c r="CL115" s="198"/>
      <c r="CM115" s="198"/>
      <c r="CN115" s="198"/>
      <c r="CO115" s="198"/>
      <c r="CP115" s="198"/>
      <c r="CQ115" s="198"/>
      <c r="CR115" s="198"/>
      <c r="CS115" s="198"/>
      <c r="CT115" s="198"/>
      <c r="CU115" s="198"/>
      <c r="CV115" s="198"/>
      <c r="CW115" s="198"/>
      <c r="CX115" s="198"/>
      <c r="CY115" s="198"/>
      <c r="CZ115" s="198"/>
      <c r="DA115" s="198"/>
      <c r="DB115" s="198"/>
      <c r="DC115" s="198"/>
      <c r="DD115" s="198"/>
      <c r="DE115" s="198"/>
      <c r="DF115" s="198"/>
      <c r="DG115" s="198"/>
      <c r="DH115" s="198"/>
      <c r="DI115" s="198"/>
      <c r="DJ115" s="198"/>
      <c r="DK115" s="198"/>
      <c r="DL115" s="198"/>
      <c r="DM115" s="198"/>
      <c r="DN115" s="198"/>
      <c r="DO115" s="198"/>
      <c r="DP115" s="198"/>
      <c r="DQ115" s="198"/>
      <c r="DR115" s="198"/>
      <c r="DS115" s="198"/>
      <c r="DT115" s="198"/>
      <c r="DU115" s="198"/>
      <c r="DV115" s="198"/>
      <c r="DW115" s="198"/>
      <c r="DX115" s="198"/>
      <c r="DY115" s="198"/>
      <c r="DZ115" s="198"/>
      <c r="EA115" s="198"/>
      <c r="EB115" s="198"/>
      <c r="EC115" s="198"/>
      <c r="ED115" s="198"/>
      <c r="EE115" s="198"/>
      <c r="EF115" s="198"/>
      <c r="EG115" s="198"/>
      <c r="EH115" s="198"/>
      <c r="EI115" s="198"/>
      <c r="EJ115" s="198"/>
      <c r="EK115" s="198"/>
      <c r="EL115" s="198"/>
      <c r="EM115" s="198"/>
      <c r="EN115" s="198"/>
      <c r="EO115" s="198"/>
      <c r="EP115" s="198"/>
      <c r="EQ115" s="198"/>
      <c r="ER115" s="198"/>
      <c r="ES115" s="198"/>
      <c r="ET115" s="198"/>
      <c r="EU115" s="198"/>
      <c r="EV115" s="198"/>
      <c r="EW115" s="198"/>
      <c r="EX115" s="198"/>
      <c r="EY115" s="198"/>
      <c r="EZ115" s="198"/>
      <c r="FA115" s="198"/>
      <c r="FB115" s="198"/>
      <c r="FC115" s="198"/>
      <c r="FD115" s="198"/>
      <c r="FE115" s="198"/>
      <c r="FF115" s="198"/>
      <c r="FG115" s="198"/>
      <c r="FH115" s="198"/>
      <c r="FI115" s="198"/>
      <c r="FJ115" s="198"/>
      <c r="FK115" s="198"/>
      <c r="FL115" s="198"/>
      <c r="FM115" s="198"/>
      <c r="FN115" s="198"/>
      <c r="FO115" s="198"/>
      <c r="FP115" s="198"/>
      <c r="FQ115" s="198"/>
      <c r="FR115" s="198"/>
      <c r="FS115" s="198"/>
      <c r="FT115" s="198"/>
      <c r="FU115" s="198"/>
      <c r="FV115" s="198"/>
      <c r="FW115" s="198"/>
    </row>
    <row r="116" spans="1:179" s="200" customFormat="1" ht="30" x14ac:dyDescent="0.25">
      <c r="A116" s="194">
        <f t="shared" si="1"/>
        <v>101</v>
      </c>
      <c r="B116" s="195" t="s">
        <v>992</v>
      </c>
      <c r="C116" s="196" t="s">
        <v>237</v>
      </c>
      <c r="D116" s="197">
        <v>0</v>
      </c>
      <c r="E116" s="197"/>
      <c r="F116" s="197">
        <v>0</v>
      </c>
      <c r="G116" s="197">
        <v>2015</v>
      </c>
      <c r="H116" s="197">
        <v>2015</v>
      </c>
      <c r="I116" s="197" t="s">
        <v>375</v>
      </c>
      <c r="J116" s="197" t="s">
        <v>266</v>
      </c>
      <c r="K116" s="197" t="s">
        <v>266</v>
      </c>
      <c r="L116" s="197" t="s">
        <v>266</v>
      </c>
      <c r="M116" s="198"/>
      <c r="N116" s="198"/>
      <c r="O116" s="198"/>
      <c r="P116" s="198"/>
      <c r="Q116" s="198"/>
      <c r="R116" s="198"/>
      <c r="S116" s="198"/>
      <c r="T116" s="198"/>
      <c r="U116" s="198"/>
      <c r="V116" s="198"/>
      <c r="W116" s="198"/>
      <c r="X116" s="198"/>
      <c r="Y116" s="198"/>
      <c r="Z116" s="198"/>
      <c r="AA116" s="198"/>
      <c r="AB116" s="198"/>
      <c r="AC116" s="198"/>
      <c r="AD116" s="198"/>
      <c r="AE116" s="198"/>
      <c r="AF116" s="198"/>
      <c r="AG116" s="198"/>
      <c r="AH116" s="198"/>
      <c r="AI116" s="198"/>
      <c r="AJ116" s="198"/>
      <c r="AK116" s="198"/>
      <c r="AL116" s="198"/>
      <c r="AM116" s="198"/>
      <c r="AN116" s="198"/>
      <c r="AO116" s="198"/>
      <c r="AP116" s="198"/>
      <c r="AQ116" s="198"/>
      <c r="AR116" s="198"/>
      <c r="AS116" s="198"/>
      <c r="AT116" s="198"/>
      <c r="AU116" s="198"/>
      <c r="AV116" s="198"/>
      <c r="AW116" s="198"/>
      <c r="AX116" s="198"/>
      <c r="AY116" s="198"/>
      <c r="AZ116" s="198"/>
      <c r="BA116" s="198"/>
      <c r="BB116" s="198"/>
      <c r="BC116" s="198"/>
      <c r="BD116" s="198"/>
      <c r="BE116" s="198"/>
      <c r="BF116" s="198"/>
      <c r="BG116" s="198"/>
      <c r="BH116" s="198"/>
      <c r="BI116" s="198"/>
      <c r="BJ116" s="198"/>
      <c r="BK116" s="198"/>
      <c r="BL116" s="198"/>
      <c r="BM116" s="198"/>
      <c r="BN116" s="198"/>
      <c r="BO116" s="198"/>
      <c r="BP116" s="198"/>
      <c r="BQ116" s="198"/>
      <c r="BR116" s="198"/>
      <c r="BS116" s="198"/>
      <c r="BT116" s="198"/>
      <c r="BU116" s="198"/>
      <c r="BV116" s="198"/>
      <c r="BW116" s="198"/>
      <c r="BX116" s="198"/>
      <c r="BY116" s="198"/>
      <c r="BZ116" s="198"/>
      <c r="CA116" s="198"/>
      <c r="CB116" s="198"/>
      <c r="CC116" s="198"/>
      <c r="CD116" s="198"/>
      <c r="CE116" s="198"/>
      <c r="CF116" s="198"/>
      <c r="CG116" s="198"/>
      <c r="CH116" s="198"/>
      <c r="CI116" s="198"/>
      <c r="CJ116" s="198"/>
      <c r="CK116" s="198"/>
      <c r="CL116" s="198"/>
      <c r="CM116" s="198"/>
      <c r="CN116" s="198"/>
      <c r="CO116" s="198"/>
      <c r="CP116" s="198"/>
      <c r="CQ116" s="198"/>
      <c r="CR116" s="198"/>
      <c r="CS116" s="198"/>
      <c r="CT116" s="198"/>
      <c r="CU116" s="198"/>
      <c r="CV116" s="198"/>
      <c r="CW116" s="198"/>
      <c r="CX116" s="198"/>
      <c r="CY116" s="198"/>
      <c r="CZ116" s="198"/>
      <c r="DA116" s="198"/>
      <c r="DB116" s="198"/>
      <c r="DC116" s="198"/>
      <c r="DD116" s="198"/>
      <c r="DE116" s="198"/>
      <c r="DF116" s="198"/>
      <c r="DG116" s="198"/>
      <c r="DH116" s="198"/>
      <c r="DI116" s="198"/>
      <c r="DJ116" s="198"/>
      <c r="DK116" s="198"/>
      <c r="DL116" s="198"/>
      <c r="DM116" s="198"/>
      <c r="DN116" s="198"/>
      <c r="DO116" s="198"/>
      <c r="DP116" s="198"/>
      <c r="DQ116" s="198"/>
      <c r="DR116" s="198"/>
      <c r="DS116" s="198"/>
      <c r="DT116" s="198"/>
      <c r="DU116" s="198"/>
      <c r="DV116" s="198"/>
      <c r="DW116" s="198"/>
      <c r="DX116" s="198"/>
      <c r="DY116" s="198"/>
      <c r="DZ116" s="198"/>
      <c r="EA116" s="198"/>
      <c r="EB116" s="198"/>
      <c r="EC116" s="198"/>
      <c r="ED116" s="198"/>
      <c r="EE116" s="198"/>
      <c r="EF116" s="198"/>
      <c r="EG116" s="198"/>
      <c r="EH116" s="198"/>
      <c r="EI116" s="198"/>
      <c r="EJ116" s="198"/>
      <c r="EK116" s="198"/>
      <c r="EL116" s="198"/>
      <c r="EM116" s="198"/>
      <c r="EN116" s="198"/>
      <c r="EO116" s="198"/>
      <c r="EP116" s="198"/>
      <c r="EQ116" s="198"/>
      <c r="ER116" s="198"/>
      <c r="ES116" s="198"/>
      <c r="ET116" s="198"/>
      <c r="EU116" s="198"/>
      <c r="EV116" s="198"/>
      <c r="EW116" s="198"/>
      <c r="EX116" s="198"/>
      <c r="EY116" s="198"/>
      <c r="EZ116" s="198"/>
      <c r="FA116" s="198"/>
      <c r="FB116" s="198"/>
      <c r="FC116" s="198"/>
      <c r="FD116" s="198"/>
      <c r="FE116" s="198"/>
      <c r="FF116" s="198"/>
      <c r="FG116" s="198"/>
      <c r="FH116" s="198"/>
      <c r="FI116" s="198"/>
      <c r="FJ116" s="198"/>
      <c r="FK116" s="198"/>
      <c r="FL116" s="198"/>
      <c r="FM116" s="198"/>
      <c r="FN116" s="198"/>
      <c r="FO116" s="198"/>
      <c r="FP116" s="198"/>
      <c r="FQ116" s="198"/>
      <c r="FR116" s="198"/>
      <c r="FS116" s="198"/>
      <c r="FT116" s="198"/>
      <c r="FU116" s="198"/>
      <c r="FV116" s="198"/>
      <c r="FW116" s="198"/>
    </row>
    <row r="117" spans="1:179" s="200" customFormat="1" ht="30" x14ac:dyDescent="0.25">
      <c r="A117" s="194">
        <f t="shared" si="1"/>
        <v>102</v>
      </c>
      <c r="B117" s="195" t="s">
        <v>993</v>
      </c>
      <c r="C117" s="196" t="s">
        <v>237</v>
      </c>
      <c r="D117" s="197">
        <v>0</v>
      </c>
      <c r="E117" s="197"/>
      <c r="F117" s="197">
        <v>0</v>
      </c>
      <c r="G117" s="197">
        <v>2015</v>
      </c>
      <c r="H117" s="197">
        <v>2015</v>
      </c>
      <c r="I117" s="197" t="s">
        <v>375</v>
      </c>
      <c r="J117" s="197" t="s">
        <v>266</v>
      </c>
      <c r="K117" s="197" t="s">
        <v>266</v>
      </c>
      <c r="L117" s="197" t="s">
        <v>266</v>
      </c>
      <c r="M117" s="198"/>
      <c r="N117" s="198"/>
      <c r="O117" s="198"/>
      <c r="P117" s="198"/>
      <c r="Q117" s="198"/>
      <c r="R117" s="198"/>
      <c r="S117" s="198"/>
      <c r="T117" s="198"/>
      <c r="U117" s="198"/>
      <c r="V117" s="198"/>
      <c r="W117" s="198"/>
      <c r="X117" s="198"/>
      <c r="Y117" s="198"/>
      <c r="Z117" s="198"/>
      <c r="AA117" s="198"/>
      <c r="AB117" s="198"/>
      <c r="AC117" s="198"/>
      <c r="AD117" s="198"/>
      <c r="AE117" s="198"/>
      <c r="AF117" s="198"/>
      <c r="AG117" s="198"/>
      <c r="AH117" s="198"/>
      <c r="AI117" s="198"/>
      <c r="AJ117" s="198"/>
      <c r="AK117" s="198"/>
      <c r="AL117" s="198"/>
      <c r="AM117" s="198"/>
      <c r="AN117" s="198"/>
      <c r="AO117" s="198"/>
      <c r="AP117" s="198"/>
      <c r="AQ117" s="198"/>
      <c r="AR117" s="198"/>
      <c r="AS117" s="198"/>
      <c r="AT117" s="198"/>
      <c r="AU117" s="198"/>
      <c r="AV117" s="198"/>
      <c r="AW117" s="198"/>
      <c r="AX117" s="198"/>
      <c r="AY117" s="198"/>
      <c r="AZ117" s="198"/>
      <c r="BA117" s="198"/>
      <c r="BB117" s="198"/>
      <c r="BC117" s="198"/>
      <c r="BD117" s="198"/>
      <c r="BE117" s="198"/>
      <c r="BF117" s="198"/>
      <c r="BG117" s="198"/>
      <c r="BH117" s="198"/>
      <c r="BI117" s="198"/>
      <c r="BJ117" s="198"/>
      <c r="BK117" s="198"/>
      <c r="BL117" s="198"/>
      <c r="BM117" s="198"/>
      <c r="BN117" s="198"/>
      <c r="BO117" s="198"/>
      <c r="BP117" s="198"/>
      <c r="BQ117" s="198"/>
      <c r="BR117" s="198"/>
      <c r="BS117" s="198"/>
      <c r="BT117" s="198"/>
      <c r="BU117" s="198"/>
      <c r="BV117" s="198"/>
      <c r="BW117" s="198"/>
      <c r="BX117" s="198"/>
      <c r="BY117" s="198"/>
      <c r="BZ117" s="198"/>
      <c r="CA117" s="198"/>
      <c r="CB117" s="198"/>
      <c r="CC117" s="198"/>
      <c r="CD117" s="198"/>
      <c r="CE117" s="198"/>
      <c r="CF117" s="198"/>
      <c r="CG117" s="198"/>
      <c r="CH117" s="198"/>
      <c r="CI117" s="198"/>
      <c r="CJ117" s="198"/>
      <c r="CK117" s="198"/>
      <c r="CL117" s="198"/>
      <c r="CM117" s="198"/>
      <c r="CN117" s="198"/>
      <c r="CO117" s="198"/>
      <c r="CP117" s="198"/>
      <c r="CQ117" s="198"/>
      <c r="CR117" s="198"/>
      <c r="CS117" s="198"/>
      <c r="CT117" s="198"/>
      <c r="CU117" s="198"/>
      <c r="CV117" s="198"/>
      <c r="CW117" s="198"/>
      <c r="CX117" s="198"/>
      <c r="CY117" s="198"/>
      <c r="CZ117" s="198"/>
      <c r="DA117" s="198"/>
      <c r="DB117" s="198"/>
      <c r="DC117" s="198"/>
      <c r="DD117" s="198"/>
      <c r="DE117" s="198"/>
      <c r="DF117" s="198"/>
      <c r="DG117" s="198"/>
      <c r="DH117" s="198"/>
      <c r="DI117" s="198"/>
      <c r="DJ117" s="198"/>
      <c r="DK117" s="198"/>
      <c r="DL117" s="198"/>
      <c r="DM117" s="198"/>
      <c r="DN117" s="198"/>
      <c r="DO117" s="198"/>
      <c r="DP117" s="198"/>
      <c r="DQ117" s="198"/>
      <c r="DR117" s="198"/>
      <c r="DS117" s="198"/>
      <c r="DT117" s="198"/>
      <c r="DU117" s="198"/>
      <c r="DV117" s="198"/>
      <c r="DW117" s="198"/>
      <c r="DX117" s="198"/>
      <c r="DY117" s="198"/>
      <c r="DZ117" s="198"/>
      <c r="EA117" s="198"/>
      <c r="EB117" s="198"/>
      <c r="EC117" s="198"/>
      <c r="ED117" s="198"/>
      <c r="EE117" s="198"/>
      <c r="EF117" s="198"/>
      <c r="EG117" s="198"/>
      <c r="EH117" s="198"/>
      <c r="EI117" s="198"/>
      <c r="EJ117" s="198"/>
      <c r="EK117" s="198"/>
      <c r="EL117" s="198"/>
      <c r="EM117" s="198"/>
      <c r="EN117" s="198"/>
      <c r="EO117" s="198"/>
      <c r="EP117" s="198"/>
      <c r="EQ117" s="198"/>
      <c r="ER117" s="198"/>
      <c r="ES117" s="198"/>
      <c r="ET117" s="198"/>
      <c r="EU117" s="198"/>
      <c r="EV117" s="198"/>
      <c r="EW117" s="198"/>
      <c r="EX117" s="198"/>
      <c r="EY117" s="198"/>
      <c r="EZ117" s="198"/>
      <c r="FA117" s="198"/>
      <c r="FB117" s="198"/>
      <c r="FC117" s="198"/>
      <c r="FD117" s="198"/>
      <c r="FE117" s="198"/>
      <c r="FF117" s="198"/>
      <c r="FG117" s="198"/>
      <c r="FH117" s="198"/>
      <c r="FI117" s="198"/>
      <c r="FJ117" s="198"/>
      <c r="FK117" s="198"/>
      <c r="FL117" s="198"/>
      <c r="FM117" s="198"/>
      <c r="FN117" s="198"/>
      <c r="FO117" s="198"/>
      <c r="FP117" s="198"/>
      <c r="FQ117" s="198"/>
      <c r="FR117" s="198"/>
      <c r="FS117" s="198"/>
      <c r="FT117" s="198"/>
      <c r="FU117" s="198"/>
      <c r="FV117" s="198"/>
      <c r="FW117" s="198"/>
    </row>
    <row r="118" spans="1:179" s="200" customFormat="1" ht="30" x14ac:dyDescent="0.25">
      <c r="A118" s="194">
        <f t="shared" si="1"/>
        <v>103</v>
      </c>
      <c r="B118" s="195" t="s">
        <v>994</v>
      </c>
      <c r="C118" s="196" t="s">
        <v>237</v>
      </c>
      <c r="D118" s="197">
        <v>0</v>
      </c>
      <c r="E118" s="197"/>
      <c r="F118" s="197">
        <v>0</v>
      </c>
      <c r="G118" s="197">
        <v>2015</v>
      </c>
      <c r="H118" s="197">
        <v>2015</v>
      </c>
      <c r="I118" s="197" t="s">
        <v>375</v>
      </c>
      <c r="J118" s="197" t="s">
        <v>266</v>
      </c>
      <c r="K118" s="197" t="s">
        <v>266</v>
      </c>
      <c r="L118" s="197" t="s">
        <v>266</v>
      </c>
      <c r="M118" s="198"/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8"/>
      <c r="Y118" s="198"/>
      <c r="Z118" s="198"/>
      <c r="AA118" s="198"/>
      <c r="AB118" s="198"/>
      <c r="AC118" s="198"/>
      <c r="AD118" s="198"/>
      <c r="AE118" s="198"/>
      <c r="AF118" s="198"/>
      <c r="AG118" s="198"/>
      <c r="AH118" s="198"/>
      <c r="AI118" s="198"/>
      <c r="AJ118" s="198"/>
      <c r="AK118" s="198"/>
      <c r="AL118" s="198"/>
      <c r="AM118" s="198"/>
      <c r="AN118" s="198"/>
      <c r="AO118" s="198"/>
      <c r="AP118" s="198"/>
      <c r="AQ118" s="198"/>
      <c r="AR118" s="198"/>
      <c r="AS118" s="198"/>
      <c r="AT118" s="198"/>
      <c r="AU118" s="198"/>
      <c r="AV118" s="198"/>
      <c r="AW118" s="198"/>
      <c r="AX118" s="198"/>
      <c r="AY118" s="198"/>
      <c r="AZ118" s="198"/>
      <c r="BA118" s="198"/>
      <c r="BB118" s="198"/>
      <c r="BC118" s="198"/>
      <c r="BD118" s="198"/>
      <c r="BE118" s="198"/>
      <c r="BF118" s="198"/>
      <c r="BG118" s="198"/>
      <c r="BH118" s="198"/>
      <c r="BI118" s="198"/>
      <c r="BJ118" s="198"/>
      <c r="BK118" s="198"/>
      <c r="BL118" s="198"/>
      <c r="BM118" s="198"/>
      <c r="BN118" s="198"/>
      <c r="BO118" s="198"/>
      <c r="BP118" s="198"/>
      <c r="BQ118" s="198"/>
      <c r="BR118" s="198"/>
      <c r="BS118" s="198"/>
      <c r="BT118" s="198"/>
      <c r="BU118" s="198"/>
      <c r="BV118" s="198"/>
      <c r="BW118" s="198"/>
      <c r="BX118" s="198"/>
      <c r="BY118" s="198"/>
      <c r="BZ118" s="198"/>
      <c r="CA118" s="198"/>
      <c r="CB118" s="198"/>
      <c r="CC118" s="198"/>
      <c r="CD118" s="198"/>
      <c r="CE118" s="198"/>
      <c r="CF118" s="198"/>
      <c r="CG118" s="198"/>
      <c r="CH118" s="198"/>
      <c r="CI118" s="198"/>
      <c r="CJ118" s="198"/>
      <c r="CK118" s="198"/>
      <c r="CL118" s="198"/>
      <c r="CM118" s="198"/>
      <c r="CN118" s="198"/>
      <c r="CO118" s="198"/>
      <c r="CP118" s="198"/>
      <c r="CQ118" s="198"/>
      <c r="CR118" s="198"/>
      <c r="CS118" s="198"/>
      <c r="CT118" s="198"/>
      <c r="CU118" s="198"/>
      <c r="CV118" s="198"/>
      <c r="CW118" s="198"/>
      <c r="CX118" s="198"/>
      <c r="CY118" s="198"/>
      <c r="CZ118" s="198"/>
      <c r="DA118" s="198"/>
      <c r="DB118" s="198"/>
      <c r="DC118" s="198"/>
      <c r="DD118" s="198"/>
      <c r="DE118" s="198"/>
      <c r="DF118" s="198"/>
      <c r="DG118" s="198"/>
      <c r="DH118" s="198"/>
      <c r="DI118" s="198"/>
      <c r="DJ118" s="198"/>
      <c r="DK118" s="198"/>
      <c r="DL118" s="198"/>
      <c r="DM118" s="198"/>
      <c r="DN118" s="198"/>
      <c r="DO118" s="198"/>
      <c r="DP118" s="198"/>
      <c r="DQ118" s="198"/>
      <c r="DR118" s="198"/>
      <c r="DS118" s="198"/>
      <c r="DT118" s="198"/>
      <c r="DU118" s="198"/>
      <c r="DV118" s="198"/>
      <c r="DW118" s="198"/>
      <c r="DX118" s="198"/>
      <c r="DY118" s="198"/>
      <c r="DZ118" s="198"/>
      <c r="EA118" s="198"/>
      <c r="EB118" s="198"/>
      <c r="EC118" s="198"/>
      <c r="ED118" s="198"/>
      <c r="EE118" s="198"/>
      <c r="EF118" s="198"/>
      <c r="EG118" s="198"/>
      <c r="EH118" s="198"/>
      <c r="EI118" s="198"/>
      <c r="EJ118" s="198"/>
      <c r="EK118" s="198"/>
      <c r="EL118" s="198"/>
      <c r="EM118" s="198"/>
      <c r="EN118" s="198"/>
      <c r="EO118" s="198"/>
      <c r="EP118" s="198"/>
      <c r="EQ118" s="198"/>
      <c r="ER118" s="198"/>
      <c r="ES118" s="198"/>
      <c r="ET118" s="198"/>
      <c r="EU118" s="198"/>
      <c r="EV118" s="198"/>
      <c r="EW118" s="198"/>
      <c r="EX118" s="198"/>
      <c r="EY118" s="198"/>
      <c r="EZ118" s="198"/>
      <c r="FA118" s="198"/>
      <c r="FB118" s="198"/>
      <c r="FC118" s="198"/>
      <c r="FD118" s="198"/>
      <c r="FE118" s="198"/>
      <c r="FF118" s="198"/>
      <c r="FG118" s="198"/>
      <c r="FH118" s="198"/>
      <c r="FI118" s="198"/>
      <c r="FJ118" s="198"/>
      <c r="FK118" s="198"/>
      <c r="FL118" s="198"/>
      <c r="FM118" s="198"/>
      <c r="FN118" s="198"/>
      <c r="FO118" s="198"/>
      <c r="FP118" s="198"/>
      <c r="FQ118" s="198"/>
      <c r="FR118" s="198"/>
      <c r="FS118" s="198"/>
      <c r="FT118" s="198"/>
      <c r="FU118" s="198"/>
      <c r="FV118" s="198"/>
      <c r="FW118" s="198"/>
    </row>
    <row r="119" spans="1:179" s="200" customFormat="1" ht="30" x14ac:dyDescent="0.25">
      <c r="A119" s="194">
        <f t="shared" si="1"/>
        <v>104</v>
      </c>
      <c r="B119" s="195" t="s">
        <v>995</v>
      </c>
      <c r="C119" s="196" t="s">
        <v>237</v>
      </c>
      <c r="D119" s="197">
        <v>0</v>
      </c>
      <c r="E119" s="197"/>
      <c r="F119" s="197">
        <v>0</v>
      </c>
      <c r="G119" s="197">
        <v>2015</v>
      </c>
      <c r="H119" s="197">
        <v>2015</v>
      </c>
      <c r="I119" s="197" t="s">
        <v>375</v>
      </c>
      <c r="J119" s="197" t="s">
        <v>266</v>
      </c>
      <c r="K119" s="197" t="s">
        <v>266</v>
      </c>
      <c r="L119" s="197" t="s">
        <v>266</v>
      </c>
      <c r="M119" s="198"/>
      <c r="N119" s="198"/>
      <c r="O119" s="198"/>
      <c r="P119" s="198"/>
      <c r="Q119" s="198"/>
      <c r="R119" s="198"/>
      <c r="S119" s="198"/>
      <c r="T119" s="198"/>
      <c r="U119" s="198"/>
      <c r="V119" s="198"/>
      <c r="W119" s="198"/>
      <c r="X119" s="198"/>
      <c r="Y119" s="198"/>
      <c r="Z119" s="198"/>
      <c r="AA119" s="198"/>
      <c r="AB119" s="198"/>
      <c r="AC119" s="198"/>
      <c r="AD119" s="198"/>
      <c r="AE119" s="198"/>
      <c r="AF119" s="198"/>
      <c r="AG119" s="198"/>
      <c r="AH119" s="198"/>
      <c r="AI119" s="198"/>
      <c r="AJ119" s="198"/>
      <c r="AK119" s="198"/>
      <c r="AL119" s="198"/>
      <c r="AM119" s="198"/>
      <c r="AN119" s="198"/>
      <c r="AO119" s="198"/>
      <c r="AP119" s="198"/>
      <c r="AQ119" s="198"/>
      <c r="AR119" s="198"/>
      <c r="AS119" s="198"/>
      <c r="AT119" s="198"/>
      <c r="AU119" s="198"/>
      <c r="AV119" s="198"/>
      <c r="AW119" s="198"/>
      <c r="AX119" s="198"/>
      <c r="AY119" s="198"/>
      <c r="AZ119" s="198"/>
      <c r="BA119" s="198"/>
      <c r="BB119" s="198"/>
      <c r="BC119" s="198"/>
      <c r="BD119" s="198"/>
      <c r="BE119" s="198"/>
      <c r="BF119" s="198"/>
      <c r="BG119" s="198"/>
      <c r="BH119" s="198"/>
      <c r="BI119" s="198"/>
      <c r="BJ119" s="198"/>
      <c r="BK119" s="198"/>
      <c r="BL119" s="198"/>
      <c r="BM119" s="198"/>
      <c r="BN119" s="198"/>
      <c r="BO119" s="198"/>
      <c r="BP119" s="198"/>
      <c r="BQ119" s="198"/>
      <c r="BR119" s="198"/>
      <c r="BS119" s="198"/>
      <c r="BT119" s="198"/>
      <c r="BU119" s="198"/>
      <c r="BV119" s="198"/>
      <c r="BW119" s="198"/>
      <c r="BX119" s="198"/>
      <c r="BY119" s="198"/>
      <c r="BZ119" s="198"/>
      <c r="CA119" s="198"/>
      <c r="CB119" s="198"/>
      <c r="CC119" s="198"/>
      <c r="CD119" s="198"/>
      <c r="CE119" s="198"/>
      <c r="CF119" s="198"/>
      <c r="CG119" s="198"/>
      <c r="CH119" s="198"/>
      <c r="CI119" s="198"/>
      <c r="CJ119" s="198"/>
      <c r="CK119" s="198"/>
      <c r="CL119" s="198"/>
      <c r="CM119" s="198"/>
      <c r="CN119" s="198"/>
      <c r="CO119" s="198"/>
      <c r="CP119" s="198"/>
      <c r="CQ119" s="198"/>
      <c r="CR119" s="198"/>
      <c r="CS119" s="198"/>
      <c r="CT119" s="198"/>
      <c r="CU119" s="198"/>
      <c r="CV119" s="198"/>
      <c r="CW119" s="198"/>
      <c r="CX119" s="198"/>
      <c r="CY119" s="198"/>
      <c r="CZ119" s="198"/>
      <c r="DA119" s="198"/>
      <c r="DB119" s="198"/>
      <c r="DC119" s="198"/>
      <c r="DD119" s="198"/>
      <c r="DE119" s="198"/>
      <c r="DF119" s="198"/>
      <c r="DG119" s="198"/>
      <c r="DH119" s="198"/>
      <c r="DI119" s="198"/>
      <c r="DJ119" s="198"/>
      <c r="DK119" s="198"/>
      <c r="DL119" s="198"/>
      <c r="DM119" s="198"/>
      <c r="DN119" s="198"/>
      <c r="DO119" s="198"/>
      <c r="DP119" s="198"/>
      <c r="DQ119" s="198"/>
      <c r="DR119" s="198"/>
      <c r="DS119" s="198"/>
      <c r="DT119" s="198"/>
      <c r="DU119" s="198"/>
      <c r="DV119" s="198"/>
      <c r="DW119" s="198"/>
      <c r="DX119" s="198"/>
      <c r="DY119" s="198"/>
      <c r="DZ119" s="198"/>
      <c r="EA119" s="198"/>
      <c r="EB119" s="198"/>
      <c r="EC119" s="198"/>
      <c r="ED119" s="198"/>
      <c r="EE119" s="198"/>
      <c r="EF119" s="198"/>
      <c r="EG119" s="198"/>
      <c r="EH119" s="198"/>
      <c r="EI119" s="198"/>
      <c r="EJ119" s="198"/>
      <c r="EK119" s="198"/>
      <c r="EL119" s="198"/>
      <c r="EM119" s="198"/>
      <c r="EN119" s="198"/>
      <c r="EO119" s="198"/>
      <c r="EP119" s="198"/>
      <c r="EQ119" s="198"/>
      <c r="ER119" s="198"/>
      <c r="ES119" s="198"/>
      <c r="ET119" s="198"/>
      <c r="EU119" s="198"/>
      <c r="EV119" s="198"/>
      <c r="EW119" s="198"/>
      <c r="EX119" s="198"/>
      <c r="EY119" s="198"/>
      <c r="EZ119" s="198"/>
      <c r="FA119" s="198"/>
      <c r="FB119" s="198"/>
      <c r="FC119" s="198"/>
      <c r="FD119" s="198"/>
      <c r="FE119" s="198"/>
      <c r="FF119" s="198"/>
      <c r="FG119" s="198"/>
      <c r="FH119" s="198"/>
      <c r="FI119" s="198"/>
      <c r="FJ119" s="198"/>
      <c r="FK119" s="198"/>
      <c r="FL119" s="198"/>
      <c r="FM119" s="198"/>
      <c r="FN119" s="198"/>
      <c r="FO119" s="198"/>
      <c r="FP119" s="198"/>
      <c r="FQ119" s="198"/>
      <c r="FR119" s="198"/>
      <c r="FS119" s="198"/>
      <c r="FT119" s="198"/>
      <c r="FU119" s="198"/>
      <c r="FV119" s="198"/>
      <c r="FW119" s="198"/>
    </row>
    <row r="120" spans="1:179" s="200" customFormat="1" ht="30" x14ac:dyDescent="0.25">
      <c r="A120" s="194">
        <f t="shared" si="1"/>
        <v>105</v>
      </c>
      <c r="B120" s="195" t="s">
        <v>996</v>
      </c>
      <c r="C120" s="196" t="s">
        <v>237</v>
      </c>
      <c r="D120" s="197">
        <v>0</v>
      </c>
      <c r="E120" s="197"/>
      <c r="F120" s="197">
        <v>0</v>
      </c>
      <c r="G120" s="197">
        <v>2015</v>
      </c>
      <c r="H120" s="197">
        <v>2015</v>
      </c>
      <c r="I120" s="197" t="s">
        <v>375</v>
      </c>
      <c r="J120" s="197" t="s">
        <v>266</v>
      </c>
      <c r="K120" s="197" t="s">
        <v>266</v>
      </c>
      <c r="L120" s="197" t="s">
        <v>266</v>
      </c>
      <c r="M120" s="198"/>
      <c r="N120" s="198"/>
      <c r="O120" s="198"/>
      <c r="P120" s="198"/>
      <c r="Q120" s="198"/>
      <c r="R120" s="198"/>
      <c r="S120" s="198"/>
      <c r="T120" s="198"/>
      <c r="U120" s="198"/>
      <c r="V120" s="198"/>
      <c r="W120" s="198"/>
      <c r="X120" s="198"/>
      <c r="Y120" s="198"/>
      <c r="Z120" s="198"/>
      <c r="AA120" s="198"/>
      <c r="AB120" s="198"/>
      <c r="AC120" s="198"/>
      <c r="AD120" s="198"/>
      <c r="AE120" s="198"/>
      <c r="AF120" s="198"/>
      <c r="AG120" s="198"/>
      <c r="AH120" s="198"/>
      <c r="AI120" s="198"/>
      <c r="AJ120" s="198"/>
      <c r="AK120" s="198"/>
      <c r="AL120" s="198"/>
      <c r="AM120" s="198"/>
      <c r="AN120" s="198"/>
      <c r="AO120" s="198"/>
      <c r="AP120" s="198"/>
      <c r="AQ120" s="198"/>
      <c r="AR120" s="198"/>
      <c r="AS120" s="198"/>
      <c r="AT120" s="198"/>
      <c r="AU120" s="198"/>
      <c r="AV120" s="198"/>
      <c r="AW120" s="198"/>
      <c r="AX120" s="198"/>
      <c r="AY120" s="198"/>
      <c r="AZ120" s="198"/>
      <c r="BA120" s="198"/>
      <c r="BB120" s="198"/>
      <c r="BC120" s="198"/>
      <c r="BD120" s="198"/>
      <c r="BE120" s="198"/>
      <c r="BF120" s="198"/>
      <c r="BG120" s="198"/>
      <c r="BH120" s="198"/>
      <c r="BI120" s="198"/>
      <c r="BJ120" s="198"/>
      <c r="BK120" s="198"/>
      <c r="BL120" s="198"/>
      <c r="BM120" s="198"/>
      <c r="BN120" s="198"/>
      <c r="BO120" s="198"/>
      <c r="BP120" s="198"/>
      <c r="BQ120" s="198"/>
      <c r="BR120" s="198"/>
      <c r="BS120" s="198"/>
      <c r="BT120" s="198"/>
      <c r="BU120" s="198"/>
      <c r="BV120" s="198"/>
      <c r="BW120" s="198"/>
      <c r="BX120" s="198"/>
      <c r="BY120" s="198"/>
      <c r="BZ120" s="198"/>
      <c r="CA120" s="198"/>
      <c r="CB120" s="198"/>
      <c r="CC120" s="198"/>
      <c r="CD120" s="198"/>
      <c r="CE120" s="198"/>
      <c r="CF120" s="198"/>
      <c r="CG120" s="198"/>
      <c r="CH120" s="198"/>
      <c r="CI120" s="198"/>
      <c r="CJ120" s="198"/>
      <c r="CK120" s="198"/>
      <c r="CL120" s="198"/>
      <c r="CM120" s="198"/>
      <c r="CN120" s="198"/>
      <c r="CO120" s="198"/>
      <c r="CP120" s="198"/>
      <c r="CQ120" s="198"/>
      <c r="CR120" s="198"/>
      <c r="CS120" s="198"/>
      <c r="CT120" s="198"/>
      <c r="CU120" s="198"/>
      <c r="CV120" s="198"/>
      <c r="CW120" s="198"/>
      <c r="CX120" s="198"/>
      <c r="CY120" s="198"/>
      <c r="CZ120" s="198"/>
      <c r="DA120" s="198"/>
      <c r="DB120" s="198"/>
      <c r="DC120" s="198"/>
      <c r="DD120" s="198"/>
      <c r="DE120" s="198"/>
      <c r="DF120" s="198"/>
      <c r="DG120" s="198"/>
      <c r="DH120" s="198"/>
      <c r="DI120" s="198"/>
      <c r="DJ120" s="198"/>
      <c r="DK120" s="198"/>
      <c r="DL120" s="198"/>
      <c r="DM120" s="198"/>
      <c r="DN120" s="198"/>
      <c r="DO120" s="198"/>
      <c r="DP120" s="198"/>
      <c r="DQ120" s="198"/>
      <c r="DR120" s="198"/>
      <c r="DS120" s="198"/>
      <c r="DT120" s="198"/>
      <c r="DU120" s="198"/>
      <c r="DV120" s="198"/>
      <c r="DW120" s="198"/>
      <c r="DX120" s="198"/>
      <c r="DY120" s="198"/>
      <c r="DZ120" s="198"/>
      <c r="EA120" s="198"/>
      <c r="EB120" s="198"/>
      <c r="EC120" s="198"/>
      <c r="ED120" s="198"/>
      <c r="EE120" s="198"/>
      <c r="EF120" s="198"/>
      <c r="EG120" s="198"/>
      <c r="EH120" s="198"/>
      <c r="EI120" s="198"/>
      <c r="EJ120" s="198"/>
      <c r="EK120" s="198"/>
      <c r="EL120" s="198"/>
      <c r="EM120" s="198"/>
      <c r="EN120" s="198"/>
      <c r="EO120" s="198"/>
      <c r="EP120" s="198"/>
      <c r="EQ120" s="198"/>
      <c r="ER120" s="198"/>
      <c r="ES120" s="198"/>
      <c r="ET120" s="198"/>
      <c r="EU120" s="198"/>
      <c r="EV120" s="198"/>
      <c r="EW120" s="198"/>
      <c r="EX120" s="198"/>
      <c r="EY120" s="198"/>
      <c r="EZ120" s="198"/>
      <c r="FA120" s="198"/>
      <c r="FB120" s="198"/>
      <c r="FC120" s="198"/>
      <c r="FD120" s="198"/>
      <c r="FE120" s="198"/>
      <c r="FF120" s="198"/>
      <c r="FG120" s="198"/>
      <c r="FH120" s="198"/>
      <c r="FI120" s="198"/>
      <c r="FJ120" s="198"/>
      <c r="FK120" s="198"/>
      <c r="FL120" s="198"/>
      <c r="FM120" s="198"/>
      <c r="FN120" s="198"/>
      <c r="FO120" s="198"/>
      <c r="FP120" s="198"/>
      <c r="FQ120" s="198"/>
      <c r="FR120" s="198"/>
      <c r="FS120" s="198"/>
      <c r="FT120" s="198"/>
      <c r="FU120" s="198"/>
      <c r="FV120" s="198"/>
      <c r="FW120" s="198"/>
    </row>
    <row r="121" spans="1:179" s="200" customFormat="1" ht="30" x14ac:dyDescent="0.25">
      <c r="A121" s="194">
        <f t="shared" si="1"/>
        <v>106</v>
      </c>
      <c r="B121" s="195" t="s">
        <v>948</v>
      </c>
      <c r="C121" s="196" t="s">
        <v>237</v>
      </c>
      <c r="D121" s="197">
        <v>0</v>
      </c>
      <c r="E121" s="197"/>
      <c r="F121" s="197">
        <v>0</v>
      </c>
      <c r="G121" s="197">
        <v>2015</v>
      </c>
      <c r="H121" s="197">
        <v>2015</v>
      </c>
      <c r="I121" s="197" t="s">
        <v>375</v>
      </c>
      <c r="J121" s="197" t="s">
        <v>266</v>
      </c>
      <c r="K121" s="197" t="s">
        <v>266</v>
      </c>
      <c r="L121" s="197" t="s">
        <v>266</v>
      </c>
      <c r="M121" s="198"/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8"/>
      <c r="Y121" s="198"/>
      <c r="Z121" s="198"/>
      <c r="AA121" s="198"/>
      <c r="AB121" s="198"/>
      <c r="AC121" s="198"/>
      <c r="AD121" s="198"/>
      <c r="AE121" s="198"/>
      <c r="AF121" s="198"/>
      <c r="AG121" s="198"/>
      <c r="AH121" s="198"/>
      <c r="AI121" s="198"/>
      <c r="AJ121" s="198"/>
      <c r="AK121" s="198"/>
      <c r="AL121" s="198"/>
      <c r="AM121" s="198"/>
      <c r="AN121" s="198"/>
      <c r="AO121" s="198"/>
      <c r="AP121" s="198"/>
      <c r="AQ121" s="198"/>
      <c r="AR121" s="198"/>
      <c r="AS121" s="198"/>
      <c r="AT121" s="198"/>
      <c r="AU121" s="198"/>
      <c r="AV121" s="198"/>
      <c r="AW121" s="198"/>
      <c r="AX121" s="198"/>
      <c r="AY121" s="198"/>
      <c r="AZ121" s="198"/>
      <c r="BA121" s="198"/>
      <c r="BB121" s="198"/>
      <c r="BC121" s="198"/>
      <c r="BD121" s="198"/>
      <c r="BE121" s="198"/>
      <c r="BF121" s="198"/>
      <c r="BG121" s="198"/>
      <c r="BH121" s="198"/>
      <c r="BI121" s="198"/>
      <c r="BJ121" s="198"/>
      <c r="BK121" s="198"/>
      <c r="BL121" s="198"/>
      <c r="BM121" s="198"/>
      <c r="BN121" s="198"/>
      <c r="BO121" s="198"/>
      <c r="BP121" s="198"/>
      <c r="BQ121" s="198"/>
      <c r="BR121" s="198"/>
      <c r="BS121" s="198"/>
      <c r="BT121" s="198"/>
      <c r="BU121" s="198"/>
      <c r="BV121" s="198"/>
      <c r="BW121" s="198"/>
      <c r="BX121" s="198"/>
      <c r="BY121" s="198"/>
      <c r="BZ121" s="198"/>
      <c r="CA121" s="198"/>
      <c r="CB121" s="198"/>
      <c r="CC121" s="198"/>
      <c r="CD121" s="198"/>
      <c r="CE121" s="198"/>
      <c r="CF121" s="198"/>
      <c r="CG121" s="198"/>
      <c r="CH121" s="198"/>
      <c r="CI121" s="198"/>
      <c r="CJ121" s="198"/>
      <c r="CK121" s="198"/>
      <c r="CL121" s="198"/>
      <c r="CM121" s="198"/>
      <c r="CN121" s="198"/>
      <c r="CO121" s="198"/>
      <c r="CP121" s="198"/>
      <c r="CQ121" s="198"/>
      <c r="CR121" s="198"/>
      <c r="CS121" s="198"/>
      <c r="CT121" s="198"/>
      <c r="CU121" s="198"/>
      <c r="CV121" s="198"/>
      <c r="CW121" s="198"/>
      <c r="CX121" s="198"/>
      <c r="CY121" s="198"/>
      <c r="CZ121" s="198"/>
      <c r="DA121" s="198"/>
      <c r="DB121" s="198"/>
      <c r="DC121" s="198"/>
      <c r="DD121" s="198"/>
      <c r="DE121" s="198"/>
      <c r="DF121" s="198"/>
      <c r="DG121" s="198"/>
      <c r="DH121" s="198"/>
      <c r="DI121" s="198"/>
      <c r="DJ121" s="198"/>
      <c r="DK121" s="198"/>
      <c r="DL121" s="198"/>
      <c r="DM121" s="198"/>
      <c r="DN121" s="198"/>
      <c r="DO121" s="198"/>
      <c r="DP121" s="198"/>
      <c r="DQ121" s="198"/>
      <c r="DR121" s="198"/>
      <c r="DS121" s="198"/>
      <c r="DT121" s="198"/>
      <c r="DU121" s="198"/>
      <c r="DV121" s="198"/>
      <c r="DW121" s="198"/>
      <c r="DX121" s="198"/>
      <c r="DY121" s="198"/>
      <c r="DZ121" s="198"/>
      <c r="EA121" s="198"/>
      <c r="EB121" s="198"/>
      <c r="EC121" s="198"/>
      <c r="ED121" s="198"/>
      <c r="EE121" s="198"/>
      <c r="EF121" s="198"/>
      <c r="EG121" s="198"/>
      <c r="EH121" s="198"/>
      <c r="EI121" s="198"/>
      <c r="EJ121" s="198"/>
      <c r="EK121" s="198"/>
      <c r="EL121" s="198"/>
      <c r="EM121" s="198"/>
      <c r="EN121" s="198"/>
      <c r="EO121" s="198"/>
      <c r="EP121" s="198"/>
      <c r="EQ121" s="198"/>
      <c r="ER121" s="198"/>
      <c r="ES121" s="198"/>
      <c r="ET121" s="198"/>
      <c r="EU121" s="198"/>
      <c r="EV121" s="198"/>
      <c r="EW121" s="198"/>
      <c r="EX121" s="198"/>
      <c r="EY121" s="198"/>
      <c r="EZ121" s="198"/>
      <c r="FA121" s="198"/>
      <c r="FB121" s="198"/>
      <c r="FC121" s="198"/>
      <c r="FD121" s="198"/>
      <c r="FE121" s="198"/>
      <c r="FF121" s="198"/>
      <c r="FG121" s="198"/>
      <c r="FH121" s="198"/>
      <c r="FI121" s="198"/>
      <c r="FJ121" s="198"/>
      <c r="FK121" s="198"/>
      <c r="FL121" s="198"/>
      <c r="FM121" s="198"/>
      <c r="FN121" s="198"/>
      <c r="FO121" s="198"/>
      <c r="FP121" s="198"/>
      <c r="FQ121" s="198"/>
      <c r="FR121" s="198"/>
      <c r="FS121" s="198"/>
      <c r="FT121" s="198"/>
      <c r="FU121" s="198"/>
      <c r="FV121" s="198"/>
      <c r="FW121" s="198"/>
    </row>
    <row r="122" spans="1:179" s="200" customFormat="1" ht="30" x14ac:dyDescent="0.25">
      <c r="A122" s="194">
        <f t="shared" si="1"/>
        <v>107</v>
      </c>
      <c r="B122" s="195" t="s">
        <v>949</v>
      </c>
      <c r="C122" s="196" t="s">
        <v>237</v>
      </c>
      <c r="D122" s="197">
        <v>0</v>
      </c>
      <c r="E122" s="197"/>
      <c r="F122" s="197">
        <v>0</v>
      </c>
      <c r="G122" s="197">
        <v>2015</v>
      </c>
      <c r="H122" s="197">
        <v>2015</v>
      </c>
      <c r="I122" s="197" t="s">
        <v>375</v>
      </c>
      <c r="J122" s="197" t="s">
        <v>266</v>
      </c>
      <c r="K122" s="197" t="s">
        <v>266</v>
      </c>
      <c r="L122" s="197" t="s">
        <v>266</v>
      </c>
      <c r="M122" s="198"/>
      <c r="N122" s="198"/>
      <c r="O122" s="198"/>
      <c r="P122" s="198"/>
      <c r="Q122" s="198"/>
      <c r="R122" s="198"/>
      <c r="S122" s="198"/>
      <c r="T122" s="198"/>
      <c r="U122" s="198"/>
      <c r="V122" s="198"/>
      <c r="W122" s="198"/>
      <c r="X122" s="198"/>
      <c r="Y122" s="198"/>
      <c r="Z122" s="198"/>
      <c r="AA122" s="198"/>
      <c r="AB122" s="198"/>
      <c r="AC122" s="198"/>
      <c r="AD122" s="198"/>
      <c r="AE122" s="198"/>
      <c r="AF122" s="198"/>
      <c r="AG122" s="198"/>
      <c r="AH122" s="198"/>
      <c r="AI122" s="198"/>
      <c r="AJ122" s="198"/>
      <c r="AK122" s="198"/>
      <c r="AL122" s="198"/>
      <c r="AM122" s="198"/>
      <c r="AN122" s="198"/>
      <c r="AO122" s="198"/>
      <c r="AP122" s="198"/>
      <c r="AQ122" s="198"/>
      <c r="AR122" s="198"/>
      <c r="AS122" s="198"/>
      <c r="AT122" s="198"/>
      <c r="AU122" s="198"/>
      <c r="AV122" s="198"/>
      <c r="AW122" s="198"/>
      <c r="AX122" s="198"/>
      <c r="AY122" s="198"/>
      <c r="AZ122" s="198"/>
      <c r="BA122" s="198"/>
      <c r="BB122" s="198"/>
      <c r="BC122" s="198"/>
      <c r="BD122" s="198"/>
      <c r="BE122" s="198"/>
      <c r="BF122" s="198"/>
      <c r="BG122" s="198"/>
      <c r="BH122" s="198"/>
      <c r="BI122" s="198"/>
      <c r="BJ122" s="198"/>
      <c r="BK122" s="198"/>
      <c r="BL122" s="198"/>
      <c r="BM122" s="198"/>
      <c r="BN122" s="198"/>
      <c r="BO122" s="198"/>
      <c r="BP122" s="198"/>
      <c r="BQ122" s="198"/>
      <c r="BR122" s="198"/>
      <c r="BS122" s="198"/>
      <c r="BT122" s="198"/>
      <c r="BU122" s="198"/>
      <c r="BV122" s="198"/>
      <c r="BW122" s="198"/>
      <c r="BX122" s="198"/>
      <c r="BY122" s="198"/>
      <c r="BZ122" s="198"/>
      <c r="CA122" s="198"/>
      <c r="CB122" s="198"/>
      <c r="CC122" s="198"/>
      <c r="CD122" s="198"/>
      <c r="CE122" s="198"/>
      <c r="CF122" s="198"/>
      <c r="CG122" s="198"/>
      <c r="CH122" s="198"/>
      <c r="CI122" s="198"/>
      <c r="CJ122" s="198"/>
      <c r="CK122" s="198"/>
      <c r="CL122" s="198"/>
      <c r="CM122" s="198"/>
      <c r="CN122" s="198"/>
      <c r="CO122" s="198"/>
      <c r="CP122" s="198"/>
      <c r="CQ122" s="198"/>
      <c r="CR122" s="198"/>
      <c r="CS122" s="198"/>
      <c r="CT122" s="198"/>
      <c r="CU122" s="198"/>
      <c r="CV122" s="198"/>
      <c r="CW122" s="198"/>
      <c r="CX122" s="198"/>
      <c r="CY122" s="198"/>
      <c r="CZ122" s="198"/>
      <c r="DA122" s="198"/>
      <c r="DB122" s="198"/>
      <c r="DC122" s="198"/>
      <c r="DD122" s="198"/>
      <c r="DE122" s="198"/>
      <c r="DF122" s="198"/>
      <c r="DG122" s="198"/>
      <c r="DH122" s="198"/>
      <c r="DI122" s="198"/>
      <c r="DJ122" s="198"/>
      <c r="DK122" s="198"/>
      <c r="DL122" s="198"/>
      <c r="DM122" s="198"/>
      <c r="DN122" s="198"/>
      <c r="DO122" s="198"/>
      <c r="DP122" s="198"/>
      <c r="DQ122" s="198"/>
      <c r="DR122" s="198"/>
      <c r="DS122" s="198"/>
      <c r="DT122" s="198"/>
      <c r="DU122" s="198"/>
      <c r="DV122" s="198"/>
      <c r="DW122" s="198"/>
      <c r="DX122" s="198"/>
      <c r="DY122" s="198"/>
      <c r="DZ122" s="198"/>
      <c r="EA122" s="198"/>
      <c r="EB122" s="198"/>
      <c r="EC122" s="198"/>
      <c r="ED122" s="198"/>
      <c r="EE122" s="198"/>
      <c r="EF122" s="198"/>
      <c r="EG122" s="198"/>
      <c r="EH122" s="198"/>
      <c r="EI122" s="198"/>
      <c r="EJ122" s="198"/>
      <c r="EK122" s="198"/>
      <c r="EL122" s="198"/>
      <c r="EM122" s="198"/>
      <c r="EN122" s="198"/>
      <c r="EO122" s="198"/>
      <c r="EP122" s="198"/>
      <c r="EQ122" s="198"/>
      <c r="ER122" s="198"/>
      <c r="ES122" s="198"/>
      <c r="ET122" s="198"/>
      <c r="EU122" s="198"/>
      <c r="EV122" s="198"/>
      <c r="EW122" s="198"/>
      <c r="EX122" s="198"/>
      <c r="EY122" s="198"/>
      <c r="EZ122" s="198"/>
      <c r="FA122" s="198"/>
      <c r="FB122" s="198"/>
      <c r="FC122" s="198"/>
      <c r="FD122" s="198"/>
      <c r="FE122" s="198"/>
      <c r="FF122" s="198"/>
      <c r="FG122" s="198"/>
      <c r="FH122" s="198"/>
      <c r="FI122" s="198"/>
      <c r="FJ122" s="198"/>
      <c r="FK122" s="198"/>
      <c r="FL122" s="198"/>
      <c r="FM122" s="198"/>
      <c r="FN122" s="198"/>
      <c r="FO122" s="198"/>
      <c r="FP122" s="198"/>
      <c r="FQ122" s="198"/>
      <c r="FR122" s="198"/>
      <c r="FS122" s="198"/>
      <c r="FT122" s="198"/>
      <c r="FU122" s="198"/>
      <c r="FV122" s="198"/>
      <c r="FW122" s="198"/>
    </row>
    <row r="123" spans="1:179" s="200" customFormat="1" ht="30" x14ac:dyDescent="0.25">
      <c r="A123" s="194">
        <f t="shared" si="1"/>
        <v>108</v>
      </c>
      <c r="B123" s="195" t="s">
        <v>950</v>
      </c>
      <c r="C123" s="196" t="s">
        <v>237</v>
      </c>
      <c r="D123" s="197">
        <v>0</v>
      </c>
      <c r="E123" s="197"/>
      <c r="F123" s="197">
        <v>0</v>
      </c>
      <c r="G123" s="197">
        <v>2015</v>
      </c>
      <c r="H123" s="197">
        <v>2015</v>
      </c>
      <c r="I123" s="197" t="s">
        <v>375</v>
      </c>
      <c r="J123" s="197" t="s">
        <v>266</v>
      </c>
      <c r="K123" s="197" t="s">
        <v>266</v>
      </c>
      <c r="L123" s="197" t="s">
        <v>266</v>
      </c>
      <c r="M123" s="198"/>
      <c r="N123" s="198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  <c r="Y123" s="198"/>
      <c r="Z123" s="198"/>
      <c r="AA123" s="198"/>
      <c r="AB123" s="198"/>
      <c r="AC123" s="198"/>
      <c r="AD123" s="198"/>
      <c r="AE123" s="198"/>
      <c r="AF123" s="198"/>
      <c r="AG123" s="198"/>
      <c r="AH123" s="198"/>
      <c r="AI123" s="198"/>
      <c r="AJ123" s="198"/>
      <c r="AK123" s="198"/>
      <c r="AL123" s="198"/>
      <c r="AM123" s="198"/>
      <c r="AN123" s="198"/>
      <c r="AO123" s="198"/>
      <c r="AP123" s="198"/>
      <c r="AQ123" s="198"/>
      <c r="AR123" s="198"/>
      <c r="AS123" s="198"/>
      <c r="AT123" s="198"/>
      <c r="AU123" s="198"/>
      <c r="AV123" s="198"/>
      <c r="AW123" s="198"/>
      <c r="AX123" s="198"/>
      <c r="AY123" s="198"/>
      <c r="AZ123" s="198"/>
      <c r="BA123" s="198"/>
      <c r="BB123" s="198"/>
      <c r="BC123" s="198"/>
      <c r="BD123" s="198"/>
      <c r="BE123" s="198"/>
      <c r="BF123" s="198"/>
      <c r="BG123" s="198"/>
      <c r="BH123" s="198"/>
      <c r="BI123" s="198"/>
      <c r="BJ123" s="198"/>
      <c r="BK123" s="198"/>
      <c r="BL123" s="198"/>
      <c r="BM123" s="198"/>
      <c r="BN123" s="198"/>
      <c r="BO123" s="198"/>
      <c r="BP123" s="198"/>
      <c r="BQ123" s="198"/>
      <c r="BR123" s="198"/>
      <c r="BS123" s="198"/>
      <c r="BT123" s="198"/>
      <c r="BU123" s="198"/>
      <c r="BV123" s="198"/>
      <c r="BW123" s="198"/>
      <c r="BX123" s="198"/>
      <c r="BY123" s="198"/>
      <c r="BZ123" s="198"/>
      <c r="CA123" s="198"/>
      <c r="CB123" s="198"/>
      <c r="CC123" s="198"/>
      <c r="CD123" s="198"/>
      <c r="CE123" s="198"/>
      <c r="CF123" s="198"/>
      <c r="CG123" s="198"/>
      <c r="CH123" s="198"/>
      <c r="CI123" s="198"/>
      <c r="CJ123" s="198"/>
      <c r="CK123" s="198"/>
      <c r="CL123" s="198"/>
      <c r="CM123" s="198"/>
      <c r="CN123" s="198"/>
      <c r="CO123" s="198"/>
      <c r="CP123" s="198"/>
      <c r="CQ123" s="198"/>
      <c r="CR123" s="198"/>
      <c r="CS123" s="198"/>
      <c r="CT123" s="198"/>
      <c r="CU123" s="198"/>
      <c r="CV123" s="198"/>
      <c r="CW123" s="198"/>
      <c r="CX123" s="198"/>
      <c r="CY123" s="198"/>
      <c r="CZ123" s="198"/>
      <c r="DA123" s="198"/>
      <c r="DB123" s="198"/>
      <c r="DC123" s="198"/>
      <c r="DD123" s="198"/>
      <c r="DE123" s="198"/>
      <c r="DF123" s="198"/>
      <c r="DG123" s="198"/>
      <c r="DH123" s="198"/>
      <c r="DI123" s="198"/>
      <c r="DJ123" s="198"/>
      <c r="DK123" s="198"/>
      <c r="DL123" s="198"/>
      <c r="DM123" s="198"/>
      <c r="DN123" s="198"/>
      <c r="DO123" s="198"/>
      <c r="DP123" s="198"/>
      <c r="DQ123" s="198"/>
      <c r="DR123" s="198"/>
      <c r="DS123" s="198"/>
      <c r="DT123" s="198"/>
      <c r="DU123" s="198"/>
      <c r="DV123" s="198"/>
      <c r="DW123" s="198"/>
      <c r="DX123" s="198"/>
      <c r="DY123" s="198"/>
      <c r="DZ123" s="198"/>
      <c r="EA123" s="198"/>
      <c r="EB123" s="198"/>
      <c r="EC123" s="198"/>
      <c r="ED123" s="198"/>
      <c r="EE123" s="198"/>
      <c r="EF123" s="198"/>
      <c r="EG123" s="198"/>
      <c r="EH123" s="198"/>
      <c r="EI123" s="198"/>
      <c r="EJ123" s="198"/>
      <c r="EK123" s="198"/>
      <c r="EL123" s="198"/>
      <c r="EM123" s="198"/>
      <c r="EN123" s="198"/>
      <c r="EO123" s="198"/>
      <c r="EP123" s="198"/>
      <c r="EQ123" s="198"/>
      <c r="ER123" s="198"/>
      <c r="ES123" s="198"/>
      <c r="ET123" s="198"/>
      <c r="EU123" s="198"/>
      <c r="EV123" s="198"/>
      <c r="EW123" s="198"/>
      <c r="EX123" s="198"/>
      <c r="EY123" s="198"/>
      <c r="EZ123" s="198"/>
      <c r="FA123" s="198"/>
      <c r="FB123" s="198"/>
      <c r="FC123" s="198"/>
      <c r="FD123" s="198"/>
      <c r="FE123" s="198"/>
      <c r="FF123" s="198"/>
      <c r="FG123" s="198"/>
      <c r="FH123" s="198"/>
      <c r="FI123" s="198"/>
      <c r="FJ123" s="198"/>
      <c r="FK123" s="198"/>
      <c r="FL123" s="198"/>
      <c r="FM123" s="198"/>
      <c r="FN123" s="198"/>
      <c r="FO123" s="198"/>
      <c r="FP123" s="198"/>
      <c r="FQ123" s="198"/>
      <c r="FR123" s="198"/>
      <c r="FS123" s="198"/>
      <c r="FT123" s="198"/>
      <c r="FU123" s="198"/>
      <c r="FV123" s="198"/>
      <c r="FW123" s="198"/>
    </row>
    <row r="124" spans="1:179" s="200" customFormat="1" ht="45" x14ac:dyDescent="0.25">
      <c r="A124" s="194">
        <f t="shared" si="1"/>
        <v>109</v>
      </c>
      <c r="B124" s="195" t="s">
        <v>964</v>
      </c>
      <c r="C124" s="196" t="s">
        <v>237</v>
      </c>
      <c r="D124" s="197">
        <v>0.1</v>
      </c>
      <c r="E124" s="197"/>
      <c r="F124" s="197">
        <v>0</v>
      </c>
      <c r="G124" s="197">
        <v>2015</v>
      </c>
      <c r="H124" s="197">
        <v>2015</v>
      </c>
      <c r="I124" s="197" t="s">
        <v>375</v>
      </c>
      <c r="J124" s="197" t="s">
        <v>266</v>
      </c>
      <c r="K124" s="197" t="s">
        <v>266</v>
      </c>
      <c r="L124" s="197" t="s">
        <v>266</v>
      </c>
      <c r="M124" s="198"/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8"/>
      <c r="Y124" s="198"/>
      <c r="Z124" s="198"/>
      <c r="AA124" s="198"/>
      <c r="AB124" s="198"/>
      <c r="AC124" s="198"/>
      <c r="AD124" s="198"/>
      <c r="AE124" s="198"/>
      <c r="AF124" s="198"/>
      <c r="AG124" s="198"/>
      <c r="AH124" s="198"/>
      <c r="AI124" s="198"/>
      <c r="AJ124" s="198"/>
      <c r="AK124" s="198"/>
      <c r="AL124" s="198"/>
      <c r="AM124" s="198"/>
      <c r="AN124" s="198"/>
      <c r="AO124" s="198"/>
      <c r="AP124" s="198"/>
      <c r="AQ124" s="198"/>
      <c r="AR124" s="198"/>
      <c r="AS124" s="198"/>
      <c r="AT124" s="198"/>
      <c r="AU124" s="198"/>
      <c r="AV124" s="198"/>
      <c r="AW124" s="198"/>
      <c r="AX124" s="198"/>
      <c r="AY124" s="198"/>
      <c r="AZ124" s="198"/>
      <c r="BA124" s="198"/>
      <c r="BB124" s="198"/>
      <c r="BC124" s="198"/>
      <c r="BD124" s="198"/>
      <c r="BE124" s="198"/>
      <c r="BF124" s="198"/>
      <c r="BG124" s="198"/>
      <c r="BH124" s="198"/>
      <c r="BI124" s="198"/>
      <c r="BJ124" s="198"/>
      <c r="BK124" s="198"/>
      <c r="BL124" s="198"/>
      <c r="BM124" s="198"/>
      <c r="BN124" s="198"/>
      <c r="BO124" s="198"/>
      <c r="BP124" s="198"/>
      <c r="BQ124" s="198"/>
      <c r="BR124" s="198"/>
      <c r="BS124" s="198"/>
      <c r="BT124" s="198"/>
      <c r="BU124" s="198"/>
      <c r="BV124" s="198"/>
      <c r="BW124" s="198"/>
      <c r="BX124" s="198"/>
      <c r="BY124" s="198"/>
      <c r="BZ124" s="198"/>
      <c r="CA124" s="198"/>
      <c r="CB124" s="198"/>
      <c r="CC124" s="198"/>
      <c r="CD124" s="198"/>
      <c r="CE124" s="198"/>
      <c r="CF124" s="198"/>
      <c r="CG124" s="198"/>
      <c r="CH124" s="198"/>
      <c r="CI124" s="198"/>
      <c r="CJ124" s="198"/>
      <c r="CK124" s="198"/>
      <c r="CL124" s="198"/>
      <c r="CM124" s="198"/>
      <c r="CN124" s="198"/>
      <c r="CO124" s="198"/>
      <c r="CP124" s="198"/>
      <c r="CQ124" s="198"/>
      <c r="CR124" s="198"/>
      <c r="CS124" s="198"/>
      <c r="CT124" s="198"/>
      <c r="CU124" s="198"/>
      <c r="CV124" s="198"/>
      <c r="CW124" s="198"/>
      <c r="CX124" s="198"/>
      <c r="CY124" s="198"/>
      <c r="CZ124" s="198"/>
      <c r="DA124" s="198"/>
      <c r="DB124" s="198"/>
      <c r="DC124" s="198"/>
      <c r="DD124" s="198"/>
      <c r="DE124" s="198"/>
      <c r="DF124" s="198"/>
      <c r="DG124" s="198"/>
      <c r="DH124" s="198"/>
      <c r="DI124" s="198"/>
      <c r="DJ124" s="198"/>
      <c r="DK124" s="198"/>
      <c r="DL124" s="198"/>
      <c r="DM124" s="198"/>
      <c r="DN124" s="198"/>
      <c r="DO124" s="198"/>
      <c r="DP124" s="198"/>
      <c r="DQ124" s="198"/>
      <c r="DR124" s="198"/>
      <c r="DS124" s="198"/>
      <c r="DT124" s="198"/>
      <c r="DU124" s="198"/>
      <c r="DV124" s="198"/>
      <c r="DW124" s="198"/>
      <c r="DX124" s="198"/>
      <c r="DY124" s="198"/>
      <c r="DZ124" s="198"/>
      <c r="EA124" s="198"/>
      <c r="EB124" s="198"/>
      <c r="EC124" s="198"/>
      <c r="ED124" s="198"/>
      <c r="EE124" s="198"/>
      <c r="EF124" s="198"/>
      <c r="EG124" s="198"/>
      <c r="EH124" s="198"/>
      <c r="EI124" s="198"/>
      <c r="EJ124" s="198"/>
      <c r="EK124" s="198"/>
      <c r="EL124" s="198"/>
      <c r="EM124" s="198"/>
      <c r="EN124" s="198"/>
      <c r="EO124" s="198"/>
      <c r="EP124" s="198"/>
      <c r="EQ124" s="198"/>
      <c r="ER124" s="198"/>
      <c r="ES124" s="198"/>
      <c r="ET124" s="198"/>
      <c r="EU124" s="198"/>
      <c r="EV124" s="198"/>
      <c r="EW124" s="198"/>
      <c r="EX124" s="198"/>
      <c r="EY124" s="198"/>
      <c r="EZ124" s="198"/>
      <c r="FA124" s="198"/>
      <c r="FB124" s="198"/>
      <c r="FC124" s="198"/>
      <c r="FD124" s="198"/>
      <c r="FE124" s="198"/>
      <c r="FF124" s="198"/>
      <c r="FG124" s="198"/>
      <c r="FH124" s="198"/>
      <c r="FI124" s="198"/>
      <c r="FJ124" s="198"/>
      <c r="FK124" s="198"/>
      <c r="FL124" s="198"/>
      <c r="FM124" s="198"/>
      <c r="FN124" s="198"/>
      <c r="FO124" s="198"/>
      <c r="FP124" s="198"/>
      <c r="FQ124" s="198"/>
      <c r="FR124" s="198"/>
      <c r="FS124" s="198"/>
      <c r="FT124" s="198"/>
      <c r="FU124" s="198"/>
      <c r="FV124" s="198"/>
      <c r="FW124" s="198"/>
    </row>
    <row r="125" spans="1:179" s="200" customFormat="1" ht="45" x14ac:dyDescent="0.25">
      <c r="A125" s="194">
        <f t="shared" si="1"/>
        <v>110</v>
      </c>
      <c r="B125" s="195" t="s">
        <v>965</v>
      </c>
      <c r="C125" s="196" t="s">
        <v>237</v>
      </c>
      <c r="D125" s="197">
        <v>0.1</v>
      </c>
      <c r="E125" s="197"/>
      <c r="F125" s="197">
        <v>0</v>
      </c>
      <c r="G125" s="197">
        <v>2015</v>
      </c>
      <c r="H125" s="197">
        <v>2015</v>
      </c>
      <c r="I125" s="197" t="s">
        <v>375</v>
      </c>
      <c r="J125" s="197" t="s">
        <v>266</v>
      </c>
      <c r="K125" s="197" t="s">
        <v>266</v>
      </c>
      <c r="L125" s="197" t="s">
        <v>266</v>
      </c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8"/>
      <c r="Y125" s="198"/>
      <c r="Z125" s="198"/>
      <c r="AA125" s="198"/>
      <c r="AB125" s="198"/>
      <c r="AC125" s="198"/>
      <c r="AD125" s="198"/>
      <c r="AE125" s="198"/>
      <c r="AF125" s="198"/>
      <c r="AG125" s="198"/>
      <c r="AH125" s="198"/>
      <c r="AI125" s="198"/>
      <c r="AJ125" s="198"/>
      <c r="AK125" s="198"/>
      <c r="AL125" s="198"/>
      <c r="AM125" s="198"/>
      <c r="AN125" s="198"/>
      <c r="AO125" s="198"/>
      <c r="AP125" s="198"/>
      <c r="AQ125" s="198"/>
      <c r="AR125" s="198"/>
      <c r="AS125" s="198"/>
      <c r="AT125" s="198"/>
      <c r="AU125" s="198"/>
      <c r="AV125" s="198"/>
      <c r="AW125" s="198"/>
      <c r="AX125" s="198"/>
      <c r="AY125" s="198"/>
      <c r="AZ125" s="198"/>
      <c r="BA125" s="198"/>
      <c r="BB125" s="198"/>
      <c r="BC125" s="198"/>
      <c r="BD125" s="198"/>
      <c r="BE125" s="198"/>
      <c r="BF125" s="198"/>
      <c r="BG125" s="198"/>
      <c r="BH125" s="198"/>
      <c r="BI125" s="198"/>
      <c r="BJ125" s="198"/>
      <c r="BK125" s="198"/>
      <c r="BL125" s="198"/>
      <c r="BM125" s="198"/>
      <c r="BN125" s="198"/>
      <c r="BO125" s="198"/>
      <c r="BP125" s="198"/>
      <c r="BQ125" s="198"/>
      <c r="BR125" s="198"/>
      <c r="BS125" s="198"/>
      <c r="BT125" s="198"/>
      <c r="BU125" s="198"/>
      <c r="BV125" s="198"/>
      <c r="BW125" s="198"/>
      <c r="BX125" s="198"/>
      <c r="BY125" s="198"/>
      <c r="BZ125" s="198"/>
      <c r="CA125" s="198"/>
      <c r="CB125" s="198"/>
      <c r="CC125" s="198"/>
      <c r="CD125" s="198"/>
      <c r="CE125" s="198"/>
      <c r="CF125" s="198"/>
      <c r="CG125" s="198"/>
      <c r="CH125" s="198"/>
      <c r="CI125" s="198"/>
      <c r="CJ125" s="198"/>
      <c r="CK125" s="198"/>
      <c r="CL125" s="198"/>
      <c r="CM125" s="198"/>
      <c r="CN125" s="198"/>
      <c r="CO125" s="198"/>
      <c r="CP125" s="198"/>
      <c r="CQ125" s="198"/>
      <c r="CR125" s="198"/>
      <c r="CS125" s="198"/>
      <c r="CT125" s="198"/>
      <c r="CU125" s="198"/>
      <c r="CV125" s="198"/>
      <c r="CW125" s="198"/>
      <c r="CX125" s="198"/>
      <c r="CY125" s="198"/>
      <c r="CZ125" s="198"/>
      <c r="DA125" s="198"/>
      <c r="DB125" s="198"/>
      <c r="DC125" s="198"/>
      <c r="DD125" s="198"/>
      <c r="DE125" s="198"/>
      <c r="DF125" s="198"/>
      <c r="DG125" s="198"/>
      <c r="DH125" s="198"/>
      <c r="DI125" s="198"/>
      <c r="DJ125" s="198"/>
      <c r="DK125" s="198"/>
      <c r="DL125" s="198"/>
      <c r="DM125" s="198"/>
      <c r="DN125" s="198"/>
      <c r="DO125" s="198"/>
      <c r="DP125" s="198"/>
      <c r="DQ125" s="198"/>
      <c r="DR125" s="198"/>
      <c r="DS125" s="198"/>
      <c r="DT125" s="198"/>
      <c r="DU125" s="198"/>
      <c r="DV125" s="198"/>
      <c r="DW125" s="198"/>
      <c r="DX125" s="198"/>
      <c r="DY125" s="198"/>
      <c r="DZ125" s="198"/>
      <c r="EA125" s="198"/>
      <c r="EB125" s="198"/>
      <c r="EC125" s="198"/>
      <c r="ED125" s="198"/>
      <c r="EE125" s="198"/>
      <c r="EF125" s="198"/>
      <c r="EG125" s="198"/>
      <c r="EH125" s="198"/>
      <c r="EI125" s="198"/>
      <c r="EJ125" s="198"/>
      <c r="EK125" s="198"/>
      <c r="EL125" s="198"/>
      <c r="EM125" s="198"/>
      <c r="EN125" s="198"/>
      <c r="EO125" s="198"/>
      <c r="EP125" s="198"/>
      <c r="EQ125" s="198"/>
      <c r="ER125" s="198"/>
      <c r="ES125" s="198"/>
      <c r="ET125" s="198"/>
      <c r="EU125" s="198"/>
      <c r="EV125" s="198"/>
      <c r="EW125" s="198"/>
      <c r="EX125" s="198"/>
      <c r="EY125" s="198"/>
      <c r="EZ125" s="198"/>
      <c r="FA125" s="198"/>
      <c r="FB125" s="198"/>
      <c r="FC125" s="198"/>
      <c r="FD125" s="198"/>
      <c r="FE125" s="198"/>
      <c r="FF125" s="198"/>
      <c r="FG125" s="198"/>
      <c r="FH125" s="198"/>
      <c r="FI125" s="198"/>
      <c r="FJ125" s="198"/>
      <c r="FK125" s="198"/>
      <c r="FL125" s="198"/>
      <c r="FM125" s="198"/>
      <c r="FN125" s="198"/>
      <c r="FO125" s="198"/>
      <c r="FP125" s="198"/>
      <c r="FQ125" s="198"/>
      <c r="FR125" s="198"/>
      <c r="FS125" s="198"/>
      <c r="FT125" s="198"/>
      <c r="FU125" s="198"/>
      <c r="FV125" s="198"/>
      <c r="FW125" s="198"/>
    </row>
    <row r="126" spans="1:179" s="200" customFormat="1" ht="45" x14ac:dyDescent="0.25">
      <c r="A126" s="194">
        <f t="shared" si="1"/>
        <v>111</v>
      </c>
      <c r="B126" s="195" t="s">
        <v>1666</v>
      </c>
      <c r="C126" s="196" t="s">
        <v>237</v>
      </c>
      <c r="D126" s="197">
        <v>0.16</v>
      </c>
      <c r="E126" s="197"/>
      <c r="F126" s="197">
        <v>0</v>
      </c>
      <c r="G126" s="197">
        <v>2015</v>
      </c>
      <c r="H126" s="197">
        <v>2015</v>
      </c>
      <c r="I126" s="197" t="s">
        <v>375</v>
      </c>
      <c r="J126" s="197" t="s">
        <v>266</v>
      </c>
      <c r="K126" s="197" t="s">
        <v>266</v>
      </c>
      <c r="L126" s="197" t="s">
        <v>266</v>
      </c>
      <c r="M126" s="198"/>
      <c r="N126" s="198"/>
      <c r="O126" s="198"/>
      <c r="P126" s="198"/>
      <c r="Q126" s="198"/>
      <c r="R126" s="198"/>
      <c r="S126" s="198"/>
      <c r="T126" s="198"/>
      <c r="U126" s="198"/>
      <c r="V126" s="198"/>
      <c r="W126" s="198"/>
      <c r="X126" s="198"/>
      <c r="Y126" s="198"/>
      <c r="Z126" s="198"/>
      <c r="AA126" s="198"/>
      <c r="AB126" s="198"/>
      <c r="AC126" s="198"/>
      <c r="AD126" s="198"/>
      <c r="AE126" s="198"/>
      <c r="AF126" s="198"/>
      <c r="AG126" s="198"/>
      <c r="AH126" s="198"/>
      <c r="AI126" s="198"/>
      <c r="AJ126" s="198"/>
      <c r="AK126" s="198"/>
      <c r="AL126" s="198"/>
      <c r="AM126" s="198"/>
      <c r="AN126" s="198"/>
      <c r="AO126" s="198"/>
      <c r="AP126" s="198"/>
      <c r="AQ126" s="198"/>
      <c r="AR126" s="198"/>
      <c r="AS126" s="198"/>
      <c r="AT126" s="198"/>
      <c r="AU126" s="198"/>
      <c r="AV126" s="198"/>
      <c r="AW126" s="198"/>
      <c r="AX126" s="198"/>
      <c r="AY126" s="198"/>
      <c r="AZ126" s="198"/>
      <c r="BA126" s="198"/>
      <c r="BB126" s="198"/>
      <c r="BC126" s="198"/>
      <c r="BD126" s="198"/>
      <c r="BE126" s="198"/>
      <c r="BF126" s="198"/>
      <c r="BG126" s="198"/>
      <c r="BH126" s="198"/>
      <c r="BI126" s="198"/>
      <c r="BJ126" s="198"/>
      <c r="BK126" s="198"/>
      <c r="BL126" s="198"/>
      <c r="BM126" s="198"/>
      <c r="BN126" s="198"/>
      <c r="BO126" s="198"/>
      <c r="BP126" s="198"/>
      <c r="BQ126" s="198"/>
      <c r="BR126" s="198"/>
      <c r="BS126" s="198"/>
      <c r="BT126" s="198"/>
      <c r="BU126" s="198"/>
      <c r="BV126" s="198"/>
      <c r="BW126" s="198"/>
      <c r="BX126" s="198"/>
      <c r="BY126" s="198"/>
      <c r="BZ126" s="198"/>
      <c r="CA126" s="198"/>
      <c r="CB126" s="198"/>
      <c r="CC126" s="198"/>
      <c r="CD126" s="198"/>
      <c r="CE126" s="198"/>
      <c r="CF126" s="198"/>
      <c r="CG126" s="198"/>
      <c r="CH126" s="198"/>
      <c r="CI126" s="198"/>
      <c r="CJ126" s="198"/>
      <c r="CK126" s="198"/>
      <c r="CL126" s="198"/>
      <c r="CM126" s="198"/>
      <c r="CN126" s="198"/>
      <c r="CO126" s="198"/>
      <c r="CP126" s="198"/>
      <c r="CQ126" s="198"/>
      <c r="CR126" s="198"/>
      <c r="CS126" s="198"/>
      <c r="CT126" s="198"/>
      <c r="CU126" s="198"/>
      <c r="CV126" s="198"/>
      <c r="CW126" s="198"/>
      <c r="CX126" s="198"/>
      <c r="CY126" s="198"/>
      <c r="CZ126" s="198"/>
      <c r="DA126" s="198"/>
      <c r="DB126" s="198"/>
      <c r="DC126" s="198"/>
      <c r="DD126" s="198"/>
      <c r="DE126" s="198"/>
      <c r="DF126" s="198"/>
      <c r="DG126" s="198"/>
      <c r="DH126" s="198"/>
      <c r="DI126" s="198"/>
      <c r="DJ126" s="198"/>
      <c r="DK126" s="198"/>
      <c r="DL126" s="198"/>
      <c r="DM126" s="198"/>
      <c r="DN126" s="198"/>
      <c r="DO126" s="198"/>
      <c r="DP126" s="198"/>
      <c r="DQ126" s="198"/>
      <c r="DR126" s="198"/>
      <c r="DS126" s="198"/>
      <c r="DT126" s="198"/>
      <c r="DU126" s="198"/>
      <c r="DV126" s="198"/>
      <c r="DW126" s="198"/>
      <c r="DX126" s="198"/>
      <c r="DY126" s="198"/>
      <c r="DZ126" s="198"/>
      <c r="EA126" s="198"/>
      <c r="EB126" s="198"/>
      <c r="EC126" s="198"/>
      <c r="ED126" s="198"/>
      <c r="EE126" s="198"/>
      <c r="EF126" s="198"/>
      <c r="EG126" s="198"/>
      <c r="EH126" s="198"/>
      <c r="EI126" s="198"/>
      <c r="EJ126" s="198"/>
      <c r="EK126" s="198"/>
      <c r="EL126" s="198"/>
      <c r="EM126" s="198"/>
      <c r="EN126" s="198"/>
      <c r="EO126" s="198"/>
      <c r="EP126" s="198"/>
      <c r="EQ126" s="198"/>
      <c r="ER126" s="198"/>
      <c r="ES126" s="198"/>
      <c r="ET126" s="198"/>
      <c r="EU126" s="198"/>
      <c r="EV126" s="198"/>
      <c r="EW126" s="198"/>
      <c r="EX126" s="198"/>
      <c r="EY126" s="198"/>
      <c r="EZ126" s="198"/>
      <c r="FA126" s="198"/>
      <c r="FB126" s="198"/>
      <c r="FC126" s="198"/>
      <c r="FD126" s="198"/>
      <c r="FE126" s="198"/>
      <c r="FF126" s="198"/>
      <c r="FG126" s="198"/>
      <c r="FH126" s="198"/>
      <c r="FI126" s="198"/>
      <c r="FJ126" s="198"/>
      <c r="FK126" s="198"/>
      <c r="FL126" s="198"/>
      <c r="FM126" s="198"/>
      <c r="FN126" s="198"/>
      <c r="FO126" s="198"/>
      <c r="FP126" s="198"/>
      <c r="FQ126" s="198"/>
      <c r="FR126" s="198"/>
      <c r="FS126" s="198"/>
      <c r="FT126" s="198"/>
      <c r="FU126" s="198"/>
      <c r="FV126" s="198"/>
      <c r="FW126" s="198"/>
    </row>
    <row r="127" spans="1:179" s="200" customFormat="1" ht="45" x14ac:dyDescent="0.25">
      <c r="A127" s="194">
        <f t="shared" si="1"/>
        <v>112</v>
      </c>
      <c r="B127" s="195" t="s">
        <v>1667</v>
      </c>
      <c r="C127" s="196" t="s">
        <v>237</v>
      </c>
      <c r="D127" s="197">
        <v>0.16</v>
      </c>
      <c r="E127" s="197"/>
      <c r="F127" s="197">
        <v>0</v>
      </c>
      <c r="G127" s="197">
        <v>2015</v>
      </c>
      <c r="H127" s="197">
        <v>2015</v>
      </c>
      <c r="I127" s="197" t="s">
        <v>375</v>
      </c>
      <c r="J127" s="197" t="s">
        <v>266</v>
      </c>
      <c r="K127" s="197" t="s">
        <v>266</v>
      </c>
      <c r="L127" s="197" t="s">
        <v>266</v>
      </c>
      <c r="M127" s="198"/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8"/>
      <c r="Y127" s="198"/>
      <c r="Z127" s="198"/>
      <c r="AA127" s="198"/>
      <c r="AB127" s="198"/>
      <c r="AC127" s="198"/>
      <c r="AD127" s="198"/>
      <c r="AE127" s="198"/>
      <c r="AF127" s="198"/>
      <c r="AG127" s="198"/>
      <c r="AH127" s="198"/>
      <c r="AI127" s="198"/>
      <c r="AJ127" s="198"/>
      <c r="AK127" s="198"/>
      <c r="AL127" s="198"/>
      <c r="AM127" s="198"/>
      <c r="AN127" s="198"/>
      <c r="AO127" s="198"/>
      <c r="AP127" s="198"/>
      <c r="AQ127" s="198"/>
      <c r="AR127" s="198"/>
      <c r="AS127" s="198"/>
      <c r="AT127" s="198"/>
      <c r="AU127" s="198"/>
      <c r="AV127" s="198"/>
      <c r="AW127" s="198"/>
      <c r="AX127" s="198"/>
      <c r="AY127" s="198"/>
      <c r="AZ127" s="198"/>
      <c r="BA127" s="198"/>
      <c r="BB127" s="198"/>
      <c r="BC127" s="198"/>
      <c r="BD127" s="198"/>
      <c r="BE127" s="198"/>
      <c r="BF127" s="198"/>
      <c r="BG127" s="198"/>
      <c r="BH127" s="198"/>
      <c r="BI127" s="198"/>
      <c r="BJ127" s="198"/>
      <c r="BK127" s="198"/>
      <c r="BL127" s="198"/>
      <c r="BM127" s="198"/>
      <c r="BN127" s="198"/>
      <c r="BO127" s="198"/>
      <c r="BP127" s="198"/>
      <c r="BQ127" s="198"/>
      <c r="BR127" s="198"/>
      <c r="BS127" s="198"/>
      <c r="BT127" s="198"/>
      <c r="BU127" s="198"/>
      <c r="BV127" s="198"/>
      <c r="BW127" s="198"/>
      <c r="BX127" s="198"/>
      <c r="BY127" s="198"/>
      <c r="BZ127" s="198"/>
      <c r="CA127" s="198"/>
      <c r="CB127" s="198"/>
      <c r="CC127" s="198"/>
      <c r="CD127" s="198"/>
      <c r="CE127" s="198"/>
      <c r="CF127" s="198"/>
      <c r="CG127" s="198"/>
      <c r="CH127" s="198"/>
      <c r="CI127" s="198"/>
      <c r="CJ127" s="198"/>
      <c r="CK127" s="198"/>
      <c r="CL127" s="198"/>
      <c r="CM127" s="198"/>
      <c r="CN127" s="198"/>
      <c r="CO127" s="198"/>
      <c r="CP127" s="198"/>
      <c r="CQ127" s="198"/>
      <c r="CR127" s="198"/>
      <c r="CS127" s="198"/>
      <c r="CT127" s="198"/>
      <c r="CU127" s="198"/>
      <c r="CV127" s="198"/>
      <c r="CW127" s="198"/>
      <c r="CX127" s="198"/>
      <c r="CY127" s="198"/>
      <c r="CZ127" s="198"/>
      <c r="DA127" s="198"/>
      <c r="DB127" s="198"/>
      <c r="DC127" s="198"/>
      <c r="DD127" s="198"/>
      <c r="DE127" s="198"/>
      <c r="DF127" s="198"/>
      <c r="DG127" s="198"/>
      <c r="DH127" s="198"/>
      <c r="DI127" s="198"/>
      <c r="DJ127" s="198"/>
      <c r="DK127" s="198"/>
      <c r="DL127" s="198"/>
      <c r="DM127" s="198"/>
      <c r="DN127" s="198"/>
      <c r="DO127" s="198"/>
      <c r="DP127" s="198"/>
      <c r="DQ127" s="198"/>
      <c r="DR127" s="198"/>
      <c r="DS127" s="198"/>
      <c r="DT127" s="198"/>
      <c r="DU127" s="198"/>
      <c r="DV127" s="198"/>
      <c r="DW127" s="198"/>
      <c r="DX127" s="198"/>
      <c r="DY127" s="198"/>
      <c r="DZ127" s="198"/>
      <c r="EA127" s="198"/>
      <c r="EB127" s="198"/>
      <c r="EC127" s="198"/>
      <c r="ED127" s="198"/>
      <c r="EE127" s="198"/>
      <c r="EF127" s="198"/>
      <c r="EG127" s="198"/>
      <c r="EH127" s="198"/>
      <c r="EI127" s="198"/>
      <c r="EJ127" s="198"/>
      <c r="EK127" s="198"/>
      <c r="EL127" s="198"/>
      <c r="EM127" s="198"/>
      <c r="EN127" s="198"/>
      <c r="EO127" s="198"/>
      <c r="EP127" s="198"/>
      <c r="EQ127" s="198"/>
      <c r="ER127" s="198"/>
      <c r="ES127" s="198"/>
      <c r="ET127" s="198"/>
      <c r="EU127" s="198"/>
      <c r="EV127" s="198"/>
      <c r="EW127" s="198"/>
      <c r="EX127" s="198"/>
      <c r="EY127" s="198"/>
      <c r="EZ127" s="198"/>
      <c r="FA127" s="198"/>
      <c r="FB127" s="198"/>
      <c r="FC127" s="198"/>
      <c r="FD127" s="198"/>
      <c r="FE127" s="198"/>
      <c r="FF127" s="198"/>
      <c r="FG127" s="198"/>
      <c r="FH127" s="198"/>
      <c r="FI127" s="198"/>
      <c r="FJ127" s="198"/>
      <c r="FK127" s="198"/>
      <c r="FL127" s="198"/>
      <c r="FM127" s="198"/>
      <c r="FN127" s="198"/>
      <c r="FO127" s="198"/>
      <c r="FP127" s="198"/>
      <c r="FQ127" s="198"/>
      <c r="FR127" s="198"/>
      <c r="FS127" s="198"/>
      <c r="FT127" s="198"/>
      <c r="FU127" s="198"/>
      <c r="FV127" s="198"/>
      <c r="FW127" s="198"/>
    </row>
    <row r="128" spans="1:179" s="200" customFormat="1" ht="45" x14ac:dyDescent="0.25">
      <c r="A128" s="194">
        <f t="shared" si="1"/>
        <v>113</v>
      </c>
      <c r="B128" s="195" t="s">
        <v>968</v>
      </c>
      <c r="C128" s="196" t="s">
        <v>237</v>
      </c>
      <c r="D128" s="197">
        <v>0.16</v>
      </c>
      <c r="E128" s="197"/>
      <c r="F128" s="197">
        <v>0</v>
      </c>
      <c r="G128" s="197">
        <v>2015</v>
      </c>
      <c r="H128" s="197">
        <v>2015</v>
      </c>
      <c r="I128" s="197" t="s">
        <v>375</v>
      </c>
      <c r="J128" s="197" t="s">
        <v>266</v>
      </c>
      <c r="K128" s="197" t="s">
        <v>266</v>
      </c>
      <c r="L128" s="197" t="s">
        <v>266</v>
      </c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198"/>
      <c r="BV128" s="198"/>
      <c r="BW128" s="198"/>
      <c r="BX128" s="198"/>
      <c r="BY128" s="198"/>
      <c r="BZ128" s="198"/>
      <c r="CA128" s="198"/>
      <c r="CB128" s="198"/>
      <c r="CC128" s="198"/>
      <c r="CD128" s="198"/>
      <c r="CE128" s="198"/>
      <c r="CF128" s="198"/>
      <c r="CG128" s="198"/>
      <c r="CH128" s="198"/>
      <c r="CI128" s="198"/>
      <c r="CJ128" s="198"/>
      <c r="CK128" s="198"/>
      <c r="CL128" s="198"/>
      <c r="CM128" s="198"/>
      <c r="CN128" s="198"/>
      <c r="CO128" s="198"/>
      <c r="CP128" s="198"/>
      <c r="CQ128" s="198"/>
      <c r="CR128" s="198"/>
      <c r="CS128" s="198"/>
      <c r="CT128" s="198"/>
      <c r="CU128" s="198"/>
      <c r="CV128" s="198"/>
      <c r="CW128" s="198"/>
      <c r="CX128" s="198"/>
      <c r="CY128" s="198"/>
      <c r="CZ128" s="198"/>
      <c r="DA128" s="198"/>
      <c r="DB128" s="198"/>
      <c r="DC128" s="198"/>
      <c r="DD128" s="198"/>
      <c r="DE128" s="198"/>
      <c r="DF128" s="198"/>
      <c r="DG128" s="198"/>
      <c r="DH128" s="198"/>
      <c r="DI128" s="198"/>
      <c r="DJ128" s="198"/>
      <c r="DK128" s="198"/>
      <c r="DL128" s="198"/>
      <c r="DM128" s="198"/>
      <c r="DN128" s="198"/>
      <c r="DO128" s="198"/>
      <c r="DP128" s="198"/>
      <c r="DQ128" s="198"/>
      <c r="DR128" s="198"/>
      <c r="DS128" s="198"/>
      <c r="DT128" s="198"/>
      <c r="DU128" s="198"/>
      <c r="DV128" s="198"/>
      <c r="DW128" s="198"/>
      <c r="DX128" s="198"/>
      <c r="DY128" s="198"/>
      <c r="DZ128" s="198"/>
      <c r="EA128" s="198"/>
      <c r="EB128" s="198"/>
      <c r="EC128" s="198"/>
      <c r="ED128" s="198"/>
      <c r="EE128" s="198"/>
      <c r="EF128" s="198"/>
      <c r="EG128" s="198"/>
      <c r="EH128" s="198"/>
      <c r="EI128" s="198"/>
      <c r="EJ128" s="198"/>
      <c r="EK128" s="198"/>
      <c r="EL128" s="198"/>
      <c r="EM128" s="198"/>
      <c r="EN128" s="198"/>
      <c r="EO128" s="198"/>
      <c r="EP128" s="198"/>
      <c r="EQ128" s="198"/>
      <c r="ER128" s="198"/>
      <c r="ES128" s="198"/>
      <c r="ET128" s="198"/>
      <c r="EU128" s="198"/>
      <c r="EV128" s="198"/>
      <c r="EW128" s="198"/>
      <c r="EX128" s="198"/>
      <c r="EY128" s="198"/>
      <c r="EZ128" s="198"/>
      <c r="FA128" s="198"/>
      <c r="FB128" s="198"/>
      <c r="FC128" s="198"/>
      <c r="FD128" s="198"/>
      <c r="FE128" s="198"/>
      <c r="FF128" s="198"/>
      <c r="FG128" s="198"/>
      <c r="FH128" s="198"/>
      <c r="FI128" s="198"/>
      <c r="FJ128" s="198"/>
      <c r="FK128" s="198"/>
      <c r="FL128" s="198"/>
      <c r="FM128" s="198"/>
      <c r="FN128" s="198"/>
      <c r="FO128" s="198"/>
      <c r="FP128" s="198"/>
      <c r="FQ128" s="198"/>
      <c r="FR128" s="198"/>
      <c r="FS128" s="198"/>
      <c r="FT128" s="198"/>
      <c r="FU128" s="198"/>
      <c r="FV128" s="198"/>
      <c r="FW128" s="198"/>
    </row>
    <row r="129" spans="1:179" s="200" customFormat="1" ht="45" x14ac:dyDescent="0.25">
      <c r="A129" s="194">
        <f t="shared" si="1"/>
        <v>114</v>
      </c>
      <c r="B129" s="195" t="s">
        <v>969</v>
      </c>
      <c r="C129" s="196" t="s">
        <v>237</v>
      </c>
      <c r="D129" s="197">
        <v>0.25</v>
      </c>
      <c r="E129" s="197"/>
      <c r="F129" s="197">
        <v>0</v>
      </c>
      <c r="G129" s="197">
        <v>2015</v>
      </c>
      <c r="H129" s="197">
        <v>2015</v>
      </c>
      <c r="I129" s="197" t="s">
        <v>375</v>
      </c>
      <c r="J129" s="197" t="s">
        <v>266</v>
      </c>
      <c r="K129" s="197" t="s">
        <v>266</v>
      </c>
      <c r="L129" s="197" t="s">
        <v>266</v>
      </c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198"/>
      <c r="BV129" s="198"/>
      <c r="BW129" s="198"/>
      <c r="BX129" s="198"/>
      <c r="BY129" s="198"/>
      <c r="BZ129" s="198"/>
      <c r="CA129" s="198"/>
      <c r="CB129" s="198"/>
      <c r="CC129" s="198"/>
      <c r="CD129" s="198"/>
      <c r="CE129" s="198"/>
      <c r="CF129" s="198"/>
      <c r="CG129" s="198"/>
      <c r="CH129" s="198"/>
      <c r="CI129" s="198"/>
      <c r="CJ129" s="198"/>
      <c r="CK129" s="198"/>
      <c r="CL129" s="198"/>
      <c r="CM129" s="198"/>
      <c r="CN129" s="198"/>
      <c r="CO129" s="198"/>
      <c r="CP129" s="198"/>
      <c r="CQ129" s="198"/>
      <c r="CR129" s="198"/>
      <c r="CS129" s="198"/>
      <c r="CT129" s="198"/>
      <c r="CU129" s="198"/>
      <c r="CV129" s="198"/>
      <c r="CW129" s="198"/>
      <c r="CX129" s="198"/>
      <c r="CY129" s="198"/>
      <c r="CZ129" s="198"/>
      <c r="DA129" s="198"/>
      <c r="DB129" s="198"/>
      <c r="DC129" s="198"/>
      <c r="DD129" s="198"/>
      <c r="DE129" s="198"/>
      <c r="DF129" s="198"/>
      <c r="DG129" s="198"/>
      <c r="DH129" s="198"/>
      <c r="DI129" s="198"/>
      <c r="DJ129" s="198"/>
      <c r="DK129" s="198"/>
      <c r="DL129" s="198"/>
      <c r="DM129" s="198"/>
      <c r="DN129" s="198"/>
      <c r="DO129" s="198"/>
      <c r="DP129" s="198"/>
      <c r="DQ129" s="198"/>
      <c r="DR129" s="198"/>
      <c r="DS129" s="198"/>
      <c r="DT129" s="198"/>
      <c r="DU129" s="198"/>
      <c r="DV129" s="198"/>
      <c r="DW129" s="198"/>
      <c r="DX129" s="198"/>
      <c r="DY129" s="198"/>
      <c r="DZ129" s="198"/>
      <c r="EA129" s="198"/>
      <c r="EB129" s="198"/>
      <c r="EC129" s="198"/>
      <c r="ED129" s="198"/>
      <c r="EE129" s="198"/>
      <c r="EF129" s="198"/>
      <c r="EG129" s="198"/>
      <c r="EH129" s="198"/>
      <c r="EI129" s="198"/>
      <c r="EJ129" s="198"/>
      <c r="EK129" s="198"/>
      <c r="EL129" s="198"/>
      <c r="EM129" s="198"/>
      <c r="EN129" s="198"/>
      <c r="EO129" s="198"/>
      <c r="EP129" s="198"/>
      <c r="EQ129" s="198"/>
      <c r="ER129" s="198"/>
      <c r="ES129" s="198"/>
      <c r="ET129" s="198"/>
      <c r="EU129" s="198"/>
      <c r="EV129" s="198"/>
      <c r="EW129" s="198"/>
      <c r="EX129" s="198"/>
      <c r="EY129" s="198"/>
      <c r="EZ129" s="198"/>
      <c r="FA129" s="198"/>
      <c r="FB129" s="198"/>
      <c r="FC129" s="198"/>
      <c r="FD129" s="198"/>
      <c r="FE129" s="198"/>
      <c r="FF129" s="198"/>
      <c r="FG129" s="198"/>
      <c r="FH129" s="198"/>
      <c r="FI129" s="198"/>
      <c r="FJ129" s="198"/>
      <c r="FK129" s="198"/>
      <c r="FL129" s="198"/>
      <c r="FM129" s="198"/>
      <c r="FN129" s="198"/>
      <c r="FO129" s="198"/>
      <c r="FP129" s="198"/>
      <c r="FQ129" s="198"/>
      <c r="FR129" s="198"/>
      <c r="FS129" s="198"/>
      <c r="FT129" s="198"/>
      <c r="FU129" s="198"/>
      <c r="FV129" s="198"/>
      <c r="FW129" s="198"/>
    </row>
    <row r="130" spans="1:179" s="200" customFormat="1" ht="45" x14ac:dyDescent="0.25">
      <c r="A130" s="194">
        <f t="shared" si="1"/>
        <v>115</v>
      </c>
      <c r="B130" s="195" t="s">
        <v>1668</v>
      </c>
      <c r="C130" s="196" t="s">
        <v>237</v>
      </c>
      <c r="D130" s="197">
        <v>0.25</v>
      </c>
      <c r="E130" s="197"/>
      <c r="F130" s="197">
        <v>0</v>
      </c>
      <c r="G130" s="197">
        <v>2015</v>
      </c>
      <c r="H130" s="197">
        <v>2015</v>
      </c>
      <c r="I130" s="197" t="s">
        <v>375</v>
      </c>
      <c r="J130" s="197" t="s">
        <v>266</v>
      </c>
      <c r="K130" s="197" t="s">
        <v>266</v>
      </c>
      <c r="L130" s="197" t="s">
        <v>266</v>
      </c>
      <c r="M130" s="198"/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8"/>
      <c r="Y130" s="198"/>
      <c r="Z130" s="198"/>
      <c r="AA130" s="198"/>
      <c r="AB130" s="198"/>
      <c r="AC130" s="198"/>
      <c r="AD130" s="198"/>
      <c r="AE130" s="198"/>
      <c r="AF130" s="198"/>
      <c r="AG130" s="198"/>
      <c r="AH130" s="198"/>
      <c r="AI130" s="198"/>
      <c r="AJ130" s="198"/>
      <c r="AK130" s="198"/>
      <c r="AL130" s="198"/>
      <c r="AM130" s="198"/>
      <c r="AN130" s="198"/>
      <c r="AO130" s="198"/>
      <c r="AP130" s="198"/>
      <c r="AQ130" s="198"/>
      <c r="AR130" s="198"/>
      <c r="AS130" s="198"/>
      <c r="AT130" s="198"/>
      <c r="AU130" s="198"/>
      <c r="AV130" s="198"/>
      <c r="AW130" s="198"/>
      <c r="AX130" s="198"/>
      <c r="AY130" s="198"/>
      <c r="AZ130" s="198"/>
      <c r="BA130" s="198"/>
      <c r="BB130" s="198"/>
      <c r="BC130" s="198"/>
      <c r="BD130" s="198"/>
      <c r="BE130" s="198"/>
      <c r="BF130" s="198"/>
      <c r="BG130" s="198"/>
      <c r="BH130" s="198"/>
      <c r="BI130" s="198"/>
      <c r="BJ130" s="198"/>
      <c r="BK130" s="198"/>
      <c r="BL130" s="198"/>
      <c r="BM130" s="198"/>
      <c r="BN130" s="198"/>
      <c r="BO130" s="198"/>
      <c r="BP130" s="198"/>
      <c r="BQ130" s="198"/>
      <c r="BR130" s="198"/>
      <c r="BS130" s="198"/>
      <c r="BT130" s="198"/>
      <c r="BU130" s="198"/>
      <c r="BV130" s="198"/>
      <c r="BW130" s="198"/>
      <c r="BX130" s="198"/>
      <c r="BY130" s="198"/>
      <c r="BZ130" s="198"/>
      <c r="CA130" s="198"/>
      <c r="CB130" s="198"/>
      <c r="CC130" s="198"/>
      <c r="CD130" s="198"/>
      <c r="CE130" s="198"/>
      <c r="CF130" s="198"/>
      <c r="CG130" s="198"/>
      <c r="CH130" s="198"/>
      <c r="CI130" s="198"/>
      <c r="CJ130" s="198"/>
      <c r="CK130" s="198"/>
      <c r="CL130" s="198"/>
      <c r="CM130" s="198"/>
      <c r="CN130" s="198"/>
      <c r="CO130" s="198"/>
      <c r="CP130" s="198"/>
      <c r="CQ130" s="198"/>
      <c r="CR130" s="198"/>
      <c r="CS130" s="198"/>
      <c r="CT130" s="198"/>
      <c r="CU130" s="198"/>
      <c r="CV130" s="198"/>
      <c r="CW130" s="198"/>
      <c r="CX130" s="198"/>
      <c r="CY130" s="198"/>
      <c r="CZ130" s="198"/>
      <c r="DA130" s="198"/>
      <c r="DB130" s="198"/>
      <c r="DC130" s="198"/>
      <c r="DD130" s="198"/>
      <c r="DE130" s="198"/>
      <c r="DF130" s="198"/>
      <c r="DG130" s="198"/>
      <c r="DH130" s="198"/>
      <c r="DI130" s="198"/>
      <c r="DJ130" s="198"/>
      <c r="DK130" s="198"/>
      <c r="DL130" s="198"/>
      <c r="DM130" s="198"/>
      <c r="DN130" s="198"/>
      <c r="DO130" s="198"/>
      <c r="DP130" s="198"/>
      <c r="DQ130" s="198"/>
      <c r="DR130" s="198"/>
      <c r="DS130" s="198"/>
      <c r="DT130" s="198"/>
      <c r="DU130" s="198"/>
      <c r="DV130" s="198"/>
      <c r="DW130" s="198"/>
      <c r="DX130" s="198"/>
      <c r="DY130" s="198"/>
      <c r="DZ130" s="198"/>
      <c r="EA130" s="198"/>
      <c r="EB130" s="198"/>
      <c r="EC130" s="198"/>
      <c r="ED130" s="198"/>
      <c r="EE130" s="198"/>
      <c r="EF130" s="198"/>
      <c r="EG130" s="198"/>
      <c r="EH130" s="198"/>
      <c r="EI130" s="198"/>
      <c r="EJ130" s="198"/>
      <c r="EK130" s="198"/>
      <c r="EL130" s="198"/>
      <c r="EM130" s="198"/>
      <c r="EN130" s="198"/>
      <c r="EO130" s="198"/>
      <c r="EP130" s="198"/>
      <c r="EQ130" s="198"/>
      <c r="ER130" s="198"/>
      <c r="ES130" s="198"/>
      <c r="ET130" s="198"/>
      <c r="EU130" s="198"/>
      <c r="EV130" s="198"/>
      <c r="EW130" s="198"/>
      <c r="EX130" s="198"/>
      <c r="EY130" s="198"/>
      <c r="EZ130" s="198"/>
      <c r="FA130" s="198"/>
      <c r="FB130" s="198"/>
      <c r="FC130" s="198"/>
      <c r="FD130" s="198"/>
      <c r="FE130" s="198"/>
      <c r="FF130" s="198"/>
      <c r="FG130" s="198"/>
      <c r="FH130" s="198"/>
      <c r="FI130" s="198"/>
      <c r="FJ130" s="198"/>
      <c r="FK130" s="198"/>
      <c r="FL130" s="198"/>
      <c r="FM130" s="198"/>
      <c r="FN130" s="198"/>
      <c r="FO130" s="198"/>
      <c r="FP130" s="198"/>
      <c r="FQ130" s="198"/>
      <c r="FR130" s="198"/>
      <c r="FS130" s="198"/>
      <c r="FT130" s="198"/>
      <c r="FU130" s="198"/>
      <c r="FV130" s="198"/>
      <c r="FW130" s="198"/>
    </row>
    <row r="131" spans="1:179" s="200" customFormat="1" ht="45" x14ac:dyDescent="0.25">
      <c r="A131" s="194">
        <f t="shared" si="1"/>
        <v>116</v>
      </c>
      <c r="B131" s="195" t="s">
        <v>1669</v>
      </c>
      <c r="C131" s="196" t="s">
        <v>237</v>
      </c>
      <c r="D131" s="197">
        <v>0.25</v>
      </c>
      <c r="E131" s="197"/>
      <c r="F131" s="197">
        <v>0</v>
      </c>
      <c r="G131" s="197">
        <v>2015</v>
      </c>
      <c r="H131" s="197">
        <v>2015</v>
      </c>
      <c r="I131" s="197" t="s">
        <v>375</v>
      </c>
      <c r="J131" s="197" t="s">
        <v>266</v>
      </c>
      <c r="K131" s="197" t="s">
        <v>266</v>
      </c>
      <c r="L131" s="197" t="s">
        <v>266</v>
      </c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198"/>
      <c r="BV131" s="198"/>
      <c r="BW131" s="198"/>
      <c r="BX131" s="198"/>
      <c r="BY131" s="198"/>
      <c r="BZ131" s="198"/>
      <c r="CA131" s="198"/>
      <c r="CB131" s="198"/>
      <c r="CC131" s="198"/>
      <c r="CD131" s="198"/>
      <c r="CE131" s="198"/>
      <c r="CF131" s="198"/>
      <c r="CG131" s="198"/>
      <c r="CH131" s="198"/>
      <c r="CI131" s="198"/>
      <c r="CJ131" s="198"/>
      <c r="CK131" s="198"/>
      <c r="CL131" s="198"/>
      <c r="CM131" s="198"/>
      <c r="CN131" s="198"/>
      <c r="CO131" s="198"/>
      <c r="CP131" s="198"/>
      <c r="CQ131" s="198"/>
      <c r="CR131" s="198"/>
      <c r="CS131" s="198"/>
      <c r="CT131" s="198"/>
      <c r="CU131" s="198"/>
      <c r="CV131" s="198"/>
      <c r="CW131" s="198"/>
      <c r="CX131" s="198"/>
      <c r="CY131" s="198"/>
      <c r="CZ131" s="198"/>
      <c r="DA131" s="198"/>
      <c r="DB131" s="198"/>
      <c r="DC131" s="198"/>
      <c r="DD131" s="198"/>
      <c r="DE131" s="198"/>
      <c r="DF131" s="198"/>
      <c r="DG131" s="198"/>
      <c r="DH131" s="198"/>
      <c r="DI131" s="198"/>
      <c r="DJ131" s="198"/>
      <c r="DK131" s="198"/>
      <c r="DL131" s="198"/>
      <c r="DM131" s="198"/>
      <c r="DN131" s="198"/>
      <c r="DO131" s="198"/>
      <c r="DP131" s="198"/>
      <c r="DQ131" s="198"/>
      <c r="DR131" s="198"/>
      <c r="DS131" s="198"/>
      <c r="DT131" s="198"/>
      <c r="DU131" s="198"/>
      <c r="DV131" s="198"/>
      <c r="DW131" s="198"/>
      <c r="DX131" s="198"/>
      <c r="DY131" s="198"/>
      <c r="DZ131" s="198"/>
      <c r="EA131" s="198"/>
      <c r="EB131" s="198"/>
      <c r="EC131" s="198"/>
      <c r="ED131" s="198"/>
      <c r="EE131" s="198"/>
      <c r="EF131" s="198"/>
      <c r="EG131" s="198"/>
      <c r="EH131" s="198"/>
      <c r="EI131" s="198"/>
      <c r="EJ131" s="198"/>
      <c r="EK131" s="198"/>
      <c r="EL131" s="198"/>
      <c r="EM131" s="198"/>
      <c r="EN131" s="198"/>
      <c r="EO131" s="198"/>
      <c r="EP131" s="198"/>
      <c r="EQ131" s="198"/>
      <c r="ER131" s="198"/>
      <c r="ES131" s="198"/>
      <c r="ET131" s="198"/>
      <c r="EU131" s="198"/>
      <c r="EV131" s="198"/>
      <c r="EW131" s="198"/>
      <c r="EX131" s="198"/>
      <c r="EY131" s="198"/>
      <c r="EZ131" s="198"/>
      <c r="FA131" s="198"/>
      <c r="FB131" s="198"/>
      <c r="FC131" s="198"/>
      <c r="FD131" s="198"/>
      <c r="FE131" s="198"/>
      <c r="FF131" s="198"/>
      <c r="FG131" s="198"/>
      <c r="FH131" s="198"/>
      <c r="FI131" s="198"/>
      <c r="FJ131" s="198"/>
      <c r="FK131" s="198"/>
      <c r="FL131" s="198"/>
      <c r="FM131" s="198"/>
      <c r="FN131" s="198"/>
      <c r="FO131" s="198"/>
      <c r="FP131" s="198"/>
      <c r="FQ131" s="198"/>
      <c r="FR131" s="198"/>
      <c r="FS131" s="198"/>
      <c r="FT131" s="198"/>
      <c r="FU131" s="198"/>
      <c r="FV131" s="198"/>
      <c r="FW131" s="198"/>
    </row>
    <row r="132" spans="1:179" s="200" customFormat="1" ht="45" x14ac:dyDescent="0.25">
      <c r="A132" s="194">
        <f t="shared" si="1"/>
        <v>117</v>
      </c>
      <c r="B132" s="195" t="s">
        <v>972</v>
      </c>
      <c r="C132" s="196" t="s">
        <v>237</v>
      </c>
      <c r="D132" s="197">
        <v>0.25</v>
      </c>
      <c r="E132" s="197"/>
      <c r="F132" s="197">
        <v>0</v>
      </c>
      <c r="G132" s="197">
        <v>2015</v>
      </c>
      <c r="H132" s="197">
        <v>2015</v>
      </c>
      <c r="I132" s="197" t="s">
        <v>375</v>
      </c>
      <c r="J132" s="197" t="s">
        <v>266</v>
      </c>
      <c r="K132" s="197" t="s">
        <v>266</v>
      </c>
      <c r="L132" s="197" t="s">
        <v>266</v>
      </c>
      <c r="M132" s="198"/>
      <c r="N132" s="198"/>
      <c r="O132" s="198"/>
      <c r="P132" s="198"/>
      <c r="Q132" s="198"/>
      <c r="R132" s="198"/>
      <c r="S132" s="198"/>
      <c r="T132" s="198"/>
      <c r="U132" s="198"/>
      <c r="V132" s="198"/>
      <c r="W132" s="198"/>
      <c r="X132" s="198"/>
      <c r="Y132" s="198"/>
      <c r="Z132" s="198"/>
      <c r="AA132" s="198"/>
      <c r="AB132" s="198"/>
      <c r="AC132" s="198"/>
      <c r="AD132" s="198"/>
      <c r="AE132" s="198"/>
      <c r="AF132" s="198"/>
      <c r="AG132" s="198"/>
      <c r="AH132" s="198"/>
      <c r="AI132" s="198"/>
      <c r="AJ132" s="198"/>
      <c r="AK132" s="198"/>
      <c r="AL132" s="198"/>
      <c r="AM132" s="198"/>
      <c r="AN132" s="198"/>
      <c r="AO132" s="198"/>
      <c r="AP132" s="198"/>
      <c r="AQ132" s="198"/>
      <c r="AR132" s="198"/>
      <c r="AS132" s="198"/>
      <c r="AT132" s="198"/>
      <c r="AU132" s="198"/>
      <c r="AV132" s="198"/>
      <c r="AW132" s="198"/>
      <c r="AX132" s="198"/>
      <c r="AY132" s="198"/>
      <c r="AZ132" s="198"/>
      <c r="BA132" s="198"/>
      <c r="BB132" s="198"/>
      <c r="BC132" s="198"/>
      <c r="BD132" s="198"/>
      <c r="BE132" s="198"/>
      <c r="BF132" s="198"/>
      <c r="BG132" s="198"/>
      <c r="BH132" s="198"/>
      <c r="BI132" s="198"/>
      <c r="BJ132" s="198"/>
      <c r="BK132" s="198"/>
      <c r="BL132" s="198"/>
      <c r="BM132" s="198"/>
      <c r="BN132" s="198"/>
      <c r="BO132" s="198"/>
      <c r="BP132" s="198"/>
      <c r="BQ132" s="198"/>
      <c r="BR132" s="198"/>
      <c r="BS132" s="198"/>
      <c r="BT132" s="198"/>
      <c r="BU132" s="198"/>
      <c r="BV132" s="198"/>
      <c r="BW132" s="198"/>
      <c r="BX132" s="198"/>
      <c r="BY132" s="198"/>
      <c r="BZ132" s="198"/>
      <c r="CA132" s="198"/>
      <c r="CB132" s="198"/>
      <c r="CC132" s="198"/>
      <c r="CD132" s="198"/>
      <c r="CE132" s="198"/>
      <c r="CF132" s="198"/>
      <c r="CG132" s="198"/>
      <c r="CH132" s="198"/>
      <c r="CI132" s="198"/>
      <c r="CJ132" s="198"/>
      <c r="CK132" s="198"/>
      <c r="CL132" s="198"/>
      <c r="CM132" s="198"/>
      <c r="CN132" s="198"/>
      <c r="CO132" s="198"/>
      <c r="CP132" s="198"/>
      <c r="CQ132" s="198"/>
      <c r="CR132" s="198"/>
      <c r="CS132" s="198"/>
      <c r="CT132" s="198"/>
      <c r="CU132" s="198"/>
      <c r="CV132" s="198"/>
      <c r="CW132" s="198"/>
      <c r="CX132" s="198"/>
      <c r="CY132" s="198"/>
      <c r="CZ132" s="198"/>
      <c r="DA132" s="198"/>
      <c r="DB132" s="198"/>
      <c r="DC132" s="198"/>
      <c r="DD132" s="198"/>
      <c r="DE132" s="198"/>
      <c r="DF132" s="198"/>
      <c r="DG132" s="198"/>
      <c r="DH132" s="198"/>
      <c r="DI132" s="198"/>
      <c r="DJ132" s="198"/>
      <c r="DK132" s="198"/>
      <c r="DL132" s="198"/>
      <c r="DM132" s="198"/>
      <c r="DN132" s="198"/>
      <c r="DO132" s="198"/>
      <c r="DP132" s="198"/>
      <c r="DQ132" s="198"/>
      <c r="DR132" s="198"/>
      <c r="DS132" s="198"/>
      <c r="DT132" s="198"/>
      <c r="DU132" s="198"/>
      <c r="DV132" s="198"/>
      <c r="DW132" s="198"/>
      <c r="DX132" s="198"/>
      <c r="DY132" s="198"/>
      <c r="DZ132" s="198"/>
      <c r="EA132" s="198"/>
      <c r="EB132" s="198"/>
      <c r="EC132" s="198"/>
      <c r="ED132" s="198"/>
      <c r="EE132" s="198"/>
      <c r="EF132" s="198"/>
      <c r="EG132" s="198"/>
      <c r="EH132" s="198"/>
      <c r="EI132" s="198"/>
      <c r="EJ132" s="198"/>
      <c r="EK132" s="198"/>
      <c r="EL132" s="198"/>
      <c r="EM132" s="198"/>
      <c r="EN132" s="198"/>
      <c r="EO132" s="198"/>
      <c r="EP132" s="198"/>
      <c r="EQ132" s="198"/>
      <c r="ER132" s="198"/>
      <c r="ES132" s="198"/>
      <c r="ET132" s="198"/>
      <c r="EU132" s="198"/>
      <c r="EV132" s="198"/>
      <c r="EW132" s="198"/>
      <c r="EX132" s="198"/>
      <c r="EY132" s="198"/>
      <c r="EZ132" s="198"/>
      <c r="FA132" s="198"/>
      <c r="FB132" s="198"/>
      <c r="FC132" s="198"/>
      <c r="FD132" s="198"/>
      <c r="FE132" s="198"/>
      <c r="FF132" s="198"/>
      <c r="FG132" s="198"/>
      <c r="FH132" s="198"/>
      <c r="FI132" s="198"/>
      <c r="FJ132" s="198"/>
      <c r="FK132" s="198"/>
      <c r="FL132" s="198"/>
      <c r="FM132" s="198"/>
      <c r="FN132" s="198"/>
      <c r="FO132" s="198"/>
      <c r="FP132" s="198"/>
      <c r="FQ132" s="198"/>
      <c r="FR132" s="198"/>
      <c r="FS132" s="198"/>
      <c r="FT132" s="198"/>
      <c r="FU132" s="198"/>
      <c r="FV132" s="198"/>
      <c r="FW132" s="198"/>
    </row>
    <row r="133" spans="1:179" s="200" customFormat="1" ht="45" x14ac:dyDescent="0.25">
      <c r="A133" s="194">
        <f t="shared" si="1"/>
        <v>118</v>
      </c>
      <c r="B133" s="195" t="s">
        <v>1670</v>
      </c>
      <c r="C133" s="196" t="s">
        <v>237</v>
      </c>
      <c r="D133" s="197">
        <v>0.25</v>
      </c>
      <c r="E133" s="197"/>
      <c r="F133" s="197">
        <v>0</v>
      </c>
      <c r="G133" s="197">
        <v>2015</v>
      </c>
      <c r="H133" s="197">
        <v>2015</v>
      </c>
      <c r="I133" s="197" t="s">
        <v>375</v>
      </c>
      <c r="J133" s="197" t="s">
        <v>266</v>
      </c>
      <c r="K133" s="197" t="s">
        <v>266</v>
      </c>
      <c r="L133" s="197" t="s">
        <v>266</v>
      </c>
      <c r="M133" s="198"/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8"/>
      <c r="Y133" s="198"/>
      <c r="Z133" s="198"/>
      <c r="AA133" s="198"/>
      <c r="AB133" s="198"/>
      <c r="AC133" s="198"/>
      <c r="AD133" s="198"/>
      <c r="AE133" s="198"/>
      <c r="AF133" s="198"/>
      <c r="AG133" s="198"/>
      <c r="AH133" s="198"/>
      <c r="AI133" s="198"/>
      <c r="AJ133" s="198"/>
      <c r="AK133" s="198"/>
      <c r="AL133" s="198"/>
      <c r="AM133" s="198"/>
      <c r="AN133" s="198"/>
      <c r="AO133" s="198"/>
      <c r="AP133" s="198"/>
      <c r="AQ133" s="198"/>
      <c r="AR133" s="198"/>
      <c r="AS133" s="198"/>
      <c r="AT133" s="198"/>
      <c r="AU133" s="198"/>
      <c r="AV133" s="198"/>
      <c r="AW133" s="198"/>
      <c r="AX133" s="198"/>
      <c r="AY133" s="198"/>
      <c r="AZ133" s="198"/>
      <c r="BA133" s="198"/>
      <c r="BB133" s="198"/>
      <c r="BC133" s="198"/>
      <c r="BD133" s="198"/>
      <c r="BE133" s="198"/>
      <c r="BF133" s="198"/>
      <c r="BG133" s="198"/>
      <c r="BH133" s="198"/>
      <c r="BI133" s="198"/>
      <c r="BJ133" s="198"/>
      <c r="BK133" s="198"/>
      <c r="BL133" s="198"/>
      <c r="BM133" s="198"/>
      <c r="BN133" s="198"/>
      <c r="BO133" s="198"/>
      <c r="BP133" s="198"/>
      <c r="BQ133" s="198"/>
      <c r="BR133" s="198"/>
      <c r="BS133" s="198"/>
      <c r="BT133" s="198"/>
      <c r="BU133" s="198"/>
      <c r="BV133" s="198"/>
      <c r="BW133" s="198"/>
      <c r="BX133" s="198"/>
      <c r="BY133" s="198"/>
      <c r="BZ133" s="198"/>
      <c r="CA133" s="198"/>
      <c r="CB133" s="198"/>
      <c r="CC133" s="198"/>
      <c r="CD133" s="198"/>
      <c r="CE133" s="198"/>
      <c r="CF133" s="198"/>
      <c r="CG133" s="198"/>
      <c r="CH133" s="198"/>
      <c r="CI133" s="198"/>
      <c r="CJ133" s="198"/>
      <c r="CK133" s="198"/>
      <c r="CL133" s="198"/>
      <c r="CM133" s="198"/>
      <c r="CN133" s="198"/>
      <c r="CO133" s="198"/>
      <c r="CP133" s="198"/>
      <c r="CQ133" s="198"/>
      <c r="CR133" s="198"/>
      <c r="CS133" s="198"/>
      <c r="CT133" s="198"/>
      <c r="CU133" s="198"/>
      <c r="CV133" s="198"/>
      <c r="CW133" s="198"/>
      <c r="CX133" s="198"/>
      <c r="CY133" s="198"/>
      <c r="CZ133" s="198"/>
      <c r="DA133" s="198"/>
      <c r="DB133" s="198"/>
      <c r="DC133" s="198"/>
      <c r="DD133" s="198"/>
      <c r="DE133" s="198"/>
      <c r="DF133" s="198"/>
      <c r="DG133" s="198"/>
      <c r="DH133" s="198"/>
      <c r="DI133" s="198"/>
      <c r="DJ133" s="198"/>
      <c r="DK133" s="198"/>
      <c r="DL133" s="198"/>
      <c r="DM133" s="198"/>
      <c r="DN133" s="198"/>
      <c r="DO133" s="198"/>
      <c r="DP133" s="198"/>
      <c r="DQ133" s="198"/>
      <c r="DR133" s="198"/>
      <c r="DS133" s="198"/>
      <c r="DT133" s="198"/>
      <c r="DU133" s="198"/>
      <c r="DV133" s="198"/>
      <c r="DW133" s="198"/>
      <c r="DX133" s="198"/>
      <c r="DY133" s="198"/>
      <c r="DZ133" s="198"/>
      <c r="EA133" s="198"/>
      <c r="EB133" s="198"/>
      <c r="EC133" s="198"/>
      <c r="ED133" s="198"/>
      <c r="EE133" s="198"/>
      <c r="EF133" s="198"/>
      <c r="EG133" s="198"/>
      <c r="EH133" s="198"/>
      <c r="EI133" s="198"/>
      <c r="EJ133" s="198"/>
      <c r="EK133" s="198"/>
      <c r="EL133" s="198"/>
      <c r="EM133" s="198"/>
      <c r="EN133" s="198"/>
      <c r="EO133" s="198"/>
      <c r="EP133" s="198"/>
      <c r="EQ133" s="198"/>
      <c r="ER133" s="198"/>
      <c r="ES133" s="198"/>
      <c r="ET133" s="198"/>
      <c r="EU133" s="198"/>
      <c r="EV133" s="198"/>
      <c r="EW133" s="198"/>
      <c r="EX133" s="198"/>
      <c r="EY133" s="198"/>
      <c r="EZ133" s="198"/>
      <c r="FA133" s="198"/>
      <c r="FB133" s="198"/>
      <c r="FC133" s="198"/>
      <c r="FD133" s="198"/>
      <c r="FE133" s="198"/>
      <c r="FF133" s="198"/>
      <c r="FG133" s="198"/>
      <c r="FH133" s="198"/>
      <c r="FI133" s="198"/>
      <c r="FJ133" s="198"/>
      <c r="FK133" s="198"/>
      <c r="FL133" s="198"/>
      <c r="FM133" s="198"/>
      <c r="FN133" s="198"/>
      <c r="FO133" s="198"/>
      <c r="FP133" s="198"/>
      <c r="FQ133" s="198"/>
      <c r="FR133" s="198"/>
      <c r="FS133" s="198"/>
      <c r="FT133" s="198"/>
      <c r="FU133" s="198"/>
      <c r="FV133" s="198"/>
      <c r="FW133" s="198"/>
    </row>
    <row r="134" spans="1:179" s="200" customFormat="1" ht="45" x14ac:dyDescent="0.25">
      <c r="A134" s="194">
        <f t="shared" si="1"/>
        <v>119</v>
      </c>
      <c r="B134" s="195" t="s">
        <v>1043</v>
      </c>
      <c r="C134" s="196" t="s">
        <v>237</v>
      </c>
      <c r="D134" s="197">
        <v>0</v>
      </c>
      <c r="E134" s="197"/>
      <c r="F134" s="197">
        <v>0</v>
      </c>
      <c r="G134" s="197">
        <v>2015</v>
      </c>
      <c r="H134" s="197">
        <v>2015</v>
      </c>
      <c r="I134" s="197" t="s">
        <v>375</v>
      </c>
      <c r="J134" s="197" t="s">
        <v>266</v>
      </c>
      <c r="K134" s="197" t="s">
        <v>266</v>
      </c>
      <c r="L134" s="197" t="s">
        <v>266</v>
      </c>
      <c r="M134" s="198"/>
      <c r="N134" s="198"/>
      <c r="O134" s="198"/>
      <c r="P134" s="198"/>
      <c r="Q134" s="198"/>
      <c r="R134" s="198"/>
      <c r="S134" s="198"/>
      <c r="T134" s="198"/>
      <c r="U134" s="198"/>
      <c r="V134" s="198"/>
      <c r="W134" s="198"/>
      <c r="X134" s="198"/>
      <c r="Y134" s="198"/>
      <c r="Z134" s="198"/>
      <c r="AA134" s="198"/>
      <c r="AB134" s="198"/>
      <c r="AC134" s="198"/>
      <c r="AD134" s="198"/>
      <c r="AE134" s="198"/>
      <c r="AF134" s="198"/>
      <c r="AG134" s="198"/>
      <c r="AH134" s="198"/>
      <c r="AI134" s="198"/>
      <c r="AJ134" s="198"/>
      <c r="AK134" s="198"/>
      <c r="AL134" s="198"/>
      <c r="AM134" s="198"/>
      <c r="AN134" s="198"/>
      <c r="AO134" s="198"/>
      <c r="AP134" s="198"/>
      <c r="AQ134" s="198"/>
      <c r="AR134" s="198"/>
      <c r="AS134" s="198"/>
      <c r="AT134" s="198"/>
      <c r="AU134" s="198"/>
      <c r="AV134" s="198"/>
      <c r="AW134" s="198"/>
      <c r="AX134" s="198"/>
      <c r="AY134" s="198"/>
      <c r="AZ134" s="198"/>
      <c r="BA134" s="198"/>
      <c r="BB134" s="198"/>
      <c r="BC134" s="198"/>
      <c r="BD134" s="198"/>
      <c r="BE134" s="198"/>
      <c r="BF134" s="198"/>
      <c r="BG134" s="198"/>
      <c r="BH134" s="198"/>
      <c r="BI134" s="198"/>
      <c r="BJ134" s="198"/>
      <c r="BK134" s="198"/>
      <c r="BL134" s="198"/>
      <c r="BM134" s="198"/>
      <c r="BN134" s="198"/>
      <c r="BO134" s="198"/>
      <c r="BP134" s="198"/>
      <c r="BQ134" s="198"/>
      <c r="BR134" s="198"/>
      <c r="BS134" s="198"/>
      <c r="BT134" s="198"/>
      <c r="BU134" s="198"/>
      <c r="BV134" s="198"/>
      <c r="BW134" s="198"/>
      <c r="BX134" s="198"/>
      <c r="BY134" s="198"/>
      <c r="BZ134" s="198"/>
      <c r="CA134" s="198"/>
      <c r="CB134" s="198"/>
      <c r="CC134" s="198"/>
      <c r="CD134" s="198"/>
      <c r="CE134" s="198"/>
      <c r="CF134" s="198"/>
      <c r="CG134" s="198"/>
      <c r="CH134" s="198"/>
      <c r="CI134" s="198"/>
      <c r="CJ134" s="198"/>
      <c r="CK134" s="198"/>
      <c r="CL134" s="198"/>
      <c r="CM134" s="198"/>
      <c r="CN134" s="198"/>
      <c r="CO134" s="198"/>
      <c r="CP134" s="198"/>
      <c r="CQ134" s="198"/>
      <c r="CR134" s="198"/>
      <c r="CS134" s="198"/>
      <c r="CT134" s="198"/>
      <c r="CU134" s="198"/>
      <c r="CV134" s="198"/>
      <c r="CW134" s="198"/>
      <c r="CX134" s="198"/>
      <c r="CY134" s="198"/>
      <c r="CZ134" s="198"/>
      <c r="DA134" s="198"/>
      <c r="DB134" s="198"/>
      <c r="DC134" s="198"/>
      <c r="DD134" s="198"/>
      <c r="DE134" s="198"/>
      <c r="DF134" s="198"/>
      <c r="DG134" s="198"/>
      <c r="DH134" s="198"/>
      <c r="DI134" s="198"/>
      <c r="DJ134" s="198"/>
      <c r="DK134" s="198"/>
      <c r="DL134" s="198"/>
      <c r="DM134" s="198"/>
      <c r="DN134" s="198"/>
      <c r="DO134" s="198"/>
      <c r="DP134" s="198"/>
      <c r="DQ134" s="198"/>
      <c r="DR134" s="198"/>
      <c r="DS134" s="198"/>
      <c r="DT134" s="198"/>
      <c r="DU134" s="198"/>
      <c r="DV134" s="198"/>
      <c r="DW134" s="198"/>
      <c r="DX134" s="198"/>
      <c r="DY134" s="198"/>
      <c r="DZ134" s="198"/>
      <c r="EA134" s="198"/>
      <c r="EB134" s="198"/>
      <c r="EC134" s="198"/>
      <c r="ED134" s="198"/>
      <c r="EE134" s="198"/>
      <c r="EF134" s="198"/>
      <c r="EG134" s="198"/>
      <c r="EH134" s="198"/>
      <c r="EI134" s="198"/>
      <c r="EJ134" s="198"/>
      <c r="EK134" s="198"/>
      <c r="EL134" s="198"/>
      <c r="EM134" s="198"/>
      <c r="EN134" s="198"/>
      <c r="EO134" s="198"/>
      <c r="EP134" s="198"/>
      <c r="EQ134" s="198"/>
      <c r="ER134" s="198"/>
      <c r="ES134" s="198"/>
      <c r="ET134" s="198"/>
      <c r="EU134" s="198"/>
      <c r="EV134" s="198"/>
      <c r="EW134" s="198"/>
      <c r="EX134" s="198"/>
      <c r="EY134" s="198"/>
      <c r="EZ134" s="198"/>
      <c r="FA134" s="198"/>
      <c r="FB134" s="198"/>
      <c r="FC134" s="198"/>
      <c r="FD134" s="198"/>
      <c r="FE134" s="198"/>
      <c r="FF134" s="198"/>
      <c r="FG134" s="198"/>
      <c r="FH134" s="198"/>
      <c r="FI134" s="198"/>
      <c r="FJ134" s="198"/>
      <c r="FK134" s="198"/>
      <c r="FL134" s="198"/>
      <c r="FM134" s="198"/>
      <c r="FN134" s="198"/>
      <c r="FO134" s="198"/>
      <c r="FP134" s="198"/>
      <c r="FQ134" s="198"/>
      <c r="FR134" s="198"/>
      <c r="FS134" s="198"/>
      <c r="FT134" s="198"/>
      <c r="FU134" s="198"/>
      <c r="FV134" s="198"/>
      <c r="FW134" s="198"/>
    </row>
    <row r="135" spans="1:179" s="200" customFormat="1" ht="45" x14ac:dyDescent="0.25">
      <c r="A135" s="194">
        <f t="shared" si="1"/>
        <v>120</v>
      </c>
      <c r="B135" s="195" t="s">
        <v>1044</v>
      </c>
      <c r="C135" s="196" t="s">
        <v>237</v>
      </c>
      <c r="D135" s="197">
        <v>0</v>
      </c>
      <c r="E135" s="197"/>
      <c r="F135" s="197">
        <v>0</v>
      </c>
      <c r="G135" s="197">
        <v>2015</v>
      </c>
      <c r="H135" s="197">
        <v>2015</v>
      </c>
      <c r="I135" s="197" t="s">
        <v>375</v>
      </c>
      <c r="J135" s="197" t="s">
        <v>266</v>
      </c>
      <c r="K135" s="197" t="s">
        <v>266</v>
      </c>
      <c r="L135" s="197" t="s">
        <v>266</v>
      </c>
      <c r="M135" s="198"/>
      <c r="N135" s="198"/>
      <c r="O135" s="198"/>
      <c r="P135" s="198"/>
      <c r="Q135" s="198"/>
      <c r="R135" s="198"/>
      <c r="S135" s="198"/>
      <c r="T135" s="198"/>
      <c r="U135" s="198"/>
      <c r="V135" s="198"/>
      <c r="W135" s="198"/>
      <c r="X135" s="198"/>
      <c r="Y135" s="198"/>
      <c r="Z135" s="198"/>
      <c r="AA135" s="198"/>
      <c r="AB135" s="198"/>
      <c r="AC135" s="198"/>
      <c r="AD135" s="198"/>
      <c r="AE135" s="198"/>
      <c r="AF135" s="198"/>
      <c r="AG135" s="198"/>
      <c r="AH135" s="198"/>
      <c r="AI135" s="198"/>
      <c r="AJ135" s="198"/>
      <c r="AK135" s="198"/>
      <c r="AL135" s="198"/>
      <c r="AM135" s="198"/>
      <c r="AN135" s="198"/>
      <c r="AO135" s="198"/>
      <c r="AP135" s="198"/>
      <c r="AQ135" s="198"/>
      <c r="AR135" s="198"/>
      <c r="AS135" s="198"/>
      <c r="AT135" s="198"/>
      <c r="AU135" s="198"/>
      <c r="AV135" s="198"/>
      <c r="AW135" s="198"/>
      <c r="AX135" s="198"/>
      <c r="AY135" s="198"/>
      <c r="AZ135" s="198"/>
      <c r="BA135" s="198"/>
      <c r="BB135" s="198"/>
      <c r="BC135" s="198"/>
      <c r="BD135" s="198"/>
      <c r="BE135" s="198"/>
      <c r="BF135" s="198"/>
      <c r="BG135" s="198"/>
      <c r="BH135" s="198"/>
      <c r="BI135" s="198"/>
      <c r="BJ135" s="198"/>
      <c r="BK135" s="198"/>
      <c r="BL135" s="198"/>
      <c r="BM135" s="198"/>
      <c r="BN135" s="198"/>
      <c r="BO135" s="198"/>
      <c r="BP135" s="198"/>
      <c r="BQ135" s="198"/>
      <c r="BR135" s="198"/>
      <c r="BS135" s="198"/>
      <c r="BT135" s="198"/>
      <c r="BU135" s="198"/>
      <c r="BV135" s="198"/>
      <c r="BW135" s="198"/>
      <c r="BX135" s="198"/>
      <c r="BY135" s="198"/>
      <c r="BZ135" s="198"/>
      <c r="CA135" s="198"/>
      <c r="CB135" s="198"/>
      <c r="CC135" s="198"/>
      <c r="CD135" s="198"/>
      <c r="CE135" s="198"/>
      <c r="CF135" s="198"/>
      <c r="CG135" s="198"/>
      <c r="CH135" s="198"/>
      <c r="CI135" s="198"/>
      <c r="CJ135" s="198"/>
      <c r="CK135" s="198"/>
      <c r="CL135" s="198"/>
      <c r="CM135" s="198"/>
      <c r="CN135" s="198"/>
      <c r="CO135" s="198"/>
      <c r="CP135" s="198"/>
      <c r="CQ135" s="198"/>
      <c r="CR135" s="198"/>
      <c r="CS135" s="198"/>
      <c r="CT135" s="198"/>
      <c r="CU135" s="198"/>
      <c r="CV135" s="198"/>
      <c r="CW135" s="198"/>
      <c r="CX135" s="198"/>
      <c r="CY135" s="198"/>
      <c r="CZ135" s="198"/>
      <c r="DA135" s="198"/>
      <c r="DB135" s="198"/>
      <c r="DC135" s="198"/>
      <c r="DD135" s="198"/>
      <c r="DE135" s="198"/>
      <c r="DF135" s="198"/>
      <c r="DG135" s="198"/>
      <c r="DH135" s="198"/>
      <c r="DI135" s="198"/>
      <c r="DJ135" s="198"/>
      <c r="DK135" s="198"/>
      <c r="DL135" s="198"/>
      <c r="DM135" s="198"/>
      <c r="DN135" s="198"/>
      <c r="DO135" s="198"/>
      <c r="DP135" s="198"/>
      <c r="DQ135" s="198"/>
      <c r="DR135" s="198"/>
      <c r="DS135" s="198"/>
      <c r="DT135" s="198"/>
      <c r="DU135" s="198"/>
      <c r="DV135" s="198"/>
      <c r="DW135" s="198"/>
      <c r="DX135" s="198"/>
      <c r="DY135" s="198"/>
      <c r="DZ135" s="198"/>
      <c r="EA135" s="198"/>
      <c r="EB135" s="198"/>
      <c r="EC135" s="198"/>
      <c r="ED135" s="198"/>
      <c r="EE135" s="198"/>
      <c r="EF135" s="198"/>
      <c r="EG135" s="198"/>
      <c r="EH135" s="198"/>
      <c r="EI135" s="198"/>
      <c r="EJ135" s="198"/>
      <c r="EK135" s="198"/>
      <c r="EL135" s="198"/>
      <c r="EM135" s="198"/>
      <c r="EN135" s="198"/>
      <c r="EO135" s="198"/>
      <c r="EP135" s="198"/>
      <c r="EQ135" s="198"/>
      <c r="ER135" s="198"/>
      <c r="ES135" s="198"/>
      <c r="ET135" s="198"/>
      <c r="EU135" s="198"/>
      <c r="EV135" s="198"/>
      <c r="EW135" s="198"/>
      <c r="EX135" s="198"/>
      <c r="EY135" s="198"/>
      <c r="EZ135" s="198"/>
      <c r="FA135" s="198"/>
      <c r="FB135" s="198"/>
      <c r="FC135" s="198"/>
      <c r="FD135" s="198"/>
      <c r="FE135" s="198"/>
      <c r="FF135" s="198"/>
      <c r="FG135" s="198"/>
      <c r="FH135" s="198"/>
      <c r="FI135" s="198"/>
      <c r="FJ135" s="198"/>
      <c r="FK135" s="198"/>
      <c r="FL135" s="198"/>
      <c r="FM135" s="198"/>
      <c r="FN135" s="198"/>
      <c r="FO135" s="198"/>
      <c r="FP135" s="198"/>
      <c r="FQ135" s="198"/>
      <c r="FR135" s="198"/>
      <c r="FS135" s="198"/>
      <c r="FT135" s="198"/>
      <c r="FU135" s="198"/>
      <c r="FV135" s="198"/>
      <c r="FW135" s="198"/>
    </row>
    <row r="136" spans="1:179" s="200" customFormat="1" ht="45" x14ac:dyDescent="0.25">
      <c r="A136" s="194">
        <f t="shared" si="1"/>
        <v>121</v>
      </c>
      <c r="B136" s="195" t="s">
        <v>1045</v>
      </c>
      <c r="C136" s="196" t="s">
        <v>237</v>
      </c>
      <c r="D136" s="197">
        <v>0</v>
      </c>
      <c r="E136" s="197"/>
      <c r="F136" s="197">
        <v>0</v>
      </c>
      <c r="G136" s="197">
        <v>2015</v>
      </c>
      <c r="H136" s="197">
        <v>2015</v>
      </c>
      <c r="I136" s="197" t="s">
        <v>375</v>
      </c>
      <c r="J136" s="197" t="s">
        <v>266</v>
      </c>
      <c r="K136" s="197" t="s">
        <v>266</v>
      </c>
      <c r="L136" s="197" t="s">
        <v>266</v>
      </c>
      <c r="M136" s="198"/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8"/>
      <c r="Y136" s="198"/>
      <c r="Z136" s="198"/>
      <c r="AA136" s="198"/>
      <c r="AB136" s="198"/>
      <c r="AC136" s="198"/>
      <c r="AD136" s="198"/>
      <c r="AE136" s="198"/>
      <c r="AF136" s="198"/>
      <c r="AG136" s="198"/>
      <c r="AH136" s="198"/>
      <c r="AI136" s="198"/>
      <c r="AJ136" s="198"/>
      <c r="AK136" s="198"/>
      <c r="AL136" s="198"/>
      <c r="AM136" s="198"/>
      <c r="AN136" s="198"/>
      <c r="AO136" s="198"/>
      <c r="AP136" s="198"/>
      <c r="AQ136" s="198"/>
      <c r="AR136" s="198"/>
      <c r="AS136" s="198"/>
      <c r="AT136" s="198"/>
      <c r="AU136" s="198"/>
      <c r="AV136" s="198"/>
      <c r="AW136" s="198"/>
      <c r="AX136" s="198"/>
      <c r="AY136" s="198"/>
      <c r="AZ136" s="198"/>
      <c r="BA136" s="198"/>
      <c r="BB136" s="198"/>
      <c r="BC136" s="198"/>
      <c r="BD136" s="198"/>
      <c r="BE136" s="198"/>
      <c r="BF136" s="198"/>
      <c r="BG136" s="198"/>
      <c r="BH136" s="198"/>
      <c r="BI136" s="198"/>
      <c r="BJ136" s="198"/>
      <c r="BK136" s="198"/>
      <c r="BL136" s="198"/>
      <c r="BM136" s="198"/>
      <c r="BN136" s="198"/>
      <c r="BO136" s="198"/>
      <c r="BP136" s="198"/>
      <c r="BQ136" s="198"/>
      <c r="BR136" s="198"/>
      <c r="BS136" s="198"/>
      <c r="BT136" s="198"/>
      <c r="BU136" s="198"/>
      <c r="BV136" s="198"/>
      <c r="BW136" s="198"/>
      <c r="BX136" s="198"/>
      <c r="BY136" s="198"/>
      <c r="BZ136" s="198"/>
      <c r="CA136" s="198"/>
      <c r="CB136" s="198"/>
      <c r="CC136" s="198"/>
      <c r="CD136" s="198"/>
      <c r="CE136" s="198"/>
      <c r="CF136" s="198"/>
      <c r="CG136" s="198"/>
      <c r="CH136" s="198"/>
      <c r="CI136" s="198"/>
      <c r="CJ136" s="198"/>
      <c r="CK136" s="198"/>
      <c r="CL136" s="198"/>
      <c r="CM136" s="198"/>
      <c r="CN136" s="198"/>
      <c r="CO136" s="198"/>
      <c r="CP136" s="198"/>
      <c r="CQ136" s="198"/>
      <c r="CR136" s="198"/>
      <c r="CS136" s="198"/>
      <c r="CT136" s="198"/>
      <c r="CU136" s="198"/>
      <c r="CV136" s="198"/>
      <c r="CW136" s="198"/>
      <c r="CX136" s="198"/>
      <c r="CY136" s="198"/>
      <c r="CZ136" s="198"/>
      <c r="DA136" s="198"/>
      <c r="DB136" s="198"/>
      <c r="DC136" s="198"/>
      <c r="DD136" s="198"/>
      <c r="DE136" s="198"/>
      <c r="DF136" s="198"/>
      <c r="DG136" s="198"/>
      <c r="DH136" s="198"/>
      <c r="DI136" s="198"/>
      <c r="DJ136" s="198"/>
      <c r="DK136" s="198"/>
      <c r="DL136" s="198"/>
      <c r="DM136" s="198"/>
      <c r="DN136" s="198"/>
      <c r="DO136" s="198"/>
      <c r="DP136" s="198"/>
      <c r="DQ136" s="198"/>
      <c r="DR136" s="198"/>
      <c r="DS136" s="198"/>
      <c r="DT136" s="198"/>
      <c r="DU136" s="198"/>
      <c r="DV136" s="198"/>
      <c r="DW136" s="198"/>
      <c r="DX136" s="198"/>
      <c r="DY136" s="198"/>
      <c r="DZ136" s="198"/>
      <c r="EA136" s="198"/>
      <c r="EB136" s="198"/>
      <c r="EC136" s="198"/>
      <c r="ED136" s="198"/>
      <c r="EE136" s="198"/>
      <c r="EF136" s="198"/>
      <c r="EG136" s="198"/>
      <c r="EH136" s="198"/>
      <c r="EI136" s="198"/>
      <c r="EJ136" s="198"/>
      <c r="EK136" s="198"/>
      <c r="EL136" s="198"/>
      <c r="EM136" s="198"/>
      <c r="EN136" s="198"/>
      <c r="EO136" s="198"/>
      <c r="EP136" s="198"/>
      <c r="EQ136" s="198"/>
      <c r="ER136" s="198"/>
      <c r="ES136" s="198"/>
      <c r="ET136" s="198"/>
      <c r="EU136" s="198"/>
      <c r="EV136" s="198"/>
      <c r="EW136" s="198"/>
      <c r="EX136" s="198"/>
      <c r="EY136" s="198"/>
      <c r="EZ136" s="198"/>
      <c r="FA136" s="198"/>
      <c r="FB136" s="198"/>
      <c r="FC136" s="198"/>
      <c r="FD136" s="198"/>
      <c r="FE136" s="198"/>
      <c r="FF136" s="198"/>
      <c r="FG136" s="198"/>
      <c r="FH136" s="198"/>
      <c r="FI136" s="198"/>
      <c r="FJ136" s="198"/>
      <c r="FK136" s="198"/>
      <c r="FL136" s="198"/>
      <c r="FM136" s="198"/>
      <c r="FN136" s="198"/>
      <c r="FO136" s="198"/>
      <c r="FP136" s="198"/>
      <c r="FQ136" s="198"/>
      <c r="FR136" s="198"/>
      <c r="FS136" s="198"/>
      <c r="FT136" s="198"/>
      <c r="FU136" s="198"/>
      <c r="FV136" s="198"/>
      <c r="FW136" s="198"/>
    </row>
    <row r="137" spans="1:179" s="200" customFormat="1" ht="45" x14ac:dyDescent="0.25">
      <c r="A137" s="194">
        <f t="shared" si="1"/>
        <v>122</v>
      </c>
      <c r="B137" s="195" t="s">
        <v>1046</v>
      </c>
      <c r="C137" s="196" t="s">
        <v>237</v>
      </c>
      <c r="D137" s="197">
        <v>0</v>
      </c>
      <c r="E137" s="197"/>
      <c r="F137" s="197">
        <v>0</v>
      </c>
      <c r="G137" s="197">
        <v>2015</v>
      </c>
      <c r="H137" s="197">
        <v>2015</v>
      </c>
      <c r="I137" s="197" t="s">
        <v>375</v>
      </c>
      <c r="J137" s="197" t="s">
        <v>266</v>
      </c>
      <c r="K137" s="197" t="s">
        <v>266</v>
      </c>
      <c r="L137" s="197" t="s">
        <v>266</v>
      </c>
      <c r="M137" s="198"/>
      <c r="N137" s="198"/>
      <c r="O137" s="198"/>
      <c r="P137" s="198"/>
      <c r="Q137" s="198"/>
      <c r="R137" s="198"/>
      <c r="S137" s="198"/>
      <c r="T137" s="198"/>
      <c r="U137" s="198"/>
      <c r="V137" s="198"/>
      <c r="W137" s="198"/>
      <c r="X137" s="198"/>
      <c r="Y137" s="198"/>
      <c r="Z137" s="198"/>
      <c r="AA137" s="198"/>
      <c r="AB137" s="198"/>
      <c r="AC137" s="198"/>
      <c r="AD137" s="198"/>
      <c r="AE137" s="198"/>
      <c r="AF137" s="198"/>
      <c r="AG137" s="198"/>
      <c r="AH137" s="198"/>
      <c r="AI137" s="198"/>
      <c r="AJ137" s="198"/>
      <c r="AK137" s="198"/>
      <c r="AL137" s="198"/>
      <c r="AM137" s="198"/>
      <c r="AN137" s="198"/>
      <c r="AO137" s="198"/>
      <c r="AP137" s="198"/>
      <c r="AQ137" s="198"/>
      <c r="AR137" s="198"/>
      <c r="AS137" s="198"/>
      <c r="AT137" s="198"/>
      <c r="AU137" s="198"/>
      <c r="AV137" s="198"/>
      <c r="AW137" s="198"/>
      <c r="AX137" s="198"/>
      <c r="AY137" s="198"/>
      <c r="AZ137" s="198"/>
      <c r="BA137" s="198"/>
      <c r="BB137" s="198"/>
      <c r="BC137" s="198"/>
      <c r="BD137" s="198"/>
      <c r="BE137" s="198"/>
      <c r="BF137" s="198"/>
      <c r="BG137" s="198"/>
      <c r="BH137" s="198"/>
      <c r="BI137" s="198"/>
      <c r="BJ137" s="198"/>
      <c r="BK137" s="198"/>
      <c r="BL137" s="198"/>
      <c r="BM137" s="198"/>
      <c r="BN137" s="198"/>
      <c r="BO137" s="198"/>
      <c r="BP137" s="198"/>
      <c r="BQ137" s="198"/>
      <c r="BR137" s="198"/>
      <c r="BS137" s="198"/>
      <c r="BT137" s="198"/>
      <c r="BU137" s="198"/>
      <c r="BV137" s="198"/>
      <c r="BW137" s="198"/>
      <c r="BX137" s="198"/>
      <c r="BY137" s="198"/>
      <c r="BZ137" s="198"/>
      <c r="CA137" s="198"/>
      <c r="CB137" s="198"/>
      <c r="CC137" s="198"/>
      <c r="CD137" s="198"/>
      <c r="CE137" s="198"/>
      <c r="CF137" s="198"/>
      <c r="CG137" s="198"/>
      <c r="CH137" s="198"/>
      <c r="CI137" s="198"/>
      <c r="CJ137" s="198"/>
      <c r="CK137" s="198"/>
      <c r="CL137" s="198"/>
      <c r="CM137" s="198"/>
      <c r="CN137" s="198"/>
      <c r="CO137" s="198"/>
      <c r="CP137" s="198"/>
      <c r="CQ137" s="198"/>
      <c r="CR137" s="198"/>
      <c r="CS137" s="198"/>
      <c r="CT137" s="198"/>
      <c r="CU137" s="198"/>
      <c r="CV137" s="198"/>
      <c r="CW137" s="198"/>
      <c r="CX137" s="198"/>
      <c r="CY137" s="198"/>
      <c r="CZ137" s="198"/>
      <c r="DA137" s="198"/>
      <c r="DB137" s="198"/>
      <c r="DC137" s="198"/>
      <c r="DD137" s="198"/>
      <c r="DE137" s="198"/>
      <c r="DF137" s="198"/>
      <c r="DG137" s="198"/>
      <c r="DH137" s="198"/>
      <c r="DI137" s="198"/>
      <c r="DJ137" s="198"/>
      <c r="DK137" s="198"/>
      <c r="DL137" s="198"/>
      <c r="DM137" s="198"/>
      <c r="DN137" s="198"/>
      <c r="DO137" s="198"/>
      <c r="DP137" s="198"/>
      <c r="DQ137" s="198"/>
      <c r="DR137" s="198"/>
      <c r="DS137" s="198"/>
      <c r="DT137" s="198"/>
      <c r="DU137" s="198"/>
      <c r="DV137" s="198"/>
      <c r="DW137" s="198"/>
      <c r="DX137" s="198"/>
      <c r="DY137" s="198"/>
      <c r="DZ137" s="198"/>
      <c r="EA137" s="198"/>
      <c r="EB137" s="198"/>
      <c r="EC137" s="198"/>
      <c r="ED137" s="198"/>
      <c r="EE137" s="198"/>
      <c r="EF137" s="198"/>
      <c r="EG137" s="198"/>
      <c r="EH137" s="198"/>
      <c r="EI137" s="198"/>
      <c r="EJ137" s="198"/>
      <c r="EK137" s="198"/>
      <c r="EL137" s="198"/>
      <c r="EM137" s="198"/>
      <c r="EN137" s="198"/>
      <c r="EO137" s="198"/>
      <c r="EP137" s="198"/>
      <c r="EQ137" s="198"/>
      <c r="ER137" s="198"/>
      <c r="ES137" s="198"/>
      <c r="ET137" s="198"/>
      <c r="EU137" s="198"/>
      <c r="EV137" s="198"/>
      <c r="EW137" s="198"/>
      <c r="EX137" s="198"/>
      <c r="EY137" s="198"/>
      <c r="EZ137" s="198"/>
      <c r="FA137" s="198"/>
      <c r="FB137" s="198"/>
      <c r="FC137" s="198"/>
      <c r="FD137" s="198"/>
      <c r="FE137" s="198"/>
      <c r="FF137" s="198"/>
      <c r="FG137" s="198"/>
      <c r="FH137" s="198"/>
      <c r="FI137" s="198"/>
      <c r="FJ137" s="198"/>
      <c r="FK137" s="198"/>
      <c r="FL137" s="198"/>
      <c r="FM137" s="198"/>
      <c r="FN137" s="198"/>
      <c r="FO137" s="198"/>
      <c r="FP137" s="198"/>
      <c r="FQ137" s="198"/>
      <c r="FR137" s="198"/>
      <c r="FS137" s="198"/>
      <c r="FT137" s="198"/>
      <c r="FU137" s="198"/>
      <c r="FV137" s="198"/>
      <c r="FW137" s="198"/>
    </row>
    <row r="138" spans="1:179" s="200" customFormat="1" ht="45" x14ac:dyDescent="0.25">
      <c r="A138" s="194">
        <f t="shared" si="1"/>
        <v>123</v>
      </c>
      <c r="B138" s="195" t="s">
        <v>1047</v>
      </c>
      <c r="C138" s="196" t="s">
        <v>237</v>
      </c>
      <c r="D138" s="197">
        <v>0</v>
      </c>
      <c r="E138" s="197"/>
      <c r="F138" s="197">
        <v>0</v>
      </c>
      <c r="G138" s="197">
        <v>2015</v>
      </c>
      <c r="H138" s="197">
        <v>2015</v>
      </c>
      <c r="I138" s="197" t="s">
        <v>375</v>
      </c>
      <c r="J138" s="197" t="s">
        <v>266</v>
      </c>
      <c r="K138" s="197" t="s">
        <v>266</v>
      </c>
      <c r="L138" s="197" t="s">
        <v>266</v>
      </c>
      <c r="M138" s="198"/>
      <c r="N138" s="198"/>
      <c r="O138" s="198"/>
      <c r="P138" s="198"/>
      <c r="Q138" s="198"/>
      <c r="R138" s="198"/>
      <c r="S138" s="198"/>
      <c r="T138" s="198"/>
      <c r="U138" s="198"/>
      <c r="V138" s="198"/>
      <c r="W138" s="198"/>
      <c r="X138" s="198"/>
      <c r="Y138" s="198"/>
      <c r="Z138" s="198"/>
      <c r="AA138" s="198"/>
      <c r="AB138" s="198"/>
      <c r="AC138" s="198"/>
      <c r="AD138" s="198"/>
      <c r="AE138" s="198"/>
      <c r="AF138" s="198"/>
      <c r="AG138" s="198"/>
      <c r="AH138" s="198"/>
      <c r="AI138" s="198"/>
      <c r="AJ138" s="198"/>
      <c r="AK138" s="198"/>
      <c r="AL138" s="198"/>
      <c r="AM138" s="198"/>
      <c r="AN138" s="198"/>
      <c r="AO138" s="198"/>
      <c r="AP138" s="198"/>
      <c r="AQ138" s="198"/>
      <c r="AR138" s="198"/>
      <c r="AS138" s="198"/>
      <c r="AT138" s="198"/>
      <c r="AU138" s="198"/>
      <c r="AV138" s="198"/>
      <c r="AW138" s="198"/>
      <c r="AX138" s="198"/>
      <c r="AY138" s="198"/>
      <c r="AZ138" s="198"/>
      <c r="BA138" s="198"/>
      <c r="BB138" s="198"/>
      <c r="BC138" s="198"/>
      <c r="BD138" s="198"/>
      <c r="BE138" s="198"/>
      <c r="BF138" s="198"/>
      <c r="BG138" s="198"/>
      <c r="BH138" s="198"/>
      <c r="BI138" s="198"/>
      <c r="BJ138" s="198"/>
      <c r="BK138" s="198"/>
      <c r="BL138" s="198"/>
      <c r="BM138" s="198"/>
      <c r="BN138" s="198"/>
      <c r="BO138" s="198"/>
      <c r="BP138" s="198"/>
      <c r="BQ138" s="198"/>
      <c r="BR138" s="198"/>
      <c r="BS138" s="198"/>
      <c r="BT138" s="198"/>
      <c r="BU138" s="198"/>
      <c r="BV138" s="198"/>
      <c r="BW138" s="198"/>
      <c r="BX138" s="198"/>
      <c r="BY138" s="198"/>
      <c r="BZ138" s="198"/>
      <c r="CA138" s="198"/>
      <c r="CB138" s="198"/>
      <c r="CC138" s="198"/>
      <c r="CD138" s="198"/>
      <c r="CE138" s="198"/>
      <c r="CF138" s="198"/>
      <c r="CG138" s="198"/>
      <c r="CH138" s="198"/>
      <c r="CI138" s="198"/>
      <c r="CJ138" s="198"/>
      <c r="CK138" s="198"/>
      <c r="CL138" s="198"/>
      <c r="CM138" s="198"/>
      <c r="CN138" s="198"/>
      <c r="CO138" s="198"/>
      <c r="CP138" s="198"/>
      <c r="CQ138" s="198"/>
      <c r="CR138" s="198"/>
      <c r="CS138" s="198"/>
      <c r="CT138" s="198"/>
      <c r="CU138" s="198"/>
      <c r="CV138" s="198"/>
      <c r="CW138" s="198"/>
      <c r="CX138" s="198"/>
      <c r="CY138" s="198"/>
      <c r="CZ138" s="198"/>
      <c r="DA138" s="198"/>
      <c r="DB138" s="198"/>
      <c r="DC138" s="198"/>
      <c r="DD138" s="198"/>
      <c r="DE138" s="198"/>
      <c r="DF138" s="198"/>
      <c r="DG138" s="198"/>
      <c r="DH138" s="198"/>
      <c r="DI138" s="198"/>
      <c r="DJ138" s="198"/>
      <c r="DK138" s="198"/>
      <c r="DL138" s="198"/>
      <c r="DM138" s="198"/>
      <c r="DN138" s="198"/>
      <c r="DO138" s="198"/>
      <c r="DP138" s="198"/>
      <c r="DQ138" s="198"/>
      <c r="DR138" s="198"/>
      <c r="DS138" s="198"/>
      <c r="DT138" s="198"/>
      <c r="DU138" s="198"/>
      <c r="DV138" s="198"/>
      <c r="DW138" s="198"/>
      <c r="DX138" s="198"/>
      <c r="DY138" s="198"/>
      <c r="DZ138" s="198"/>
      <c r="EA138" s="198"/>
      <c r="EB138" s="198"/>
      <c r="EC138" s="198"/>
      <c r="ED138" s="198"/>
      <c r="EE138" s="198"/>
      <c r="EF138" s="198"/>
      <c r="EG138" s="198"/>
      <c r="EH138" s="198"/>
      <c r="EI138" s="198"/>
      <c r="EJ138" s="198"/>
      <c r="EK138" s="198"/>
      <c r="EL138" s="198"/>
      <c r="EM138" s="198"/>
      <c r="EN138" s="198"/>
      <c r="EO138" s="198"/>
      <c r="EP138" s="198"/>
      <c r="EQ138" s="198"/>
      <c r="ER138" s="198"/>
      <c r="ES138" s="198"/>
      <c r="ET138" s="198"/>
      <c r="EU138" s="198"/>
      <c r="EV138" s="198"/>
      <c r="EW138" s="198"/>
      <c r="EX138" s="198"/>
      <c r="EY138" s="198"/>
      <c r="EZ138" s="198"/>
      <c r="FA138" s="198"/>
      <c r="FB138" s="198"/>
      <c r="FC138" s="198"/>
      <c r="FD138" s="198"/>
      <c r="FE138" s="198"/>
      <c r="FF138" s="198"/>
      <c r="FG138" s="198"/>
      <c r="FH138" s="198"/>
      <c r="FI138" s="198"/>
      <c r="FJ138" s="198"/>
      <c r="FK138" s="198"/>
      <c r="FL138" s="198"/>
      <c r="FM138" s="198"/>
      <c r="FN138" s="198"/>
      <c r="FO138" s="198"/>
      <c r="FP138" s="198"/>
      <c r="FQ138" s="198"/>
      <c r="FR138" s="198"/>
      <c r="FS138" s="198"/>
      <c r="FT138" s="198"/>
      <c r="FU138" s="198"/>
      <c r="FV138" s="198"/>
      <c r="FW138" s="198"/>
    </row>
    <row r="139" spans="1:179" s="200" customFormat="1" ht="45" x14ac:dyDescent="0.25">
      <c r="A139" s="194">
        <f t="shared" si="1"/>
        <v>124</v>
      </c>
      <c r="B139" s="195" t="s">
        <v>1048</v>
      </c>
      <c r="C139" s="196" t="s">
        <v>237</v>
      </c>
      <c r="D139" s="197">
        <v>0</v>
      </c>
      <c r="E139" s="197"/>
      <c r="F139" s="197">
        <v>0</v>
      </c>
      <c r="G139" s="197">
        <v>2015</v>
      </c>
      <c r="H139" s="197">
        <v>2015</v>
      </c>
      <c r="I139" s="197" t="s">
        <v>375</v>
      </c>
      <c r="J139" s="197" t="s">
        <v>266</v>
      </c>
      <c r="K139" s="197" t="s">
        <v>266</v>
      </c>
      <c r="L139" s="197" t="s">
        <v>266</v>
      </c>
      <c r="M139" s="198"/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8"/>
      <c r="Y139" s="198"/>
      <c r="Z139" s="198"/>
      <c r="AA139" s="198"/>
      <c r="AB139" s="198"/>
      <c r="AC139" s="198"/>
      <c r="AD139" s="198"/>
      <c r="AE139" s="198"/>
      <c r="AF139" s="198"/>
      <c r="AG139" s="198"/>
      <c r="AH139" s="198"/>
      <c r="AI139" s="198"/>
      <c r="AJ139" s="198"/>
      <c r="AK139" s="198"/>
      <c r="AL139" s="198"/>
      <c r="AM139" s="198"/>
      <c r="AN139" s="198"/>
      <c r="AO139" s="198"/>
      <c r="AP139" s="198"/>
      <c r="AQ139" s="198"/>
      <c r="AR139" s="198"/>
      <c r="AS139" s="198"/>
      <c r="AT139" s="198"/>
      <c r="AU139" s="198"/>
      <c r="AV139" s="198"/>
      <c r="AW139" s="198"/>
      <c r="AX139" s="198"/>
      <c r="AY139" s="198"/>
      <c r="AZ139" s="198"/>
      <c r="BA139" s="198"/>
      <c r="BB139" s="198"/>
      <c r="BC139" s="198"/>
      <c r="BD139" s="198"/>
      <c r="BE139" s="198"/>
      <c r="BF139" s="198"/>
      <c r="BG139" s="198"/>
      <c r="BH139" s="198"/>
      <c r="BI139" s="198"/>
      <c r="BJ139" s="198"/>
      <c r="BK139" s="198"/>
      <c r="BL139" s="198"/>
      <c r="BM139" s="198"/>
      <c r="BN139" s="198"/>
      <c r="BO139" s="198"/>
      <c r="BP139" s="198"/>
      <c r="BQ139" s="198"/>
      <c r="BR139" s="198"/>
      <c r="BS139" s="198"/>
      <c r="BT139" s="198"/>
      <c r="BU139" s="198"/>
      <c r="BV139" s="198"/>
      <c r="BW139" s="198"/>
      <c r="BX139" s="198"/>
      <c r="BY139" s="198"/>
      <c r="BZ139" s="198"/>
      <c r="CA139" s="198"/>
      <c r="CB139" s="198"/>
      <c r="CC139" s="198"/>
      <c r="CD139" s="198"/>
      <c r="CE139" s="198"/>
      <c r="CF139" s="198"/>
      <c r="CG139" s="198"/>
      <c r="CH139" s="198"/>
      <c r="CI139" s="198"/>
      <c r="CJ139" s="198"/>
      <c r="CK139" s="198"/>
      <c r="CL139" s="198"/>
      <c r="CM139" s="198"/>
      <c r="CN139" s="198"/>
      <c r="CO139" s="198"/>
      <c r="CP139" s="198"/>
      <c r="CQ139" s="198"/>
      <c r="CR139" s="198"/>
      <c r="CS139" s="198"/>
      <c r="CT139" s="198"/>
      <c r="CU139" s="198"/>
      <c r="CV139" s="198"/>
      <c r="CW139" s="198"/>
      <c r="CX139" s="198"/>
      <c r="CY139" s="198"/>
      <c r="CZ139" s="198"/>
      <c r="DA139" s="198"/>
      <c r="DB139" s="198"/>
      <c r="DC139" s="198"/>
      <c r="DD139" s="198"/>
      <c r="DE139" s="198"/>
      <c r="DF139" s="198"/>
      <c r="DG139" s="198"/>
      <c r="DH139" s="198"/>
      <c r="DI139" s="198"/>
      <c r="DJ139" s="198"/>
      <c r="DK139" s="198"/>
      <c r="DL139" s="198"/>
      <c r="DM139" s="198"/>
      <c r="DN139" s="198"/>
      <c r="DO139" s="198"/>
      <c r="DP139" s="198"/>
      <c r="DQ139" s="198"/>
      <c r="DR139" s="198"/>
      <c r="DS139" s="198"/>
      <c r="DT139" s="198"/>
      <c r="DU139" s="198"/>
      <c r="DV139" s="198"/>
      <c r="DW139" s="198"/>
      <c r="DX139" s="198"/>
      <c r="DY139" s="198"/>
      <c r="DZ139" s="198"/>
      <c r="EA139" s="198"/>
      <c r="EB139" s="198"/>
      <c r="EC139" s="198"/>
      <c r="ED139" s="198"/>
      <c r="EE139" s="198"/>
      <c r="EF139" s="198"/>
      <c r="EG139" s="198"/>
      <c r="EH139" s="198"/>
      <c r="EI139" s="198"/>
      <c r="EJ139" s="198"/>
      <c r="EK139" s="198"/>
      <c r="EL139" s="198"/>
      <c r="EM139" s="198"/>
      <c r="EN139" s="198"/>
      <c r="EO139" s="198"/>
      <c r="EP139" s="198"/>
      <c r="EQ139" s="198"/>
      <c r="ER139" s="198"/>
      <c r="ES139" s="198"/>
      <c r="ET139" s="198"/>
      <c r="EU139" s="198"/>
      <c r="EV139" s="198"/>
      <c r="EW139" s="198"/>
      <c r="EX139" s="198"/>
      <c r="EY139" s="198"/>
      <c r="EZ139" s="198"/>
      <c r="FA139" s="198"/>
      <c r="FB139" s="198"/>
      <c r="FC139" s="198"/>
      <c r="FD139" s="198"/>
      <c r="FE139" s="198"/>
      <c r="FF139" s="198"/>
      <c r="FG139" s="198"/>
      <c r="FH139" s="198"/>
      <c r="FI139" s="198"/>
      <c r="FJ139" s="198"/>
      <c r="FK139" s="198"/>
      <c r="FL139" s="198"/>
      <c r="FM139" s="198"/>
      <c r="FN139" s="198"/>
      <c r="FO139" s="198"/>
      <c r="FP139" s="198"/>
      <c r="FQ139" s="198"/>
      <c r="FR139" s="198"/>
      <c r="FS139" s="198"/>
      <c r="FT139" s="198"/>
      <c r="FU139" s="198"/>
      <c r="FV139" s="198"/>
      <c r="FW139" s="198"/>
    </row>
    <row r="140" spans="1:179" s="200" customFormat="1" ht="45" x14ac:dyDescent="0.25">
      <c r="A140" s="194">
        <f t="shared" si="1"/>
        <v>125</v>
      </c>
      <c r="B140" s="195" t="s">
        <v>1049</v>
      </c>
      <c r="C140" s="196" t="s">
        <v>237</v>
      </c>
      <c r="D140" s="197">
        <v>0</v>
      </c>
      <c r="E140" s="197"/>
      <c r="F140" s="197">
        <v>0</v>
      </c>
      <c r="G140" s="197">
        <v>2015</v>
      </c>
      <c r="H140" s="197">
        <v>2015</v>
      </c>
      <c r="I140" s="197" t="s">
        <v>375</v>
      </c>
      <c r="J140" s="197" t="s">
        <v>266</v>
      </c>
      <c r="K140" s="197" t="s">
        <v>266</v>
      </c>
      <c r="L140" s="197" t="s">
        <v>266</v>
      </c>
      <c r="M140" s="198"/>
      <c r="N140" s="198"/>
      <c r="O140" s="198"/>
      <c r="P140" s="198"/>
      <c r="Q140" s="198"/>
      <c r="R140" s="198"/>
      <c r="S140" s="198"/>
      <c r="T140" s="198"/>
      <c r="U140" s="198"/>
      <c r="V140" s="198"/>
      <c r="W140" s="198"/>
      <c r="X140" s="198"/>
      <c r="Y140" s="198"/>
      <c r="Z140" s="198"/>
      <c r="AA140" s="198"/>
      <c r="AB140" s="198"/>
      <c r="AC140" s="198"/>
      <c r="AD140" s="198"/>
      <c r="AE140" s="198"/>
      <c r="AF140" s="198"/>
      <c r="AG140" s="198"/>
      <c r="AH140" s="198"/>
      <c r="AI140" s="198"/>
      <c r="AJ140" s="198"/>
      <c r="AK140" s="198"/>
      <c r="AL140" s="198"/>
      <c r="AM140" s="198"/>
      <c r="AN140" s="198"/>
      <c r="AO140" s="198"/>
      <c r="AP140" s="198"/>
      <c r="AQ140" s="198"/>
      <c r="AR140" s="198"/>
      <c r="AS140" s="198"/>
      <c r="AT140" s="198"/>
      <c r="AU140" s="198"/>
      <c r="AV140" s="198"/>
      <c r="AW140" s="198"/>
      <c r="AX140" s="198"/>
      <c r="AY140" s="198"/>
      <c r="AZ140" s="198"/>
      <c r="BA140" s="198"/>
      <c r="BB140" s="198"/>
      <c r="BC140" s="198"/>
      <c r="BD140" s="198"/>
      <c r="BE140" s="198"/>
      <c r="BF140" s="198"/>
      <c r="BG140" s="198"/>
      <c r="BH140" s="198"/>
      <c r="BI140" s="198"/>
      <c r="BJ140" s="198"/>
      <c r="BK140" s="198"/>
      <c r="BL140" s="198"/>
      <c r="BM140" s="198"/>
      <c r="BN140" s="198"/>
      <c r="BO140" s="198"/>
      <c r="BP140" s="198"/>
      <c r="BQ140" s="198"/>
      <c r="BR140" s="198"/>
      <c r="BS140" s="198"/>
      <c r="BT140" s="198"/>
      <c r="BU140" s="198"/>
      <c r="BV140" s="198"/>
      <c r="BW140" s="198"/>
      <c r="BX140" s="198"/>
      <c r="BY140" s="198"/>
      <c r="BZ140" s="198"/>
      <c r="CA140" s="198"/>
      <c r="CB140" s="198"/>
      <c r="CC140" s="198"/>
      <c r="CD140" s="198"/>
      <c r="CE140" s="198"/>
      <c r="CF140" s="198"/>
      <c r="CG140" s="198"/>
      <c r="CH140" s="198"/>
      <c r="CI140" s="198"/>
      <c r="CJ140" s="198"/>
      <c r="CK140" s="198"/>
      <c r="CL140" s="198"/>
      <c r="CM140" s="198"/>
      <c r="CN140" s="198"/>
      <c r="CO140" s="198"/>
      <c r="CP140" s="198"/>
      <c r="CQ140" s="198"/>
      <c r="CR140" s="198"/>
      <c r="CS140" s="198"/>
      <c r="CT140" s="198"/>
      <c r="CU140" s="198"/>
      <c r="CV140" s="198"/>
      <c r="CW140" s="198"/>
      <c r="CX140" s="198"/>
      <c r="CY140" s="198"/>
      <c r="CZ140" s="198"/>
      <c r="DA140" s="198"/>
      <c r="DB140" s="198"/>
      <c r="DC140" s="198"/>
      <c r="DD140" s="198"/>
      <c r="DE140" s="198"/>
      <c r="DF140" s="198"/>
      <c r="DG140" s="198"/>
      <c r="DH140" s="198"/>
      <c r="DI140" s="198"/>
      <c r="DJ140" s="198"/>
      <c r="DK140" s="198"/>
      <c r="DL140" s="198"/>
      <c r="DM140" s="198"/>
      <c r="DN140" s="198"/>
      <c r="DO140" s="198"/>
      <c r="DP140" s="198"/>
      <c r="DQ140" s="198"/>
      <c r="DR140" s="198"/>
      <c r="DS140" s="198"/>
      <c r="DT140" s="198"/>
      <c r="DU140" s="198"/>
      <c r="DV140" s="198"/>
      <c r="DW140" s="198"/>
      <c r="DX140" s="198"/>
      <c r="DY140" s="198"/>
      <c r="DZ140" s="198"/>
      <c r="EA140" s="198"/>
      <c r="EB140" s="198"/>
      <c r="EC140" s="198"/>
      <c r="ED140" s="198"/>
      <c r="EE140" s="198"/>
      <c r="EF140" s="198"/>
      <c r="EG140" s="198"/>
      <c r="EH140" s="198"/>
      <c r="EI140" s="198"/>
      <c r="EJ140" s="198"/>
      <c r="EK140" s="198"/>
      <c r="EL140" s="198"/>
      <c r="EM140" s="198"/>
      <c r="EN140" s="198"/>
      <c r="EO140" s="198"/>
      <c r="EP140" s="198"/>
      <c r="EQ140" s="198"/>
      <c r="ER140" s="198"/>
      <c r="ES140" s="198"/>
      <c r="ET140" s="198"/>
      <c r="EU140" s="198"/>
      <c r="EV140" s="198"/>
      <c r="EW140" s="198"/>
      <c r="EX140" s="198"/>
      <c r="EY140" s="198"/>
      <c r="EZ140" s="198"/>
      <c r="FA140" s="198"/>
      <c r="FB140" s="198"/>
      <c r="FC140" s="198"/>
      <c r="FD140" s="198"/>
      <c r="FE140" s="198"/>
      <c r="FF140" s="198"/>
      <c r="FG140" s="198"/>
      <c r="FH140" s="198"/>
      <c r="FI140" s="198"/>
      <c r="FJ140" s="198"/>
      <c r="FK140" s="198"/>
      <c r="FL140" s="198"/>
      <c r="FM140" s="198"/>
      <c r="FN140" s="198"/>
      <c r="FO140" s="198"/>
      <c r="FP140" s="198"/>
      <c r="FQ140" s="198"/>
      <c r="FR140" s="198"/>
      <c r="FS140" s="198"/>
      <c r="FT140" s="198"/>
      <c r="FU140" s="198"/>
      <c r="FV140" s="198"/>
      <c r="FW140" s="198"/>
    </row>
    <row r="141" spans="1:179" s="200" customFormat="1" ht="60" x14ac:dyDescent="0.25">
      <c r="A141" s="194">
        <f t="shared" si="1"/>
        <v>126</v>
      </c>
      <c r="B141" s="195" t="s">
        <v>1054</v>
      </c>
      <c r="C141" s="196" t="s">
        <v>237</v>
      </c>
      <c r="D141" s="197">
        <v>0</v>
      </c>
      <c r="E141" s="197"/>
      <c r="F141" s="197">
        <v>0</v>
      </c>
      <c r="G141" s="197">
        <v>2015</v>
      </c>
      <c r="H141" s="197">
        <v>2015</v>
      </c>
      <c r="I141" s="197" t="s">
        <v>375</v>
      </c>
      <c r="J141" s="197" t="s">
        <v>266</v>
      </c>
      <c r="K141" s="197" t="s">
        <v>266</v>
      </c>
      <c r="L141" s="197" t="s">
        <v>266</v>
      </c>
      <c r="M141" s="198"/>
      <c r="N141" s="198"/>
      <c r="O141" s="198"/>
      <c r="P141" s="198"/>
      <c r="Q141" s="198"/>
      <c r="R141" s="198"/>
      <c r="S141" s="198"/>
      <c r="T141" s="198"/>
      <c r="U141" s="198"/>
      <c r="V141" s="198"/>
      <c r="W141" s="198"/>
      <c r="X141" s="198"/>
      <c r="Y141" s="198"/>
      <c r="Z141" s="198"/>
      <c r="AA141" s="198"/>
      <c r="AB141" s="198"/>
      <c r="AC141" s="198"/>
      <c r="AD141" s="198"/>
      <c r="AE141" s="198"/>
      <c r="AF141" s="198"/>
      <c r="AG141" s="198"/>
      <c r="AH141" s="198"/>
      <c r="AI141" s="198"/>
      <c r="AJ141" s="198"/>
      <c r="AK141" s="198"/>
      <c r="AL141" s="198"/>
      <c r="AM141" s="198"/>
      <c r="AN141" s="198"/>
      <c r="AO141" s="198"/>
      <c r="AP141" s="198"/>
      <c r="AQ141" s="198"/>
      <c r="AR141" s="198"/>
      <c r="AS141" s="198"/>
      <c r="AT141" s="198"/>
      <c r="AU141" s="198"/>
      <c r="AV141" s="198"/>
      <c r="AW141" s="198"/>
      <c r="AX141" s="198"/>
      <c r="AY141" s="198"/>
      <c r="AZ141" s="198"/>
      <c r="BA141" s="198"/>
      <c r="BB141" s="198"/>
      <c r="BC141" s="198"/>
      <c r="BD141" s="198"/>
      <c r="BE141" s="198"/>
      <c r="BF141" s="198"/>
      <c r="BG141" s="198"/>
      <c r="BH141" s="198"/>
      <c r="BI141" s="198"/>
      <c r="BJ141" s="198"/>
      <c r="BK141" s="198"/>
      <c r="BL141" s="198"/>
      <c r="BM141" s="198"/>
      <c r="BN141" s="198"/>
      <c r="BO141" s="198"/>
      <c r="BP141" s="198"/>
      <c r="BQ141" s="198"/>
      <c r="BR141" s="198"/>
      <c r="BS141" s="198"/>
      <c r="BT141" s="198"/>
      <c r="BU141" s="198"/>
      <c r="BV141" s="198"/>
      <c r="BW141" s="198"/>
      <c r="BX141" s="198"/>
      <c r="BY141" s="198"/>
      <c r="BZ141" s="198"/>
      <c r="CA141" s="198"/>
      <c r="CB141" s="198"/>
      <c r="CC141" s="198"/>
      <c r="CD141" s="198"/>
      <c r="CE141" s="198"/>
      <c r="CF141" s="198"/>
      <c r="CG141" s="198"/>
      <c r="CH141" s="198"/>
      <c r="CI141" s="198"/>
      <c r="CJ141" s="198"/>
      <c r="CK141" s="198"/>
      <c r="CL141" s="198"/>
      <c r="CM141" s="198"/>
      <c r="CN141" s="198"/>
      <c r="CO141" s="198"/>
      <c r="CP141" s="198"/>
      <c r="CQ141" s="198"/>
      <c r="CR141" s="198"/>
      <c r="CS141" s="198"/>
      <c r="CT141" s="198"/>
      <c r="CU141" s="198"/>
      <c r="CV141" s="198"/>
      <c r="CW141" s="198"/>
      <c r="CX141" s="198"/>
      <c r="CY141" s="198"/>
      <c r="CZ141" s="198"/>
      <c r="DA141" s="198"/>
      <c r="DB141" s="198"/>
      <c r="DC141" s="198"/>
      <c r="DD141" s="198"/>
      <c r="DE141" s="198"/>
      <c r="DF141" s="198"/>
      <c r="DG141" s="198"/>
      <c r="DH141" s="198"/>
      <c r="DI141" s="198"/>
      <c r="DJ141" s="198"/>
      <c r="DK141" s="198"/>
      <c r="DL141" s="198"/>
      <c r="DM141" s="198"/>
      <c r="DN141" s="198"/>
      <c r="DO141" s="198"/>
      <c r="DP141" s="198"/>
      <c r="DQ141" s="198"/>
      <c r="DR141" s="198"/>
      <c r="DS141" s="198"/>
      <c r="DT141" s="198"/>
      <c r="DU141" s="198"/>
      <c r="DV141" s="198"/>
      <c r="DW141" s="198"/>
      <c r="DX141" s="198"/>
      <c r="DY141" s="198"/>
      <c r="DZ141" s="198"/>
      <c r="EA141" s="198"/>
      <c r="EB141" s="198"/>
      <c r="EC141" s="198"/>
      <c r="ED141" s="198"/>
      <c r="EE141" s="198"/>
      <c r="EF141" s="198"/>
      <c r="EG141" s="198"/>
      <c r="EH141" s="198"/>
      <c r="EI141" s="198"/>
      <c r="EJ141" s="198"/>
      <c r="EK141" s="198"/>
      <c r="EL141" s="198"/>
      <c r="EM141" s="198"/>
      <c r="EN141" s="198"/>
      <c r="EO141" s="198"/>
      <c r="EP141" s="198"/>
      <c r="EQ141" s="198"/>
      <c r="ER141" s="198"/>
      <c r="ES141" s="198"/>
      <c r="ET141" s="198"/>
      <c r="EU141" s="198"/>
      <c r="EV141" s="198"/>
      <c r="EW141" s="198"/>
      <c r="EX141" s="198"/>
      <c r="EY141" s="198"/>
      <c r="EZ141" s="198"/>
      <c r="FA141" s="198"/>
      <c r="FB141" s="198"/>
      <c r="FC141" s="198"/>
      <c r="FD141" s="198"/>
      <c r="FE141" s="198"/>
      <c r="FF141" s="198"/>
      <c r="FG141" s="198"/>
      <c r="FH141" s="198"/>
      <c r="FI141" s="198"/>
      <c r="FJ141" s="198"/>
      <c r="FK141" s="198"/>
      <c r="FL141" s="198"/>
      <c r="FM141" s="198"/>
      <c r="FN141" s="198"/>
      <c r="FO141" s="198"/>
      <c r="FP141" s="198"/>
      <c r="FQ141" s="198"/>
      <c r="FR141" s="198"/>
      <c r="FS141" s="198"/>
      <c r="FT141" s="198"/>
      <c r="FU141" s="198"/>
      <c r="FV141" s="198"/>
      <c r="FW141" s="198"/>
    </row>
    <row r="142" spans="1:179" s="200" customFormat="1" ht="45" x14ac:dyDescent="0.25">
      <c r="A142" s="194">
        <f t="shared" si="1"/>
        <v>127</v>
      </c>
      <c r="B142" s="195" t="s">
        <v>1055</v>
      </c>
      <c r="C142" s="196" t="s">
        <v>237</v>
      </c>
      <c r="D142" s="197">
        <v>0</v>
      </c>
      <c r="E142" s="197"/>
      <c r="F142" s="197">
        <v>0</v>
      </c>
      <c r="G142" s="197">
        <v>2015</v>
      </c>
      <c r="H142" s="197">
        <v>2015</v>
      </c>
      <c r="I142" s="197" t="s">
        <v>375</v>
      </c>
      <c r="J142" s="197" t="s">
        <v>266</v>
      </c>
      <c r="K142" s="197" t="s">
        <v>266</v>
      </c>
      <c r="L142" s="197" t="s">
        <v>266</v>
      </c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8"/>
      <c r="Y142" s="198"/>
      <c r="Z142" s="198"/>
      <c r="AA142" s="198"/>
      <c r="AB142" s="198"/>
      <c r="AC142" s="198"/>
      <c r="AD142" s="198"/>
      <c r="AE142" s="198"/>
      <c r="AF142" s="198"/>
      <c r="AG142" s="198"/>
      <c r="AH142" s="198"/>
      <c r="AI142" s="198"/>
      <c r="AJ142" s="198"/>
      <c r="AK142" s="198"/>
      <c r="AL142" s="198"/>
      <c r="AM142" s="198"/>
      <c r="AN142" s="198"/>
      <c r="AO142" s="198"/>
      <c r="AP142" s="198"/>
      <c r="AQ142" s="198"/>
      <c r="AR142" s="198"/>
      <c r="AS142" s="198"/>
      <c r="AT142" s="198"/>
      <c r="AU142" s="198"/>
      <c r="AV142" s="198"/>
      <c r="AW142" s="198"/>
      <c r="AX142" s="198"/>
      <c r="AY142" s="198"/>
      <c r="AZ142" s="198"/>
      <c r="BA142" s="198"/>
      <c r="BB142" s="198"/>
      <c r="BC142" s="198"/>
      <c r="BD142" s="198"/>
      <c r="BE142" s="198"/>
      <c r="BF142" s="198"/>
      <c r="BG142" s="198"/>
      <c r="BH142" s="198"/>
      <c r="BI142" s="198"/>
      <c r="BJ142" s="198"/>
      <c r="BK142" s="198"/>
      <c r="BL142" s="198"/>
      <c r="BM142" s="198"/>
      <c r="BN142" s="198"/>
      <c r="BO142" s="198"/>
      <c r="BP142" s="198"/>
      <c r="BQ142" s="198"/>
      <c r="BR142" s="198"/>
      <c r="BS142" s="198"/>
      <c r="BT142" s="198"/>
      <c r="BU142" s="198"/>
      <c r="BV142" s="198"/>
      <c r="BW142" s="198"/>
      <c r="BX142" s="198"/>
      <c r="BY142" s="198"/>
      <c r="BZ142" s="198"/>
      <c r="CA142" s="198"/>
      <c r="CB142" s="198"/>
      <c r="CC142" s="198"/>
      <c r="CD142" s="198"/>
      <c r="CE142" s="198"/>
      <c r="CF142" s="198"/>
      <c r="CG142" s="198"/>
      <c r="CH142" s="198"/>
      <c r="CI142" s="198"/>
      <c r="CJ142" s="198"/>
      <c r="CK142" s="198"/>
      <c r="CL142" s="198"/>
      <c r="CM142" s="198"/>
      <c r="CN142" s="198"/>
      <c r="CO142" s="198"/>
      <c r="CP142" s="198"/>
      <c r="CQ142" s="198"/>
      <c r="CR142" s="198"/>
      <c r="CS142" s="198"/>
      <c r="CT142" s="198"/>
      <c r="CU142" s="198"/>
      <c r="CV142" s="198"/>
      <c r="CW142" s="198"/>
      <c r="CX142" s="198"/>
      <c r="CY142" s="198"/>
      <c r="CZ142" s="198"/>
      <c r="DA142" s="198"/>
      <c r="DB142" s="198"/>
      <c r="DC142" s="198"/>
      <c r="DD142" s="198"/>
      <c r="DE142" s="198"/>
      <c r="DF142" s="198"/>
      <c r="DG142" s="198"/>
      <c r="DH142" s="198"/>
      <c r="DI142" s="198"/>
      <c r="DJ142" s="198"/>
      <c r="DK142" s="198"/>
      <c r="DL142" s="198"/>
      <c r="DM142" s="198"/>
      <c r="DN142" s="198"/>
      <c r="DO142" s="198"/>
      <c r="DP142" s="198"/>
      <c r="DQ142" s="198"/>
      <c r="DR142" s="198"/>
      <c r="DS142" s="198"/>
      <c r="DT142" s="198"/>
      <c r="DU142" s="198"/>
      <c r="DV142" s="198"/>
      <c r="DW142" s="198"/>
      <c r="DX142" s="198"/>
      <c r="DY142" s="198"/>
      <c r="DZ142" s="198"/>
      <c r="EA142" s="198"/>
      <c r="EB142" s="198"/>
      <c r="EC142" s="198"/>
      <c r="ED142" s="198"/>
      <c r="EE142" s="198"/>
      <c r="EF142" s="198"/>
      <c r="EG142" s="198"/>
      <c r="EH142" s="198"/>
      <c r="EI142" s="198"/>
      <c r="EJ142" s="198"/>
      <c r="EK142" s="198"/>
      <c r="EL142" s="198"/>
      <c r="EM142" s="198"/>
      <c r="EN142" s="198"/>
      <c r="EO142" s="198"/>
      <c r="EP142" s="198"/>
      <c r="EQ142" s="198"/>
      <c r="ER142" s="198"/>
      <c r="ES142" s="198"/>
      <c r="ET142" s="198"/>
      <c r="EU142" s="198"/>
      <c r="EV142" s="198"/>
      <c r="EW142" s="198"/>
      <c r="EX142" s="198"/>
      <c r="EY142" s="198"/>
      <c r="EZ142" s="198"/>
      <c r="FA142" s="198"/>
      <c r="FB142" s="198"/>
      <c r="FC142" s="198"/>
      <c r="FD142" s="198"/>
      <c r="FE142" s="198"/>
      <c r="FF142" s="198"/>
      <c r="FG142" s="198"/>
      <c r="FH142" s="198"/>
      <c r="FI142" s="198"/>
      <c r="FJ142" s="198"/>
      <c r="FK142" s="198"/>
      <c r="FL142" s="198"/>
      <c r="FM142" s="198"/>
      <c r="FN142" s="198"/>
      <c r="FO142" s="198"/>
      <c r="FP142" s="198"/>
      <c r="FQ142" s="198"/>
      <c r="FR142" s="198"/>
      <c r="FS142" s="198"/>
      <c r="FT142" s="198"/>
      <c r="FU142" s="198"/>
      <c r="FV142" s="198"/>
      <c r="FW142" s="198"/>
    </row>
    <row r="143" spans="1:179" s="200" customFormat="1" ht="45" x14ac:dyDescent="0.25">
      <c r="A143" s="194">
        <f t="shared" si="1"/>
        <v>128</v>
      </c>
      <c r="B143" s="195" t="s">
        <v>1056</v>
      </c>
      <c r="C143" s="196" t="s">
        <v>237</v>
      </c>
      <c r="D143" s="197">
        <v>0</v>
      </c>
      <c r="E143" s="197"/>
      <c r="F143" s="197">
        <v>0</v>
      </c>
      <c r="G143" s="197">
        <v>2015</v>
      </c>
      <c r="H143" s="197">
        <v>2015</v>
      </c>
      <c r="I143" s="197" t="s">
        <v>375</v>
      </c>
      <c r="J143" s="197" t="s">
        <v>266</v>
      </c>
      <c r="K143" s="197" t="s">
        <v>266</v>
      </c>
      <c r="L143" s="197" t="s">
        <v>266</v>
      </c>
      <c r="M143" s="198"/>
      <c r="N143" s="198"/>
      <c r="O143" s="198"/>
      <c r="P143" s="198"/>
      <c r="Q143" s="198"/>
      <c r="R143" s="198"/>
      <c r="S143" s="198"/>
      <c r="T143" s="198"/>
      <c r="U143" s="198"/>
      <c r="V143" s="198"/>
      <c r="W143" s="198"/>
      <c r="X143" s="198"/>
      <c r="Y143" s="198"/>
      <c r="Z143" s="198"/>
      <c r="AA143" s="198"/>
      <c r="AB143" s="198"/>
      <c r="AC143" s="198"/>
      <c r="AD143" s="198"/>
      <c r="AE143" s="198"/>
      <c r="AF143" s="198"/>
      <c r="AG143" s="198"/>
      <c r="AH143" s="198"/>
      <c r="AI143" s="198"/>
      <c r="AJ143" s="198"/>
      <c r="AK143" s="198"/>
      <c r="AL143" s="198"/>
      <c r="AM143" s="198"/>
      <c r="AN143" s="198"/>
      <c r="AO143" s="198"/>
      <c r="AP143" s="198"/>
      <c r="AQ143" s="198"/>
      <c r="AR143" s="198"/>
      <c r="AS143" s="198"/>
      <c r="AT143" s="198"/>
      <c r="AU143" s="198"/>
      <c r="AV143" s="198"/>
      <c r="AW143" s="198"/>
      <c r="AX143" s="198"/>
      <c r="AY143" s="198"/>
      <c r="AZ143" s="198"/>
      <c r="BA143" s="198"/>
      <c r="BB143" s="198"/>
      <c r="BC143" s="198"/>
      <c r="BD143" s="198"/>
      <c r="BE143" s="198"/>
      <c r="BF143" s="198"/>
      <c r="BG143" s="198"/>
      <c r="BH143" s="198"/>
      <c r="BI143" s="198"/>
      <c r="BJ143" s="198"/>
      <c r="BK143" s="198"/>
      <c r="BL143" s="198"/>
      <c r="BM143" s="198"/>
      <c r="BN143" s="198"/>
      <c r="BO143" s="198"/>
      <c r="BP143" s="198"/>
      <c r="BQ143" s="198"/>
      <c r="BR143" s="198"/>
      <c r="BS143" s="198"/>
      <c r="BT143" s="198"/>
      <c r="BU143" s="198"/>
      <c r="BV143" s="198"/>
      <c r="BW143" s="198"/>
      <c r="BX143" s="198"/>
      <c r="BY143" s="198"/>
      <c r="BZ143" s="198"/>
      <c r="CA143" s="198"/>
      <c r="CB143" s="198"/>
      <c r="CC143" s="198"/>
      <c r="CD143" s="198"/>
      <c r="CE143" s="198"/>
      <c r="CF143" s="198"/>
      <c r="CG143" s="198"/>
      <c r="CH143" s="198"/>
      <c r="CI143" s="198"/>
      <c r="CJ143" s="198"/>
      <c r="CK143" s="198"/>
      <c r="CL143" s="198"/>
      <c r="CM143" s="198"/>
      <c r="CN143" s="198"/>
      <c r="CO143" s="198"/>
      <c r="CP143" s="198"/>
      <c r="CQ143" s="198"/>
      <c r="CR143" s="198"/>
      <c r="CS143" s="198"/>
      <c r="CT143" s="198"/>
      <c r="CU143" s="198"/>
      <c r="CV143" s="198"/>
      <c r="CW143" s="198"/>
      <c r="CX143" s="198"/>
      <c r="CY143" s="198"/>
      <c r="CZ143" s="198"/>
      <c r="DA143" s="198"/>
      <c r="DB143" s="198"/>
      <c r="DC143" s="198"/>
      <c r="DD143" s="198"/>
      <c r="DE143" s="198"/>
      <c r="DF143" s="198"/>
      <c r="DG143" s="198"/>
      <c r="DH143" s="198"/>
      <c r="DI143" s="198"/>
      <c r="DJ143" s="198"/>
      <c r="DK143" s="198"/>
      <c r="DL143" s="198"/>
      <c r="DM143" s="198"/>
      <c r="DN143" s="198"/>
      <c r="DO143" s="198"/>
      <c r="DP143" s="198"/>
      <c r="DQ143" s="198"/>
      <c r="DR143" s="198"/>
      <c r="DS143" s="198"/>
      <c r="DT143" s="198"/>
      <c r="DU143" s="198"/>
      <c r="DV143" s="198"/>
      <c r="DW143" s="198"/>
      <c r="DX143" s="198"/>
      <c r="DY143" s="198"/>
      <c r="DZ143" s="198"/>
      <c r="EA143" s="198"/>
      <c r="EB143" s="198"/>
      <c r="EC143" s="198"/>
      <c r="ED143" s="198"/>
      <c r="EE143" s="198"/>
      <c r="EF143" s="198"/>
      <c r="EG143" s="198"/>
      <c r="EH143" s="198"/>
      <c r="EI143" s="198"/>
      <c r="EJ143" s="198"/>
      <c r="EK143" s="198"/>
      <c r="EL143" s="198"/>
      <c r="EM143" s="198"/>
      <c r="EN143" s="198"/>
      <c r="EO143" s="198"/>
      <c r="EP143" s="198"/>
      <c r="EQ143" s="198"/>
      <c r="ER143" s="198"/>
      <c r="ES143" s="198"/>
      <c r="ET143" s="198"/>
      <c r="EU143" s="198"/>
      <c r="EV143" s="198"/>
      <c r="EW143" s="198"/>
      <c r="EX143" s="198"/>
      <c r="EY143" s="198"/>
      <c r="EZ143" s="198"/>
      <c r="FA143" s="198"/>
      <c r="FB143" s="198"/>
      <c r="FC143" s="198"/>
      <c r="FD143" s="198"/>
      <c r="FE143" s="198"/>
      <c r="FF143" s="198"/>
      <c r="FG143" s="198"/>
      <c r="FH143" s="198"/>
      <c r="FI143" s="198"/>
      <c r="FJ143" s="198"/>
      <c r="FK143" s="198"/>
      <c r="FL143" s="198"/>
      <c r="FM143" s="198"/>
      <c r="FN143" s="198"/>
      <c r="FO143" s="198"/>
      <c r="FP143" s="198"/>
      <c r="FQ143" s="198"/>
      <c r="FR143" s="198"/>
      <c r="FS143" s="198"/>
      <c r="FT143" s="198"/>
      <c r="FU143" s="198"/>
      <c r="FV143" s="198"/>
      <c r="FW143" s="198"/>
    </row>
    <row r="144" spans="1:179" s="200" customFormat="1" ht="75" x14ac:dyDescent="0.25">
      <c r="A144" s="194">
        <f t="shared" si="1"/>
        <v>129</v>
      </c>
      <c r="B144" s="195" t="s">
        <v>1671</v>
      </c>
      <c r="C144" s="196" t="s">
        <v>237</v>
      </c>
      <c r="D144" s="197">
        <v>0.25</v>
      </c>
      <c r="E144" s="197"/>
      <c r="F144" s="197">
        <v>0</v>
      </c>
      <c r="G144" s="197">
        <v>2015</v>
      </c>
      <c r="H144" s="197">
        <v>2015</v>
      </c>
      <c r="I144" s="197" t="s">
        <v>375</v>
      </c>
      <c r="J144" s="197" t="s">
        <v>266</v>
      </c>
      <c r="K144" s="197" t="s">
        <v>266</v>
      </c>
      <c r="L144" s="197" t="s">
        <v>266</v>
      </c>
      <c r="M144" s="198"/>
      <c r="N144" s="198"/>
      <c r="O144" s="198"/>
      <c r="P144" s="198"/>
      <c r="Q144" s="198"/>
      <c r="R144" s="198"/>
      <c r="S144" s="198"/>
      <c r="T144" s="198"/>
      <c r="U144" s="198"/>
      <c r="V144" s="198"/>
      <c r="W144" s="198"/>
      <c r="X144" s="198"/>
      <c r="Y144" s="198"/>
      <c r="Z144" s="198"/>
      <c r="AA144" s="198"/>
      <c r="AB144" s="198"/>
      <c r="AC144" s="198"/>
      <c r="AD144" s="198"/>
      <c r="AE144" s="198"/>
      <c r="AF144" s="198"/>
      <c r="AG144" s="198"/>
      <c r="AH144" s="198"/>
      <c r="AI144" s="198"/>
      <c r="AJ144" s="198"/>
      <c r="AK144" s="198"/>
      <c r="AL144" s="198"/>
      <c r="AM144" s="198"/>
      <c r="AN144" s="198"/>
      <c r="AO144" s="198"/>
      <c r="AP144" s="198"/>
      <c r="AQ144" s="198"/>
      <c r="AR144" s="198"/>
      <c r="AS144" s="198"/>
      <c r="AT144" s="198"/>
      <c r="AU144" s="198"/>
      <c r="AV144" s="198"/>
      <c r="AW144" s="198"/>
      <c r="AX144" s="198"/>
      <c r="AY144" s="198"/>
      <c r="AZ144" s="198"/>
      <c r="BA144" s="198"/>
      <c r="BB144" s="198"/>
      <c r="BC144" s="198"/>
      <c r="BD144" s="198"/>
      <c r="BE144" s="198"/>
      <c r="BF144" s="198"/>
      <c r="BG144" s="198"/>
      <c r="BH144" s="198"/>
      <c r="BI144" s="198"/>
      <c r="BJ144" s="198"/>
      <c r="BK144" s="198"/>
      <c r="BL144" s="198"/>
      <c r="BM144" s="198"/>
      <c r="BN144" s="198"/>
      <c r="BO144" s="198"/>
      <c r="BP144" s="198"/>
      <c r="BQ144" s="198"/>
      <c r="BR144" s="198"/>
      <c r="BS144" s="198"/>
      <c r="BT144" s="198"/>
      <c r="BU144" s="198"/>
      <c r="BV144" s="198"/>
      <c r="BW144" s="198"/>
      <c r="BX144" s="198"/>
      <c r="BY144" s="198"/>
      <c r="BZ144" s="198"/>
      <c r="CA144" s="198"/>
      <c r="CB144" s="198"/>
      <c r="CC144" s="198"/>
      <c r="CD144" s="198"/>
      <c r="CE144" s="198"/>
      <c r="CF144" s="198"/>
      <c r="CG144" s="198"/>
      <c r="CH144" s="198"/>
      <c r="CI144" s="198"/>
      <c r="CJ144" s="198"/>
      <c r="CK144" s="198"/>
      <c r="CL144" s="198"/>
      <c r="CM144" s="198"/>
      <c r="CN144" s="198"/>
      <c r="CO144" s="198"/>
      <c r="CP144" s="198"/>
      <c r="CQ144" s="198"/>
      <c r="CR144" s="198"/>
      <c r="CS144" s="198"/>
      <c r="CT144" s="198"/>
      <c r="CU144" s="198"/>
      <c r="CV144" s="198"/>
      <c r="CW144" s="198"/>
      <c r="CX144" s="198"/>
      <c r="CY144" s="198"/>
      <c r="CZ144" s="198"/>
      <c r="DA144" s="198"/>
      <c r="DB144" s="198"/>
      <c r="DC144" s="198"/>
      <c r="DD144" s="198"/>
      <c r="DE144" s="198"/>
      <c r="DF144" s="198"/>
      <c r="DG144" s="198"/>
      <c r="DH144" s="198"/>
      <c r="DI144" s="198"/>
      <c r="DJ144" s="198"/>
      <c r="DK144" s="198"/>
      <c r="DL144" s="198"/>
      <c r="DM144" s="198"/>
      <c r="DN144" s="198"/>
      <c r="DO144" s="198"/>
      <c r="DP144" s="198"/>
      <c r="DQ144" s="198"/>
      <c r="DR144" s="198"/>
      <c r="DS144" s="198"/>
      <c r="DT144" s="198"/>
      <c r="DU144" s="198"/>
      <c r="DV144" s="198"/>
      <c r="DW144" s="198"/>
      <c r="DX144" s="198"/>
      <c r="DY144" s="198"/>
      <c r="DZ144" s="198"/>
      <c r="EA144" s="198"/>
      <c r="EB144" s="198"/>
      <c r="EC144" s="198"/>
      <c r="ED144" s="198"/>
      <c r="EE144" s="198"/>
      <c r="EF144" s="198"/>
      <c r="EG144" s="198"/>
      <c r="EH144" s="198"/>
      <c r="EI144" s="198"/>
      <c r="EJ144" s="198"/>
      <c r="EK144" s="198"/>
      <c r="EL144" s="198"/>
      <c r="EM144" s="198"/>
      <c r="EN144" s="198"/>
      <c r="EO144" s="198"/>
      <c r="EP144" s="198"/>
      <c r="EQ144" s="198"/>
      <c r="ER144" s="198"/>
      <c r="ES144" s="198"/>
      <c r="ET144" s="198"/>
      <c r="EU144" s="198"/>
      <c r="EV144" s="198"/>
      <c r="EW144" s="198"/>
      <c r="EX144" s="198"/>
      <c r="EY144" s="198"/>
      <c r="EZ144" s="198"/>
      <c r="FA144" s="198"/>
      <c r="FB144" s="198"/>
      <c r="FC144" s="198"/>
      <c r="FD144" s="198"/>
      <c r="FE144" s="198"/>
      <c r="FF144" s="198"/>
      <c r="FG144" s="198"/>
      <c r="FH144" s="198"/>
      <c r="FI144" s="198"/>
      <c r="FJ144" s="198"/>
      <c r="FK144" s="198"/>
      <c r="FL144" s="198"/>
      <c r="FM144" s="198"/>
      <c r="FN144" s="198"/>
      <c r="FO144" s="198"/>
      <c r="FP144" s="198"/>
      <c r="FQ144" s="198"/>
      <c r="FR144" s="198"/>
      <c r="FS144" s="198"/>
      <c r="FT144" s="198"/>
      <c r="FU144" s="198"/>
      <c r="FV144" s="198"/>
      <c r="FW144" s="198"/>
    </row>
    <row r="145" spans="1:179" s="200" customFormat="1" ht="75" x14ac:dyDescent="0.25">
      <c r="A145" s="194">
        <f t="shared" si="1"/>
        <v>130</v>
      </c>
      <c r="B145" s="195" t="s">
        <v>1672</v>
      </c>
      <c r="C145" s="196" t="s">
        <v>237</v>
      </c>
      <c r="D145" s="197">
        <v>0.25</v>
      </c>
      <c r="E145" s="197"/>
      <c r="F145" s="197">
        <v>0</v>
      </c>
      <c r="G145" s="197">
        <v>2015</v>
      </c>
      <c r="H145" s="197">
        <v>2015</v>
      </c>
      <c r="I145" s="197" t="s">
        <v>375</v>
      </c>
      <c r="J145" s="197" t="s">
        <v>266</v>
      </c>
      <c r="K145" s="197" t="s">
        <v>266</v>
      </c>
      <c r="L145" s="197" t="s">
        <v>266</v>
      </c>
      <c r="M145" s="198"/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8"/>
      <c r="Y145" s="198"/>
      <c r="Z145" s="198"/>
      <c r="AA145" s="198"/>
      <c r="AB145" s="198"/>
      <c r="AC145" s="198"/>
      <c r="AD145" s="198"/>
      <c r="AE145" s="198"/>
      <c r="AF145" s="198"/>
      <c r="AG145" s="198"/>
      <c r="AH145" s="198"/>
      <c r="AI145" s="198"/>
      <c r="AJ145" s="198"/>
      <c r="AK145" s="198"/>
      <c r="AL145" s="198"/>
      <c r="AM145" s="198"/>
      <c r="AN145" s="198"/>
      <c r="AO145" s="198"/>
      <c r="AP145" s="198"/>
      <c r="AQ145" s="198"/>
      <c r="AR145" s="198"/>
      <c r="AS145" s="198"/>
      <c r="AT145" s="198"/>
      <c r="AU145" s="198"/>
      <c r="AV145" s="198"/>
      <c r="AW145" s="198"/>
      <c r="AX145" s="198"/>
      <c r="AY145" s="198"/>
      <c r="AZ145" s="198"/>
      <c r="BA145" s="198"/>
      <c r="BB145" s="198"/>
      <c r="BC145" s="198"/>
      <c r="BD145" s="198"/>
      <c r="BE145" s="198"/>
      <c r="BF145" s="198"/>
      <c r="BG145" s="198"/>
      <c r="BH145" s="198"/>
      <c r="BI145" s="198"/>
      <c r="BJ145" s="198"/>
      <c r="BK145" s="198"/>
      <c r="BL145" s="198"/>
      <c r="BM145" s="198"/>
      <c r="BN145" s="198"/>
      <c r="BO145" s="198"/>
      <c r="BP145" s="198"/>
      <c r="BQ145" s="198"/>
      <c r="BR145" s="198"/>
      <c r="BS145" s="198"/>
      <c r="BT145" s="198"/>
      <c r="BU145" s="198"/>
      <c r="BV145" s="198"/>
      <c r="BW145" s="198"/>
      <c r="BX145" s="198"/>
      <c r="BY145" s="198"/>
      <c r="BZ145" s="198"/>
      <c r="CA145" s="198"/>
      <c r="CB145" s="198"/>
      <c r="CC145" s="198"/>
      <c r="CD145" s="198"/>
      <c r="CE145" s="198"/>
      <c r="CF145" s="198"/>
      <c r="CG145" s="198"/>
      <c r="CH145" s="198"/>
      <c r="CI145" s="198"/>
      <c r="CJ145" s="198"/>
      <c r="CK145" s="198"/>
      <c r="CL145" s="198"/>
      <c r="CM145" s="198"/>
      <c r="CN145" s="198"/>
      <c r="CO145" s="198"/>
      <c r="CP145" s="198"/>
      <c r="CQ145" s="198"/>
      <c r="CR145" s="198"/>
      <c r="CS145" s="198"/>
      <c r="CT145" s="198"/>
      <c r="CU145" s="198"/>
      <c r="CV145" s="198"/>
      <c r="CW145" s="198"/>
      <c r="CX145" s="198"/>
      <c r="CY145" s="198"/>
      <c r="CZ145" s="198"/>
      <c r="DA145" s="198"/>
      <c r="DB145" s="198"/>
      <c r="DC145" s="198"/>
      <c r="DD145" s="198"/>
      <c r="DE145" s="198"/>
      <c r="DF145" s="198"/>
      <c r="DG145" s="198"/>
      <c r="DH145" s="198"/>
      <c r="DI145" s="198"/>
      <c r="DJ145" s="198"/>
      <c r="DK145" s="198"/>
      <c r="DL145" s="198"/>
      <c r="DM145" s="198"/>
      <c r="DN145" s="198"/>
      <c r="DO145" s="198"/>
      <c r="DP145" s="198"/>
      <c r="DQ145" s="198"/>
      <c r="DR145" s="198"/>
      <c r="DS145" s="198"/>
      <c r="DT145" s="198"/>
      <c r="DU145" s="198"/>
      <c r="DV145" s="198"/>
      <c r="DW145" s="198"/>
      <c r="DX145" s="198"/>
      <c r="DY145" s="198"/>
      <c r="DZ145" s="198"/>
      <c r="EA145" s="198"/>
      <c r="EB145" s="198"/>
      <c r="EC145" s="198"/>
      <c r="ED145" s="198"/>
      <c r="EE145" s="198"/>
      <c r="EF145" s="198"/>
      <c r="EG145" s="198"/>
      <c r="EH145" s="198"/>
      <c r="EI145" s="198"/>
      <c r="EJ145" s="198"/>
      <c r="EK145" s="198"/>
      <c r="EL145" s="198"/>
      <c r="EM145" s="198"/>
      <c r="EN145" s="198"/>
      <c r="EO145" s="198"/>
      <c r="EP145" s="198"/>
      <c r="EQ145" s="198"/>
      <c r="ER145" s="198"/>
      <c r="ES145" s="198"/>
      <c r="ET145" s="198"/>
      <c r="EU145" s="198"/>
      <c r="EV145" s="198"/>
      <c r="EW145" s="198"/>
      <c r="EX145" s="198"/>
      <c r="EY145" s="198"/>
      <c r="EZ145" s="198"/>
      <c r="FA145" s="198"/>
      <c r="FB145" s="198"/>
      <c r="FC145" s="198"/>
      <c r="FD145" s="198"/>
      <c r="FE145" s="198"/>
      <c r="FF145" s="198"/>
      <c r="FG145" s="198"/>
      <c r="FH145" s="198"/>
      <c r="FI145" s="198"/>
      <c r="FJ145" s="198"/>
      <c r="FK145" s="198"/>
      <c r="FL145" s="198"/>
      <c r="FM145" s="198"/>
      <c r="FN145" s="198"/>
      <c r="FO145" s="198"/>
      <c r="FP145" s="198"/>
      <c r="FQ145" s="198"/>
      <c r="FR145" s="198"/>
      <c r="FS145" s="198"/>
      <c r="FT145" s="198"/>
      <c r="FU145" s="198"/>
      <c r="FV145" s="198"/>
      <c r="FW145" s="198"/>
    </row>
    <row r="146" spans="1:179" s="200" customFormat="1" ht="75" x14ac:dyDescent="0.25">
      <c r="A146" s="194">
        <f t="shared" ref="A146:A209" si="2">A145+1</f>
        <v>131</v>
      </c>
      <c r="B146" s="195" t="s">
        <v>1673</v>
      </c>
      <c r="C146" s="196" t="s">
        <v>237</v>
      </c>
      <c r="D146" s="197">
        <v>0.1</v>
      </c>
      <c r="E146" s="197"/>
      <c r="F146" s="197">
        <v>0</v>
      </c>
      <c r="G146" s="197">
        <v>2015</v>
      </c>
      <c r="H146" s="197">
        <v>2015</v>
      </c>
      <c r="I146" s="197" t="s">
        <v>375</v>
      </c>
      <c r="J146" s="197" t="s">
        <v>266</v>
      </c>
      <c r="K146" s="197" t="s">
        <v>266</v>
      </c>
      <c r="L146" s="197" t="s">
        <v>266</v>
      </c>
      <c r="M146" s="198"/>
      <c r="N146" s="198"/>
      <c r="O146" s="198"/>
      <c r="P146" s="198"/>
      <c r="Q146" s="198"/>
      <c r="R146" s="198"/>
      <c r="S146" s="198"/>
      <c r="T146" s="198"/>
      <c r="U146" s="198"/>
      <c r="V146" s="198"/>
      <c r="W146" s="198"/>
      <c r="X146" s="198"/>
      <c r="Y146" s="198"/>
      <c r="Z146" s="198"/>
      <c r="AA146" s="198"/>
      <c r="AB146" s="198"/>
      <c r="AC146" s="198"/>
      <c r="AD146" s="198"/>
      <c r="AE146" s="198"/>
      <c r="AF146" s="198"/>
      <c r="AG146" s="198"/>
      <c r="AH146" s="198"/>
      <c r="AI146" s="198"/>
      <c r="AJ146" s="198"/>
      <c r="AK146" s="198"/>
      <c r="AL146" s="198"/>
      <c r="AM146" s="198"/>
      <c r="AN146" s="198"/>
      <c r="AO146" s="198"/>
      <c r="AP146" s="198"/>
      <c r="AQ146" s="198"/>
      <c r="AR146" s="198"/>
      <c r="AS146" s="198"/>
      <c r="AT146" s="198"/>
      <c r="AU146" s="198"/>
      <c r="AV146" s="198"/>
      <c r="AW146" s="198"/>
      <c r="AX146" s="198"/>
      <c r="AY146" s="198"/>
      <c r="AZ146" s="198"/>
      <c r="BA146" s="198"/>
      <c r="BB146" s="198"/>
      <c r="BC146" s="198"/>
      <c r="BD146" s="198"/>
      <c r="BE146" s="198"/>
      <c r="BF146" s="198"/>
      <c r="BG146" s="198"/>
      <c r="BH146" s="198"/>
      <c r="BI146" s="198"/>
      <c r="BJ146" s="198"/>
      <c r="BK146" s="198"/>
      <c r="BL146" s="198"/>
      <c r="BM146" s="198"/>
      <c r="BN146" s="198"/>
      <c r="BO146" s="198"/>
      <c r="BP146" s="198"/>
      <c r="BQ146" s="198"/>
      <c r="BR146" s="198"/>
      <c r="BS146" s="198"/>
      <c r="BT146" s="198"/>
      <c r="BU146" s="198"/>
      <c r="BV146" s="198"/>
      <c r="BW146" s="198"/>
      <c r="BX146" s="198"/>
      <c r="BY146" s="198"/>
      <c r="BZ146" s="198"/>
      <c r="CA146" s="198"/>
      <c r="CB146" s="198"/>
      <c r="CC146" s="198"/>
      <c r="CD146" s="198"/>
      <c r="CE146" s="198"/>
      <c r="CF146" s="198"/>
      <c r="CG146" s="198"/>
      <c r="CH146" s="198"/>
      <c r="CI146" s="198"/>
      <c r="CJ146" s="198"/>
      <c r="CK146" s="198"/>
      <c r="CL146" s="198"/>
      <c r="CM146" s="198"/>
      <c r="CN146" s="198"/>
      <c r="CO146" s="198"/>
      <c r="CP146" s="198"/>
      <c r="CQ146" s="198"/>
      <c r="CR146" s="198"/>
      <c r="CS146" s="198"/>
      <c r="CT146" s="198"/>
      <c r="CU146" s="198"/>
      <c r="CV146" s="198"/>
      <c r="CW146" s="198"/>
      <c r="CX146" s="198"/>
      <c r="CY146" s="198"/>
      <c r="CZ146" s="198"/>
      <c r="DA146" s="198"/>
      <c r="DB146" s="198"/>
      <c r="DC146" s="198"/>
      <c r="DD146" s="198"/>
      <c r="DE146" s="198"/>
      <c r="DF146" s="198"/>
      <c r="DG146" s="198"/>
      <c r="DH146" s="198"/>
      <c r="DI146" s="198"/>
      <c r="DJ146" s="198"/>
      <c r="DK146" s="198"/>
      <c r="DL146" s="198"/>
      <c r="DM146" s="198"/>
      <c r="DN146" s="198"/>
      <c r="DO146" s="198"/>
      <c r="DP146" s="198"/>
      <c r="DQ146" s="198"/>
      <c r="DR146" s="198"/>
      <c r="DS146" s="198"/>
      <c r="DT146" s="198"/>
      <c r="DU146" s="198"/>
      <c r="DV146" s="198"/>
      <c r="DW146" s="198"/>
      <c r="DX146" s="198"/>
      <c r="DY146" s="198"/>
      <c r="DZ146" s="198"/>
      <c r="EA146" s="198"/>
      <c r="EB146" s="198"/>
      <c r="EC146" s="198"/>
      <c r="ED146" s="198"/>
      <c r="EE146" s="198"/>
      <c r="EF146" s="198"/>
      <c r="EG146" s="198"/>
      <c r="EH146" s="198"/>
      <c r="EI146" s="198"/>
      <c r="EJ146" s="198"/>
      <c r="EK146" s="198"/>
      <c r="EL146" s="198"/>
      <c r="EM146" s="198"/>
      <c r="EN146" s="198"/>
      <c r="EO146" s="198"/>
      <c r="EP146" s="198"/>
      <c r="EQ146" s="198"/>
      <c r="ER146" s="198"/>
      <c r="ES146" s="198"/>
      <c r="ET146" s="198"/>
      <c r="EU146" s="198"/>
      <c r="EV146" s="198"/>
      <c r="EW146" s="198"/>
      <c r="EX146" s="198"/>
      <c r="EY146" s="198"/>
      <c r="EZ146" s="198"/>
      <c r="FA146" s="198"/>
      <c r="FB146" s="198"/>
      <c r="FC146" s="198"/>
      <c r="FD146" s="198"/>
      <c r="FE146" s="198"/>
      <c r="FF146" s="198"/>
      <c r="FG146" s="198"/>
      <c r="FH146" s="198"/>
      <c r="FI146" s="198"/>
      <c r="FJ146" s="198"/>
      <c r="FK146" s="198"/>
      <c r="FL146" s="198"/>
      <c r="FM146" s="198"/>
      <c r="FN146" s="198"/>
      <c r="FO146" s="198"/>
      <c r="FP146" s="198"/>
      <c r="FQ146" s="198"/>
      <c r="FR146" s="198"/>
      <c r="FS146" s="198"/>
      <c r="FT146" s="198"/>
      <c r="FU146" s="198"/>
      <c r="FV146" s="198"/>
      <c r="FW146" s="198"/>
    </row>
    <row r="147" spans="1:179" s="200" customFormat="1" ht="75" x14ac:dyDescent="0.25">
      <c r="A147" s="194">
        <f t="shared" si="2"/>
        <v>132</v>
      </c>
      <c r="B147" s="195" t="s">
        <v>1674</v>
      </c>
      <c r="C147" s="196" t="s">
        <v>237</v>
      </c>
      <c r="D147" s="197">
        <v>0.25</v>
      </c>
      <c r="E147" s="197"/>
      <c r="F147" s="197">
        <v>0</v>
      </c>
      <c r="G147" s="197">
        <v>2015</v>
      </c>
      <c r="H147" s="197">
        <v>2015</v>
      </c>
      <c r="I147" s="197" t="s">
        <v>375</v>
      </c>
      <c r="J147" s="197" t="s">
        <v>266</v>
      </c>
      <c r="K147" s="197" t="s">
        <v>266</v>
      </c>
      <c r="L147" s="197" t="s">
        <v>266</v>
      </c>
      <c r="M147" s="198"/>
      <c r="N147" s="198"/>
      <c r="O147" s="198"/>
      <c r="P147" s="198"/>
      <c r="Q147" s="198"/>
      <c r="R147" s="198"/>
      <c r="S147" s="198"/>
      <c r="T147" s="198"/>
      <c r="U147" s="198"/>
      <c r="V147" s="198"/>
      <c r="W147" s="198"/>
      <c r="X147" s="198"/>
      <c r="Y147" s="198"/>
      <c r="Z147" s="198"/>
      <c r="AA147" s="198"/>
      <c r="AB147" s="198"/>
      <c r="AC147" s="198"/>
      <c r="AD147" s="198"/>
      <c r="AE147" s="198"/>
      <c r="AF147" s="198"/>
      <c r="AG147" s="198"/>
      <c r="AH147" s="198"/>
      <c r="AI147" s="198"/>
      <c r="AJ147" s="198"/>
      <c r="AK147" s="198"/>
      <c r="AL147" s="198"/>
      <c r="AM147" s="198"/>
      <c r="AN147" s="198"/>
      <c r="AO147" s="198"/>
      <c r="AP147" s="198"/>
      <c r="AQ147" s="198"/>
      <c r="AR147" s="198"/>
      <c r="AS147" s="198"/>
      <c r="AT147" s="198"/>
      <c r="AU147" s="198"/>
      <c r="AV147" s="198"/>
      <c r="AW147" s="198"/>
      <c r="AX147" s="198"/>
      <c r="AY147" s="198"/>
      <c r="AZ147" s="198"/>
      <c r="BA147" s="198"/>
      <c r="BB147" s="198"/>
      <c r="BC147" s="198"/>
      <c r="BD147" s="198"/>
      <c r="BE147" s="198"/>
      <c r="BF147" s="198"/>
      <c r="BG147" s="198"/>
      <c r="BH147" s="198"/>
      <c r="BI147" s="198"/>
      <c r="BJ147" s="198"/>
      <c r="BK147" s="198"/>
      <c r="BL147" s="198"/>
      <c r="BM147" s="198"/>
      <c r="BN147" s="198"/>
      <c r="BO147" s="198"/>
      <c r="BP147" s="198"/>
      <c r="BQ147" s="198"/>
      <c r="BR147" s="198"/>
      <c r="BS147" s="198"/>
      <c r="BT147" s="198"/>
      <c r="BU147" s="198"/>
      <c r="BV147" s="198"/>
      <c r="BW147" s="198"/>
      <c r="BX147" s="198"/>
      <c r="BY147" s="198"/>
      <c r="BZ147" s="198"/>
      <c r="CA147" s="198"/>
      <c r="CB147" s="198"/>
      <c r="CC147" s="198"/>
      <c r="CD147" s="198"/>
      <c r="CE147" s="198"/>
      <c r="CF147" s="198"/>
      <c r="CG147" s="198"/>
      <c r="CH147" s="198"/>
      <c r="CI147" s="198"/>
      <c r="CJ147" s="198"/>
      <c r="CK147" s="198"/>
      <c r="CL147" s="198"/>
      <c r="CM147" s="198"/>
      <c r="CN147" s="198"/>
      <c r="CO147" s="198"/>
      <c r="CP147" s="198"/>
      <c r="CQ147" s="198"/>
      <c r="CR147" s="198"/>
      <c r="CS147" s="198"/>
      <c r="CT147" s="198"/>
      <c r="CU147" s="198"/>
      <c r="CV147" s="198"/>
      <c r="CW147" s="198"/>
      <c r="CX147" s="198"/>
      <c r="CY147" s="198"/>
      <c r="CZ147" s="198"/>
      <c r="DA147" s="198"/>
      <c r="DB147" s="198"/>
      <c r="DC147" s="198"/>
      <c r="DD147" s="198"/>
      <c r="DE147" s="198"/>
      <c r="DF147" s="198"/>
      <c r="DG147" s="198"/>
      <c r="DH147" s="198"/>
      <c r="DI147" s="198"/>
      <c r="DJ147" s="198"/>
      <c r="DK147" s="198"/>
      <c r="DL147" s="198"/>
      <c r="DM147" s="198"/>
      <c r="DN147" s="198"/>
      <c r="DO147" s="198"/>
      <c r="DP147" s="198"/>
      <c r="DQ147" s="198"/>
      <c r="DR147" s="198"/>
      <c r="DS147" s="198"/>
      <c r="DT147" s="198"/>
      <c r="DU147" s="198"/>
      <c r="DV147" s="198"/>
      <c r="DW147" s="198"/>
      <c r="DX147" s="198"/>
      <c r="DY147" s="198"/>
      <c r="DZ147" s="198"/>
      <c r="EA147" s="198"/>
      <c r="EB147" s="198"/>
      <c r="EC147" s="198"/>
      <c r="ED147" s="198"/>
      <c r="EE147" s="198"/>
      <c r="EF147" s="198"/>
      <c r="EG147" s="198"/>
      <c r="EH147" s="198"/>
      <c r="EI147" s="198"/>
      <c r="EJ147" s="198"/>
      <c r="EK147" s="198"/>
      <c r="EL147" s="198"/>
      <c r="EM147" s="198"/>
      <c r="EN147" s="198"/>
      <c r="EO147" s="198"/>
      <c r="EP147" s="198"/>
      <c r="EQ147" s="198"/>
      <c r="ER147" s="198"/>
      <c r="ES147" s="198"/>
      <c r="ET147" s="198"/>
      <c r="EU147" s="198"/>
      <c r="EV147" s="198"/>
      <c r="EW147" s="198"/>
      <c r="EX147" s="198"/>
      <c r="EY147" s="198"/>
      <c r="EZ147" s="198"/>
      <c r="FA147" s="198"/>
      <c r="FB147" s="198"/>
      <c r="FC147" s="198"/>
      <c r="FD147" s="198"/>
      <c r="FE147" s="198"/>
      <c r="FF147" s="198"/>
      <c r="FG147" s="198"/>
      <c r="FH147" s="198"/>
      <c r="FI147" s="198"/>
      <c r="FJ147" s="198"/>
      <c r="FK147" s="198"/>
      <c r="FL147" s="198"/>
      <c r="FM147" s="198"/>
      <c r="FN147" s="198"/>
      <c r="FO147" s="198"/>
      <c r="FP147" s="198"/>
      <c r="FQ147" s="198"/>
      <c r="FR147" s="198"/>
      <c r="FS147" s="198"/>
      <c r="FT147" s="198"/>
      <c r="FU147" s="198"/>
      <c r="FV147" s="198"/>
      <c r="FW147" s="198"/>
    </row>
    <row r="148" spans="1:179" s="200" customFormat="1" ht="75" x14ac:dyDescent="0.25">
      <c r="A148" s="194">
        <f t="shared" si="2"/>
        <v>133</v>
      </c>
      <c r="B148" s="195" t="s">
        <v>1675</v>
      </c>
      <c r="C148" s="196" t="s">
        <v>237</v>
      </c>
      <c r="D148" s="197">
        <v>0.16</v>
      </c>
      <c r="E148" s="197"/>
      <c r="F148" s="197">
        <v>0</v>
      </c>
      <c r="G148" s="197">
        <v>2015</v>
      </c>
      <c r="H148" s="197">
        <v>2015</v>
      </c>
      <c r="I148" s="197" t="s">
        <v>375</v>
      </c>
      <c r="J148" s="197" t="s">
        <v>266</v>
      </c>
      <c r="K148" s="197" t="s">
        <v>266</v>
      </c>
      <c r="L148" s="197" t="s">
        <v>266</v>
      </c>
      <c r="M148" s="198"/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  <c r="AA148" s="198"/>
      <c r="AB148" s="198"/>
      <c r="AC148" s="198"/>
      <c r="AD148" s="198"/>
      <c r="AE148" s="198"/>
      <c r="AF148" s="198"/>
      <c r="AG148" s="198"/>
      <c r="AH148" s="198"/>
      <c r="AI148" s="198"/>
      <c r="AJ148" s="198"/>
      <c r="AK148" s="198"/>
      <c r="AL148" s="198"/>
      <c r="AM148" s="198"/>
      <c r="AN148" s="198"/>
      <c r="AO148" s="198"/>
      <c r="AP148" s="198"/>
      <c r="AQ148" s="198"/>
      <c r="AR148" s="198"/>
      <c r="AS148" s="198"/>
      <c r="AT148" s="198"/>
      <c r="AU148" s="198"/>
      <c r="AV148" s="198"/>
      <c r="AW148" s="198"/>
      <c r="AX148" s="198"/>
      <c r="AY148" s="198"/>
      <c r="AZ148" s="198"/>
      <c r="BA148" s="198"/>
      <c r="BB148" s="198"/>
      <c r="BC148" s="198"/>
      <c r="BD148" s="198"/>
      <c r="BE148" s="198"/>
      <c r="BF148" s="198"/>
      <c r="BG148" s="198"/>
      <c r="BH148" s="198"/>
      <c r="BI148" s="198"/>
      <c r="BJ148" s="198"/>
      <c r="BK148" s="198"/>
      <c r="BL148" s="198"/>
      <c r="BM148" s="198"/>
      <c r="BN148" s="198"/>
      <c r="BO148" s="198"/>
      <c r="BP148" s="198"/>
      <c r="BQ148" s="198"/>
      <c r="BR148" s="198"/>
      <c r="BS148" s="198"/>
      <c r="BT148" s="198"/>
      <c r="BU148" s="198"/>
      <c r="BV148" s="198"/>
      <c r="BW148" s="198"/>
      <c r="BX148" s="198"/>
      <c r="BY148" s="198"/>
      <c r="BZ148" s="198"/>
      <c r="CA148" s="198"/>
      <c r="CB148" s="198"/>
      <c r="CC148" s="198"/>
      <c r="CD148" s="198"/>
      <c r="CE148" s="198"/>
      <c r="CF148" s="198"/>
      <c r="CG148" s="198"/>
      <c r="CH148" s="198"/>
      <c r="CI148" s="198"/>
      <c r="CJ148" s="198"/>
      <c r="CK148" s="198"/>
      <c r="CL148" s="198"/>
      <c r="CM148" s="198"/>
      <c r="CN148" s="198"/>
      <c r="CO148" s="198"/>
      <c r="CP148" s="198"/>
      <c r="CQ148" s="198"/>
      <c r="CR148" s="198"/>
      <c r="CS148" s="198"/>
      <c r="CT148" s="198"/>
      <c r="CU148" s="198"/>
      <c r="CV148" s="198"/>
      <c r="CW148" s="198"/>
      <c r="CX148" s="198"/>
      <c r="CY148" s="198"/>
      <c r="CZ148" s="198"/>
      <c r="DA148" s="198"/>
      <c r="DB148" s="198"/>
      <c r="DC148" s="198"/>
      <c r="DD148" s="198"/>
      <c r="DE148" s="198"/>
      <c r="DF148" s="198"/>
      <c r="DG148" s="198"/>
      <c r="DH148" s="198"/>
      <c r="DI148" s="198"/>
      <c r="DJ148" s="198"/>
      <c r="DK148" s="198"/>
      <c r="DL148" s="198"/>
      <c r="DM148" s="198"/>
      <c r="DN148" s="198"/>
      <c r="DO148" s="198"/>
      <c r="DP148" s="198"/>
      <c r="DQ148" s="198"/>
      <c r="DR148" s="198"/>
      <c r="DS148" s="198"/>
      <c r="DT148" s="198"/>
      <c r="DU148" s="198"/>
      <c r="DV148" s="198"/>
      <c r="DW148" s="198"/>
      <c r="DX148" s="198"/>
      <c r="DY148" s="198"/>
      <c r="DZ148" s="198"/>
      <c r="EA148" s="198"/>
      <c r="EB148" s="198"/>
      <c r="EC148" s="198"/>
      <c r="ED148" s="198"/>
      <c r="EE148" s="198"/>
      <c r="EF148" s="198"/>
      <c r="EG148" s="198"/>
      <c r="EH148" s="198"/>
      <c r="EI148" s="198"/>
      <c r="EJ148" s="198"/>
      <c r="EK148" s="198"/>
      <c r="EL148" s="198"/>
      <c r="EM148" s="198"/>
      <c r="EN148" s="198"/>
      <c r="EO148" s="198"/>
      <c r="EP148" s="198"/>
      <c r="EQ148" s="198"/>
      <c r="ER148" s="198"/>
      <c r="ES148" s="198"/>
      <c r="ET148" s="198"/>
      <c r="EU148" s="198"/>
      <c r="EV148" s="198"/>
      <c r="EW148" s="198"/>
      <c r="EX148" s="198"/>
      <c r="EY148" s="198"/>
      <c r="EZ148" s="198"/>
      <c r="FA148" s="198"/>
      <c r="FB148" s="198"/>
      <c r="FC148" s="198"/>
      <c r="FD148" s="198"/>
      <c r="FE148" s="198"/>
      <c r="FF148" s="198"/>
      <c r="FG148" s="198"/>
      <c r="FH148" s="198"/>
      <c r="FI148" s="198"/>
      <c r="FJ148" s="198"/>
      <c r="FK148" s="198"/>
      <c r="FL148" s="198"/>
      <c r="FM148" s="198"/>
      <c r="FN148" s="198"/>
      <c r="FO148" s="198"/>
      <c r="FP148" s="198"/>
      <c r="FQ148" s="198"/>
      <c r="FR148" s="198"/>
      <c r="FS148" s="198"/>
      <c r="FT148" s="198"/>
      <c r="FU148" s="198"/>
      <c r="FV148" s="198"/>
      <c r="FW148" s="198"/>
    </row>
    <row r="149" spans="1:179" s="200" customFormat="1" ht="75" x14ac:dyDescent="0.25">
      <c r="A149" s="194">
        <f t="shared" si="2"/>
        <v>134</v>
      </c>
      <c r="B149" s="195" t="s">
        <v>1676</v>
      </c>
      <c r="C149" s="196" t="s">
        <v>237</v>
      </c>
      <c r="D149" s="197">
        <v>0.16</v>
      </c>
      <c r="E149" s="197"/>
      <c r="F149" s="197">
        <v>0</v>
      </c>
      <c r="G149" s="197">
        <v>2015</v>
      </c>
      <c r="H149" s="197">
        <v>2015</v>
      </c>
      <c r="I149" s="197" t="s">
        <v>375</v>
      </c>
      <c r="J149" s="197" t="s">
        <v>266</v>
      </c>
      <c r="K149" s="197" t="s">
        <v>266</v>
      </c>
      <c r="L149" s="197" t="s">
        <v>266</v>
      </c>
      <c r="M149" s="198"/>
      <c r="N149" s="198"/>
      <c r="O149" s="198"/>
      <c r="P149" s="198"/>
      <c r="Q149" s="198"/>
      <c r="R149" s="198"/>
      <c r="S149" s="198"/>
      <c r="T149" s="198"/>
      <c r="U149" s="198"/>
      <c r="V149" s="198"/>
      <c r="W149" s="198"/>
      <c r="X149" s="198"/>
      <c r="Y149" s="198"/>
      <c r="Z149" s="198"/>
      <c r="AA149" s="198"/>
      <c r="AB149" s="198"/>
      <c r="AC149" s="198"/>
      <c r="AD149" s="198"/>
      <c r="AE149" s="198"/>
      <c r="AF149" s="198"/>
      <c r="AG149" s="198"/>
      <c r="AH149" s="198"/>
      <c r="AI149" s="198"/>
      <c r="AJ149" s="198"/>
      <c r="AK149" s="198"/>
      <c r="AL149" s="198"/>
      <c r="AM149" s="198"/>
      <c r="AN149" s="198"/>
      <c r="AO149" s="198"/>
      <c r="AP149" s="198"/>
      <c r="AQ149" s="198"/>
      <c r="AR149" s="198"/>
      <c r="AS149" s="198"/>
      <c r="AT149" s="198"/>
      <c r="AU149" s="198"/>
      <c r="AV149" s="198"/>
      <c r="AW149" s="198"/>
      <c r="AX149" s="198"/>
      <c r="AY149" s="198"/>
      <c r="AZ149" s="198"/>
      <c r="BA149" s="198"/>
      <c r="BB149" s="198"/>
      <c r="BC149" s="198"/>
      <c r="BD149" s="198"/>
      <c r="BE149" s="198"/>
      <c r="BF149" s="198"/>
      <c r="BG149" s="198"/>
      <c r="BH149" s="198"/>
      <c r="BI149" s="198"/>
      <c r="BJ149" s="198"/>
      <c r="BK149" s="198"/>
      <c r="BL149" s="198"/>
      <c r="BM149" s="198"/>
      <c r="BN149" s="198"/>
      <c r="BO149" s="198"/>
      <c r="BP149" s="198"/>
      <c r="BQ149" s="198"/>
      <c r="BR149" s="198"/>
      <c r="BS149" s="198"/>
      <c r="BT149" s="198"/>
      <c r="BU149" s="198"/>
      <c r="BV149" s="198"/>
      <c r="BW149" s="198"/>
      <c r="BX149" s="198"/>
      <c r="BY149" s="198"/>
      <c r="BZ149" s="198"/>
      <c r="CA149" s="198"/>
      <c r="CB149" s="198"/>
      <c r="CC149" s="198"/>
      <c r="CD149" s="198"/>
      <c r="CE149" s="198"/>
      <c r="CF149" s="198"/>
      <c r="CG149" s="198"/>
      <c r="CH149" s="198"/>
      <c r="CI149" s="198"/>
      <c r="CJ149" s="198"/>
      <c r="CK149" s="198"/>
      <c r="CL149" s="198"/>
      <c r="CM149" s="198"/>
      <c r="CN149" s="198"/>
      <c r="CO149" s="198"/>
      <c r="CP149" s="198"/>
      <c r="CQ149" s="198"/>
      <c r="CR149" s="198"/>
      <c r="CS149" s="198"/>
      <c r="CT149" s="198"/>
      <c r="CU149" s="198"/>
      <c r="CV149" s="198"/>
      <c r="CW149" s="198"/>
      <c r="CX149" s="198"/>
      <c r="CY149" s="198"/>
      <c r="CZ149" s="198"/>
      <c r="DA149" s="198"/>
      <c r="DB149" s="198"/>
      <c r="DC149" s="198"/>
      <c r="DD149" s="198"/>
      <c r="DE149" s="198"/>
      <c r="DF149" s="198"/>
      <c r="DG149" s="198"/>
      <c r="DH149" s="198"/>
      <c r="DI149" s="198"/>
      <c r="DJ149" s="198"/>
      <c r="DK149" s="198"/>
      <c r="DL149" s="198"/>
      <c r="DM149" s="198"/>
      <c r="DN149" s="198"/>
      <c r="DO149" s="198"/>
      <c r="DP149" s="198"/>
      <c r="DQ149" s="198"/>
      <c r="DR149" s="198"/>
      <c r="DS149" s="198"/>
      <c r="DT149" s="198"/>
      <c r="DU149" s="198"/>
      <c r="DV149" s="198"/>
      <c r="DW149" s="198"/>
      <c r="DX149" s="198"/>
      <c r="DY149" s="198"/>
      <c r="DZ149" s="198"/>
      <c r="EA149" s="198"/>
      <c r="EB149" s="198"/>
      <c r="EC149" s="198"/>
      <c r="ED149" s="198"/>
      <c r="EE149" s="198"/>
      <c r="EF149" s="198"/>
      <c r="EG149" s="198"/>
      <c r="EH149" s="198"/>
      <c r="EI149" s="198"/>
      <c r="EJ149" s="198"/>
      <c r="EK149" s="198"/>
      <c r="EL149" s="198"/>
      <c r="EM149" s="198"/>
      <c r="EN149" s="198"/>
      <c r="EO149" s="198"/>
      <c r="EP149" s="198"/>
      <c r="EQ149" s="198"/>
      <c r="ER149" s="198"/>
      <c r="ES149" s="198"/>
      <c r="ET149" s="198"/>
      <c r="EU149" s="198"/>
      <c r="EV149" s="198"/>
      <c r="EW149" s="198"/>
      <c r="EX149" s="198"/>
      <c r="EY149" s="198"/>
      <c r="EZ149" s="198"/>
      <c r="FA149" s="198"/>
      <c r="FB149" s="198"/>
      <c r="FC149" s="198"/>
      <c r="FD149" s="198"/>
      <c r="FE149" s="198"/>
      <c r="FF149" s="198"/>
      <c r="FG149" s="198"/>
      <c r="FH149" s="198"/>
      <c r="FI149" s="198"/>
      <c r="FJ149" s="198"/>
      <c r="FK149" s="198"/>
      <c r="FL149" s="198"/>
      <c r="FM149" s="198"/>
      <c r="FN149" s="198"/>
      <c r="FO149" s="198"/>
      <c r="FP149" s="198"/>
      <c r="FQ149" s="198"/>
      <c r="FR149" s="198"/>
      <c r="FS149" s="198"/>
      <c r="FT149" s="198"/>
      <c r="FU149" s="198"/>
      <c r="FV149" s="198"/>
      <c r="FW149" s="198"/>
    </row>
    <row r="150" spans="1:179" s="200" customFormat="1" ht="30" x14ac:dyDescent="0.25">
      <c r="A150" s="194">
        <f t="shared" si="2"/>
        <v>135</v>
      </c>
      <c r="B150" s="195" t="s">
        <v>947</v>
      </c>
      <c r="C150" s="196" t="s">
        <v>237</v>
      </c>
      <c r="D150" s="197">
        <v>0</v>
      </c>
      <c r="E150" s="197"/>
      <c r="F150" s="197">
        <v>0</v>
      </c>
      <c r="G150" s="197">
        <v>2015</v>
      </c>
      <c r="H150" s="197">
        <v>2015</v>
      </c>
      <c r="I150" s="197" t="s">
        <v>375</v>
      </c>
      <c r="J150" s="197" t="s">
        <v>266</v>
      </c>
      <c r="K150" s="197" t="s">
        <v>266</v>
      </c>
      <c r="L150" s="197" t="s">
        <v>266</v>
      </c>
      <c r="M150" s="198"/>
      <c r="N150" s="198"/>
      <c r="O150" s="198"/>
      <c r="P150" s="198"/>
      <c r="Q150" s="198"/>
      <c r="R150" s="198"/>
      <c r="S150" s="198"/>
      <c r="T150" s="198"/>
      <c r="U150" s="198"/>
      <c r="V150" s="198"/>
      <c r="W150" s="198"/>
      <c r="X150" s="198"/>
      <c r="Y150" s="198"/>
      <c r="Z150" s="198"/>
      <c r="AA150" s="198"/>
      <c r="AB150" s="198"/>
      <c r="AC150" s="198"/>
      <c r="AD150" s="198"/>
      <c r="AE150" s="198"/>
      <c r="AF150" s="198"/>
      <c r="AG150" s="198"/>
      <c r="AH150" s="198"/>
      <c r="AI150" s="198"/>
      <c r="AJ150" s="198"/>
      <c r="AK150" s="198"/>
      <c r="AL150" s="198"/>
      <c r="AM150" s="198"/>
      <c r="AN150" s="198"/>
      <c r="AO150" s="198"/>
      <c r="AP150" s="198"/>
      <c r="AQ150" s="198"/>
      <c r="AR150" s="198"/>
      <c r="AS150" s="198"/>
      <c r="AT150" s="198"/>
      <c r="AU150" s="198"/>
      <c r="AV150" s="198"/>
      <c r="AW150" s="198"/>
      <c r="AX150" s="198"/>
      <c r="AY150" s="198"/>
      <c r="AZ150" s="198"/>
      <c r="BA150" s="198"/>
      <c r="BB150" s="198"/>
      <c r="BC150" s="198"/>
      <c r="BD150" s="198"/>
      <c r="BE150" s="198"/>
      <c r="BF150" s="198"/>
      <c r="BG150" s="198"/>
      <c r="BH150" s="198"/>
      <c r="BI150" s="198"/>
      <c r="BJ150" s="198"/>
      <c r="BK150" s="198"/>
      <c r="BL150" s="198"/>
      <c r="BM150" s="198"/>
      <c r="BN150" s="198"/>
      <c r="BO150" s="198"/>
      <c r="BP150" s="198"/>
      <c r="BQ150" s="198"/>
      <c r="BR150" s="198"/>
      <c r="BS150" s="198"/>
      <c r="BT150" s="198"/>
      <c r="BU150" s="198"/>
      <c r="BV150" s="198"/>
      <c r="BW150" s="198"/>
      <c r="BX150" s="198"/>
      <c r="BY150" s="198"/>
      <c r="BZ150" s="198"/>
      <c r="CA150" s="198"/>
      <c r="CB150" s="198"/>
      <c r="CC150" s="198"/>
      <c r="CD150" s="198"/>
      <c r="CE150" s="198"/>
      <c r="CF150" s="198"/>
      <c r="CG150" s="198"/>
      <c r="CH150" s="198"/>
      <c r="CI150" s="198"/>
      <c r="CJ150" s="198"/>
      <c r="CK150" s="198"/>
      <c r="CL150" s="198"/>
      <c r="CM150" s="198"/>
      <c r="CN150" s="198"/>
      <c r="CO150" s="198"/>
      <c r="CP150" s="198"/>
      <c r="CQ150" s="198"/>
      <c r="CR150" s="198"/>
      <c r="CS150" s="198"/>
      <c r="CT150" s="198"/>
      <c r="CU150" s="198"/>
      <c r="CV150" s="198"/>
      <c r="CW150" s="198"/>
      <c r="CX150" s="198"/>
      <c r="CY150" s="198"/>
      <c r="CZ150" s="198"/>
      <c r="DA150" s="198"/>
      <c r="DB150" s="198"/>
      <c r="DC150" s="198"/>
      <c r="DD150" s="198"/>
      <c r="DE150" s="198"/>
      <c r="DF150" s="198"/>
      <c r="DG150" s="198"/>
      <c r="DH150" s="198"/>
      <c r="DI150" s="198"/>
      <c r="DJ150" s="198"/>
      <c r="DK150" s="198"/>
      <c r="DL150" s="198"/>
      <c r="DM150" s="198"/>
      <c r="DN150" s="198"/>
      <c r="DO150" s="198"/>
      <c r="DP150" s="198"/>
      <c r="DQ150" s="198"/>
      <c r="DR150" s="198"/>
      <c r="DS150" s="198"/>
      <c r="DT150" s="198"/>
      <c r="DU150" s="198"/>
      <c r="DV150" s="198"/>
      <c r="DW150" s="198"/>
      <c r="DX150" s="198"/>
      <c r="DY150" s="198"/>
      <c r="DZ150" s="198"/>
      <c r="EA150" s="198"/>
      <c r="EB150" s="198"/>
      <c r="EC150" s="198"/>
      <c r="ED150" s="198"/>
      <c r="EE150" s="198"/>
      <c r="EF150" s="198"/>
      <c r="EG150" s="198"/>
      <c r="EH150" s="198"/>
      <c r="EI150" s="198"/>
      <c r="EJ150" s="198"/>
      <c r="EK150" s="198"/>
      <c r="EL150" s="198"/>
      <c r="EM150" s="198"/>
      <c r="EN150" s="198"/>
      <c r="EO150" s="198"/>
      <c r="EP150" s="198"/>
      <c r="EQ150" s="198"/>
      <c r="ER150" s="198"/>
      <c r="ES150" s="198"/>
      <c r="ET150" s="198"/>
      <c r="EU150" s="198"/>
      <c r="EV150" s="198"/>
      <c r="EW150" s="198"/>
      <c r="EX150" s="198"/>
      <c r="EY150" s="198"/>
      <c r="EZ150" s="198"/>
      <c r="FA150" s="198"/>
      <c r="FB150" s="198"/>
      <c r="FC150" s="198"/>
      <c r="FD150" s="198"/>
      <c r="FE150" s="198"/>
      <c r="FF150" s="198"/>
      <c r="FG150" s="198"/>
      <c r="FH150" s="198"/>
      <c r="FI150" s="198"/>
      <c r="FJ150" s="198"/>
      <c r="FK150" s="198"/>
      <c r="FL150" s="198"/>
      <c r="FM150" s="198"/>
      <c r="FN150" s="198"/>
      <c r="FO150" s="198"/>
      <c r="FP150" s="198"/>
      <c r="FQ150" s="198"/>
      <c r="FR150" s="198"/>
      <c r="FS150" s="198"/>
      <c r="FT150" s="198"/>
      <c r="FU150" s="198"/>
      <c r="FV150" s="198"/>
      <c r="FW150" s="198"/>
    </row>
    <row r="151" spans="1:179" s="200" customFormat="1" ht="30" x14ac:dyDescent="0.25">
      <c r="A151" s="194">
        <f t="shared" si="2"/>
        <v>136</v>
      </c>
      <c r="B151" s="195" t="s">
        <v>951</v>
      </c>
      <c r="C151" s="196" t="s">
        <v>237</v>
      </c>
      <c r="D151" s="197">
        <v>0</v>
      </c>
      <c r="E151" s="197"/>
      <c r="F151" s="197">
        <v>0</v>
      </c>
      <c r="G151" s="197">
        <v>2015</v>
      </c>
      <c r="H151" s="197">
        <v>2015</v>
      </c>
      <c r="I151" s="197" t="s">
        <v>375</v>
      </c>
      <c r="J151" s="197" t="s">
        <v>266</v>
      </c>
      <c r="K151" s="197" t="s">
        <v>266</v>
      </c>
      <c r="L151" s="197" t="s">
        <v>266</v>
      </c>
      <c r="M151" s="198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8"/>
      <c r="Y151" s="198"/>
      <c r="Z151" s="198"/>
      <c r="AA151" s="198"/>
      <c r="AB151" s="198"/>
      <c r="AC151" s="198"/>
      <c r="AD151" s="198"/>
      <c r="AE151" s="198"/>
      <c r="AF151" s="198"/>
      <c r="AG151" s="198"/>
      <c r="AH151" s="198"/>
      <c r="AI151" s="198"/>
      <c r="AJ151" s="198"/>
      <c r="AK151" s="198"/>
      <c r="AL151" s="198"/>
      <c r="AM151" s="198"/>
      <c r="AN151" s="198"/>
      <c r="AO151" s="198"/>
      <c r="AP151" s="198"/>
      <c r="AQ151" s="198"/>
      <c r="AR151" s="198"/>
      <c r="AS151" s="198"/>
      <c r="AT151" s="198"/>
      <c r="AU151" s="198"/>
      <c r="AV151" s="198"/>
      <c r="AW151" s="198"/>
      <c r="AX151" s="198"/>
      <c r="AY151" s="198"/>
      <c r="AZ151" s="198"/>
      <c r="BA151" s="198"/>
      <c r="BB151" s="198"/>
      <c r="BC151" s="198"/>
      <c r="BD151" s="198"/>
      <c r="BE151" s="198"/>
      <c r="BF151" s="198"/>
      <c r="BG151" s="198"/>
      <c r="BH151" s="198"/>
      <c r="BI151" s="198"/>
      <c r="BJ151" s="198"/>
      <c r="BK151" s="198"/>
      <c r="BL151" s="198"/>
      <c r="BM151" s="198"/>
      <c r="BN151" s="198"/>
      <c r="BO151" s="198"/>
      <c r="BP151" s="198"/>
      <c r="BQ151" s="198"/>
      <c r="BR151" s="198"/>
      <c r="BS151" s="198"/>
      <c r="BT151" s="198"/>
      <c r="BU151" s="198"/>
      <c r="BV151" s="198"/>
      <c r="BW151" s="198"/>
      <c r="BX151" s="198"/>
      <c r="BY151" s="198"/>
      <c r="BZ151" s="198"/>
      <c r="CA151" s="198"/>
      <c r="CB151" s="198"/>
      <c r="CC151" s="198"/>
      <c r="CD151" s="198"/>
      <c r="CE151" s="198"/>
      <c r="CF151" s="198"/>
      <c r="CG151" s="198"/>
      <c r="CH151" s="198"/>
      <c r="CI151" s="198"/>
      <c r="CJ151" s="198"/>
      <c r="CK151" s="198"/>
      <c r="CL151" s="198"/>
      <c r="CM151" s="198"/>
      <c r="CN151" s="198"/>
      <c r="CO151" s="198"/>
      <c r="CP151" s="198"/>
      <c r="CQ151" s="198"/>
      <c r="CR151" s="198"/>
      <c r="CS151" s="198"/>
      <c r="CT151" s="198"/>
      <c r="CU151" s="198"/>
      <c r="CV151" s="198"/>
      <c r="CW151" s="198"/>
      <c r="CX151" s="198"/>
      <c r="CY151" s="198"/>
      <c r="CZ151" s="198"/>
      <c r="DA151" s="198"/>
      <c r="DB151" s="198"/>
      <c r="DC151" s="198"/>
      <c r="DD151" s="198"/>
      <c r="DE151" s="198"/>
      <c r="DF151" s="198"/>
      <c r="DG151" s="198"/>
      <c r="DH151" s="198"/>
      <c r="DI151" s="198"/>
      <c r="DJ151" s="198"/>
      <c r="DK151" s="198"/>
      <c r="DL151" s="198"/>
      <c r="DM151" s="198"/>
      <c r="DN151" s="198"/>
      <c r="DO151" s="198"/>
      <c r="DP151" s="198"/>
      <c r="DQ151" s="198"/>
      <c r="DR151" s="198"/>
      <c r="DS151" s="198"/>
      <c r="DT151" s="198"/>
      <c r="DU151" s="198"/>
      <c r="DV151" s="198"/>
      <c r="DW151" s="198"/>
      <c r="DX151" s="198"/>
      <c r="DY151" s="198"/>
      <c r="DZ151" s="198"/>
      <c r="EA151" s="198"/>
      <c r="EB151" s="198"/>
      <c r="EC151" s="198"/>
      <c r="ED151" s="198"/>
      <c r="EE151" s="198"/>
      <c r="EF151" s="198"/>
      <c r="EG151" s="198"/>
      <c r="EH151" s="198"/>
      <c r="EI151" s="198"/>
      <c r="EJ151" s="198"/>
      <c r="EK151" s="198"/>
      <c r="EL151" s="198"/>
      <c r="EM151" s="198"/>
      <c r="EN151" s="198"/>
      <c r="EO151" s="198"/>
      <c r="EP151" s="198"/>
      <c r="EQ151" s="198"/>
      <c r="ER151" s="198"/>
      <c r="ES151" s="198"/>
      <c r="ET151" s="198"/>
      <c r="EU151" s="198"/>
      <c r="EV151" s="198"/>
      <c r="EW151" s="198"/>
      <c r="EX151" s="198"/>
      <c r="EY151" s="198"/>
      <c r="EZ151" s="198"/>
      <c r="FA151" s="198"/>
      <c r="FB151" s="198"/>
      <c r="FC151" s="198"/>
      <c r="FD151" s="198"/>
      <c r="FE151" s="198"/>
      <c r="FF151" s="198"/>
      <c r="FG151" s="198"/>
      <c r="FH151" s="198"/>
      <c r="FI151" s="198"/>
      <c r="FJ151" s="198"/>
      <c r="FK151" s="198"/>
      <c r="FL151" s="198"/>
      <c r="FM151" s="198"/>
      <c r="FN151" s="198"/>
      <c r="FO151" s="198"/>
      <c r="FP151" s="198"/>
      <c r="FQ151" s="198"/>
      <c r="FR151" s="198"/>
      <c r="FS151" s="198"/>
      <c r="FT151" s="198"/>
      <c r="FU151" s="198"/>
      <c r="FV151" s="198"/>
      <c r="FW151" s="198"/>
    </row>
    <row r="152" spans="1:179" s="200" customFormat="1" ht="75" x14ac:dyDescent="0.25">
      <c r="A152" s="194">
        <f t="shared" si="2"/>
        <v>137</v>
      </c>
      <c r="B152" s="195" t="s">
        <v>1063</v>
      </c>
      <c r="C152" s="196" t="s">
        <v>237</v>
      </c>
      <c r="D152" s="197">
        <v>0.25</v>
      </c>
      <c r="E152" s="197"/>
      <c r="F152" s="197">
        <v>0</v>
      </c>
      <c r="G152" s="197">
        <v>2015</v>
      </c>
      <c r="H152" s="197">
        <v>2015</v>
      </c>
      <c r="I152" s="197" t="s">
        <v>375</v>
      </c>
      <c r="J152" s="197" t="s">
        <v>266</v>
      </c>
      <c r="K152" s="197" t="s">
        <v>266</v>
      </c>
      <c r="L152" s="197" t="s">
        <v>266</v>
      </c>
      <c r="M152" s="198"/>
      <c r="N152" s="198"/>
      <c r="O152" s="198"/>
      <c r="P152" s="198"/>
      <c r="Q152" s="198"/>
      <c r="R152" s="198"/>
      <c r="S152" s="198"/>
      <c r="T152" s="198"/>
      <c r="U152" s="198"/>
      <c r="V152" s="198"/>
      <c r="W152" s="198"/>
      <c r="X152" s="198"/>
      <c r="Y152" s="198"/>
      <c r="Z152" s="198"/>
      <c r="AA152" s="198"/>
      <c r="AB152" s="198"/>
      <c r="AC152" s="198"/>
      <c r="AD152" s="198"/>
      <c r="AE152" s="198"/>
      <c r="AF152" s="198"/>
      <c r="AG152" s="198"/>
      <c r="AH152" s="198"/>
      <c r="AI152" s="198"/>
      <c r="AJ152" s="198"/>
      <c r="AK152" s="198"/>
      <c r="AL152" s="198"/>
      <c r="AM152" s="198"/>
      <c r="AN152" s="198"/>
      <c r="AO152" s="198"/>
      <c r="AP152" s="198"/>
      <c r="AQ152" s="198"/>
      <c r="AR152" s="198"/>
      <c r="AS152" s="198"/>
      <c r="AT152" s="198"/>
      <c r="AU152" s="198"/>
      <c r="AV152" s="198"/>
      <c r="AW152" s="198"/>
      <c r="AX152" s="198"/>
      <c r="AY152" s="198"/>
      <c r="AZ152" s="198"/>
      <c r="BA152" s="198"/>
      <c r="BB152" s="198"/>
      <c r="BC152" s="198"/>
      <c r="BD152" s="198"/>
      <c r="BE152" s="198"/>
      <c r="BF152" s="198"/>
      <c r="BG152" s="198"/>
      <c r="BH152" s="198"/>
      <c r="BI152" s="198"/>
      <c r="BJ152" s="198"/>
      <c r="BK152" s="198"/>
      <c r="BL152" s="198"/>
      <c r="BM152" s="198"/>
      <c r="BN152" s="198"/>
      <c r="BO152" s="198"/>
      <c r="BP152" s="198"/>
      <c r="BQ152" s="198"/>
      <c r="BR152" s="198"/>
      <c r="BS152" s="198"/>
      <c r="BT152" s="198"/>
      <c r="BU152" s="198"/>
      <c r="BV152" s="198"/>
      <c r="BW152" s="198"/>
      <c r="BX152" s="198"/>
      <c r="BY152" s="198"/>
      <c r="BZ152" s="198"/>
      <c r="CA152" s="198"/>
      <c r="CB152" s="198"/>
      <c r="CC152" s="198"/>
      <c r="CD152" s="198"/>
      <c r="CE152" s="198"/>
      <c r="CF152" s="198"/>
      <c r="CG152" s="198"/>
      <c r="CH152" s="198"/>
      <c r="CI152" s="198"/>
      <c r="CJ152" s="198"/>
      <c r="CK152" s="198"/>
      <c r="CL152" s="198"/>
      <c r="CM152" s="198"/>
      <c r="CN152" s="198"/>
      <c r="CO152" s="198"/>
      <c r="CP152" s="198"/>
      <c r="CQ152" s="198"/>
      <c r="CR152" s="198"/>
      <c r="CS152" s="198"/>
      <c r="CT152" s="198"/>
      <c r="CU152" s="198"/>
      <c r="CV152" s="198"/>
      <c r="CW152" s="198"/>
      <c r="CX152" s="198"/>
      <c r="CY152" s="198"/>
      <c r="CZ152" s="198"/>
      <c r="DA152" s="198"/>
      <c r="DB152" s="198"/>
      <c r="DC152" s="198"/>
      <c r="DD152" s="198"/>
      <c r="DE152" s="198"/>
      <c r="DF152" s="198"/>
      <c r="DG152" s="198"/>
      <c r="DH152" s="198"/>
      <c r="DI152" s="198"/>
      <c r="DJ152" s="198"/>
      <c r="DK152" s="198"/>
      <c r="DL152" s="198"/>
      <c r="DM152" s="198"/>
      <c r="DN152" s="198"/>
      <c r="DO152" s="198"/>
      <c r="DP152" s="198"/>
      <c r="DQ152" s="198"/>
      <c r="DR152" s="198"/>
      <c r="DS152" s="198"/>
      <c r="DT152" s="198"/>
      <c r="DU152" s="198"/>
      <c r="DV152" s="198"/>
      <c r="DW152" s="198"/>
      <c r="DX152" s="198"/>
      <c r="DY152" s="198"/>
      <c r="DZ152" s="198"/>
      <c r="EA152" s="198"/>
      <c r="EB152" s="198"/>
      <c r="EC152" s="198"/>
      <c r="ED152" s="198"/>
      <c r="EE152" s="198"/>
      <c r="EF152" s="198"/>
      <c r="EG152" s="198"/>
      <c r="EH152" s="198"/>
      <c r="EI152" s="198"/>
      <c r="EJ152" s="198"/>
      <c r="EK152" s="198"/>
      <c r="EL152" s="198"/>
      <c r="EM152" s="198"/>
      <c r="EN152" s="198"/>
      <c r="EO152" s="198"/>
      <c r="EP152" s="198"/>
      <c r="EQ152" s="198"/>
      <c r="ER152" s="198"/>
      <c r="ES152" s="198"/>
      <c r="ET152" s="198"/>
      <c r="EU152" s="198"/>
      <c r="EV152" s="198"/>
      <c r="EW152" s="198"/>
      <c r="EX152" s="198"/>
      <c r="EY152" s="198"/>
      <c r="EZ152" s="198"/>
      <c r="FA152" s="198"/>
      <c r="FB152" s="198"/>
      <c r="FC152" s="198"/>
      <c r="FD152" s="198"/>
      <c r="FE152" s="198"/>
      <c r="FF152" s="198"/>
      <c r="FG152" s="198"/>
      <c r="FH152" s="198"/>
      <c r="FI152" s="198"/>
      <c r="FJ152" s="198"/>
      <c r="FK152" s="198"/>
      <c r="FL152" s="198"/>
      <c r="FM152" s="198"/>
      <c r="FN152" s="198"/>
      <c r="FO152" s="198"/>
      <c r="FP152" s="198"/>
      <c r="FQ152" s="198"/>
      <c r="FR152" s="198"/>
      <c r="FS152" s="198"/>
      <c r="FT152" s="198"/>
      <c r="FU152" s="198"/>
      <c r="FV152" s="198"/>
      <c r="FW152" s="198"/>
    </row>
    <row r="153" spans="1:179" s="200" customFormat="1" ht="75" x14ac:dyDescent="0.25">
      <c r="A153" s="194">
        <f t="shared" si="2"/>
        <v>138</v>
      </c>
      <c r="B153" s="195" t="s">
        <v>1064</v>
      </c>
      <c r="C153" s="196" t="s">
        <v>237</v>
      </c>
      <c r="D153" s="197">
        <v>0.25</v>
      </c>
      <c r="E153" s="197"/>
      <c r="F153" s="197">
        <v>0</v>
      </c>
      <c r="G153" s="197">
        <v>2015</v>
      </c>
      <c r="H153" s="197">
        <v>2015</v>
      </c>
      <c r="I153" s="197" t="s">
        <v>375</v>
      </c>
      <c r="J153" s="197" t="s">
        <v>266</v>
      </c>
      <c r="K153" s="197" t="s">
        <v>266</v>
      </c>
      <c r="L153" s="197" t="s">
        <v>266</v>
      </c>
      <c r="M153" s="198"/>
      <c r="N153" s="198"/>
      <c r="O153" s="198"/>
      <c r="P153" s="198"/>
      <c r="Q153" s="198"/>
      <c r="R153" s="198"/>
      <c r="S153" s="198"/>
      <c r="T153" s="198"/>
      <c r="U153" s="198"/>
      <c r="V153" s="198"/>
      <c r="W153" s="198"/>
      <c r="X153" s="198"/>
      <c r="Y153" s="198"/>
      <c r="Z153" s="198"/>
      <c r="AA153" s="198"/>
      <c r="AB153" s="198"/>
      <c r="AC153" s="198"/>
      <c r="AD153" s="198"/>
      <c r="AE153" s="198"/>
      <c r="AF153" s="198"/>
      <c r="AG153" s="198"/>
      <c r="AH153" s="198"/>
      <c r="AI153" s="198"/>
      <c r="AJ153" s="198"/>
      <c r="AK153" s="198"/>
      <c r="AL153" s="198"/>
      <c r="AM153" s="198"/>
      <c r="AN153" s="198"/>
      <c r="AO153" s="198"/>
      <c r="AP153" s="198"/>
      <c r="AQ153" s="198"/>
      <c r="AR153" s="198"/>
      <c r="AS153" s="198"/>
      <c r="AT153" s="198"/>
      <c r="AU153" s="198"/>
      <c r="AV153" s="198"/>
      <c r="AW153" s="198"/>
      <c r="AX153" s="198"/>
      <c r="AY153" s="198"/>
      <c r="AZ153" s="198"/>
      <c r="BA153" s="198"/>
      <c r="BB153" s="198"/>
      <c r="BC153" s="198"/>
      <c r="BD153" s="198"/>
      <c r="BE153" s="198"/>
      <c r="BF153" s="198"/>
      <c r="BG153" s="198"/>
      <c r="BH153" s="198"/>
      <c r="BI153" s="198"/>
      <c r="BJ153" s="198"/>
      <c r="BK153" s="198"/>
      <c r="BL153" s="198"/>
      <c r="BM153" s="198"/>
      <c r="BN153" s="198"/>
      <c r="BO153" s="198"/>
      <c r="BP153" s="198"/>
      <c r="BQ153" s="198"/>
      <c r="BR153" s="198"/>
      <c r="BS153" s="198"/>
      <c r="BT153" s="198"/>
      <c r="BU153" s="198"/>
      <c r="BV153" s="198"/>
      <c r="BW153" s="198"/>
      <c r="BX153" s="198"/>
      <c r="BY153" s="198"/>
      <c r="BZ153" s="198"/>
      <c r="CA153" s="198"/>
      <c r="CB153" s="198"/>
      <c r="CC153" s="198"/>
      <c r="CD153" s="198"/>
      <c r="CE153" s="198"/>
      <c r="CF153" s="198"/>
      <c r="CG153" s="198"/>
      <c r="CH153" s="198"/>
      <c r="CI153" s="198"/>
      <c r="CJ153" s="198"/>
      <c r="CK153" s="198"/>
      <c r="CL153" s="198"/>
      <c r="CM153" s="198"/>
      <c r="CN153" s="198"/>
      <c r="CO153" s="198"/>
      <c r="CP153" s="198"/>
      <c r="CQ153" s="198"/>
      <c r="CR153" s="198"/>
      <c r="CS153" s="198"/>
      <c r="CT153" s="198"/>
      <c r="CU153" s="198"/>
      <c r="CV153" s="198"/>
      <c r="CW153" s="198"/>
      <c r="CX153" s="198"/>
      <c r="CY153" s="198"/>
      <c r="CZ153" s="198"/>
      <c r="DA153" s="198"/>
      <c r="DB153" s="198"/>
      <c r="DC153" s="198"/>
      <c r="DD153" s="198"/>
      <c r="DE153" s="198"/>
      <c r="DF153" s="198"/>
      <c r="DG153" s="198"/>
      <c r="DH153" s="198"/>
      <c r="DI153" s="198"/>
      <c r="DJ153" s="198"/>
      <c r="DK153" s="198"/>
      <c r="DL153" s="198"/>
      <c r="DM153" s="198"/>
      <c r="DN153" s="198"/>
      <c r="DO153" s="198"/>
      <c r="DP153" s="198"/>
      <c r="DQ153" s="198"/>
      <c r="DR153" s="198"/>
      <c r="DS153" s="198"/>
      <c r="DT153" s="198"/>
      <c r="DU153" s="198"/>
      <c r="DV153" s="198"/>
      <c r="DW153" s="198"/>
      <c r="DX153" s="198"/>
      <c r="DY153" s="198"/>
      <c r="DZ153" s="198"/>
      <c r="EA153" s="198"/>
      <c r="EB153" s="198"/>
      <c r="EC153" s="198"/>
      <c r="ED153" s="198"/>
      <c r="EE153" s="198"/>
      <c r="EF153" s="198"/>
      <c r="EG153" s="198"/>
      <c r="EH153" s="198"/>
      <c r="EI153" s="198"/>
      <c r="EJ153" s="198"/>
      <c r="EK153" s="198"/>
      <c r="EL153" s="198"/>
      <c r="EM153" s="198"/>
      <c r="EN153" s="198"/>
      <c r="EO153" s="198"/>
      <c r="EP153" s="198"/>
      <c r="EQ153" s="198"/>
      <c r="ER153" s="198"/>
      <c r="ES153" s="198"/>
      <c r="ET153" s="198"/>
      <c r="EU153" s="198"/>
      <c r="EV153" s="198"/>
      <c r="EW153" s="198"/>
      <c r="EX153" s="198"/>
      <c r="EY153" s="198"/>
      <c r="EZ153" s="198"/>
      <c r="FA153" s="198"/>
      <c r="FB153" s="198"/>
      <c r="FC153" s="198"/>
      <c r="FD153" s="198"/>
      <c r="FE153" s="198"/>
      <c r="FF153" s="198"/>
      <c r="FG153" s="198"/>
      <c r="FH153" s="198"/>
      <c r="FI153" s="198"/>
      <c r="FJ153" s="198"/>
      <c r="FK153" s="198"/>
      <c r="FL153" s="198"/>
      <c r="FM153" s="198"/>
      <c r="FN153" s="198"/>
      <c r="FO153" s="198"/>
      <c r="FP153" s="198"/>
      <c r="FQ153" s="198"/>
      <c r="FR153" s="198"/>
      <c r="FS153" s="198"/>
      <c r="FT153" s="198"/>
      <c r="FU153" s="198"/>
      <c r="FV153" s="198"/>
      <c r="FW153" s="198"/>
    </row>
    <row r="154" spans="1:179" s="200" customFormat="1" ht="75" x14ac:dyDescent="0.25">
      <c r="A154" s="194">
        <f t="shared" si="2"/>
        <v>139</v>
      </c>
      <c r="B154" s="195" t="s">
        <v>1065</v>
      </c>
      <c r="C154" s="196" t="s">
        <v>237</v>
      </c>
      <c r="D154" s="197">
        <v>0.1</v>
      </c>
      <c r="E154" s="197"/>
      <c r="F154" s="197">
        <v>0</v>
      </c>
      <c r="G154" s="197">
        <v>2015</v>
      </c>
      <c r="H154" s="197">
        <v>2015</v>
      </c>
      <c r="I154" s="197" t="s">
        <v>375</v>
      </c>
      <c r="J154" s="197" t="s">
        <v>266</v>
      </c>
      <c r="K154" s="197" t="s">
        <v>266</v>
      </c>
      <c r="L154" s="197" t="s">
        <v>266</v>
      </c>
      <c r="M154" s="198"/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8"/>
      <c r="Y154" s="198"/>
      <c r="Z154" s="198"/>
      <c r="AA154" s="198"/>
      <c r="AB154" s="198"/>
      <c r="AC154" s="198"/>
      <c r="AD154" s="198"/>
      <c r="AE154" s="198"/>
      <c r="AF154" s="198"/>
      <c r="AG154" s="198"/>
      <c r="AH154" s="198"/>
      <c r="AI154" s="198"/>
      <c r="AJ154" s="198"/>
      <c r="AK154" s="198"/>
      <c r="AL154" s="198"/>
      <c r="AM154" s="198"/>
      <c r="AN154" s="198"/>
      <c r="AO154" s="198"/>
      <c r="AP154" s="198"/>
      <c r="AQ154" s="198"/>
      <c r="AR154" s="198"/>
      <c r="AS154" s="198"/>
      <c r="AT154" s="198"/>
      <c r="AU154" s="198"/>
      <c r="AV154" s="198"/>
      <c r="AW154" s="198"/>
      <c r="AX154" s="198"/>
      <c r="AY154" s="198"/>
      <c r="AZ154" s="198"/>
      <c r="BA154" s="198"/>
      <c r="BB154" s="198"/>
      <c r="BC154" s="198"/>
      <c r="BD154" s="198"/>
      <c r="BE154" s="198"/>
      <c r="BF154" s="198"/>
      <c r="BG154" s="198"/>
      <c r="BH154" s="198"/>
      <c r="BI154" s="198"/>
      <c r="BJ154" s="198"/>
      <c r="BK154" s="198"/>
      <c r="BL154" s="198"/>
      <c r="BM154" s="198"/>
      <c r="BN154" s="198"/>
      <c r="BO154" s="198"/>
      <c r="BP154" s="198"/>
      <c r="BQ154" s="198"/>
      <c r="BR154" s="198"/>
      <c r="BS154" s="198"/>
      <c r="BT154" s="198"/>
      <c r="BU154" s="198"/>
      <c r="BV154" s="198"/>
      <c r="BW154" s="198"/>
      <c r="BX154" s="198"/>
      <c r="BY154" s="198"/>
      <c r="BZ154" s="198"/>
      <c r="CA154" s="198"/>
      <c r="CB154" s="198"/>
      <c r="CC154" s="198"/>
      <c r="CD154" s="198"/>
      <c r="CE154" s="198"/>
      <c r="CF154" s="198"/>
      <c r="CG154" s="198"/>
      <c r="CH154" s="198"/>
      <c r="CI154" s="198"/>
      <c r="CJ154" s="198"/>
      <c r="CK154" s="198"/>
      <c r="CL154" s="198"/>
      <c r="CM154" s="198"/>
      <c r="CN154" s="198"/>
      <c r="CO154" s="198"/>
      <c r="CP154" s="198"/>
      <c r="CQ154" s="198"/>
      <c r="CR154" s="198"/>
      <c r="CS154" s="198"/>
      <c r="CT154" s="198"/>
      <c r="CU154" s="198"/>
      <c r="CV154" s="198"/>
      <c r="CW154" s="198"/>
      <c r="CX154" s="198"/>
      <c r="CY154" s="198"/>
      <c r="CZ154" s="198"/>
      <c r="DA154" s="198"/>
      <c r="DB154" s="198"/>
      <c r="DC154" s="198"/>
      <c r="DD154" s="198"/>
      <c r="DE154" s="198"/>
      <c r="DF154" s="198"/>
      <c r="DG154" s="198"/>
      <c r="DH154" s="198"/>
      <c r="DI154" s="198"/>
      <c r="DJ154" s="198"/>
      <c r="DK154" s="198"/>
      <c r="DL154" s="198"/>
      <c r="DM154" s="198"/>
      <c r="DN154" s="198"/>
      <c r="DO154" s="198"/>
      <c r="DP154" s="198"/>
      <c r="DQ154" s="198"/>
      <c r="DR154" s="198"/>
      <c r="DS154" s="198"/>
      <c r="DT154" s="198"/>
      <c r="DU154" s="198"/>
      <c r="DV154" s="198"/>
      <c r="DW154" s="198"/>
      <c r="DX154" s="198"/>
      <c r="DY154" s="198"/>
      <c r="DZ154" s="198"/>
      <c r="EA154" s="198"/>
      <c r="EB154" s="198"/>
      <c r="EC154" s="198"/>
      <c r="ED154" s="198"/>
      <c r="EE154" s="198"/>
      <c r="EF154" s="198"/>
      <c r="EG154" s="198"/>
      <c r="EH154" s="198"/>
      <c r="EI154" s="198"/>
      <c r="EJ154" s="198"/>
      <c r="EK154" s="198"/>
      <c r="EL154" s="198"/>
      <c r="EM154" s="198"/>
      <c r="EN154" s="198"/>
      <c r="EO154" s="198"/>
      <c r="EP154" s="198"/>
      <c r="EQ154" s="198"/>
      <c r="ER154" s="198"/>
      <c r="ES154" s="198"/>
      <c r="ET154" s="198"/>
      <c r="EU154" s="198"/>
      <c r="EV154" s="198"/>
      <c r="EW154" s="198"/>
      <c r="EX154" s="198"/>
      <c r="EY154" s="198"/>
      <c r="EZ154" s="198"/>
      <c r="FA154" s="198"/>
      <c r="FB154" s="198"/>
      <c r="FC154" s="198"/>
      <c r="FD154" s="198"/>
      <c r="FE154" s="198"/>
      <c r="FF154" s="198"/>
      <c r="FG154" s="198"/>
      <c r="FH154" s="198"/>
      <c r="FI154" s="198"/>
      <c r="FJ154" s="198"/>
      <c r="FK154" s="198"/>
      <c r="FL154" s="198"/>
      <c r="FM154" s="198"/>
      <c r="FN154" s="198"/>
      <c r="FO154" s="198"/>
      <c r="FP154" s="198"/>
      <c r="FQ154" s="198"/>
      <c r="FR154" s="198"/>
      <c r="FS154" s="198"/>
      <c r="FT154" s="198"/>
      <c r="FU154" s="198"/>
      <c r="FV154" s="198"/>
      <c r="FW154" s="198"/>
    </row>
    <row r="155" spans="1:179" s="200" customFormat="1" ht="75" x14ac:dyDescent="0.25">
      <c r="A155" s="194">
        <f t="shared" si="2"/>
        <v>140</v>
      </c>
      <c r="B155" s="195" t="s">
        <v>1066</v>
      </c>
      <c r="C155" s="196" t="s">
        <v>237</v>
      </c>
      <c r="D155" s="197">
        <v>0.4</v>
      </c>
      <c r="E155" s="197"/>
      <c r="F155" s="197">
        <v>0</v>
      </c>
      <c r="G155" s="197">
        <v>2015</v>
      </c>
      <c r="H155" s="197">
        <v>2015</v>
      </c>
      <c r="I155" s="197" t="s">
        <v>375</v>
      </c>
      <c r="J155" s="197" t="s">
        <v>266</v>
      </c>
      <c r="K155" s="197" t="s">
        <v>266</v>
      </c>
      <c r="L155" s="197" t="s">
        <v>266</v>
      </c>
      <c r="M155" s="198"/>
      <c r="N155" s="198"/>
      <c r="O155" s="198"/>
      <c r="P155" s="198"/>
      <c r="Q155" s="198"/>
      <c r="R155" s="198"/>
      <c r="S155" s="198"/>
      <c r="T155" s="198"/>
      <c r="U155" s="198"/>
      <c r="V155" s="198"/>
      <c r="W155" s="198"/>
      <c r="X155" s="198"/>
      <c r="Y155" s="198"/>
      <c r="Z155" s="198"/>
      <c r="AA155" s="198"/>
      <c r="AB155" s="198"/>
      <c r="AC155" s="198"/>
      <c r="AD155" s="198"/>
      <c r="AE155" s="198"/>
      <c r="AF155" s="198"/>
      <c r="AG155" s="198"/>
      <c r="AH155" s="198"/>
      <c r="AI155" s="198"/>
      <c r="AJ155" s="198"/>
      <c r="AK155" s="198"/>
      <c r="AL155" s="198"/>
      <c r="AM155" s="198"/>
      <c r="AN155" s="198"/>
      <c r="AO155" s="198"/>
      <c r="AP155" s="198"/>
      <c r="AQ155" s="198"/>
      <c r="AR155" s="198"/>
      <c r="AS155" s="198"/>
      <c r="AT155" s="198"/>
      <c r="AU155" s="198"/>
      <c r="AV155" s="198"/>
      <c r="AW155" s="198"/>
      <c r="AX155" s="198"/>
      <c r="AY155" s="198"/>
      <c r="AZ155" s="198"/>
      <c r="BA155" s="198"/>
      <c r="BB155" s="198"/>
      <c r="BC155" s="198"/>
      <c r="BD155" s="198"/>
      <c r="BE155" s="198"/>
      <c r="BF155" s="198"/>
      <c r="BG155" s="198"/>
      <c r="BH155" s="198"/>
      <c r="BI155" s="198"/>
      <c r="BJ155" s="198"/>
      <c r="BK155" s="198"/>
      <c r="BL155" s="198"/>
      <c r="BM155" s="198"/>
      <c r="BN155" s="198"/>
      <c r="BO155" s="198"/>
      <c r="BP155" s="198"/>
      <c r="BQ155" s="198"/>
      <c r="BR155" s="198"/>
      <c r="BS155" s="198"/>
      <c r="BT155" s="198"/>
      <c r="BU155" s="198"/>
      <c r="BV155" s="198"/>
      <c r="BW155" s="198"/>
      <c r="BX155" s="198"/>
      <c r="BY155" s="198"/>
      <c r="BZ155" s="198"/>
      <c r="CA155" s="198"/>
      <c r="CB155" s="198"/>
      <c r="CC155" s="198"/>
      <c r="CD155" s="198"/>
      <c r="CE155" s="198"/>
      <c r="CF155" s="198"/>
      <c r="CG155" s="198"/>
      <c r="CH155" s="198"/>
      <c r="CI155" s="198"/>
      <c r="CJ155" s="198"/>
      <c r="CK155" s="198"/>
      <c r="CL155" s="198"/>
      <c r="CM155" s="198"/>
      <c r="CN155" s="198"/>
      <c r="CO155" s="198"/>
      <c r="CP155" s="198"/>
      <c r="CQ155" s="198"/>
      <c r="CR155" s="198"/>
      <c r="CS155" s="198"/>
      <c r="CT155" s="198"/>
      <c r="CU155" s="198"/>
      <c r="CV155" s="198"/>
      <c r="CW155" s="198"/>
      <c r="CX155" s="198"/>
      <c r="CY155" s="198"/>
      <c r="CZ155" s="198"/>
      <c r="DA155" s="198"/>
      <c r="DB155" s="198"/>
      <c r="DC155" s="198"/>
      <c r="DD155" s="198"/>
      <c r="DE155" s="198"/>
      <c r="DF155" s="198"/>
      <c r="DG155" s="198"/>
      <c r="DH155" s="198"/>
      <c r="DI155" s="198"/>
      <c r="DJ155" s="198"/>
      <c r="DK155" s="198"/>
      <c r="DL155" s="198"/>
      <c r="DM155" s="198"/>
      <c r="DN155" s="198"/>
      <c r="DO155" s="198"/>
      <c r="DP155" s="198"/>
      <c r="DQ155" s="198"/>
      <c r="DR155" s="198"/>
      <c r="DS155" s="198"/>
      <c r="DT155" s="198"/>
      <c r="DU155" s="198"/>
      <c r="DV155" s="198"/>
      <c r="DW155" s="198"/>
      <c r="DX155" s="198"/>
      <c r="DY155" s="198"/>
      <c r="DZ155" s="198"/>
      <c r="EA155" s="198"/>
      <c r="EB155" s="198"/>
      <c r="EC155" s="198"/>
      <c r="ED155" s="198"/>
      <c r="EE155" s="198"/>
      <c r="EF155" s="198"/>
      <c r="EG155" s="198"/>
      <c r="EH155" s="198"/>
      <c r="EI155" s="198"/>
      <c r="EJ155" s="198"/>
      <c r="EK155" s="198"/>
      <c r="EL155" s="198"/>
      <c r="EM155" s="198"/>
      <c r="EN155" s="198"/>
      <c r="EO155" s="198"/>
      <c r="EP155" s="198"/>
      <c r="EQ155" s="198"/>
      <c r="ER155" s="198"/>
      <c r="ES155" s="198"/>
      <c r="ET155" s="198"/>
      <c r="EU155" s="198"/>
      <c r="EV155" s="198"/>
      <c r="EW155" s="198"/>
      <c r="EX155" s="198"/>
      <c r="EY155" s="198"/>
      <c r="EZ155" s="198"/>
      <c r="FA155" s="198"/>
      <c r="FB155" s="198"/>
      <c r="FC155" s="198"/>
      <c r="FD155" s="198"/>
      <c r="FE155" s="198"/>
      <c r="FF155" s="198"/>
      <c r="FG155" s="198"/>
      <c r="FH155" s="198"/>
      <c r="FI155" s="198"/>
      <c r="FJ155" s="198"/>
      <c r="FK155" s="198"/>
      <c r="FL155" s="198"/>
      <c r="FM155" s="198"/>
      <c r="FN155" s="198"/>
      <c r="FO155" s="198"/>
      <c r="FP155" s="198"/>
      <c r="FQ155" s="198"/>
      <c r="FR155" s="198"/>
      <c r="FS155" s="198"/>
      <c r="FT155" s="198"/>
      <c r="FU155" s="198"/>
      <c r="FV155" s="198"/>
      <c r="FW155" s="198"/>
    </row>
    <row r="156" spans="1:179" s="200" customFormat="1" ht="75" x14ac:dyDescent="0.25">
      <c r="A156" s="194">
        <f t="shared" si="2"/>
        <v>141</v>
      </c>
      <c r="B156" s="195" t="s">
        <v>1067</v>
      </c>
      <c r="C156" s="196" t="s">
        <v>237</v>
      </c>
      <c r="D156" s="197">
        <v>0.1</v>
      </c>
      <c r="E156" s="197"/>
      <c r="F156" s="197">
        <v>0</v>
      </c>
      <c r="G156" s="197">
        <v>2015</v>
      </c>
      <c r="H156" s="197">
        <v>2015</v>
      </c>
      <c r="I156" s="197" t="s">
        <v>375</v>
      </c>
      <c r="J156" s="197" t="s">
        <v>266</v>
      </c>
      <c r="K156" s="197" t="s">
        <v>266</v>
      </c>
      <c r="L156" s="197" t="s">
        <v>266</v>
      </c>
      <c r="M156" s="198"/>
      <c r="N156" s="198"/>
      <c r="O156" s="198"/>
      <c r="P156" s="198"/>
      <c r="Q156" s="198"/>
      <c r="R156" s="198"/>
      <c r="S156" s="198"/>
      <c r="T156" s="198"/>
      <c r="U156" s="198"/>
      <c r="V156" s="198"/>
      <c r="W156" s="198"/>
      <c r="X156" s="198"/>
      <c r="Y156" s="198"/>
      <c r="Z156" s="198"/>
      <c r="AA156" s="198"/>
      <c r="AB156" s="198"/>
      <c r="AC156" s="198"/>
      <c r="AD156" s="198"/>
      <c r="AE156" s="198"/>
      <c r="AF156" s="198"/>
      <c r="AG156" s="198"/>
      <c r="AH156" s="198"/>
      <c r="AI156" s="198"/>
      <c r="AJ156" s="198"/>
      <c r="AK156" s="198"/>
      <c r="AL156" s="198"/>
      <c r="AM156" s="198"/>
      <c r="AN156" s="198"/>
      <c r="AO156" s="198"/>
      <c r="AP156" s="198"/>
      <c r="AQ156" s="198"/>
      <c r="AR156" s="198"/>
      <c r="AS156" s="198"/>
      <c r="AT156" s="198"/>
      <c r="AU156" s="198"/>
      <c r="AV156" s="198"/>
      <c r="AW156" s="198"/>
      <c r="AX156" s="198"/>
      <c r="AY156" s="198"/>
      <c r="AZ156" s="198"/>
      <c r="BA156" s="198"/>
      <c r="BB156" s="198"/>
      <c r="BC156" s="198"/>
      <c r="BD156" s="198"/>
      <c r="BE156" s="198"/>
      <c r="BF156" s="198"/>
      <c r="BG156" s="198"/>
      <c r="BH156" s="198"/>
      <c r="BI156" s="198"/>
      <c r="BJ156" s="198"/>
      <c r="BK156" s="198"/>
      <c r="BL156" s="198"/>
      <c r="BM156" s="198"/>
      <c r="BN156" s="198"/>
      <c r="BO156" s="198"/>
      <c r="BP156" s="198"/>
      <c r="BQ156" s="198"/>
      <c r="BR156" s="198"/>
      <c r="BS156" s="198"/>
      <c r="BT156" s="198"/>
      <c r="BU156" s="198"/>
      <c r="BV156" s="198"/>
      <c r="BW156" s="198"/>
      <c r="BX156" s="198"/>
      <c r="BY156" s="198"/>
      <c r="BZ156" s="198"/>
      <c r="CA156" s="198"/>
      <c r="CB156" s="198"/>
      <c r="CC156" s="198"/>
      <c r="CD156" s="198"/>
      <c r="CE156" s="198"/>
      <c r="CF156" s="198"/>
      <c r="CG156" s="198"/>
      <c r="CH156" s="198"/>
      <c r="CI156" s="198"/>
      <c r="CJ156" s="198"/>
      <c r="CK156" s="198"/>
      <c r="CL156" s="198"/>
      <c r="CM156" s="198"/>
      <c r="CN156" s="198"/>
      <c r="CO156" s="198"/>
      <c r="CP156" s="198"/>
      <c r="CQ156" s="198"/>
      <c r="CR156" s="198"/>
      <c r="CS156" s="198"/>
      <c r="CT156" s="198"/>
      <c r="CU156" s="198"/>
      <c r="CV156" s="198"/>
      <c r="CW156" s="198"/>
      <c r="CX156" s="198"/>
      <c r="CY156" s="198"/>
      <c r="CZ156" s="198"/>
      <c r="DA156" s="198"/>
      <c r="DB156" s="198"/>
      <c r="DC156" s="198"/>
      <c r="DD156" s="198"/>
      <c r="DE156" s="198"/>
      <c r="DF156" s="198"/>
      <c r="DG156" s="198"/>
      <c r="DH156" s="198"/>
      <c r="DI156" s="198"/>
      <c r="DJ156" s="198"/>
      <c r="DK156" s="198"/>
      <c r="DL156" s="198"/>
      <c r="DM156" s="198"/>
      <c r="DN156" s="198"/>
      <c r="DO156" s="198"/>
      <c r="DP156" s="198"/>
      <c r="DQ156" s="198"/>
      <c r="DR156" s="198"/>
      <c r="DS156" s="198"/>
      <c r="DT156" s="198"/>
      <c r="DU156" s="198"/>
      <c r="DV156" s="198"/>
      <c r="DW156" s="198"/>
      <c r="DX156" s="198"/>
      <c r="DY156" s="198"/>
      <c r="DZ156" s="198"/>
      <c r="EA156" s="198"/>
      <c r="EB156" s="198"/>
      <c r="EC156" s="198"/>
      <c r="ED156" s="198"/>
      <c r="EE156" s="198"/>
      <c r="EF156" s="198"/>
      <c r="EG156" s="198"/>
      <c r="EH156" s="198"/>
      <c r="EI156" s="198"/>
      <c r="EJ156" s="198"/>
      <c r="EK156" s="198"/>
      <c r="EL156" s="198"/>
      <c r="EM156" s="198"/>
      <c r="EN156" s="198"/>
      <c r="EO156" s="198"/>
      <c r="EP156" s="198"/>
      <c r="EQ156" s="198"/>
      <c r="ER156" s="198"/>
      <c r="ES156" s="198"/>
      <c r="ET156" s="198"/>
      <c r="EU156" s="198"/>
      <c r="EV156" s="198"/>
      <c r="EW156" s="198"/>
      <c r="EX156" s="198"/>
      <c r="EY156" s="198"/>
      <c r="EZ156" s="198"/>
      <c r="FA156" s="198"/>
      <c r="FB156" s="198"/>
      <c r="FC156" s="198"/>
      <c r="FD156" s="198"/>
      <c r="FE156" s="198"/>
      <c r="FF156" s="198"/>
      <c r="FG156" s="198"/>
      <c r="FH156" s="198"/>
      <c r="FI156" s="198"/>
      <c r="FJ156" s="198"/>
      <c r="FK156" s="198"/>
      <c r="FL156" s="198"/>
      <c r="FM156" s="198"/>
      <c r="FN156" s="198"/>
      <c r="FO156" s="198"/>
      <c r="FP156" s="198"/>
      <c r="FQ156" s="198"/>
      <c r="FR156" s="198"/>
      <c r="FS156" s="198"/>
      <c r="FT156" s="198"/>
      <c r="FU156" s="198"/>
      <c r="FV156" s="198"/>
      <c r="FW156" s="198"/>
    </row>
    <row r="157" spans="1:179" s="200" customFormat="1" ht="75" x14ac:dyDescent="0.25">
      <c r="A157" s="194">
        <f t="shared" si="2"/>
        <v>142</v>
      </c>
      <c r="B157" s="195" t="s">
        <v>1068</v>
      </c>
      <c r="C157" s="196" t="s">
        <v>237</v>
      </c>
      <c r="D157" s="197">
        <v>0.63</v>
      </c>
      <c r="E157" s="197"/>
      <c r="F157" s="197">
        <v>0</v>
      </c>
      <c r="G157" s="197">
        <v>2015</v>
      </c>
      <c r="H157" s="197">
        <v>2015</v>
      </c>
      <c r="I157" s="197" t="s">
        <v>375</v>
      </c>
      <c r="J157" s="197" t="s">
        <v>266</v>
      </c>
      <c r="K157" s="197" t="s">
        <v>266</v>
      </c>
      <c r="L157" s="197" t="s">
        <v>266</v>
      </c>
      <c r="M157" s="198"/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8"/>
      <c r="Y157" s="198"/>
      <c r="Z157" s="198"/>
      <c r="AA157" s="198"/>
      <c r="AB157" s="198"/>
      <c r="AC157" s="198"/>
      <c r="AD157" s="198"/>
      <c r="AE157" s="198"/>
      <c r="AF157" s="198"/>
      <c r="AG157" s="198"/>
      <c r="AH157" s="198"/>
      <c r="AI157" s="198"/>
      <c r="AJ157" s="198"/>
      <c r="AK157" s="198"/>
      <c r="AL157" s="198"/>
      <c r="AM157" s="198"/>
      <c r="AN157" s="198"/>
      <c r="AO157" s="198"/>
      <c r="AP157" s="198"/>
      <c r="AQ157" s="198"/>
      <c r="AR157" s="198"/>
      <c r="AS157" s="198"/>
      <c r="AT157" s="198"/>
      <c r="AU157" s="198"/>
      <c r="AV157" s="198"/>
      <c r="AW157" s="198"/>
      <c r="AX157" s="198"/>
      <c r="AY157" s="198"/>
      <c r="AZ157" s="198"/>
      <c r="BA157" s="198"/>
      <c r="BB157" s="198"/>
      <c r="BC157" s="198"/>
      <c r="BD157" s="198"/>
      <c r="BE157" s="198"/>
      <c r="BF157" s="198"/>
      <c r="BG157" s="198"/>
      <c r="BH157" s="198"/>
      <c r="BI157" s="198"/>
      <c r="BJ157" s="198"/>
      <c r="BK157" s="198"/>
      <c r="BL157" s="198"/>
      <c r="BM157" s="198"/>
      <c r="BN157" s="198"/>
      <c r="BO157" s="198"/>
      <c r="BP157" s="198"/>
      <c r="BQ157" s="198"/>
      <c r="BR157" s="198"/>
      <c r="BS157" s="198"/>
      <c r="BT157" s="198"/>
      <c r="BU157" s="198"/>
      <c r="BV157" s="198"/>
      <c r="BW157" s="198"/>
      <c r="BX157" s="198"/>
      <c r="BY157" s="198"/>
      <c r="BZ157" s="198"/>
      <c r="CA157" s="198"/>
      <c r="CB157" s="198"/>
      <c r="CC157" s="198"/>
      <c r="CD157" s="198"/>
      <c r="CE157" s="198"/>
      <c r="CF157" s="198"/>
      <c r="CG157" s="198"/>
      <c r="CH157" s="198"/>
      <c r="CI157" s="198"/>
      <c r="CJ157" s="198"/>
      <c r="CK157" s="198"/>
      <c r="CL157" s="198"/>
      <c r="CM157" s="198"/>
      <c r="CN157" s="198"/>
      <c r="CO157" s="198"/>
      <c r="CP157" s="198"/>
      <c r="CQ157" s="198"/>
      <c r="CR157" s="198"/>
      <c r="CS157" s="198"/>
      <c r="CT157" s="198"/>
      <c r="CU157" s="198"/>
      <c r="CV157" s="198"/>
      <c r="CW157" s="198"/>
      <c r="CX157" s="198"/>
      <c r="CY157" s="198"/>
      <c r="CZ157" s="198"/>
      <c r="DA157" s="198"/>
      <c r="DB157" s="198"/>
      <c r="DC157" s="198"/>
      <c r="DD157" s="198"/>
      <c r="DE157" s="198"/>
      <c r="DF157" s="198"/>
      <c r="DG157" s="198"/>
      <c r="DH157" s="198"/>
      <c r="DI157" s="198"/>
      <c r="DJ157" s="198"/>
      <c r="DK157" s="198"/>
      <c r="DL157" s="198"/>
      <c r="DM157" s="198"/>
      <c r="DN157" s="198"/>
      <c r="DO157" s="198"/>
      <c r="DP157" s="198"/>
      <c r="DQ157" s="198"/>
      <c r="DR157" s="198"/>
      <c r="DS157" s="198"/>
      <c r="DT157" s="198"/>
      <c r="DU157" s="198"/>
      <c r="DV157" s="198"/>
      <c r="DW157" s="198"/>
      <c r="DX157" s="198"/>
      <c r="DY157" s="198"/>
      <c r="DZ157" s="198"/>
      <c r="EA157" s="198"/>
      <c r="EB157" s="198"/>
      <c r="EC157" s="198"/>
      <c r="ED157" s="198"/>
      <c r="EE157" s="198"/>
      <c r="EF157" s="198"/>
      <c r="EG157" s="198"/>
      <c r="EH157" s="198"/>
      <c r="EI157" s="198"/>
      <c r="EJ157" s="198"/>
      <c r="EK157" s="198"/>
      <c r="EL157" s="198"/>
      <c r="EM157" s="198"/>
      <c r="EN157" s="198"/>
      <c r="EO157" s="198"/>
      <c r="EP157" s="198"/>
      <c r="EQ157" s="198"/>
      <c r="ER157" s="198"/>
      <c r="ES157" s="198"/>
      <c r="ET157" s="198"/>
      <c r="EU157" s="198"/>
      <c r="EV157" s="198"/>
      <c r="EW157" s="198"/>
      <c r="EX157" s="198"/>
      <c r="EY157" s="198"/>
      <c r="EZ157" s="198"/>
      <c r="FA157" s="198"/>
      <c r="FB157" s="198"/>
      <c r="FC157" s="198"/>
      <c r="FD157" s="198"/>
      <c r="FE157" s="198"/>
      <c r="FF157" s="198"/>
      <c r="FG157" s="198"/>
      <c r="FH157" s="198"/>
      <c r="FI157" s="198"/>
      <c r="FJ157" s="198"/>
      <c r="FK157" s="198"/>
      <c r="FL157" s="198"/>
      <c r="FM157" s="198"/>
      <c r="FN157" s="198"/>
      <c r="FO157" s="198"/>
      <c r="FP157" s="198"/>
      <c r="FQ157" s="198"/>
      <c r="FR157" s="198"/>
      <c r="FS157" s="198"/>
      <c r="FT157" s="198"/>
      <c r="FU157" s="198"/>
      <c r="FV157" s="198"/>
      <c r="FW157" s="198"/>
    </row>
    <row r="158" spans="1:179" s="200" customFormat="1" ht="30" x14ac:dyDescent="0.25">
      <c r="A158" s="194">
        <f t="shared" si="2"/>
        <v>143</v>
      </c>
      <c r="B158" s="195" t="s">
        <v>952</v>
      </c>
      <c r="C158" s="196" t="s">
        <v>237</v>
      </c>
      <c r="D158" s="197">
        <v>0</v>
      </c>
      <c r="E158" s="197"/>
      <c r="F158" s="197">
        <v>0</v>
      </c>
      <c r="G158" s="197">
        <v>2015</v>
      </c>
      <c r="H158" s="197">
        <v>2015</v>
      </c>
      <c r="I158" s="197" t="s">
        <v>375</v>
      </c>
      <c r="J158" s="197" t="s">
        <v>266</v>
      </c>
      <c r="K158" s="197" t="s">
        <v>266</v>
      </c>
      <c r="L158" s="197" t="s">
        <v>266</v>
      </c>
      <c r="M158" s="198"/>
      <c r="N158" s="198"/>
      <c r="O158" s="198"/>
      <c r="P158" s="198"/>
      <c r="Q158" s="198"/>
      <c r="R158" s="198"/>
      <c r="S158" s="198"/>
      <c r="T158" s="198"/>
      <c r="U158" s="198"/>
      <c r="V158" s="198"/>
      <c r="W158" s="198"/>
      <c r="X158" s="198"/>
      <c r="Y158" s="198"/>
      <c r="Z158" s="198"/>
      <c r="AA158" s="198"/>
      <c r="AB158" s="198"/>
      <c r="AC158" s="198"/>
      <c r="AD158" s="198"/>
      <c r="AE158" s="198"/>
      <c r="AF158" s="198"/>
      <c r="AG158" s="198"/>
      <c r="AH158" s="198"/>
      <c r="AI158" s="198"/>
      <c r="AJ158" s="198"/>
      <c r="AK158" s="198"/>
      <c r="AL158" s="198"/>
      <c r="AM158" s="198"/>
      <c r="AN158" s="198"/>
      <c r="AO158" s="198"/>
      <c r="AP158" s="198"/>
      <c r="AQ158" s="198"/>
      <c r="AR158" s="198"/>
      <c r="AS158" s="198"/>
      <c r="AT158" s="198"/>
      <c r="AU158" s="198"/>
      <c r="AV158" s="198"/>
      <c r="AW158" s="198"/>
      <c r="AX158" s="198"/>
      <c r="AY158" s="198"/>
      <c r="AZ158" s="198"/>
      <c r="BA158" s="198"/>
      <c r="BB158" s="198"/>
      <c r="BC158" s="198"/>
      <c r="BD158" s="198"/>
      <c r="BE158" s="198"/>
      <c r="BF158" s="198"/>
      <c r="BG158" s="198"/>
      <c r="BH158" s="198"/>
      <c r="BI158" s="198"/>
      <c r="BJ158" s="198"/>
      <c r="BK158" s="198"/>
      <c r="BL158" s="198"/>
      <c r="BM158" s="198"/>
      <c r="BN158" s="198"/>
      <c r="BO158" s="198"/>
      <c r="BP158" s="198"/>
      <c r="BQ158" s="198"/>
      <c r="BR158" s="198"/>
      <c r="BS158" s="198"/>
      <c r="BT158" s="198"/>
      <c r="BU158" s="198"/>
      <c r="BV158" s="198"/>
      <c r="BW158" s="198"/>
      <c r="BX158" s="198"/>
      <c r="BY158" s="198"/>
      <c r="BZ158" s="198"/>
      <c r="CA158" s="198"/>
      <c r="CB158" s="198"/>
      <c r="CC158" s="198"/>
      <c r="CD158" s="198"/>
      <c r="CE158" s="198"/>
      <c r="CF158" s="198"/>
      <c r="CG158" s="198"/>
      <c r="CH158" s="198"/>
      <c r="CI158" s="198"/>
      <c r="CJ158" s="198"/>
      <c r="CK158" s="198"/>
      <c r="CL158" s="198"/>
      <c r="CM158" s="198"/>
      <c r="CN158" s="198"/>
      <c r="CO158" s="198"/>
      <c r="CP158" s="198"/>
      <c r="CQ158" s="198"/>
      <c r="CR158" s="198"/>
      <c r="CS158" s="198"/>
      <c r="CT158" s="198"/>
      <c r="CU158" s="198"/>
      <c r="CV158" s="198"/>
      <c r="CW158" s="198"/>
      <c r="CX158" s="198"/>
      <c r="CY158" s="198"/>
      <c r="CZ158" s="198"/>
      <c r="DA158" s="198"/>
      <c r="DB158" s="198"/>
      <c r="DC158" s="198"/>
      <c r="DD158" s="198"/>
      <c r="DE158" s="198"/>
      <c r="DF158" s="198"/>
      <c r="DG158" s="198"/>
      <c r="DH158" s="198"/>
      <c r="DI158" s="198"/>
      <c r="DJ158" s="198"/>
      <c r="DK158" s="198"/>
      <c r="DL158" s="198"/>
      <c r="DM158" s="198"/>
      <c r="DN158" s="198"/>
      <c r="DO158" s="198"/>
      <c r="DP158" s="198"/>
      <c r="DQ158" s="198"/>
      <c r="DR158" s="198"/>
      <c r="DS158" s="198"/>
      <c r="DT158" s="198"/>
      <c r="DU158" s="198"/>
      <c r="DV158" s="198"/>
      <c r="DW158" s="198"/>
      <c r="DX158" s="198"/>
      <c r="DY158" s="198"/>
      <c r="DZ158" s="198"/>
      <c r="EA158" s="198"/>
      <c r="EB158" s="198"/>
      <c r="EC158" s="198"/>
      <c r="ED158" s="198"/>
      <c r="EE158" s="198"/>
      <c r="EF158" s="198"/>
      <c r="EG158" s="198"/>
      <c r="EH158" s="198"/>
      <c r="EI158" s="198"/>
      <c r="EJ158" s="198"/>
      <c r="EK158" s="198"/>
      <c r="EL158" s="198"/>
      <c r="EM158" s="198"/>
      <c r="EN158" s="198"/>
      <c r="EO158" s="198"/>
      <c r="EP158" s="198"/>
      <c r="EQ158" s="198"/>
      <c r="ER158" s="198"/>
      <c r="ES158" s="198"/>
      <c r="ET158" s="198"/>
      <c r="EU158" s="198"/>
      <c r="EV158" s="198"/>
      <c r="EW158" s="198"/>
      <c r="EX158" s="198"/>
      <c r="EY158" s="198"/>
      <c r="EZ158" s="198"/>
      <c r="FA158" s="198"/>
      <c r="FB158" s="198"/>
      <c r="FC158" s="198"/>
      <c r="FD158" s="198"/>
      <c r="FE158" s="198"/>
      <c r="FF158" s="198"/>
      <c r="FG158" s="198"/>
      <c r="FH158" s="198"/>
      <c r="FI158" s="198"/>
      <c r="FJ158" s="198"/>
      <c r="FK158" s="198"/>
      <c r="FL158" s="198"/>
      <c r="FM158" s="198"/>
      <c r="FN158" s="198"/>
      <c r="FO158" s="198"/>
      <c r="FP158" s="198"/>
      <c r="FQ158" s="198"/>
      <c r="FR158" s="198"/>
      <c r="FS158" s="198"/>
      <c r="FT158" s="198"/>
      <c r="FU158" s="198"/>
      <c r="FV158" s="198"/>
      <c r="FW158" s="198"/>
    </row>
    <row r="159" spans="1:179" s="200" customFormat="1" ht="30" x14ac:dyDescent="0.25">
      <c r="A159" s="194">
        <f t="shared" si="2"/>
        <v>144</v>
      </c>
      <c r="B159" s="195" t="s">
        <v>953</v>
      </c>
      <c r="C159" s="196" t="s">
        <v>237</v>
      </c>
      <c r="D159" s="197">
        <v>0</v>
      </c>
      <c r="E159" s="197"/>
      <c r="F159" s="197">
        <v>0</v>
      </c>
      <c r="G159" s="197">
        <v>2015</v>
      </c>
      <c r="H159" s="197">
        <v>2015</v>
      </c>
      <c r="I159" s="197" t="s">
        <v>375</v>
      </c>
      <c r="J159" s="197" t="s">
        <v>266</v>
      </c>
      <c r="K159" s="197" t="s">
        <v>266</v>
      </c>
      <c r="L159" s="197" t="s">
        <v>266</v>
      </c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8"/>
      <c r="Y159" s="198"/>
      <c r="Z159" s="198"/>
      <c r="AA159" s="198"/>
      <c r="AB159" s="198"/>
      <c r="AC159" s="198"/>
      <c r="AD159" s="198"/>
      <c r="AE159" s="198"/>
      <c r="AF159" s="198"/>
      <c r="AG159" s="198"/>
      <c r="AH159" s="198"/>
      <c r="AI159" s="198"/>
      <c r="AJ159" s="198"/>
      <c r="AK159" s="198"/>
      <c r="AL159" s="198"/>
      <c r="AM159" s="198"/>
      <c r="AN159" s="198"/>
      <c r="AO159" s="198"/>
      <c r="AP159" s="198"/>
      <c r="AQ159" s="198"/>
      <c r="AR159" s="198"/>
      <c r="AS159" s="198"/>
      <c r="AT159" s="198"/>
      <c r="AU159" s="198"/>
      <c r="AV159" s="198"/>
      <c r="AW159" s="198"/>
      <c r="AX159" s="198"/>
      <c r="AY159" s="198"/>
      <c r="AZ159" s="198"/>
      <c r="BA159" s="198"/>
      <c r="BB159" s="198"/>
      <c r="BC159" s="198"/>
      <c r="BD159" s="198"/>
      <c r="BE159" s="198"/>
      <c r="BF159" s="198"/>
      <c r="BG159" s="198"/>
      <c r="BH159" s="198"/>
      <c r="BI159" s="198"/>
      <c r="BJ159" s="198"/>
      <c r="BK159" s="198"/>
      <c r="BL159" s="198"/>
      <c r="BM159" s="198"/>
      <c r="BN159" s="198"/>
      <c r="BO159" s="198"/>
      <c r="BP159" s="198"/>
      <c r="BQ159" s="198"/>
      <c r="BR159" s="198"/>
      <c r="BS159" s="198"/>
      <c r="BT159" s="198"/>
      <c r="BU159" s="198"/>
      <c r="BV159" s="198"/>
      <c r="BW159" s="198"/>
      <c r="BX159" s="198"/>
      <c r="BY159" s="198"/>
      <c r="BZ159" s="198"/>
      <c r="CA159" s="198"/>
      <c r="CB159" s="198"/>
      <c r="CC159" s="198"/>
      <c r="CD159" s="198"/>
      <c r="CE159" s="198"/>
      <c r="CF159" s="198"/>
      <c r="CG159" s="198"/>
      <c r="CH159" s="198"/>
      <c r="CI159" s="198"/>
      <c r="CJ159" s="198"/>
      <c r="CK159" s="198"/>
      <c r="CL159" s="198"/>
      <c r="CM159" s="198"/>
      <c r="CN159" s="198"/>
      <c r="CO159" s="198"/>
      <c r="CP159" s="198"/>
      <c r="CQ159" s="198"/>
      <c r="CR159" s="198"/>
      <c r="CS159" s="198"/>
      <c r="CT159" s="198"/>
      <c r="CU159" s="198"/>
      <c r="CV159" s="198"/>
      <c r="CW159" s="198"/>
      <c r="CX159" s="198"/>
      <c r="CY159" s="198"/>
      <c r="CZ159" s="198"/>
      <c r="DA159" s="198"/>
      <c r="DB159" s="198"/>
      <c r="DC159" s="198"/>
      <c r="DD159" s="198"/>
      <c r="DE159" s="198"/>
      <c r="DF159" s="198"/>
      <c r="DG159" s="198"/>
      <c r="DH159" s="198"/>
      <c r="DI159" s="198"/>
      <c r="DJ159" s="198"/>
      <c r="DK159" s="198"/>
      <c r="DL159" s="198"/>
      <c r="DM159" s="198"/>
      <c r="DN159" s="198"/>
      <c r="DO159" s="198"/>
      <c r="DP159" s="198"/>
      <c r="DQ159" s="198"/>
      <c r="DR159" s="198"/>
      <c r="DS159" s="198"/>
      <c r="DT159" s="198"/>
      <c r="DU159" s="198"/>
      <c r="DV159" s="198"/>
      <c r="DW159" s="198"/>
      <c r="DX159" s="198"/>
      <c r="DY159" s="198"/>
      <c r="DZ159" s="198"/>
      <c r="EA159" s="198"/>
      <c r="EB159" s="198"/>
      <c r="EC159" s="198"/>
      <c r="ED159" s="198"/>
      <c r="EE159" s="198"/>
      <c r="EF159" s="198"/>
      <c r="EG159" s="198"/>
      <c r="EH159" s="198"/>
      <c r="EI159" s="198"/>
      <c r="EJ159" s="198"/>
      <c r="EK159" s="198"/>
      <c r="EL159" s="198"/>
      <c r="EM159" s="198"/>
      <c r="EN159" s="198"/>
      <c r="EO159" s="198"/>
      <c r="EP159" s="198"/>
      <c r="EQ159" s="198"/>
      <c r="ER159" s="198"/>
      <c r="ES159" s="198"/>
      <c r="ET159" s="198"/>
      <c r="EU159" s="198"/>
      <c r="EV159" s="198"/>
      <c r="EW159" s="198"/>
      <c r="EX159" s="198"/>
      <c r="EY159" s="198"/>
      <c r="EZ159" s="198"/>
      <c r="FA159" s="198"/>
      <c r="FB159" s="198"/>
      <c r="FC159" s="198"/>
      <c r="FD159" s="198"/>
      <c r="FE159" s="198"/>
      <c r="FF159" s="198"/>
      <c r="FG159" s="198"/>
      <c r="FH159" s="198"/>
      <c r="FI159" s="198"/>
      <c r="FJ159" s="198"/>
      <c r="FK159" s="198"/>
      <c r="FL159" s="198"/>
      <c r="FM159" s="198"/>
      <c r="FN159" s="198"/>
      <c r="FO159" s="198"/>
      <c r="FP159" s="198"/>
      <c r="FQ159" s="198"/>
      <c r="FR159" s="198"/>
      <c r="FS159" s="198"/>
      <c r="FT159" s="198"/>
      <c r="FU159" s="198"/>
      <c r="FV159" s="198"/>
      <c r="FW159" s="198"/>
    </row>
    <row r="160" spans="1:179" s="200" customFormat="1" ht="30" x14ac:dyDescent="0.25">
      <c r="A160" s="194">
        <f t="shared" si="2"/>
        <v>145</v>
      </c>
      <c r="B160" s="195" t="s">
        <v>1677</v>
      </c>
      <c r="C160" s="196" t="s">
        <v>237</v>
      </c>
      <c r="D160" s="197">
        <v>0</v>
      </c>
      <c r="E160" s="197"/>
      <c r="F160" s="197">
        <v>0</v>
      </c>
      <c r="G160" s="197">
        <v>2015</v>
      </c>
      <c r="H160" s="197">
        <v>2015</v>
      </c>
      <c r="I160" s="197" t="s">
        <v>375</v>
      </c>
      <c r="J160" s="197" t="s">
        <v>266</v>
      </c>
      <c r="K160" s="197" t="s">
        <v>266</v>
      </c>
      <c r="L160" s="197" t="s">
        <v>266</v>
      </c>
      <c r="M160" s="198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8"/>
      <c r="Y160" s="198"/>
      <c r="Z160" s="198"/>
      <c r="AA160" s="198"/>
      <c r="AB160" s="198"/>
      <c r="AC160" s="198"/>
      <c r="AD160" s="198"/>
      <c r="AE160" s="198"/>
      <c r="AF160" s="198"/>
      <c r="AG160" s="198"/>
      <c r="AH160" s="198"/>
      <c r="AI160" s="198"/>
      <c r="AJ160" s="198"/>
      <c r="AK160" s="198"/>
      <c r="AL160" s="198"/>
      <c r="AM160" s="198"/>
      <c r="AN160" s="198"/>
      <c r="AO160" s="198"/>
      <c r="AP160" s="198"/>
      <c r="AQ160" s="198"/>
      <c r="AR160" s="198"/>
      <c r="AS160" s="198"/>
      <c r="AT160" s="198"/>
      <c r="AU160" s="198"/>
      <c r="AV160" s="198"/>
      <c r="AW160" s="198"/>
      <c r="AX160" s="198"/>
      <c r="AY160" s="198"/>
      <c r="AZ160" s="198"/>
      <c r="BA160" s="198"/>
      <c r="BB160" s="198"/>
      <c r="BC160" s="198"/>
      <c r="BD160" s="198"/>
      <c r="BE160" s="198"/>
      <c r="BF160" s="198"/>
      <c r="BG160" s="198"/>
      <c r="BH160" s="198"/>
      <c r="BI160" s="198"/>
      <c r="BJ160" s="198"/>
      <c r="BK160" s="198"/>
      <c r="BL160" s="198"/>
      <c r="BM160" s="198"/>
      <c r="BN160" s="198"/>
      <c r="BO160" s="198"/>
      <c r="BP160" s="198"/>
      <c r="BQ160" s="198"/>
      <c r="BR160" s="198"/>
      <c r="BS160" s="198"/>
      <c r="BT160" s="198"/>
      <c r="BU160" s="198"/>
      <c r="BV160" s="198"/>
      <c r="BW160" s="198"/>
      <c r="BX160" s="198"/>
      <c r="BY160" s="198"/>
      <c r="BZ160" s="198"/>
      <c r="CA160" s="198"/>
      <c r="CB160" s="198"/>
      <c r="CC160" s="198"/>
      <c r="CD160" s="198"/>
      <c r="CE160" s="198"/>
      <c r="CF160" s="198"/>
      <c r="CG160" s="198"/>
      <c r="CH160" s="198"/>
      <c r="CI160" s="198"/>
      <c r="CJ160" s="198"/>
      <c r="CK160" s="198"/>
      <c r="CL160" s="198"/>
      <c r="CM160" s="198"/>
      <c r="CN160" s="198"/>
      <c r="CO160" s="198"/>
      <c r="CP160" s="198"/>
      <c r="CQ160" s="198"/>
      <c r="CR160" s="198"/>
      <c r="CS160" s="198"/>
      <c r="CT160" s="198"/>
      <c r="CU160" s="198"/>
      <c r="CV160" s="198"/>
      <c r="CW160" s="198"/>
      <c r="CX160" s="198"/>
      <c r="CY160" s="198"/>
      <c r="CZ160" s="198"/>
      <c r="DA160" s="198"/>
      <c r="DB160" s="198"/>
      <c r="DC160" s="198"/>
      <c r="DD160" s="198"/>
      <c r="DE160" s="198"/>
      <c r="DF160" s="198"/>
      <c r="DG160" s="198"/>
      <c r="DH160" s="198"/>
      <c r="DI160" s="198"/>
      <c r="DJ160" s="198"/>
      <c r="DK160" s="198"/>
      <c r="DL160" s="198"/>
      <c r="DM160" s="198"/>
      <c r="DN160" s="198"/>
      <c r="DO160" s="198"/>
      <c r="DP160" s="198"/>
      <c r="DQ160" s="198"/>
      <c r="DR160" s="198"/>
      <c r="DS160" s="198"/>
      <c r="DT160" s="198"/>
      <c r="DU160" s="198"/>
      <c r="DV160" s="198"/>
      <c r="DW160" s="198"/>
      <c r="DX160" s="198"/>
      <c r="DY160" s="198"/>
      <c r="DZ160" s="198"/>
      <c r="EA160" s="198"/>
      <c r="EB160" s="198"/>
      <c r="EC160" s="198"/>
      <c r="ED160" s="198"/>
      <c r="EE160" s="198"/>
      <c r="EF160" s="198"/>
      <c r="EG160" s="198"/>
      <c r="EH160" s="198"/>
      <c r="EI160" s="198"/>
      <c r="EJ160" s="198"/>
      <c r="EK160" s="198"/>
      <c r="EL160" s="198"/>
      <c r="EM160" s="198"/>
      <c r="EN160" s="198"/>
      <c r="EO160" s="198"/>
      <c r="EP160" s="198"/>
      <c r="EQ160" s="198"/>
      <c r="ER160" s="198"/>
      <c r="ES160" s="198"/>
      <c r="ET160" s="198"/>
      <c r="EU160" s="198"/>
      <c r="EV160" s="198"/>
      <c r="EW160" s="198"/>
      <c r="EX160" s="198"/>
      <c r="EY160" s="198"/>
      <c r="EZ160" s="198"/>
      <c r="FA160" s="198"/>
      <c r="FB160" s="198"/>
      <c r="FC160" s="198"/>
      <c r="FD160" s="198"/>
      <c r="FE160" s="198"/>
      <c r="FF160" s="198"/>
      <c r="FG160" s="198"/>
      <c r="FH160" s="198"/>
      <c r="FI160" s="198"/>
      <c r="FJ160" s="198"/>
      <c r="FK160" s="198"/>
      <c r="FL160" s="198"/>
      <c r="FM160" s="198"/>
      <c r="FN160" s="198"/>
      <c r="FO160" s="198"/>
      <c r="FP160" s="198"/>
      <c r="FQ160" s="198"/>
      <c r="FR160" s="198"/>
      <c r="FS160" s="198"/>
      <c r="FT160" s="198"/>
      <c r="FU160" s="198"/>
      <c r="FV160" s="198"/>
      <c r="FW160" s="198"/>
    </row>
    <row r="161" spans="1:179" s="200" customFormat="1" ht="60" x14ac:dyDescent="0.25">
      <c r="A161" s="194">
        <f t="shared" si="2"/>
        <v>146</v>
      </c>
      <c r="B161" s="195" t="s">
        <v>974</v>
      </c>
      <c r="C161" s="196" t="s">
        <v>237</v>
      </c>
      <c r="D161" s="197">
        <v>0</v>
      </c>
      <c r="E161" s="197"/>
      <c r="F161" s="197">
        <v>0</v>
      </c>
      <c r="G161" s="197">
        <v>2015</v>
      </c>
      <c r="H161" s="197">
        <v>2015</v>
      </c>
      <c r="I161" s="197" t="s">
        <v>375</v>
      </c>
      <c r="J161" s="197" t="s">
        <v>266</v>
      </c>
      <c r="K161" s="197" t="s">
        <v>266</v>
      </c>
      <c r="L161" s="197" t="s">
        <v>266</v>
      </c>
      <c r="M161" s="198"/>
      <c r="N161" s="198"/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8"/>
      <c r="AA161" s="198"/>
      <c r="AB161" s="198"/>
      <c r="AC161" s="198"/>
      <c r="AD161" s="198"/>
      <c r="AE161" s="198"/>
      <c r="AF161" s="198"/>
      <c r="AG161" s="198"/>
      <c r="AH161" s="198"/>
      <c r="AI161" s="198"/>
      <c r="AJ161" s="198"/>
      <c r="AK161" s="198"/>
      <c r="AL161" s="198"/>
      <c r="AM161" s="198"/>
      <c r="AN161" s="198"/>
      <c r="AO161" s="198"/>
      <c r="AP161" s="198"/>
      <c r="AQ161" s="198"/>
      <c r="AR161" s="198"/>
      <c r="AS161" s="198"/>
      <c r="AT161" s="198"/>
      <c r="AU161" s="198"/>
      <c r="AV161" s="198"/>
      <c r="AW161" s="198"/>
      <c r="AX161" s="198"/>
      <c r="AY161" s="198"/>
      <c r="AZ161" s="198"/>
      <c r="BA161" s="198"/>
      <c r="BB161" s="198"/>
      <c r="BC161" s="198"/>
      <c r="BD161" s="198"/>
      <c r="BE161" s="198"/>
      <c r="BF161" s="198"/>
      <c r="BG161" s="198"/>
      <c r="BH161" s="198"/>
      <c r="BI161" s="198"/>
      <c r="BJ161" s="198"/>
      <c r="BK161" s="198"/>
      <c r="BL161" s="198"/>
      <c r="BM161" s="198"/>
      <c r="BN161" s="198"/>
      <c r="BO161" s="198"/>
      <c r="BP161" s="198"/>
      <c r="BQ161" s="198"/>
      <c r="BR161" s="198"/>
      <c r="BS161" s="198"/>
      <c r="BT161" s="198"/>
      <c r="BU161" s="198"/>
      <c r="BV161" s="198"/>
      <c r="BW161" s="198"/>
      <c r="BX161" s="198"/>
      <c r="BY161" s="198"/>
      <c r="BZ161" s="198"/>
      <c r="CA161" s="198"/>
      <c r="CB161" s="198"/>
      <c r="CC161" s="198"/>
      <c r="CD161" s="198"/>
      <c r="CE161" s="198"/>
      <c r="CF161" s="198"/>
      <c r="CG161" s="198"/>
      <c r="CH161" s="198"/>
      <c r="CI161" s="198"/>
      <c r="CJ161" s="198"/>
      <c r="CK161" s="198"/>
      <c r="CL161" s="198"/>
      <c r="CM161" s="198"/>
      <c r="CN161" s="198"/>
      <c r="CO161" s="198"/>
      <c r="CP161" s="198"/>
      <c r="CQ161" s="198"/>
      <c r="CR161" s="198"/>
      <c r="CS161" s="198"/>
      <c r="CT161" s="198"/>
      <c r="CU161" s="198"/>
      <c r="CV161" s="198"/>
      <c r="CW161" s="198"/>
      <c r="CX161" s="198"/>
      <c r="CY161" s="198"/>
      <c r="CZ161" s="198"/>
      <c r="DA161" s="198"/>
      <c r="DB161" s="198"/>
      <c r="DC161" s="198"/>
      <c r="DD161" s="198"/>
      <c r="DE161" s="198"/>
      <c r="DF161" s="198"/>
      <c r="DG161" s="198"/>
      <c r="DH161" s="198"/>
      <c r="DI161" s="198"/>
      <c r="DJ161" s="198"/>
      <c r="DK161" s="198"/>
      <c r="DL161" s="198"/>
      <c r="DM161" s="198"/>
      <c r="DN161" s="198"/>
      <c r="DO161" s="198"/>
      <c r="DP161" s="198"/>
      <c r="DQ161" s="198"/>
      <c r="DR161" s="198"/>
      <c r="DS161" s="198"/>
      <c r="DT161" s="198"/>
      <c r="DU161" s="198"/>
      <c r="DV161" s="198"/>
      <c r="DW161" s="198"/>
      <c r="DX161" s="198"/>
      <c r="DY161" s="198"/>
      <c r="DZ161" s="198"/>
      <c r="EA161" s="198"/>
      <c r="EB161" s="198"/>
      <c r="EC161" s="198"/>
      <c r="ED161" s="198"/>
      <c r="EE161" s="198"/>
      <c r="EF161" s="198"/>
      <c r="EG161" s="198"/>
      <c r="EH161" s="198"/>
      <c r="EI161" s="198"/>
      <c r="EJ161" s="198"/>
      <c r="EK161" s="198"/>
      <c r="EL161" s="198"/>
      <c r="EM161" s="198"/>
      <c r="EN161" s="198"/>
      <c r="EO161" s="198"/>
      <c r="EP161" s="198"/>
      <c r="EQ161" s="198"/>
      <c r="ER161" s="198"/>
      <c r="ES161" s="198"/>
      <c r="ET161" s="198"/>
      <c r="EU161" s="198"/>
      <c r="EV161" s="198"/>
      <c r="EW161" s="198"/>
      <c r="EX161" s="198"/>
      <c r="EY161" s="198"/>
      <c r="EZ161" s="198"/>
      <c r="FA161" s="198"/>
      <c r="FB161" s="198"/>
      <c r="FC161" s="198"/>
      <c r="FD161" s="198"/>
      <c r="FE161" s="198"/>
      <c r="FF161" s="198"/>
      <c r="FG161" s="198"/>
      <c r="FH161" s="198"/>
      <c r="FI161" s="198"/>
      <c r="FJ161" s="198"/>
      <c r="FK161" s="198"/>
      <c r="FL161" s="198"/>
      <c r="FM161" s="198"/>
      <c r="FN161" s="198"/>
      <c r="FO161" s="198"/>
      <c r="FP161" s="198"/>
      <c r="FQ161" s="198"/>
      <c r="FR161" s="198"/>
      <c r="FS161" s="198"/>
      <c r="FT161" s="198"/>
      <c r="FU161" s="198"/>
      <c r="FV161" s="198"/>
      <c r="FW161" s="198"/>
    </row>
    <row r="162" spans="1:179" s="200" customFormat="1" ht="60" x14ac:dyDescent="0.25">
      <c r="A162" s="194">
        <f t="shared" si="2"/>
        <v>147</v>
      </c>
      <c r="B162" s="195" t="s">
        <v>975</v>
      </c>
      <c r="C162" s="196" t="s">
        <v>237</v>
      </c>
      <c r="D162" s="197">
        <v>0</v>
      </c>
      <c r="E162" s="197"/>
      <c r="F162" s="197">
        <v>0</v>
      </c>
      <c r="G162" s="197">
        <v>2015</v>
      </c>
      <c r="H162" s="197">
        <v>2015</v>
      </c>
      <c r="I162" s="197" t="s">
        <v>375</v>
      </c>
      <c r="J162" s="197" t="s">
        <v>266</v>
      </c>
      <c r="K162" s="197" t="s">
        <v>266</v>
      </c>
      <c r="L162" s="197" t="s">
        <v>266</v>
      </c>
      <c r="M162" s="198"/>
      <c r="N162" s="198"/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8"/>
      <c r="AA162" s="198"/>
      <c r="AB162" s="198"/>
      <c r="AC162" s="198"/>
      <c r="AD162" s="198"/>
      <c r="AE162" s="198"/>
      <c r="AF162" s="198"/>
      <c r="AG162" s="198"/>
      <c r="AH162" s="198"/>
      <c r="AI162" s="198"/>
      <c r="AJ162" s="198"/>
      <c r="AK162" s="198"/>
      <c r="AL162" s="198"/>
      <c r="AM162" s="198"/>
      <c r="AN162" s="198"/>
      <c r="AO162" s="198"/>
      <c r="AP162" s="198"/>
      <c r="AQ162" s="198"/>
      <c r="AR162" s="198"/>
      <c r="AS162" s="198"/>
      <c r="AT162" s="198"/>
      <c r="AU162" s="198"/>
      <c r="AV162" s="198"/>
      <c r="AW162" s="198"/>
      <c r="AX162" s="198"/>
      <c r="AY162" s="198"/>
      <c r="AZ162" s="198"/>
      <c r="BA162" s="198"/>
      <c r="BB162" s="198"/>
      <c r="BC162" s="198"/>
      <c r="BD162" s="198"/>
      <c r="BE162" s="198"/>
      <c r="BF162" s="198"/>
      <c r="BG162" s="198"/>
      <c r="BH162" s="198"/>
      <c r="BI162" s="198"/>
      <c r="BJ162" s="198"/>
      <c r="BK162" s="198"/>
      <c r="BL162" s="198"/>
      <c r="BM162" s="198"/>
      <c r="BN162" s="198"/>
      <c r="BO162" s="198"/>
      <c r="BP162" s="198"/>
      <c r="BQ162" s="198"/>
      <c r="BR162" s="198"/>
      <c r="BS162" s="198"/>
      <c r="BT162" s="198"/>
      <c r="BU162" s="198"/>
      <c r="BV162" s="198"/>
      <c r="BW162" s="198"/>
      <c r="BX162" s="198"/>
      <c r="BY162" s="198"/>
      <c r="BZ162" s="198"/>
      <c r="CA162" s="198"/>
      <c r="CB162" s="198"/>
      <c r="CC162" s="198"/>
      <c r="CD162" s="198"/>
      <c r="CE162" s="198"/>
      <c r="CF162" s="198"/>
      <c r="CG162" s="198"/>
      <c r="CH162" s="198"/>
      <c r="CI162" s="198"/>
      <c r="CJ162" s="198"/>
      <c r="CK162" s="198"/>
      <c r="CL162" s="198"/>
      <c r="CM162" s="198"/>
      <c r="CN162" s="198"/>
      <c r="CO162" s="198"/>
      <c r="CP162" s="198"/>
      <c r="CQ162" s="198"/>
      <c r="CR162" s="198"/>
      <c r="CS162" s="198"/>
      <c r="CT162" s="198"/>
      <c r="CU162" s="198"/>
      <c r="CV162" s="198"/>
      <c r="CW162" s="198"/>
      <c r="CX162" s="198"/>
      <c r="CY162" s="198"/>
      <c r="CZ162" s="198"/>
      <c r="DA162" s="198"/>
      <c r="DB162" s="198"/>
      <c r="DC162" s="198"/>
      <c r="DD162" s="198"/>
      <c r="DE162" s="198"/>
      <c r="DF162" s="198"/>
      <c r="DG162" s="198"/>
      <c r="DH162" s="198"/>
      <c r="DI162" s="198"/>
      <c r="DJ162" s="198"/>
      <c r="DK162" s="198"/>
      <c r="DL162" s="198"/>
      <c r="DM162" s="198"/>
      <c r="DN162" s="198"/>
      <c r="DO162" s="198"/>
      <c r="DP162" s="198"/>
      <c r="DQ162" s="198"/>
      <c r="DR162" s="198"/>
      <c r="DS162" s="198"/>
      <c r="DT162" s="198"/>
      <c r="DU162" s="198"/>
      <c r="DV162" s="198"/>
      <c r="DW162" s="198"/>
      <c r="DX162" s="198"/>
      <c r="DY162" s="198"/>
      <c r="DZ162" s="198"/>
      <c r="EA162" s="198"/>
      <c r="EB162" s="198"/>
      <c r="EC162" s="198"/>
      <c r="ED162" s="198"/>
      <c r="EE162" s="198"/>
      <c r="EF162" s="198"/>
      <c r="EG162" s="198"/>
      <c r="EH162" s="198"/>
      <c r="EI162" s="198"/>
      <c r="EJ162" s="198"/>
      <c r="EK162" s="198"/>
      <c r="EL162" s="198"/>
      <c r="EM162" s="198"/>
      <c r="EN162" s="198"/>
      <c r="EO162" s="198"/>
      <c r="EP162" s="198"/>
      <c r="EQ162" s="198"/>
      <c r="ER162" s="198"/>
      <c r="ES162" s="198"/>
      <c r="ET162" s="198"/>
      <c r="EU162" s="198"/>
      <c r="EV162" s="198"/>
      <c r="EW162" s="198"/>
      <c r="EX162" s="198"/>
      <c r="EY162" s="198"/>
      <c r="EZ162" s="198"/>
      <c r="FA162" s="198"/>
      <c r="FB162" s="198"/>
      <c r="FC162" s="198"/>
      <c r="FD162" s="198"/>
      <c r="FE162" s="198"/>
      <c r="FF162" s="198"/>
      <c r="FG162" s="198"/>
      <c r="FH162" s="198"/>
      <c r="FI162" s="198"/>
      <c r="FJ162" s="198"/>
      <c r="FK162" s="198"/>
      <c r="FL162" s="198"/>
      <c r="FM162" s="198"/>
      <c r="FN162" s="198"/>
      <c r="FO162" s="198"/>
      <c r="FP162" s="198"/>
      <c r="FQ162" s="198"/>
      <c r="FR162" s="198"/>
      <c r="FS162" s="198"/>
      <c r="FT162" s="198"/>
      <c r="FU162" s="198"/>
      <c r="FV162" s="198"/>
      <c r="FW162" s="198"/>
    </row>
    <row r="163" spans="1:179" s="200" customFormat="1" ht="60" x14ac:dyDescent="0.25">
      <c r="A163" s="194">
        <f t="shared" si="2"/>
        <v>148</v>
      </c>
      <c r="B163" s="195" t="s">
        <v>976</v>
      </c>
      <c r="C163" s="196" t="s">
        <v>237</v>
      </c>
      <c r="D163" s="197">
        <v>0</v>
      </c>
      <c r="E163" s="197"/>
      <c r="F163" s="197">
        <v>0</v>
      </c>
      <c r="G163" s="197">
        <v>2015</v>
      </c>
      <c r="H163" s="197">
        <v>2015</v>
      </c>
      <c r="I163" s="197" t="s">
        <v>375</v>
      </c>
      <c r="J163" s="197" t="s">
        <v>266</v>
      </c>
      <c r="K163" s="197" t="s">
        <v>266</v>
      </c>
      <c r="L163" s="197" t="s">
        <v>266</v>
      </c>
      <c r="M163" s="198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8"/>
      <c r="AA163" s="198"/>
      <c r="AB163" s="198"/>
      <c r="AC163" s="198"/>
      <c r="AD163" s="198"/>
      <c r="AE163" s="198"/>
      <c r="AF163" s="198"/>
      <c r="AG163" s="198"/>
      <c r="AH163" s="198"/>
      <c r="AI163" s="198"/>
      <c r="AJ163" s="198"/>
      <c r="AK163" s="198"/>
      <c r="AL163" s="198"/>
      <c r="AM163" s="198"/>
      <c r="AN163" s="198"/>
      <c r="AO163" s="198"/>
      <c r="AP163" s="198"/>
      <c r="AQ163" s="198"/>
      <c r="AR163" s="198"/>
      <c r="AS163" s="198"/>
      <c r="AT163" s="198"/>
      <c r="AU163" s="198"/>
      <c r="AV163" s="198"/>
      <c r="AW163" s="198"/>
      <c r="AX163" s="198"/>
      <c r="AY163" s="198"/>
      <c r="AZ163" s="198"/>
      <c r="BA163" s="198"/>
      <c r="BB163" s="198"/>
      <c r="BC163" s="198"/>
      <c r="BD163" s="198"/>
      <c r="BE163" s="198"/>
      <c r="BF163" s="198"/>
      <c r="BG163" s="198"/>
      <c r="BH163" s="198"/>
      <c r="BI163" s="198"/>
      <c r="BJ163" s="198"/>
      <c r="BK163" s="198"/>
      <c r="BL163" s="198"/>
      <c r="BM163" s="198"/>
      <c r="BN163" s="198"/>
      <c r="BO163" s="198"/>
      <c r="BP163" s="198"/>
      <c r="BQ163" s="198"/>
      <c r="BR163" s="198"/>
      <c r="BS163" s="198"/>
      <c r="BT163" s="198"/>
      <c r="BU163" s="198"/>
      <c r="BV163" s="198"/>
      <c r="BW163" s="198"/>
      <c r="BX163" s="198"/>
      <c r="BY163" s="198"/>
      <c r="BZ163" s="198"/>
      <c r="CA163" s="198"/>
      <c r="CB163" s="198"/>
      <c r="CC163" s="198"/>
      <c r="CD163" s="198"/>
      <c r="CE163" s="198"/>
      <c r="CF163" s="198"/>
      <c r="CG163" s="198"/>
      <c r="CH163" s="198"/>
      <c r="CI163" s="198"/>
      <c r="CJ163" s="198"/>
      <c r="CK163" s="198"/>
      <c r="CL163" s="198"/>
      <c r="CM163" s="198"/>
      <c r="CN163" s="198"/>
      <c r="CO163" s="198"/>
      <c r="CP163" s="198"/>
      <c r="CQ163" s="198"/>
      <c r="CR163" s="198"/>
      <c r="CS163" s="198"/>
      <c r="CT163" s="198"/>
      <c r="CU163" s="198"/>
      <c r="CV163" s="198"/>
      <c r="CW163" s="198"/>
      <c r="CX163" s="198"/>
      <c r="CY163" s="198"/>
      <c r="CZ163" s="198"/>
      <c r="DA163" s="198"/>
      <c r="DB163" s="198"/>
      <c r="DC163" s="198"/>
      <c r="DD163" s="198"/>
      <c r="DE163" s="198"/>
      <c r="DF163" s="198"/>
      <c r="DG163" s="198"/>
      <c r="DH163" s="198"/>
      <c r="DI163" s="198"/>
      <c r="DJ163" s="198"/>
      <c r="DK163" s="198"/>
      <c r="DL163" s="198"/>
      <c r="DM163" s="198"/>
      <c r="DN163" s="198"/>
      <c r="DO163" s="198"/>
      <c r="DP163" s="198"/>
      <c r="DQ163" s="198"/>
      <c r="DR163" s="198"/>
      <c r="DS163" s="198"/>
      <c r="DT163" s="198"/>
      <c r="DU163" s="198"/>
      <c r="DV163" s="198"/>
      <c r="DW163" s="198"/>
      <c r="DX163" s="198"/>
      <c r="DY163" s="198"/>
      <c r="DZ163" s="198"/>
      <c r="EA163" s="198"/>
      <c r="EB163" s="198"/>
      <c r="EC163" s="198"/>
      <c r="ED163" s="198"/>
      <c r="EE163" s="198"/>
      <c r="EF163" s="198"/>
      <c r="EG163" s="198"/>
      <c r="EH163" s="198"/>
      <c r="EI163" s="198"/>
      <c r="EJ163" s="198"/>
      <c r="EK163" s="198"/>
      <c r="EL163" s="198"/>
      <c r="EM163" s="198"/>
      <c r="EN163" s="198"/>
      <c r="EO163" s="198"/>
      <c r="EP163" s="198"/>
      <c r="EQ163" s="198"/>
      <c r="ER163" s="198"/>
      <c r="ES163" s="198"/>
      <c r="ET163" s="198"/>
      <c r="EU163" s="198"/>
      <c r="EV163" s="198"/>
      <c r="EW163" s="198"/>
      <c r="EX163" s="198"/>
      <c r="EY163" s="198"/>
      <c r="EZ163" s="198"/>
      <c r="FA163" s="198"/>
      <c r="FB163" s="198"/>
      <c r="FC163" s="198"/>
      <c r="FD163" s="198"/>
      <c r="FE163" s="198"/>
      <c r="FF163" s="198"/>
      <c r="FG163" s="198"/>
      <c r="FH163" s="198"/>
      <c r="FI163" s="198"/>
      <c r="FJ163" s="198"/>
      <c r="FK163" s="198"/>
      <c r="FL163" s="198"/>
      <c r="FM163" s="198"/>
      <c r="FN163" s="198"/>
      <c r="FO163" s="198"/>
      <c r="FP163" s="198"/>
      <c r="FQ163" s="198"/>
      <c r="FR163" s="198"/>
      <c r="FS163" s="198"/>
      <c r="FT163" s="198"/>
      <c r="FU163" s="198"/>
      <c r="FV163" s="198"/>
      <c r="FW163" s="198"/>
    </row>
    <row r="164" spans="1:179" s="200" customFormat="1" ht="60" x14ac:dyDescent="0.25">
      <c r="A164" s="194">
        <f t="shared" si="2"/>
        <v>149</v>
      </c>
      <c r="B164" s="195" t="s">
        <v>977</v>
      </c>
      <c r="C164" s="196" t="s">
        <v>237</v>
      </c>
      <c r="D164" s="197">
        <v>0</v>
      </c>
      <c r="E164" s="197"/>
      <c r="F164" s="197">
        <v>0</v>
      </c>
      <c r="G164" s="197">
        <v>2015</v>
      </c>
      <c r="H164" s="197">
        <v>2015</v>
      </c>
      <c r="I164" s="197" t="s">
        <v>375</v>
      </c>
      <c r="J164" s="197" t="s">
        <v>266</v>
      </c>
      <c r="K164" s="197" t="s">
        <v>266</v>
      </c>
      <c r="L164" s="197" t="s">
        <v>266</v>
      </c>
      <c r="M164" s="198"/>
      <c r="N164" s="198"/>
      <c r="O164" s="198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8"/>
      <c r="AA164" s="198"/>
      <c r="AB164" s="198"/>
      <c r="AC164" s="198"/>
      <c r="AD164" s="198"/>
      <c r="AE164" s="198"/>
      <c r="AF164" s="198"/>
      <c r="AG164" s="198"/>
      <c r="AH164" s="198"/>
      <c r="AI164" s="198"/>
      <c r="AJ164" s="198"/>
      <c r="AK164" s="198"/>
      <c r="AL164" s="198"/>
      <c r="AM164" s="198"/>
      <c r="AN164" s="198"/>
      <c r="AO164" s="198"/>
      <c r="AP164" s="198"/>
      <c r="AQ164" s="198"/>
      <c r="AR164" s="198"/>
      <c r="AS164" s="198"/>
      <c r="AT164" s="198"/>
      <c r="AU164" s="198"/>
      <c r="AV164" s="198"/>
      <c r="AW164" s="198"/>
      <c r="AX164" s="198"/>
      <c r="AY164" s="198"/>
      <c r="AZ164" s="198"/>
      <c r="BA164" s="198"/>
      <c r="BB164" s="198"/>
      <c r="BC164" s="198"/>
      <c r="BD164" s="198"/>
      <c r="BE164" s="198"/>
      <c r="BF164" s="198"/>
      <c r="BG164" s="198"/>
      <c r="BH164" s="198"/>
      <c r="BI164" s="198"/>
      <c r="BJ164" s="198"/>
      <c r="BK164" s="198"/>
      <c r="BL164" s="198"/>
      <c r="BM164" s="198"/>
      <c r="BN164" s="198"/>
      <c r="BO164" s="198"/>
      <c r="BP164" s="198"/>
      <c r="BQ164" s="198"/>
      <c r="BR164" s="198"/>
      <c r="BS164" s="198"/>
      <c r="BT164" s="198"/>
      <c r="BU164" s="198"/>
      <c r="BV164" s="198"/>
      <c r="BW164" s="198"/>
      <c r="BX164" s="198"/>
      <c r="BY164" s="198"/>
      <c r="BZ164" s="198"/>
      <c r="CA164" s="198"/>
      <c r="CB164" s="198"/>
      <c r="CC164" s="198"/>
      <c r="CD164" s="198"/>
      <c r="CE164" s="198"/>
      <c r="CF164" s="198"/>
      <c r="CG164" s="198"/>
      <c r="CH164" s="198"/>
      <c r="CI164" s="198"/>
      <c r="CJ164" s="198"/>
      <c r="CK164" s="198"/>
      <c r="CL164" s="198"/>
      <c r="CM164" s="198"/>
      <c r="CN164" s="198"/>
      <c r="CO164" s="198"/>
      <c r="CP164" s="198"/>
      <c r="CQ164" s="198"/>
      <c r="CR164" s="198"/>
      <c r="CS164" s="198"/>
      <c r="CT164" s="198"/>
      <c r="CU164" s="198"/>
      <c r="CV164" s="198"/>
      <c r="CW164" s="198"/>
      <c r="CX164" s="198"/>
      <c r="CY164" s="198"/>
      <c r="CZ164" s="198"/>
      <c r="DA164" s="198"/>
      <c r="DB164" s="198"/>
      <c r="DC164" s="198"/>
      <c r="DD164" s="198"/>
      <c r="DE164" s="198"/>
      <c r="DF164" s="198"/>
      <c r="DG164" s="198"/>
      <c r="DH164" s="198"/>
      <c r="DI164" s="198"/>
      <c r="DJ164" s="198"/>
      <c r="DK164" s="198"/>
      <c r="DL164" s="198"/>
      <c r="DM164" s="198"/>
      <c r="DN164" s="198"/>
      <c r="DO164" s="198"/>
      <c r="DP164" s="198"/>
      <c r="DQ164" s="198"/>
      <c r="DR164" s="198"/>
      <c r="DS164" s="198"/>
      <c r="DT164" s="198"/>
      <c r="DU164" s="198"/>
      <c r="DV164" s="198"/>
      <c r="DW164" s="198"/>
      <c r="DX164" s="198"/>
      <c r="DY164" s="198"/>
      <c r="DZ164" s="198"/>
      <c r="EA164" s="198"/>
      <c r="EB164" s="198"/>
      <c r="EC164" s="198"/>
      <c r="ED164" s="198"/>
      <c r="EE164" s="198"/>
      <c r="EF164" s="198"/>
      <c r="EG164" s="198"/>
      <c r="EH164" s="198"/>
      <c r="EI164" s="198"/>
      <c r="EJ164" s="198"/>
      <c r="EK164" s="198"/>
      <c r="EL164" s="198"/>
      <c r="EM164" s="198"/>
      <c r="EN164" s="198"/>
      <c r="EO164" s="198"/>
      <c r="EP164" s="198"/>
      <c r="EQ164" s="198"/>
      <c r="ER164" s="198"/>
      <c r="ES164" s="198"/>
      <c r="ET164" s="198"/>
      <c r="EU164" s="198"/>
      <c r="EV164" s="198"/>
      <c r="EW164" s="198"/>
      <c r="EX164" s="198"/>
      <c r="EY164" s="198"/>
      <c r="EZ164" s="198"/>
      <c r="FA164" s="198"/>
      <c r="FB164" s="198"/>
      <c r="FC164" s="198"/>
      <c r="FD164" s="198"/>
      <c r="FE164" s="198"/>
      <c r="FF164" s="198"/>
      <c r="FG164" s="198"/>
      <c r="FH164" s="198"/>
      <c r="FI164" s="198"/>
      <c r="FJ164" s="198"/>
      <c r="FK164" s="198"/>
      <c r="FL164" s="198"/>
      <c r="FM164" s="198"/>
      <c r="FN164" s="198"/>
      <c r="FO164" s="198"/>
      <c r="FP164" s="198"/>
      <c r="FQ164" s="198"/>
      <c r="FR164" s="198"/>
      <c r="FS164" s="198"/>
      <c r="FT164" s="198"/>
      <c r="FU164" s="198"/>
      <c r="FV164" s="198"/>
      <c r="FW164" s="198"/>
    </row>
    <row r="165" spans="1:179" s="200" customFormat="1" ht="60" x14ac:dyDescent="0.25">
      <c r="A165" s="194">
        <f t="shared" si="2"/>
        <v>150</v>
      </c>
      <c r="B165" s="195" t="s">
        <v>978</v>
      </c>
      <c r="C165" s="196" t="s">
        <v>237</v>
      </c>
      <c r="D165" s="197">
        <v>0</v>
      </c>
      <c r="E165" s="197"/>
      <c r="F165" s="197">
        <v>0</v>
      </c>
      <c r="G165" s="197">
        <v>2015</v>
      </c>
      <c r="H165" s="197">
        <v>2015</v>
      </c>
      <c r="I165" s="197" t="s">
        <v>375</v>
      </c>
      <c r="J165" s="197" t="s">
        <v>266</v>
      </c>
      <c r="K165" s="197" t="s">
        <v>266</v>
      </c>
      <c r="L165" s="197" t="s">
        <v>266</v>
      </c>
      <c r="M165" s="198"/>
      <c r="N165" s="198"/>
      <c r="O165" s="198"/>
      <c r="P165" s="198"/>
      <c r="Q165" s="198"/>
      <c r="R165" s="198"/>
      <c r="S165" s="198"/>
      <c r="T165" s="198"/>
      <c r="U165" s="198"/>
      <c r="V165" s="198"/>
      <c r="W165" s="198"/>
      <c r="X165" s="198"/>
      <c r="Y165" s="198"/>
      <c r="Z165" s="198"/>
      <c r="AA165" s="198"/>
      <c r="AB165" s="198"/>
      <c r="AC165" s="198"/>
      <c r="AD165" s="198"/>
      <c r="AE165" s="198"/>
      <c r="AF165" s="198"/>
      <c r="AG165" s="198"/>
      <c r="AH165" s="198"/>
      <c r="AI165" s="198"/>
      <c r="AJ165" s="198"/>
      <c r="AK165" s="198"/>
      <c r="AL165" s="198"/>
      <c r="AM165" s="198"/>
      <c r="AN165" s="198"/>
      <c r="AO165" s="198"/>
      <c r="AP165" s="198"/>
      <c r="AQ165" s="198"/>
      <c r="AR165" s="198"/>
      <c r="AS165" s="198"/>
      <c r="AT165" s="198"/>
      <c r="AU165" s="198"/>
      <c r="AV165" s="198"/>
      <c r="AW165" s="198"/>
      <c r="AX165" s="198"/>
      <c r="AY165" s="198"/>
      <c r="AZ165" s="198"/>
      <c r="BA165" s="198"/>
      <c r="BB165" s="198"/>
      <c r="BC165" s="198"/>
      <c r="BD165" s="198"/>
      <c r="BE165" s="198"/>
      <c r="BF165" s="198"/>
      <c r="BG165" s="198"/>
      <c r="BH165" s="198"/>
      <c r="BI165" s="198"/>
      <c r="BJ165" s="198"/>
      <c r="BK165" s="198"/>
      <c r="BL165" s="198"/>
      <c r="BM165" s="198"/>
      <c r="BN165" s="198"/>
      <c r="BO165" s="198"/>
      <c r="BP165" s="198"/>
      <c r="BQ165" s="198"/>
      <c r="BR165" s="198"/>
      <c r="BS165" s="198"/>
      <c r="BT165" s="198"/>
      <c r="BU165" s="198"/>
      <c r="BV165" s="198"/>
      <c r="BW165" s="198"/>
      <c r="BX165" s="198"/>
      <c r="BY165" s="198"/>
      <c r="BZ165" s="198"/>
      <c r="CA165" s="198"/>
      <c r="CB165" s="198"/>
      <c r="CC165" s="198"/>
      <c r="CD165" s="198"/>
      <c r="CE165" s="198"/>
      <c r="CF165" s="198"/>
      <c r="CG165" s="198"/>
      <c r="CH165" s="198"/>
      <c r="CI165" s="198"/>
      <c r="CJ165" s="198"/>
      <c r="CK165" s="198"/>
      <c r="CL165" s="198"/>
      <c r="CM165" s="198"/>
      <c r="CN165" s="198"/>
      <c r="CO165" s="198"/>
      <c r="CP165" s="198"/>
      <c r="CQ165" s="198"/>
      <c r="CR165" s="198"/>
      <c r="CS165" s="198"/>
      <c r="CT165" s="198"/>
      <c r="CU165" s="198"/>
      <c r="CV165" s="198"/>
      <c r="CW165" s="198"/>
      <c r="CX165" s="198"/>
      <c r="CY165" s="198"/>
      <c r="CZ165" s="198"/>
      <c r="DA165" s="198"/>
      <c r="DB165" s="198"/>
      <c r="DC165" s="198"/>
      <c r="DD165" s="198"/>
      <c r="DE165" s="198"/>
      <c r="DF165" s="198"/>
      <c r="DG165" s="198"/>
      <c r="DH165" s="198"/>
      <c r="DI165" s="198"/>
      <c r="DJ165" s="198"/>
      <c r="DK165" s="198"/>
      <c r="DL165" s="198"/>
      <c r="DM165" s="198"/>
      <c r="DN165" s="198"/>
      <c r="DO165" s="198"/>
      <c r="DP165" s="198"/>
      <c r="DQ165" s="198"/>
      <c r="DR165" s="198"/>
      <c r="DS165" s="198"/>
      <c r="DT165" s="198"/>
      <c r="DU165" s="198"/>
      <c r="DV165" s="198"/>
      <c r="DW165" s="198"/>
      <c r="DX165" s="198"/>
      <c r="DY165" s="198"/>
      <c r="DZ165" s="198"/>
      <c r="EA165" s="198"/>
      <c r="EB165" s="198"/>
      <c r="EC165" s="198"/>
      <c r="ED165" s="198"/>
      <c r="EE165" s="198"/>
      <c r="EF165" s="198"/>
      <c r="EG165" s="198"/>
      <c r="EH165" s="198"/>
      <c r="EI165" s="198"/>
      <c r="EJ165" s="198"/>
      <c r="EK165" s="198"/>
      <c r="EL165" s="198"/>
      <c r="EM165" s="198"/>
      <c r="EN165" s="198"/>
      <c r="EO165" s="198"/>
      <c r="EP165" s="198"/>
      <c r="EQ165" s="198"/>
      <c r="ER165" s="198"/>
      <c r="ES165" s="198"/>
      <c r="ET165" s="198"/>
      <c r="EU165" s="198"/>
      <c r="EV165" s="198"/>
      <c r="EW165" s="198"/>
      <c r="EX165" s="198"/>
      <c r="EY165" s="198"/>
      <c r="EZ165" s="198"/>
      <c r="FA165" s="198"/>
      <c r="FB165" s="198"/>
      <c r="FC165" s="198"/>
      <c r="FD165" s="198"/>
      <c r="FE165" s="198"/>
      <c r="FF165" s="198"/>
      <c r="FG165" s="198"/>
      <c r="FH165" s="198"/>
      <c r="FI165" s="198"/>
      <c r="FJ165" s="198"/>
      <c r="FK165" s="198"/>
      <c r="FL165" s="198"/>
      <c r="FM165" s="198"/>
      <c r="FN165" s="198"/>
      <c r="FO165" s="198"/>
      <c r="FP165" s="198"/>
      <c r="FQ165" s="198"/>
      <c r="FR165" s="198"/>
      <c r="FS165" s="198"/>
      <c r="FT165" s="198"/>
      <c r="FU165" s="198"/>
      <c r="FV165" s="198"/>
      <c r="FW165" s="198"/>
    </row>
    <row r="166" spans="1:179" s="200" customFormat="1" ht="60" x14ac:dyDescent="0.25">
      <c r="A166" s="194">
        <f t="shared" si="2"/>
        <v>151</v>
      </c>
      <c r="B166" s="195" t="s">
        <v>979</v>
      </c>
      <c r="C166" s="196" t="s">
        <v>237</v>
      </c>
      <c r="D166" s="197">
        <v>0</v>
      </c>
      <c r="E166" s="197"/>
      <c r="F166" s="197">
        <v>0</v>
      </c>
      <c r="G166" s="197">
        <v>2015</v>
      </c>
      <c r="H166" s="197">
        <v>2015</v>
      </c>
      <c r="I166" s="197" t="s">
        <v>375</v>
      </c>
      <c r="J166" s="197" t="s">
        <v>266</v>
      </c>
      <c r="K166" s="197" t="s">
        <v>266</v>
      </c>
      <c r="L166" s="197" t="s">
        <v>266</v>
      </c>
      <c r="M166" s="198"/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8"/>
      <c r="Y166" s="198"/>
      <c r="Z166" s="198"/>
      <c r="AA166" s="198"/>
      <c r="AB166" s="198"/>
      <c r="AC166" s="198"/>
      <c r="AD166" s="198"/>
      <c r="AE166" s="198"/>
      <c r="AF166" s="198"/>
      <c r="AG166" s="198"/>
      <c r="AH166" s="198"/>
      <c r="AI166" s="198"/>
      <c r="AJ166" s="198"/>
      <c r="AK166" s="198"/>
      <c r="AL166" s="198"/>
      <c r="AM166" s="198"/>
      <c r="AN166" s="198"/>
      <c r="AO166" s="198"/>
      <c r="AP166" s="198"/>
      <c r="AQ166" s="198"/>
      <c r="AR166" s="198"/>
      <c r="AS166" s="198"/>
      <c r="AT166" s="198"/>
      <c r="AU166" s="198"/>
      <c r="AV166" s="198"/>
      <c r="AW166" s="198"/>
      <c r="AX166" s="198"/>
      <c r="AY166" s="198"/>
      <c r="AZ166" s="198"/>
      <c r="BA166" s="198"/>
      <c r="BB166" s="198"/>
      <c r="BC166" s="198"/>
      <c r="BD166" s="198"/>
      <c r="BE166" s="198"/>
      <c r="BF166" s="198"/>
      <c r="BG166" s="198"/>
      <c r="BH166" s="198"/>
      <c r="BI166" s="198"/>
      <c r="BJ166" s="198"/>
      <c r="BK166" s="198"/>
      <c r="BL166" s="198"/>
      <c r="BM166" s="198"/>
      <c r="BN166" s="198"/>
      <c r="BO166" s="198"/>
      <c r="BP166" s="198"/>
      <c r="BQ166" s="198"/>
      <c r="BR166" s="198"/>
      <c r="BS166" s="198"/>
      <c r="BT166" s="198"/>
      <c r="BU166" s="198"/>
      <c r="BV166" s="198"/>
      <c r="BW166" s="198"/>
      <c r="BX166" s="198"/>
      <c r="BY166" s="198"/>
      <c r="BZ166" s="198"/>
      <c r="CA166" s="198"/>
      <c r="CB166" s="198"/>
      <c r="CC166" s="198"/>
      <c r="CD166" s="198"/>
      <c r="CE166" s="198"/>
      <c r="CF166" s="198"/>
      <c r="CG166" s="198"/>
      <c r="CH166" s="198"/>
      <c r="CI166" s="198"/>
      <c r="CJ166" s="198"/>
      <c r="CK166" s="198"/>
      <c r="CL166" s="198"/>
      <c r="CM166" s="198"/>
      <c r="CN166" s="198"/>
      <c r="CO166" s="198"/>
      <c r="CP166" s="198"/>
      <c r="CQ166" s="198"/>
      <c r="CR166" s="198"/>
      <c r="CS166" s="198"/>
      <c r="CT166" s="198"/>
      <c r="CU166" s="198"/>
      <c r="CV166" s="198"/>
      <c r="CW166" s="198"/>
      <c r="CX166" s="198"/>
      <c r="CY166" s="198"/>
      <c r="CZ166" s="198"/>
      <c r="DA166" s="198"/>
      <c r="DB166" s="198"/>
      <c r="DC166" s="198"/>
      <c r="DD166" s="198"/>
      <c r="DE166" s="198"/>
      <c r="DF166" s="198"/>
      <c r="DG166" s="198"/>
      <c r="DH166" s="198"/>
      <c r="DI166" s="198"/>
      <c r="DJ166" s="198"/>
      <c r="DK166" s="198"/>
      <c r="DL166" s="198"/>
      <c r="DM166" s="198"/>
      <c r="DN166" s="198"/>
      <c r="DO166" s="198"/>
      <c r="DP166" s="198"/>
      <c r="DQ166" s="198"/>
      <c r="DR166" s="198"/>
      <c r="DS166" s="198"/>
      <c r="DT166" s="198"/>
      <c r="DU166" s="198"/>
      <c r="DV166" s="198"/>
      <c r="DW166" s="198"/>
      <c r="DX166" s="198"/>
      <c r="DY166" s="198"/>
      <c r="DZ166" s="198"/>
      <c r="EA166" s="198"/>
      <c r="EB166" s="198"/>
      <c r="EC166" s="198"/>
      <c r="ED166" s="198"/>
      <c r="EE166" s="198"/>
      <c r="EF166" s="198"/>
      <c r="EG166" s="198"/>
      <c r="EH166" s="198"/>
      <c r="EI166" s="198"/>
      <c r="EJ166" s="198"/>
      <c r="EK166" s="198"/>
      <c r="EL166" s="198"/>
      <c r="EM166" s="198"/>
      <c r="EN166" s="198"/>
      <c r="EO166" s="198"/>
      <c r="EP166" s="198"/>
      <c r="EQ166" s="198"/>
      <c r="ER166" s="198"/>
      <c r="ES166" s="198"/>
      <c r="ET166" s="198"/>
      <c r="EU166" s="198"/>
      <c r="EV166" s="198"/>
      <c r="EW166" s="198"/>
      <c r="EX166" s="198"/>
      <c r="EY166" s="198"/>
      <c r="EZ166" s="198"/>
      <c r="FA166" s="198"/>
      <c r="FB166" s="198"/>
      <c r="FC166" s="198"/>
      <c r="FD166" s="198"/>
      <c r="FE166" s="198"/>
      <c r="FF166" s="198"/>
      <c r="FG166" s="198"/>
      <c r="FH166" s="198"/>
      <c r="FI166" s="198"/>
      <c r="FJ166" s="198"/>
      <c r="FK166" s="198"/>
      <c r="FL166" s="198"/>
      <c r="FM166" s="198"/>
      <c r="FN166" s="198"/>
      <c r="FO166" s="198"/>
      <c r="FP166" s="198"/>
      <c r="FQ166" s="198"/>
      <c r="FR166" s="198"/>
      <c r="FS166" s="198"/>
      <c r="FT166" s="198"/>
      <c r="FU166" s="198"/>
      <c r="FV166" s="198"/>
      <c r="FW166" s="198"/>
    </row>
    <row r="167" spans="1:179" s="200" customFormat="1" ht="30" x14ac:dyDescent="0.25">
      <c r="A167" s="194">
        <f t="shared" si="2"/>
        <v>152</v>
      </c>
      <c r="B167" s="195" t="s">
        <v>1030</v>
      </c>
      <c r="C167" s="196" t="s">
        <v>237</v>
      </c>
      <c r="D167" s="197">
        <v>0.25</v>
      </c>
      <c r="E167" s="197"/>
      <c r="F167" s="197">
        <v>0</v>
      </c>
      <c r="G167" s="197">
        <v>2015</v>
      </c>
      <c r="H167" s="197">
        <v>2015</v>
      </c>
      <c r="I167" s="197" t="s">
        <v>375</v>
      </c>
      <c r="J167" s="197" t="s">
        <v>266</v>
      </c>
      <c r="K167" s="197" t="s">
        <v>266</v>
      </c>
      <c r="L167" s="197" t="s">
        <v>266</v>
      </c>
      <c r="M167" s="198"/>
      <c r="N167" s="198"/>
      <c r="O167" s="198"/>
      <c r="P167" s="198"/>
      <c r="Q167" s="198"/>
      <c r="R167" s="198"/>
      <c r="S167" s="198"/>
      <c r="T167" s="198"/>
      <c r="U167" s="198"/>
      <c r="V167" s="198"/>
      <c r="W167" s="198"/>
      <c r="X167" s="198"/>
      <c r="Y167" s="198"/>
      <c r="Z167" s="198"/>
      <c r="AA167" s="198"/>
      <c r="AB167" s="198"/>
      <c r="AC167" s="198"/>
      <c r="AD167" s="198"/>
      <c r="AE167" s="198"/>
      <c r="AF167" s="198"/>
      <c r="AG167" s="198"/>
      <c r="AH167" s="198"/>
      <c r="AI167" s="198"/>
      <c r="AJ167" s="198"/>
      <c r="AK167" s="198"/>
      <c r="AL167" s="198"/>
      <c r="AM167" s="198"/>
      <c r="AN167" s="198"/>
      <c r="AO167" s="198"/>
      <c r="AP167" s="198"/>
      <c r="AQ167" s="198"/>
      <c r="AR167" s="198"/>
      <c r="AS167" s="198"/>
      <c r="AT167" s="198"/>
      <c r="AU167" s="198"/>
      <c r="AV167" s="198"/>
      <c r="AW167" s="198"/>
      <c r="AX167" s="198"/>
      <c r="AY167" s="198"/>
      <c r="AZ167" s="198"/>
      <c r="BA167" s="198"/>
      <c r="BB167" s="198"/>
      <c r="BC167" s="198"/>
      <c r="BD167" s="198"/>
      <c r="BE167" s="198"/>
      <c r="BF167" s="198"/>
      <c r="BG167" s="198"/>
      <c r="BH167" s="198"/>
      <c r="BI167" s="198"/>
      <c r="BJ167" s="198"/>
      <c r="BK167" s="198"/>
      <c r="BL167" s="198"/>
      <c r="BM167" s="198"/>
      <c r="BN167" s="198"/>
      <c r="BO167" s="198"/>
      <c r="BP167" s="198"/>
      <c r="BQ167" s="198"/>
      <c r="BR167" s="198"/>
      <c r="BS167" s="198"/>
      <c r="BT167" s="198"/>
      <c r="BU167" s="198"/>
      <c r="BV167" s="198"/>
      <c r="BW167" s="198"/>
      <c r="BX167" s="198"/>
      <c r="BY167" s="198"/>
      <c r="BZ167" s="198"/>
      <c r="CA167" s="198"/>
      <c r="CB167" s="198"/>
      <c r="CC167" s="198"/>
      <c r="CD167" s="198"/>
      <c r="CE167" s="198"/>
      <c r="CF167" s="198"/>
      <c r="CG167" s="198"/>
      <c r="CH167" s="198"/>
      <c r="CI167" s="198"/>
      <c r="CJ167" s="198"/>
      <c r="CK167" s="198"/>
      <c r="CL167" s="198"/>
      <c r="CM167" s="198"/>
      <c r="CN167" s="198"/>
      <c r="CO167" s="198"/>
      <c r="CP167" s="198"/>
      <c r="CQ167" s="198"/>
      <c r="CR167" s="198"/>
      <c r="CS167" s="198"/>
      <c r="CT167" s="198"/>
      <c r="CU167" s="198"/>
      <c r="CV167" s="198"/>
      <c r="CW167" s="198"/>
      <c r="CX167" s="198"/>
      <c r="CY167" s="198"/>
      <c r="CZ167" s="198"/>
      <c r="DA167" s="198"/>
      <c r="DB167" s="198"/>
      <c r="DC167" s="198"/>
      <c r="DD167" s="198"/>
      <c r="DE167" s="198"/>
      <c r="DF167" s="198"/>
      <c r="DG167" s="198"/>
      <c r="DH167" s="198"/>
      <c r="DI167" s="198"/>
      <c r="DJ167" s="198"/>
      <c r="DK167" s="198"/>
      <c r="DL167" s="198"/>
      <c r="DM167" s="198"/>
      <c r="DN167" s="198"/>
      <c r="DO167" s="198"/>
      <c r="DP167" s="198"/>
      <c r="DQ167" s="198"/>
      <c r="DR167" s="198"/>
      <c r="DS167" s="198"/>
      <c r="DT167" s="198"/>
      <c r="DU167" s="198"/>
      <c r="DV167" s="198"/>
      <c r="DW167" s="198"/>
      <c r="DX167" s="198"/>
      <c r="DY167" s="198"/>
      <c r="DZ167" s="198"/>
      <c r="EA167" s="198"/>
      <c r="EB167" s="198"/>
      <c r="EC167" s="198"/>
      <c r="ED167" s="198"/>
      <c r="EE167" s="198"/>
      <c r="EF167" s="198"/>
      <c r="EG167" s="198"/>
      <c r="EH167" s="198"/>
      <c r="EI167" s="198"/>
      <c r="EJ167" s="198"/>
      <c r="EK167" s="198"/>
      <c r="EL167" s="198"/>
      <c r="EM167" s="198"/>
      <c r="EN167" s="198"/>
      <c r="EO167" s="198"/>
      <c r="EP167" s="198"/>
      <c r="EQ167" s="198"/>
      <c r="ER167" s="198"/>
      <c r="ES167" s="198"/>
      <c r="ET167" s="198"/>
      <c r="EU167" s="198"/>
      <c r="EV167" s="198"/>
      <c r="EW167" s="198"/>
      <c r="EX167" s="198"/>
      <c r="EY167" s="198"/>
      <c r="EZ167" s="198"/>
      <c r="FA167" s="198"/>
      <c r="FB167" s="198"/>
      <c r="FC167" s="198"/>
      <c r="FD167" s="198"/>
      <c r="FE167" s="198"/>
      <c r="FF167" s="198"/>
      <c r="FG167" s="198"/>
      <c r="FH167" s="198"/>
      <c r="FI167" s="198"/>
      <c r="FJ167" s="198"/>
      <c r="FK167" s="198"/>
      <c r="FL167" s="198"/>
      <c r="FM167" s="198"/>
      <c r="FN167" s="198"/>
      <c r="FO167" s="198"/>
      <c r="FP167" s="198"/>
      <c r="FQ167" s="198"/>
      <c r="FR167" s="198"/>
      <c r="FS167" s="198"/>
      <c r="FT167" s="198"/>
      <c r="FU167" s="198"/>
      <c r="FV167" s="198"/>
      <c r="FW167" s="198"/>
    </row>
    <row r="168" spans="1:179" s="200" customFormat="1" ht="30" x14ac:dyDescent="0.25">
      <c r="A168" s="194">
        <f t="shared" si="2"/>
        <v>153</v>
      </c>
      <c r="B168" s="195" t="s">
        <v>1033</v>
      </c>
      <c r="C168" s="196" t="s">
        <v>237</v>
      </c>
      <c r="D168" s="197">
        <v>0.16</v>
      </c>
      <c r="E168" s="197"/>
      <c r="F168" s="197">
        <v>0</v>
      </c>
      <c r="G168" s="197">
        <v>2015</v>
      </c>
      <c r="H168" s="197">
        <v>2015</v>
      </c>
      <c r="I168" s="197" t="s">
        <v>375</v>
      </c>
      <c r="J168" s="197" t="s">
        <v>266</v>
      </c>
      <c r="K168" s="197" t="s">
        <v>266</v>
      </c>
      <c r="L168" s="197" t="s">
        <v>266</v>
      </c>
      <c r="M168" s="198"/>
      <c r="N168" s="198"/>
      <c r="O168" s="198"/>
      <c r="P168" s="198"/>
      <c r="Q168" s="198"/>
      <c r="R168" s="198"/>
      <c r="S168" s="198"/>
      <c r="T168" s="198"/>
      <c r="U168" s="198"/>
      <c r="V168" s="198"/>
      <c r="W168" s="198"/>
      <c r="X168" s="198"/>
      <c r="Y168" s="198"/>
      <c r="Z168" s="198"/>
      <c r="AA168" s="198"/>
      <c r="AB168" s="198"/>
      <c r="AC168" s="198"/>
      <c r="AD168" s="198"/>
      <c r="AE168" s="198"/>
      <c r="AF168" s="198"/>
      <c r="AG168" s="198"/>
      <c r="AH168" s="198"/>
      <c r="AI168" s="198"/>
      <c r="AJ168" s="198"/>
      <c r="AK168" s="198"/>
      <c r="AL168" s="198"/>
      <c r="AM168" s="198"/>
      <c r="AN168" s="198"/>
      <c r="AO168" s="198"/>
      <c r="AP168" s="198"/>
      <c r="AQ168" s="198"/>
      <c r="AR168" s="198"/>
      <c r="AS168" s="198"/>
      <c r="AT168" s="198"/>
      <c r="AU168" s="198"/>
      <c r="AV168" s="198"/>
      <c r="AW168" s="198"/>
      <c r="AX168" s="198"/>
      <c r="AY168" s="198"/>
      <c r="AZ168" s="198"/>
      <c r="BA168" s="198"/>
      <c r="BB168" s="198"/>
      <c r="BC168" s="198"/>
      <c r="BD168" s="198"/>
      <c r="BE168" s="198"/>
      <c r="BF168" s="198"/>
      <c r="BG168" s="198"/>
      <c r="BH168" s="198"/>
      <c r="BI168" s="198"/>
      <c r="BJ168" s="198"/>
      <c r="BK168" s="198"/>
      <c r="BL168" s="198"/>
      <c r="BM168" s="198"/>
      <c r="BN168" s="198"/>
      <c r="BO168" s="198"/>
      <c r="BP168" s="198"/>
      <c r="BQ168" s="198"/>
      <c r="BR168" s="198"/>
      <c r="BS168" s="198"/>
      <c r="BT168" s="198"/>
      <c r="BU168" s="198"/>
      <c r="BV168" s="198"/>
      <c r="BW168" s="198"/>
      <c r="BX168" s="198"/>
      <c r="BY168" s="198"/>
      <c r="BZ168" s="198"/>
      <c r="CA168" s="198"/>
      <c r="CB168" s="198"/>
      <c r="CC168" s="198"/>
      <c r="CD168" s="198"/>
      <c r="CE168" s="198"/>
      <c r="CF168" s="198"/>
      <c r="CG168" s="198"/>
      <c r="CH168" s="198"/>
      <c r="CI168" s="198"/>
      <c r="CJ168" s="198"/>
      <c r="CK168" s="198"/>
      <c r="CL168" s="198"/>
      <c r="CM168" s="198"/>
      <c r="CN168" s="198"/>
      <c r="CO168" s="198"/>
      <c r="CP168" s="198"/>
      <c r="CQ168" s="198"/>
      <c r="CR168" s="198"/>
      <c r="CS168" s="198"/>
      <c r="CT168" s="198"/>
      <c r="CU168" s="198"/>
      <c r="CV168" s="198"/>
      <c r="CW168" s="198"/>
      <c r="CX168" s="198"/>
      <c r="CY168" s="198"/>
      <c r="CZ168" s="198"/>
      <c r="DA168" s="198"/>
      <c r="DB168" s="198"/>
      <c r="DC168" s="198"/>
      <c r="DD168" s="198"/>
      <c r="DE168" s="198"/>
      <c r="DF168" s="198"/>
      <c r="DG168" s="198"/>
      <c r="DH168" s="198"/>
      <c r="DI168" s="198"/>
      <c r="DJ168" s="198"/>
      <c r="DK168" s="198"/>
      <c r="DL168" s="198"/>
      <c r="DM168" s="198"/>
      <c r="DN168" s="198"/>
      <c r="DO168" s="198"/>
      <c r="DP168" s="198"/>
      <c r="DQ168" s="198"/>
      <c r="DR168" s="198"/>
      <c r="DS168" s="198"/>
      <c r="DT168" s="198"/>
      <c r="DU168" s="198"/>
      <c r="DV168" s="198"/>
      <c r="DW168" s="198"/>
      <c r="DX168" s="198"/>
      <c r="DY168" s="198"/>
      <c r="DZ168" s="198"/>
      <c r="EA168" s="198"/>
      <c r="EB168" s="198"/>
      <c r="EC168" s="198"/>
      <c r="ED168" s="198"/>
      <c r="EE168" s="198"/>
      <c r="EF168" s="198"/>
      <c r="EG168" s="198"/>
      <c r="EH168" s="198"/>
      <c r="EI168" s="198"/>
      <c r="EJ168" s="198"/>
      <c r="EK168" s="198"/>
      <c r="EL168" s="198"/>
      <c r="EM168" s="198"/>
      <c r="EN168" s="198"/>
      <c r="EO168" s="198"/>
      <c r="EP168" s="198"/>
      <c r="EQ168" s="198"/>
      <c r="ER168" s="198"/>
      <c r="ES168" s="198"/>
      <c r="ET168" s="198"/>
      <c r="EU168" s="198"/>
      <c r="EV168" s="198"/>
      <c r="EW168" s="198"/>
      <c r="EX168" s="198"/>
      <c r="EY168" s="198"/>
      <c r="EZ168" s="198"/>
      <c r="FA168" s="198"/>
      <c r="FB168" s="198"/>
      <c r="FC168" s="198"/>
      <c r="FD168" s="198"/>
      <c r="FE168" s="198"/>
      <c r="FF168" s="198"/>
      <c r="FG168" s="198"/>
      <c r="FH168" s="198"/>
      <c r="FI168" s="198"/>
      <c r="FJ168" s="198"/>
      <c r="FK168" s="198"/>
      <c r="FL168" s="198"/>
      <c r="FM168" s="198"/>
      <c r="FN168" s="198"/>
      <c r="FO168" s="198"/>
      <c r="FP168" s="198"/>
      <c r="FQ168" s="198"/>
      <c r="FR168" s="198"/>
      <c r="FS168" s="198"/>
      <c r="FT168" s="198"/>
      <c r="FU168" s="198"/>
      <c r="FV168" s="198"/>
      <c r="FW168" s="198"/>
    </row>
    <row r="169" spans="1:179" s="200" customFormat="1" ht="30" x14ac:dyDescent="0.25">
      <c r="A169" s="194">
        <f t="shared" si="2"/>
        <v>154</v>
      </c>
      <c r="B169" s="195" t="s">
        <v>1037</v>
      </c>
      <c r="C169" s="196" t="s">
        <v>237</v>
      </c>
      <c r="D169" s="197">
        <v>0.25</v>
      </c>
      <c r="E169" s="197"/>
      <c r="F169" s="197">
        <v>0</v>
      </c>
      <c r="G169" s="197">
        <v>2015</v>
      </c>
      <c r="H169" s="197">
        <v>2015</v>
      </c>
      <c r="I169" s="197" t="s">
        <v>375</v>
      </c>
      <c r="J169" s="197" t="s">
        <v>266</v>
      </c>
      <c r="K169" s="197" t="s">
        <v>266</v>
      </c>
      <c r="L169" s="197" t="s">
        <v>266</v>
      </c>
      <c r="M169" s="198"/>
      <c r="N169" s="198"/>
      <c r="O169" s="198"/>
      <c r="P169" s="198"/>
      <c r="Q169" s="198"/>
      <c r="R169" s="198"/>
      <c r="S169" s="198"/>
      <c r="T169" s="198"/>
      <c r="U169" s="198"/>
      <c r="V169" s="198"/>
      <c r="W169" s="198"/>
      <c r="X169" s="198"/>
      <c r="Y169" s="198"/>
      <c r="Z169" s="198"/>
      <c r="AA169" s="198"/>
      <c r="AB169" s="198"/>
      <c r="AC169" s="198"/>
      <c r="AD169" s="198"/>
      <c r="AE169" s="198"/>
      <c r="AF169" s="198"/>
      <c r="AG169" s="198"/>
      <c r="AH169" s="198"/>
      <c r="AI169" s="198"/>
      <c r="AJ169" s="198"/>
      <c r="AK169" s="198"/>
      <c r="AL169" s="198"/>
      <c r="AM169" s="198"/>
      <c r="AN169" s="198"/>
      <c r="AO169" s="198"/>
      <c r="AP169" s="198"/>
      <c r="AQ169" s="198"/>
      <c r="AR169" s="198"/>
      <c r="AS169" s="198"/>
      <c r="AT169" s="198"/>
      <c r="AU169" s="198"/>
      <c r="AV169" s="198"/>
      <c r="AW169" s="198"/>
      <c r="AX169" s="198"/>
      <c r="AY169" s="198"/>
      <c r="AZ169" s="198"/>
      <c r="BA169" s="198"/>
      <c r="BB169" s="198"/>
      <c r="BC169" s="198"/>
      <c r="BD169" s="198"/>
      <c r="BE169" s="198"/>
      <c r="BF169" s="198"/>
      <c r="BG169" s="198"/>
      <c r="BH169" s="198"/>
      <c r="BI169" s="198"/>
      <c r="BJ169" s="198"/>
      <c r="BK169" s="198"/>
      <c r="BL169" s="198"/>
      <c r="BM169" s="198"/>
      <c r="BN169" s="198"/>
      <c r="BO169" s="198"/>
      <c r="BP169" s="198"/>
      <c r="BQ169" s="198"/>
      <c r="BR169" s="198"/>
      <c r="BS169" s="198"/>
      <c r="BT169" s="198"/>
      <c r="BU169" s="198"/>
      <c r="BV169" s="198"/>
      <c r="BW169" s="198"/>
      <c r="BX169" s="198"/>
      <c r="BY169" s="198"/>
      <c r="BZ169" s="198"/>
      <c r="CA169" s="198"/>
      <c r="CB169" s="198"/>
      <c r="CC169" s="198"/>
      <c r="CD169" s="198"/>
      <c r="CE169" s="198"/>
      <c r="CF169" s="198"/>
      <c r="CG169" s="198"/>
      <c r="CH169" s="198"/>
      <c r="CI169" s="198"/>
      <c r="CJ169" s="198"/>
      <c r="CK169" s="198"/>
      <c r="CL169" s="198"/>
      <c r="CM169" s="198"/>
      <c r="CN169" s="198"/>
      <c r="CO169" s="198"/>
      <c r="CP169" s="198"/>
      <c r="CQ169" s="198"/>
      <c r="CR169" s="198"/>
      <c r="CS169" s="198"/>
      <c r="CT169" s="198"/>
      <c r="CU169" s="198"/>
      <c r="CV169" s="198"/>
      <c r="CW169" s="198"/>
      <c r="CX169" s="198"/>
      <c r="CY169" s="198"/>
      <c r="CZ169" s="198"/>
      <c r="DA169" s="198"/>
      <c r="DB169" s="198"/>
      <c r="DC169" s="198"/>
      <c r="DD169" s="198"/>
      <c r="DE169" s="198"/>
      <c r="DF169" s="198"/>
      <c r="DG169" s="198"/>
      <c r="DH169" s="198"/>
      <c r="DI169" s="198"/>
      <c r="DJ169" s="198"/>
      <c r="DK169" s="198"/>
      <c r="DL169" s="198"/>
      <c r="DM169" s="198"/>
      <c r="DN169" s="198"/>
      <c r="DO169" s="198"/>
      <c r="DP169" s="198"/>
      <c r="DQ169" s="198"/>
      <c r="DR169" s="198"/>
      <c r="DS169" s="198"/>
      <c r="DT169" s="198"/>
      <c r="DU169" s="198"/>
      <c r="DV169" s="198"/>
      <c r="DW169" s="198"/>
      <c r="DX169" s="198"/>
      <c r="DY169" s="198"/>
      <c r="DZ169" s="198"/>
      <c r="EA169" s="198"/>
      <c r="EB169" s="198"/>
      <c r="EC169" s="198"/>
      <c r="ED169" s="198"/>
      <c r="EE169" s="198"/>
      <c r="EF169" s="198"/>
      <c r="EG169" s="198"/>
      <c r="EH169" s="198"/>
      <c r="EI169" s="198"/>
      <c r="EJ169" s="198"/>
      <c r="EK169" s="198"/>
      <c r="EL169" s="198"/>
      <c r="EM169" s="198"/>
      <c r="EN169" s="198"/>
      <c r="EO169" s="198"/>
      <c r="EP169" s="198"/>
      <c r="EQ169" s="198"/>
      <c r="ER169" s="198"/>
      <c r="ES169" s="198"/>
      <c r="ET169" s="198"/>
      <c r="EU169" s="198"/>
      <c r="EV169" s="198"/>
      <c r="EW169" s="198"/>
      <c r="EX169" s="198"/>
      <c r="EY169" s="198"/>
      <c r="EZ169" s="198"/>
      <c r="FA169" s="198"/>
      <c r="FB169" s="198"/>
      <c r="FC169" s="198"/>
      <c r="FD169" s="198"/>
      <c r="FE169" s="198"/>
      <c r="FF169" s="198"/>
      <c r="FG169" s="198"/>
      <c r="FH169" s="198"/>
      <c r="FI169" s="198"/>
      <c r="FJ169" s="198"/>
      <c r="FK169" s="198"/>
      <c r="FL169" s="198"/>
      <c r="FM169" s="198"/>
      <c r="FN169" s="198"/>
      <c r="FO169" s="198"/>
      <c r="FP169" s="198"/>
      <c r="FQ169" s="198"/>
      <c r="FR169" s="198"/>
      <c r="FS169" s="198"/>
      <c r="FT169" s="198"/>
      <c r="FU169" s="198"/>
      <c r="FV169" s="198"/>
      <c r="FW169" s="198"/>
    </row>
    <row r="170" spans="1:179" s="200" customFormat="1" ht="30" x14ac:dyDescent="0.25">
      <c r="A170" s="194">
        <f t="shared" si="2"/>
        <v>155</v>
      </c>
      <c r="B170" s="195" t="s">
        <v>1038</v>
      </c>
      <c r="C170" s="196" t="s">
        <v>237</v>
      </c>
      <c r="D170" s="197">
        <v>0.1</v>
      </c>
      <c r="E170" s="197"/>
      <c r="F170" s="197">
        <v>0</v>
      </c>
      <c r="G170" s="197">
        <v>2015</v>
      </c>
      <c r="H170" s="197">
        <v>2015</v>
      </c>
      <c r="I170" s="197" t="s">
        <v>375</v>
      </c>
      <c r="J170" s="197" t="s">
        <v>266</v>
      </c>
      <c r="K170" s="197" t="s">
        <v>266</v>
      </c>
      <c r="L170" s="197" t="s">
        <v>266</v>
      </c>
      <c r="M170" s="198"/>
      <c r="N170" s="198"/>
      <c r="O170" s="198"/>
      <c r="P170" s="198"/>
      <c r="Q170" s="198"/>
      <c r="R170" s="198"/>
      <c r="S170" s="198"/>
      <c r="T170" s="198"/>
      <c r="U170" s="198"/>
      <c r="V170" s="198"/>
      <c r="W170" s="198"/>
      <c r="X170" s="198"/>
      <c r="Y170" s="198"/>
      <c r="Z170" s="198"/>
      <c r="AA170" s="198"/>
      <c r="AB170" s="198"/>
      <c r="AC170" s="198"/>
      <c r="AD170" s="198"/>
      <c r="AE170" s="198"/>
      <c r="AF170" s="198"/>
      <c r="AG170" s="198"/>
      <c r="AH170" s="198"/>
      <c r="AI170" s="198"/>
      <c r="AJ170" s="198"/>
      <c r="AK170" s="198"/>
      <c r="AL170" s="198"/>
      <c r="AM170" s="198"/>
      <c r="AN170" s="198"/>
      <c r="AO170" s="198"/>
      <c r="AP170" s="198"/>
      <c r="AQ170" s="198"/>
      <c r="AR170" s="198"/>
      <c r="AS170" s="198"/>
      <c r="AT170" s="198"/>
      <c r="AU170" s="198"/>
      <c r="AV170" s="198"/>
      <c r="AW170" s="198"/>
      <c r="AX170" s="198"/>
      <c r="AY170" s="198"/>
      <c r="AZ170" s="198"/>
      <c r="BA170" s="198"/>
      <c r="BB170" s="198"/>
      <c r="BC170" s="198"/>
      <c r="BD170" s="198"/>
      <c r="BE170" s="198"/>
      <c r="BF170" s="198"/>
      <c r="BG170" s="198"/>
      <c r="BH170" s="198"/>
      <c r="BI170" s="198"/>
      <c r="BJ170" s="198"/>
      <c r="BK170" s="198"/>
      <c r="BL170" s="198"/>
      <c r="BM170" s="198"/>
      <c r="BN170" s="198"/>
      <c r="BO170" s="198"/>
      <c r="BP170" s="198"/>
      <c r="BQ170" s="198"/>
      <c r="BR170" s="198"/>
      <c r="BS170" s="198"/>
      <c r="BT170" s="198"/>
      <c r="BU170" s="198"/>
      <c r="BV170" s="198"/>
      <c r="BW170" s="198"/>
      <c r="BX170" s="198"/>
      <c r="BY170" s="198"/>
      <c r="BZ170" s="198"/>
      <c r="CA170" s="198"/>
      <c r="CB170" s="198"/>
      <c r="CC170" s="198"/>
      <c r="CD170" s="198"/>
      <c r="CE170" s="198"/>
      <c r="CF170" s="198"/>
      <c r="CG170" s="198"/>
      <c r="CH170" s="198"/>
      <c r="CI170" s="198"/>
      <c r="CJ170" s="198"/>
      <c r="CK170" s="198"/>
      <c r="CL170" s="198"/>
      <c r="CM170" s="198"/>
      <c r="CN170" s="198"/>
      <c r="CO170" s="198"/>
      <c r="CP170" s="198"/>
      <c r="CQ170" s="198"/>
      <c r="CR170" s="198"/>
      <c r="CS170" s="198"/>
      <c r="CT170" s="198"/>
      <c r="CU170" s="198"/>
      <c r="CV170" s="198"/>
      <c r="CW170" s="198"/>
      <c r="CX170" s="198"/>
      <c r="CY170" s="198"/>
      <c r="CZ170" s="198"/>
      <c r="DA170" s="198"/>
      <c r="DB170" s="198"/>
      <c r="DC170" s="198"/>
      <c r="DD170" s="198"/>
      <c r="DE170" s="198"/>
      <c r="DF170" s="198"/>
      <c r="DG170" s="198"/>
      <c r="DH170" s="198"/>
      <c r="DI170" s="198"/>
      <c r="DJ170" s="198"/>
      <c r="DK170" s="198"/>
      <c r="DL170" s="198"/>
      <c r="DM170" s="198"/>
      <c r="DN170" s="198"/>
      <c r="DO170" s="198"/>
      <c r="DP170" s="198"/>
      <c r="DQ170" s="198"/>
      <c r="DR170" s="198"/>
      <c r="DS170" s="198"/>
      <c r="DT170" s="198"/>
      <c r="DU170" s="198"/>
      <c r="DV170" s="198"/>
      <c r="DW170" s="198"/>
      <c r="DX170" s="198"/>
      <c r="DY170" s="198"/>
      <c r="DZ170" s="198"/>
      <c r="EA170" s="198"/>
      <c r="EB170" s="198"/>
      <c r="EC170" s="198"/>
      <c r="ED170" s="198"/>
      <c r="EE170" s="198"/>
      <c r="EF170" s="198"/>
      <c r="EG170" s="198"/>
      <c r="EH170" s="198"/>
      <c r="EI170" s="198"/>
      <c r="EJ170" s="198"/>
      <c r="EK170" s="198"/>
      <c r="EL170" s="198"/>
      <c r="EM170" s="198"/>
      <c r="EN170" s="198"/>
      <c r="EO170" s="198"/>
      <c r="EP170" s="198"/>
      <c r="EQ170" s="198"/>
      <c r="ER170" s="198"/>
      <c r="ES170" s="198"/>
      <c r="ET170" s="198"/>
      <c r="EU170" s="198"/>
      <c r="EV170" s="198"/>
      <c r="EW170" s="198"/>
      <c r="EX170" s="198"/>
      <c r="EY170" s="198"/>
      <c r="EZ170" s="198"/>
      <c r="FA170" s="198"/>
      <c r="FB170" s="198"/>
      <c r="FC170" s="198"/>
      <c r="FD170" s="198"/>
      <c r="FE170" s="198"/>
      <c r="FF170" s="198"/>
      <c r="FG170" s="198"/>
      <c r="FH170" s="198"/>
      <c r="FI170" s="198"/>
      <c r="FJ170" s="198"/>
      <c r="FK170" s="198"/>
      <c r="FL170" s="198"/>
      <c r="FM170" s="198"/>
      <c r="FN170" s="198"/>
      <c r="FO170" s="198"/>
      <c r="FP170" s="198"/>
      <c r="FQ170" s="198"/>
      <c r="FR170" s="198"/>
      <c r="FS170" s="198"/>
      <c r="FT170" s="198"/>
      <c r="FU170" s="198"/>
      <c r="FV170" s="198"/>
      <c r="FW170" s="198"/>
    </row>
    <row r="171" spans="1:179" s="200" customFormat="1" ht="30" x14ac:dyDescent="0.25">
      <c r="A171" s="194">
        <f t="shared" si="2"/>
        <v>156</v>
      </c>
      <c r="B171" s="195" t="s">
        <v>1039</v>
      </c>
      <c r="C171" s="196" t="s">
        <v>237</v>
      </c>
      <c r="D171" s="197">
        <v>0.1</v>
      </c>
      <c r="E171" s="197"/>
      <c r="F171" s="197">
        <v>0</v>
      </c>
      <c r="G171" s="197">
        <v>2015</v>
      </c>
      <c r="H171" s="197">
        <v>2015</v>
      </c>
      <c r="I171" s="197" t="s">
        <v>375</v>
      </c>
      <c r="J171" s="197" t="s">
        <v>266</v>
      </c>
      <c r="K171" s="197" t="s">
        <v>266</v>
      </c>
      <c r="L171" s="197" t="s">
        <v>266</v>
      </c>
      <c r="M171" s="198"/>
      <c r="N171" s="198"/>
      <c r="O171" s="198"/>
      <c r="P171" s="198"/>
      <c r="Q171" s="198"/>
      <c r="R171" s="198"/>
      <c r="S171" s="198"/>
      <c r="T171" s="198"/>
      <c r="U171" s="198"/>
      <c r="V171" s="198"/>
      <c r="W171" s="198"/>
      <c r="X171" s="198"/>
      <c r="Y171" s="198"/>
      <c r="Z171" s="198"/>
      <c r="AA171" s="198"/>
      <c r="AB171" s="198"/>
      <c r="AC171" s="198"/>
      <c r="AD171" s="198"/>
      <c r="AE171" s="198"/>
      <c r="AF171" s="198"/>
      <c r="AG171" s="198"/>
      <c r="AH171" s="198"/>
      <c r="AI171" s="198"/>
      <c r="AJ171" s="198"/>
      <c r="AK171" s="198"/>
      <c r="AL171" s="198"/>
      <c r="AM171" s="198"/>
      <c r="AN171" s="198"/>
      <c r="AO171" s="198"/>
      <c r="AP171" s="198"/>
      <c r="AQ171" s="198"/>
      <c r="AR171" s="198"/>
      <c r="AS171" s="198"/>
      <c r="AT171" s="198"/>
      <c r="AU171" s="198"/>
      <c r="AV171" s="198"/>
      <c r="AW171" s="198"/>
      <c r="AX171" s="198"/>
      <c r="AY171" s="198"/>
      <c r="AZ171" s="198"/>
      <c r="BA171" s="198"/>
      <c r="BB171" s="198"/>
      <c r="BC171" s="198"/>
      <c r="BD171" s="198"/>
      <c r="BE171" s="198"/>
      <c r="BF171" s="198"/>
      <c r="BG171" s="198"/>
      <c r="BH171" s="198"/>
      <c r="BI171" s="198"/>
      <c r="BJ171" s="198"/>
      <c r="BK171" s="198"/>
      <c r="BL171" s="198"/>
      <c r="BM171" s="198"/>
      <c r="BN171" s="198"/>
      <c r="BO171" s="198"/>
      <c r="BP171" s="198"/>
      <c r="BQ171" s="198"/>
      <c r="BR171" s="198"/>
      <c r="BS171" s="198"/>
      <c r="BT171" s="198"/>
      <c r="BU171" s="198"/>
      <c r="BV171" s="198"/>
      <c r="BW171" s="198"/>
      <c r="BX171" s="198"/>
      <c r="BY171" s="198"/>
      <c r="BZ171" s="198"/>
      <c r="CA171" s="198"/>
      <c r="CB171" s="198"/>
      <c r="CC171" s="198"/>
      <c r="CD171" s="198"/>
      <c r="CE171" s="198"/>
      <c r="CF171" s="198"/>
      <c r="CG171" s="198"/>
      <c r="CH171" s="198"/>
      <c r="CI171" s="198"/>
      <c r="CJ171" s="198"/>
      <c r="CK171" s="198"/>
      <c r="CL171" s="198"/>
      <c r="CM171" s="198"/>
      <c r="CN171" s="198"/>
      <c r="CO171" s="198"/>
      <c r="CP171" s="198"/>
      <c r="CQ171" s="198"/>
      <c r="CR171" s="198"/>
      <c r="CS171" s="198"/>
      <c r="CT171" s="198"/>
      <c r="CU171" s="198"/>
      <c r="CV171" s="198"/>
      <c r="CW171" s="198"/>
      <c r="CX171" s="198"/>
      <c r="CY171" s="198"/>
      <c r="CZ171" s="198"/>
      <c r="DA171" s="198"/>
      <c r="DB171" s="198"/>
      <c r="DC171" s="198"/>
      <c r="DD171" s="198"/>
      <c r="DE171" s="198"/>
      <c r="DF171" s="198"/>
      <c r="DG171" s="198"/>
      <c r="DH171" s="198"/>
      <c r="DI171" s="198"/>
      <c r="DJ171" s="198"/>
      <c r="DK171" s="198"/>
      <c r="DL171" s="198"/>
      <c r="DM171" s="198"/>
      <c r="DN171" s="198"/>
      <c r="DO171" s="198"/>
      <c r="DP171" s="198"/>
      <c r="DQ171" s="198"/>
      <c r="DR171" s="198"/>
      <c r="DS171" s="198"/>
      <c r="DT171" s="198"/>
      <c r="DU171" s="198"/>
      <c r="DV171" s="198"/>
      <c r="DW171" s="198"/>
      <c r="DX171" s="198"/>
      <c r="DY171" s="198"/>
      <c r="DZ171" s="198"/>
      <c r="EA171" s="198"/>
      <c r="EB171" s="198"/>
      <c r="EC171" s="198"/>
      <c r="ED171" s="198"/>
      <c r="EE171" s="198"/>
      <c r="EF171" s="198"/>
      <c r="EG171" s="198"/>
      <c r="EH171" s="198"/>
      <c r="EI171" s="198"/>
      <c r="EJ171" s="198"/>
      <c r="EK171" s="198"/>
      <c r="EL171" s="198"/>
      <c r="EM171" s="198"/>
      <c r="EN171" s="198"/>
      <c r="EO171" s="198"/>
      <c r="EP171" s="198"/>
      <c r="EQ171" s="198"/>
      <c r="ER171" s="198"/>
      <c r="ES171" s="198"/>
      <c r="ET171" s="198"/>
      <c r="EU171" s="198"/>
      <c r="EV171" s="198"/>
      <c r="EW171" s="198"/>
      <c r="EX171" s="198"/>
      <c r="EY171" s="198"/>
      <c r="EZ171" s="198"/>
      <c r="FA171" s="198"/>
      <c r="FB171" s="198"/>
      <c r="FC171" s="198"/>
      <c r="FD171" s="198"/>
      <c r="FE171" s="198"/>
      <c r="FF171" s="198"/>
      <c r="FG171" s="198"/>
      <c r="FH171" s="198"/>
      <c r="FI171" s="198"/>
      <c r="FJ171" s="198"/>
      <c r="FK171" s="198"/>
      <c r="FL171" s="198"/>
      <c r="FM171" s="198"/>
      <c r="FN171" s="198"/>
      <c r="FO171" s="198"/>
      <c r="FP171" s="198"/>
      <c r="FQ171" s="198"/>
      <c r="FR171" s="198"/>
      <c r="FS171" s="198"/>
      <c r="FT171" s="198"/>
      <c r="FU171" s="198"/>
      <c r="FV171" s="198"/>
      <c r="FW171" s="198"/>
    </row>
    <row r="172" spans="1:179" s="200" customFormat="1" ht="30" x14ac:dyDescent="0.25">
      <c r="A172" s="194">
        <f t="shared" si="2"/>
        <v>157</v>
      </c>
      <c r="B172" s="195" t="s">
        <v>1040</v>
      </c>
      <c r="C172" s="196" t="s">
        <v>237</v>
      </c>
      <c r="D172" s="197">
        <v>0.16</v>
      </c>
      <c r="E172" s="197"/>
      <c r="F172" s="197">
        <v>0</v>
      </c>
      <c r="G172" s="197">
        <v>2015</v>
      </c>
      <c r="H172" s="197">
        <v>2015</v>
      </c>
      <c r="I172" s="197" t="s">
        <v>375</v>
      </c>
      <c r="J172" s="197" t="s">
        <v>266</v>
      </c>
      <c r="K172" s="197" t="s">
        <v>266</v>
      </c>
      <c r="L172" s="197" t="s">
        <v>266</v>
      </c>
      <c r="M172" s="198"/>
      <c r="N172" s="198"/>
      <c r="O172" s="198"/>
      <c r="P172" s="198"/>
      <c r="Q172" s="198"/>
      <c r="R172" s="198"/>
      <c r="S172" s="198"/>
      <c r="T172" s="198"/>
      <c r="U172" s="198"/>
      <c r="V172" s="198"/>
      <c r="W172" s="198"/>
      <c r="X172" s="198"/>
      <c r="Y172" s="198"/>
      <c r="Z172" s="198"/>
      <c r="AA172" s="198"/>
      <c r="AB172" s="198"/>
      <c r="AC172" s="198"/>
      <c r="AD172" s="198"/>
      <c r="AE172" s="198"/>
      <c r="AF172" s="198"/>
      <c r="AG172" s="198"/>
      <c r="AH172" s="198"/>
      <c r="AI172" s="198"/>
      <c r="AJ172" s="198"/>
      <c r="AK172" s="198"/>
      <c r="AL172" s="198"/>
      <c r="AM172" s="198"/>
      <c r="AN172" s="198"/>
      <c r="AO172" s="198"/>
      <c r="AP172" s="198"/>
      <c r="AQ172" s="198"/>
      <c r="AR172" s="198"/>
      <c r="AS172" s="198"/>
      <c r="AT172" s="198"/>
      <c r="AU172" s="198"/>
      <c r="AV172" s="198"/>
      <c r="AW172" s="198"/>
      <c r="AX172" s="198"/>
      <c r="AY172" s="198"/>
      <c r="AZ172" s="198"/>
      <c r="BA172" s="198"/>
      <c r="BB172" s="198"/>
      <c r="BC172" s="198"/>
      <c r="BD172" s="198"/>
      <c r="BE172" s="198"/>
      <c r="BF172" s="198"/>
      <c r="BG172" s="198"/>
      <c r="BH172" s="198"/>
      <c r="BI172" s="198"/>
      <c r="BJ172" s="198"/>
      <c r="BK172" s="198"/>
      <c r="BL172" s="198"/>
      <c r="BM172" s="198"/>
      <c r="BN172" s="198"/>
      <c r="BO172" s="198"/>
      <c r="BP172" s="198"/>
      <c r="BQ172" s="198"/>
      <c r="BR172" s="198"/>
      <c r="BS172" s="198"/>
      <c r="BT172" s="198"/>
      <c r="BU172" s="198"/>
      <c r="BV172" s="198"/>
      <c r="BW172" s="198"/>
      <c r="BX172" s="198"/>
      <c r="BY172" s="198"/>
      <c r="BZ172" s="198"/>
      <c r="CA172" s="198"/>
      <c r="CB172" s="198"/>
      <c r="CC172" s="198"/>
      <c r="CD172" s="198"/>
      <c r="CE172" s="198"/>
      <c r="CF172" s="198"/>
      <c r="CG172" s="198"/>
      <c r="CH172" s="198"/>
      <c r="CI172" s="198"/>
      <c r="CJ172" s="198"/>
      <c r="CK172" s="198"/>
      <c r="CL172" s="198"/>
      <c r="CM172" s="198"/>
      <c r="CN172" s="198"/>
      <c r="CO172" s="198"/>
      <c r="CP172" s="198"/>
      <c r="CQ172" s="198"/>
      <c r="CR172" s="198"/>
      <c r="CS172" s="198"/>
      <c r="CT172" s="198"/>
      <c r="CU172" s="198"/>
      <c r="CV172" s="198"/>
      <c r="CW172" s="198"/>
      <c r="CX172" s="198"/>
      <c r="CY172" s="198"/>
      <c r="CZ172" s="198"/>
      <c r="DA172" s="198"/>
      <c r="DB172" s="198"/>
      <c r="DC172" s="198"/>
      <c r="DD172" s="198"/>
      <c r="DE172" s="198"/>
      <c r="DF172" s="198"/>
      <c r="DG172" s="198"/>
      <c r="DH172" s="198"/>
      <c r="DI172" s="198"/>
      <c r="DJ172" s="198"/>
      <c r="DK172" s="198"/>
      <c r="DL172" s="198"/>
      <c r="DM172" s="198"/>
      <c r="DN172" s="198"/>
      <c r="DO172" s="198"/>
      <c r="DP172" s="198"/>
      <c r="DQ172" s="198"/>
      <c r="DR172" s="198"/>
      <c r="DS172" s="198"/>
      <c r="DT172" s="198"/>
      <c r="DU172" s="198"/>
      <c r="DV172" s="198"/>
      <c r="DW172" s="198"/>
      <c r="DX172" s="198"/>
      <c r="DY172" s="198"/>
      <c r="DZ172" s="198"/>
      <c r="EA172" s="198"/>
      <c r="EB172" s="198"/>
      <c r="EC172" s="198"/>
      <c r="ED172" s="198"/>
      <c r="EE172" s="198"/>
      <c r="EF172" s="198"/>
      <c r="EG172" s="198"/>
      <c r="EH172" s="198"/>
      <c r="EI172" s="198"/>
      <c r="EJ172" s="198"/>
      <c r="EK172" s="198"/>
      <c r="EL172" s="198"/>
      <c r="EM172" s="198"/>
      <c r="EN172" s="198"/>
      <c r="EO172" s="198"/>
      <c r="EP172" s="198"/>
      <c r="EQ172" s="198"/>
      <c r="ER172" s="198"/>
      <c r="ES172" s="198"/>
      <c r="ET172" s="198"/>
      <c r="EU172" s="198"/>
      <c r="EV172" s="198"/>
      <c r="EW172" s="198"/>
      <c r="EX172" s="198"/>
      <c r="EY172" s="198"/>
      <c r="EZ172" s="198"/>
      <c r="FA172" s="198"/>
      <c r="FB172" s="198"/>
      <c r="FC172" s="198"/>
      <c r="FD172" s="198"/>
      <c r="FE172" s="198"/>
      <c r="FF172" s="198"/>
      <c r="FG172" s="198"/>
      <c r="FH172" s="198"/>
      <c r="FI172" s="198"/>
      <c r="FJ172" s="198"/>
      <c r="FK172" s="198"/>
      <c r="FL172" s="198"/>
      <c r="FM172" s="198"/>
      <c r="FN172" s="198"/>
      <c r="FO172" s="198"/>
      <c r="FP172" s="198"/>
      <c r="FQ172" s="198"/>
      <c r="FR172" s="198"/>
      <c r="FS172" s="198"/>
      <c r="FT172" s="198"/>
      <c r="FU172" s="198"/>
      <c r="FV172" s="198"/>
      <c r="FW172" s="198"/>
    </row>
    <row r="173" spans="1:179" s="200" customFormat="1" ht="30" x14ac:dyDescent="0.25">
      <c r="A173" s="194">
        <f t="shared" si="2"/>
        <v>158</v>
      </c>
      <c r="B173" s="195" t="s">
        <v>1050</v>
      </c>
      <c r="C173" s="196" t="s">
        <v>237</v>
      </c>
      <c r="D173" s="197">
        <v>0</v>
      </c>
      <c r="E173" s="197"/>
      <c r="F173" s="197">
        <v>0</v>
      </c>
      <c r="G173" s="197">
        <v>2015</v>
      </c>
      <c r="H173" s="197">
        <v>2015</v>
      </c>
      <c r="I173" s="197" t="s">
        <v>375</v>
      </c>
      <c r="J173" s="197" t="s">
        <v>266</v>
      </c>
      <c r="K173" s="197" t="s">
        <v>266</v>
      </c>
      <c r="L173" s="197" t="s">
        <v>266</v>
      </c>
      <c r="M173" s="198"/>
      <c r="N173" s="198"/>
      <c r="O173" s="198"/>
      <c r="P173" s="198"/>
      <c r="Q173" s="198"/>
      <c r="R173" s="198"/>
      <c r="S173" s="198"/>
      <c r="T173" s="198"/>
      <c r="U173" s="198"/>
      <c r="V173" s="198"/>
      <c r="W173" s="198"/>
      <c r="X173" s="198"/>
      <c r="Y173" s="198"/>
      <c r="Z173" s="198"/>
      <c r="AA173" s="198"/>
      <c r="AB173" s="198"/>
      <c r="AC173" s="198"/>
      <c r="AD173" s="198"/>
      <c r="AE173" s="198"/>
      <c r="AF173" s="198"/>
      <c r="AG173" s="198"/>
      <c r="AH173" s="198"/>
      <c r="AI173" s="198"/>
      <c r="AJ173" s="198"/>
      <c r="AK173" s="198"/>
      <c r="AL173" s="198"/>
      <c r="AM173" s="198"/>
      <c r="AN173" s="198"/>
      <c r="AO173" s="198"/>
      <c r="AP173" s="198"/>
      <c r="AQ173" s="198"/>
      <c r="AR173" s="198"/>
      <c r="AS173" s="198"/>
      <c r="AT173" s="198"/>
      <c r="AU173" s="198"/>
      <c r="AV173" s="198"/>
      <c r="AW173" s="198"/>
      <c r="AX173" s="198"/>
      <c r="AY173" s="198"/>
      <c r="AZ173" s="198"/>
      <c r="BA173" s="198"/>
      <c r="BB173" s="198"/>
      <c r="BC173" s="198"/>
      <c r="BD173" s="198"/>
      <c r="BE173" s="198"/>
      <c r="BF173" s="198"/>
      <c r="BG173" s="198"/>
      <c r="BH173" s="198"/>
      <c r="BI173" s="198"/>
      <c r="BJ173" s="198"/>
      <c r="BK173" s="198"/>
      <c r="BL173" s="198"/>
      <c r="BM173" s="198"/>
      <c r="BN173" s="198"/>
      <c r="BO173" s="198"/>
      <c r="BP173" s="198"/>
      <c r="BQ173" s="198"/>
      <c r="BR173" s="198"/>
      <c r="BS173" s="198"/>
      <c r="BT173" s="198"/>
      <c r="BU173" s="198"/>
      <c r="BV173" s="198"/>
      <c r="BW173" s="198"/>
      <c r="BX173" s="198"/>
      <c r="BY173" s="198"/>
      <c r="BZ173" s="198"/>
      <c r="CA173" s="198"/>
      <c r="CB173" s="198"/>
      <c r="CC173" s="198"/>
      <c r="CD173" s="198"/>
      <c r="CE173" s="198"/>
      <c r="CF173" s="198"/>
      <c r="CG173" s="198"/>
      <c r="CH173" s="198"/>
      <c r="CI173" s="198"/>
      <c r="CJ173" s="198"/>
      <c r="CK173" s="198"/>
      <c r="CL173" s="198"/>
      <c r="CM173" s="198"/>
      <c r="CN173" s="198"/>
      <c r="CO173" s="198"/>
      <c r="CP173" s="198"/>
      <c r="CQ173" s="198"/>
      <c r="CR173" s="198"/>
      <c r="CS173" s="198"/>
      <c r="CT173" s="198"/>
      <c r="CU173" s="198"/>
      <c r="CV173" s="198"/>
      <c r="CW173" s="198"/>
      <c r="CX173" s="198"/>
      <c r="CY173" s="198"/>
      <c r="CZ173" s="198"/>
      <c r="DA173" s="198"/>
      <c r="DB173" s="198"/>
      <c r="DC173" s="198"/>
      <c r="DD173" s="198"/>
      <c r="DE173" s="198"/>
      <c r="DF173" s="198"/>
      <c r="DG173" s="198"/>
      <c r="DH173" s="198"/>
      <c r="DI173" s="198"/>
      <c r="DJ173" s="198"/>
      <c r="DK173" s="198"/>
      <c r="DL173" s="198"/>
      <c r="DM173" s="198"/>
      <c r="DN173" s="198"/>
      <c r="DO173" s="198"/>
      <c r="DP173" s="198"/>
      <c r="DQ173" s="198"/>
      <c r="DR173" s="198"/>
      <c r="DS173" s="198"/>
      <c r="DT173" s="198"/>
      <c r="DU173" s="198"/>
      <c r="DV173" s="198"/>
      <c r="DW173" s="198"/>
      <c r="DX173" s="198"/>
      <c r="DY173" s="198"/>
      <c r="DZ173" s="198"/>
      <c r="EA173" s="198"/>
      <c r="EB173" s="198"/>
      <c r="EC173" s="198"/>
      <c r="ED173" s="198"/>
      <c r="EE173" s="198"/>
      <c r="EF173" s="198"/>
      <c r="EG173" s="198"/>
      <c r="EH173" s="198"/>
      <c r="EI173" s="198"/>
      <c r="EJ173" s="198"/>
      <c r="EK173" s="198"/>
      <c r="EL173" s="198"/>
      <c r="EM173" s="198"/>
      <c r="EN173" s="198"/>
      <c r="EO173" s="198"/>
      <c r="EP173" s="198"/>
      <c r="EQ173" s="198"/>
      <c r="ER173" s="198"/>
      <c r="ES173" s="198"/>
      <c r="ET173" s="198"/>
      <c r="EU173" s="198"/>
      <c r="EV173" s="198"/>
      <c r="EW173" s="198"/>
      <c r="EX173" s="198"/>
      <c r="EY173" s="198"/>
      <c r="EZ173" s="198"/>
      <c r="FA173" s="198"/>
      <c r="FB173" s="198"/>
      <c r="FC173" s="198"/>
      <c r="FD173" s="198"/>
      <c r="FE173" s="198"/>
      <c r="FF173" s="198"/>
      <c r="FG173" s="198"/>
      <c r="FH173" s="198"/>
      <c r="FI173" s="198"/>
      <c r="FJ173" s="198"/>
      <c r="FK173" s="198"/>
      <c r="FL173" s="198"/>
      <c r="FM173" s="198"/>
      <c r="FN173" s="198"/>
      <c r="FO173" s="198"/>
      <c r="FP173" s="198"/>
      <c r="FQ173" s="198"/>
      <c r="FR173" s="198"/>
      <c r="FS173" s="198"/>
      <c r="FT173" s="198"/>
      <c r="FU173" s="198"/>
      <c r="FV173" s="198"/>
      <c r="FW173" s="198"/>
    </row>
    <row r="174" spans="1:179" s="200" customFormat="1" ht="30" x14ac:dyDescent="0.25">
      <c r="A174" s="194">
        <f t="shared" si="2"/>
        <v>159</v>
      </c>
      <c r="B174" s="195" t="s">
        <v>1051</v>
      </c>
      <c r="C174" s="196" t="s">
        <v>237</v>
      </c>
      <c r="D174" s="197">
        <v>0</v>
      </c>
      <c r="E174" s="197"/>
      <c r="F174" s="197">
        <v>0</v>
      </c>
      <c r="G174" s="197">
        <v>2015</v>
      </c>
      <c r="H174" s="197">
        <v>2015</v>
      </c>
      <c r="I174" s="197" t="s">
        <v>375</v>
      </c>
      <c r="J174" s="197" t="s">
        <v>266</v>
      </c>
      <c r="K174" s="197" t="s">
        <v>266</v>
      </c>
      <c r="L174" s="197" t="s">
        <v>266</v>
      </c>
      <c r="M174" s="198"/>
      <c r="N174" s="198"/>
      <c r="O174" s="198"/>
      <c r="P174" s="198"/>
      <c r="Q174" s="198"/>
      <c r="R174" s="198"/>
      <c r="S174" s="198"/>
      <c r="T174" s="198"/>
      <c r="U174" s="198"/>
      <c r="V174" s="198"/>
      <c r="W174" s="198"/>
      <c r="X174" s="198"/>
      <c r="Y174" s="198"/>
      <c r="Z174" s="198"/>
      <c r="AA174" s="198"/>
      <c r="AB174" s="198"/>
      <c r="AC174" s="198"/>
      <c r="AD174" s="198"/>
      <c r="AE174" s="198"/>
      <c r="AF174" s="198"/>
      <c r="AG174" s="198"/>
      <c r="AH174" s="198"/>
      <c r="AI174" s="198"/>
      <c r="AJ174" s="198"/>
      <c r="AK174" s="198"/>
      <c r="AL174" s="198"/>
      <c r="AM174" s="198"/>
      <c r="AN174" s="198"/>
      <c r="AO174" s="198"/>
      <c r="AP174" s="198"/>
      <c r="AQ174" s="198"/>
      <c r="AR174" s="198"/>
      <c r="AS174" s="198"/>
      <c r="AT174" s="198"/>
      <c r="AU174" s="198"/>
      <c r="AV174" s="198"/>
      <c r="AW174" s="198"/>
      <c r="AX174" s="198"/>
      <c r="AY174" s="198"/>
      <c r="AZ174" s="198"/>
      <c r="BA174" s="198"/>
      <c r="BB174" s="198"/>
      <c r="BC174" s="198"/>
      <c r="BD174" s="198"/>
      <c r="BE174" s="198"/>
      <c r="BF174" s="198"/>
      <c r="BG174" s="198"/>
      <c r="BH174" s="198"/>
      <c r="BI174" s="198"/>
      <c r="BJ174" s="198"/>
      <c r="BK174" s="198"/>
      <c r="BL174" s="198"/>
      <c r="BM174" s="198"/>
      <c r="BN174" s="198"/>
      <c r="BO174" s="198"/>
      <c r="BP174" s="198"/>
      <c r="BQ174" s="198"/>
      <c r="BR174" s="198"/>
      <c r="BS174" s="198"/>
      <c r="BT174" s="198"/>
      <c r="BU174" s="198"/>
      <c r="BV174" s="198"/>
      <c r="BW174" s="198"/>
      <c r="BX174" s="198"/>
      <c r="BY174" s="198"/>
      <c r="BZ174" s="198"/>
      <c r="CA174" s="198"/>
      <c r="CB174" s="198"/>
      <c r="CC174" s="198"/>
      <c r="CD174" s="198"/>
      <c r="CE174" s="198"/>
      <c r="CF174" s="198"/>
      <c r="CG174" s="198"/>
      <c r="CH174" s="198"/>
      <c r="CI174" s="198"/>
      <c r="CJ174" s="198"/>
      <c r="CK174" s="198"/>
      <c r="CL174" s="198"/>
      <c r="CM174" s="198"/>
      <c r="CN174" s="198"/>
      <c r="CO174" s="198"/>
      <c r="CP174" s="198"/>
      <c r="CQ174" s="198"/>
      <c r="CR174" s="198"/>
      <c r="CS174" s="198"/>
      <c r="CT174" s="198"/>
      <c r="CU174" s="198"/>
      <c r="CV174" s="198"/>
      <c r="CW174" s="198"/>
      <c r="CX174" s="198"/>
      <c r="CY174" s="198"/>
      <c r="CZ174" s="198"/>
      <c r="DA174" s="198"/>
      <c r="DB174" s="198"/>
      <c r="DC174" s="198"/>
      <c r="DD174" s="198"/>
      <c r="DE174" s="198"/>
      <c r="DF174" s="198"/>
      <c r="DG174" s="198"/>
      <c r="DH174" s="198"/>
      <c r="DI174" s="198"/>
      <c r="DJ174" s="198"/>
      <c r="DK174" s="198"/>
      <c r="DL174" s="198"/>
      <c r="DM174" s="198"/>
      <c r="DN174" s="198"/>
      <c r="DO174" s="198"/>
      <c r="DP174" s="198"/>
      <c r="DQ174" s="198"/>
      <c r="DR174" s="198"/>
      <c r="DS174" s="198"/>
      <c r="DT174" s="198"/>
      <c r="DU174" s="198"/>
      <c r="DV174" s="198"/>
      <c r="DW174" s="198"/>
      <c r="DX174" s="198"/>
      <c r="DY174" s="198"/>
      <c r="DZ174" s="198"/>
      <c r="EA174" s="198"/>
      <c r="EB174" s="198"/>
      <c r="EC174" s="198"/>
      <c r="ED174" s="198"/>
      <c r="EE174" s="198"/>
      <c r="EF174" s="198"/>
      <c r="EG174" s="198"/>
      <c r="EH174" s="198"/>
      <c r="EI174" s="198"/>
      <c r="EJ174" s="198"/>
      <c r="EK174" s="198"/>
      <c r="EL174" s="198"/>
      <c r="EM174" s="198"/>
      <c r="EN174" s="198"/>
      <c r="EO174" s="198"/>
      <c r="EP174" s="198"/>
      <c r="EQ174" s="198"/>
      <c r="ER174" s="198"/>
      <c r="ES174" s="198"/>
      <c r="ET174" s="198"/>
      <c r="EU174" s="198"/>
      <c r="EV174" s="198"/>
      <c r="EW174" s="198"/>
      <c r="EX174" s="198"/>
      <c r="EY174" s="198"/>
      <c r="EZ174" s="198"/>
      <c r="FA174" s="198"/>
      <c r="FB174" s="198"/>
      <c r="FC174" s="198"/>
      <c r="FD174" s="198"/>
      <c r="FE174" s="198"/>
      <c r="FF174" s="198"/>
      <c r="FG174" s="198"/>
      <c r="FH174" s="198"/>
      <c r="FI174" s="198"/>
      <c r="FJ174" s="198"/>
      <c r="FK174" s="198"/>
      <c r="FL174" s="198"/>
      <c r="FM174" s="198"/>
      <c r="FN174" s="198"/>
      <c r="FO174" s="198"/>
      <c r="FP174" s="198"/>
      <c r="FQ174" s="198"/>
      <c r="FR174" s="198"/>
      <c r="FS174" s="198"/>
      <c r="FT174" s="198"/>
      <c r="FU174" s="198"/>
      <c r="FV174" s="198"/>
      <c r="FW174" s="198"/>
    </row>
    <row r="175" spans="1:179" s="200" customFormat="1" ht="30" x14ac:dyDescent="0.25">
      <c r="A175" s="194">
        <f t="shared" si="2"/>
        <v>160</v>
      </c>
      <c r="B175" s="195" t="s">
        <v>1052</v>
      </c>
      <c r="C175" s="196" t="s">
        <v>237</v>
      </c>
      <c r="D175" s="197">
        <v>0</v>
      </c>
      <c r="E175" s="197"/>
      <c r="F175" s="197">
        <v>0</v>
      </c>
      <c r="G175" s="197">
        <v>2015</v>
      </c>
      <c r="H175" s="197">
        <v>2015</v>
      </c>
      <c r="I175" s="197" t="s">
        <v>375</v>
      </c>
      <c r="J175" s="197" t="s">
        <v>266</v>
      </c>
      <c r="K175" s="197" t="s">
        <v>266</v>
      </c>
      <c r="L175" s="197" t="s">
        <v>266</v>
      </c>
      <c r="M175" s="198"/>
      <c r="N175" s="198"/>
      <c r="O175" s="198"/>
      <c r="P175" s="198"/>
      <c r="Q175" s="198"/>
      <c r="R175" s="198"/>
      <c r="S175" s="198"/>
      <c r="T175" s="198"/>
      <c r="U175" s="198"/>
      <c r="V175" s="198"/>
      <c r="W175" s="198"/>
      <c r="X175" s="198"/>
      <c r="Y175" s="198"/>
      <c r="Z175" s="198"/>
      <c r="AA175" s="198"/>
      <c r="AB175" s="198"/>
      <c r="AC175" s="198"/>
      <c r="AD175" s="198"/>
      <c r="AE175" s="198"/>
      <c r="AF175" s="198"/>
      <c r="AG175" s="198"/>
      <c r="AH175" s="198"/>
      <c r="AI175" s="198"/>
      <c r="AJ175" s="198"/>
      <c r="AK175" s="198"/>
      <c r="AL175" s="198"/>
      <c r="AM175" s="198"/>
      <c r="AN175" s="198"/>
      <c r="AO175" s="198"/>
      <c r="AP175" s="198"/>
      <c r="AQ175" s="198"/>
      <c r="AR175" s="198"/>
      <c r="AS175" s="198"/>
      <c r="AT175" s="198"/>
      <c r="AU175" s="198"/>
      <c r="AV175" s="198"/>
      <c r="AW175" s="198"/>
      <c r="AX175" s="198"/>
      <c r="AY175" s="198"/>
      <c r="AZ175" s="198"/>
      <c r="BA175" s="198"/>
      <c r="BB175" s="198"/>
      <c r="BC175" s="198"/>
      <c r="BD175" s="198"/>
      <c r="BE175" s="198"/>
      <c r="BF175" s="198"/>
      <c r="BG175" s="198"/>
      <c r="BH175" s="198"/>
      <c r="BI175" s="198"/>
      <c r="BJ175" s="198"/>
      <c r="BK175" s="198"/>
      <c r="BL175" s="198"/>
      <c r="BM175" s="198"/>
      <c r="BN175" s="198"/>
      <c r="BO175" s="198"/>
      <c r="BP175" s="198"/>
      <c r="BQ175" s="198"/>
      <c r="BR175" s="198"/>
      <c r="BS175" s="198"/>
      <c r="BT175" s="198"/>
      <c r="BU175" s="198"/>
      <c r="BV175" s="198"/>
      <c r="BW175" s="198"/>
      <c r="BX175" s="198"/>
      <c r="BY175" s="198"/>
      <c r="BZ175" s="198"/>
      <c r="CA175" s="198"/>
      <c r="CB175" s="198"/>
      <c r="CC175" s="198"/>
      <c r="CD175" s="198"/>
      <c r="CE175" s="198"/>
      <c r="CF175" s="198"/>
      <c r="CG175" s="198"/>
      <c r="CH175" s="198"/>
      <c r="CI175" s="198"/>
      <c r="CJ175" s="198"/>
      <c r="CK175" s="198"/>
      <c r="CL175" s="198"/>
      <c r="CM175" s="198"/>
      <c r="CN175" s="198"/>
      <c r="CO175" s="198"/>
      <c r="CP175" s="198"/>
      <c r="CQ175" s="198"/>
      <c r="CR175" s="198"/>
      <c r="CS175" s="198"/>
      <c r="CT175" s="198"/>
      <c r="CU175" s="198"/>
      <c r="CV175" s="198"/>
      <c r="CW175" s="198"/>
      <c r="CX175" s="198"/>
      <c r="CY175" s="198"/>
      <c r="CZ175" s="198"/>
      <c r="DA175" s="198"/>
      <c r="DB175" s="198"/>
      <c r="DC175" s="198"/>
      <c r="DD175" s="198"/>
      <c r="DE175" s="198"/>
      <c r="DF175" s="198"/>
      <c r="DG175" s="198"/>
      <c r="DH175" s="198"/>
      <c r="DI175" s="198"/>
      <c r="DJ175" s="198"/>
      <c r="DK175" s="198"/>
      <c r="DL175" s="198"/>
      <c r="DM175" s="198"/>
      <c r="DN175" s="198"/>
      <c r="DO175" s="198"/>
      <c r="DP175" s="198"/>
      <c r="DQ175" s="198"/>
      <c r="DR175" s="198"/>
      <c r="DS175" s="198"/>
      <c r="DT175" s="198"/>
      <c r="DU175" s="198"/>
      <c r="DV175" s="198"/>
      <c r="DW175" s="198"/>
      <c r="DX175" s="198"/>
      <c r="DY175" s="198"/>
      <c r="DZ175" s="198"/>
      <c r="EA175" s="198"/>
      <c r="EB175" s="198"/>
      <c r="EC175" s="198"/>
      <c r="ED175" s="198"/>
      <c r="EE175" s="198"/>
      <c r="EF175" s="198"/>
      <c r="EG175" s="198"/>
      <c r="EH175" s="198"/>
      <c r="EI175" s="198"/>
      <c r="EJ175" s="198"/>
      <c r="EK175" s="198"/>
      <c r="EL175" s="198"/>
      <c r="EM175" s="198"/>
      <c r="EN175" s="198"/>
      <c r="EO175" s="198"/>
      <c r="EP175" s="198"/>
      <c r="EQ175" s="198"/>
      <c r="ER175" s="198"/>
      <c r="ES175" s="198"/>
      <c r="ET175" s="198"/>
      <c r="EU175" s="198"/>
      <c r="EV175" s="198"/>
      <c r="EW175" s="198"/>
      <c r="EX175" s="198"/>
      <c r="EY175" s="198"/>
      <c r="EZ175" s="198"/>
      <c r="FA175" s="198"/>
      <c r="FB175" s="198"/>
      <c r="FC175" s="198"/>
      <c r="FD175" s="198"/>
      <c r="FE175" s="198"/>
      <c r="FF175" s="198"/>
      <c r="FG175" s="198"/>
      <c r="FH175" s="198"/>
      <c r="FI175" s="198"/>
      <c r="FJ175" s="198"/>
      <c r="FK175" s="198"/>
      <c r="FL175" s="198"/>
      <c r="FM175" s="198"/>
      <c r="FN175" s="198"/>
      <c r="FO175" s="198"/>
      <c r="FP175" s="198"/>
      <c r="FQ175" s="198"/>
      <c r="FR175" s="198"/>
      <c r="FS175" s="198"/>
      <c r="FT175" s="198"/>
      <c r="FU175" s="198"/>
      <c r="FV175" s="198"/>
      <c r="FW175" s="198"/>
    </row>
    <row r="176" spans="1:179" s="200" customFormat="1" ht="45" x14ac:dyDescent="0.25">
      <c r="A176" s="194">
        <f t="shared" si="2"/>
        <v>161</v>
      </c>
      <c r="B176" s="195" t="s">
        <v>1053</v>
      </c>
      <c r="C176" s="196" t="s">
        <v>237</v>
      </c>
      <c r="D176" s="197">
        <v>0</v>
      </c>
      <c r="E176" s="197"/>
      <c r="F176" s="197">
        <v>0</v>
      </c>
      <c r="G176" s="197">
        <v>2015</v>
      </c>
      <c r="H176" s="197">
        <v>2015</v>
      </c>
      <c r="I176" s="197" t="s">
        <v>375</v>
      </c>
      <c r="J176" s="197" t="s">
        <v>266</v>
      </c>
      <c r="K176" s="197" t="s">
        <v>266</v>
      </c>
      <c r="L176" s="197" t="s">
        <v>266</v>
      </c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8"/>
      <c r="Y176" s="198"/>
      <c r="Z176" s="198"/>
      <c r="AA176" s="198"/>
      <c r="AB176" s="198"/>
      <c r="AC176" s="198"/>
      <c r="AD176" s="198"/>
      <c r="AE176" s="198"/>
      <c r="AF176" s="198"/>
      <c r="AG176" s="198"/>
      <c r="AH176" s="198"/>
      <c r="AI176" s="198"/>
      <c r="AJ176" s="198"/>
      <c r="AK176" s="198"/>
      <c r="AL176" s="198"/>
      <c r="AM176" s="198"/>
      <c r="AN176" s="198"/>
      <c r="AO176" s="198"/>
      <c r="AP176" s="198"/>
      <c r="AQ176" s="198"/>
      <c r="AR176" s="198"/>
      <c r="AS176" s="198"/>
      <c r="AT176" s="198"/>
      <c r="AU176" s="198"/>
      <c r="AV176" s="198"/>
      <c r="AW176" s="198"/>
      <c r="AX176" s="198"/>
      <c r="AY176" s="198"/>
      <c r="AZ176" s="198"/>
      <c r="BA176" s="198"/>
      <c r="BB176" s="198"/>
      <c r="BC176" s="198"/>
      <c r="BD176" s="198"/>
      <c r="BE176" s="198"/>
      <c r="BF176" s="198"/>
      <c r="BG176" s="198"/>
      <c r="BH176" s="198"/>
      <c r="BI176" s="198"/>
      <c r="BJ176" s="198"/>
      <c r="BK176" s="198"/>
      <c r="BL176" s="198"/>
      <c r="BM176" s="198"/>
      <c r="BN176" s="198"/>
      <c r="BO176" s="198"/>
      <c r="BP176" s="198"/>
      <c r="BQ176" s="198"/>
      <c r="BR176" s="198"/>
      <c r="BS176" s="198"/>
      <c r="BT176" s="198"/>
      <c r="BU176" s="198"/>
      <c r="BV176" s="198"/>
      <c r="BW176" s="198"/>
      <c r="BX176" s="198"/>
      <c r="BY176" s="198"/>
      <c r="BZ176" s="198"/>
      <c r="CA176" s="198"/>
      <c r="CB176" s="198"/>
      <c r="CC176" s="198"/>
      <c r="CD176" s="198"/>
      <c r="CE176" s="198"/>
      <c r="CF176" s="198"/>
      <c r="CG176" s="198"/>
      <c r="CH176" s="198"/>
      <c r="CI176" s="198"/>
      <c r="CJ176" s="198"/>
      <c r="CK176" s="198"/>
      <c r="CL176" s="198"/>
      <c r="CM176" s="198"/>
      <c r="CN176" s="198"/>
      <c r="CO176" s="198"/>
      <c r="CP176" s="198"/>
      <c r="CQ176" s="198"/>
      <c r="CR176" s="198"/>
      <c r="CS176" s="198"/>
      <c r="CT176" s="198"/>
      <c r="CU176" s="198"/>
      <c r="CV176" s="198"/>
      <c r="CW176" s="198"/>
      <c r="CX176" s="198"/>
      <c r="CY176" s="198"/>
      <c r="CZ176" s="198"/>
      <c r="DA176" s="198"/>
      <c r="DB176" s="198"/>
      <c r="DC176" s="198"/>
      <c r="DD176" s="198"/>
      <c r="DE176" s="198"/>
      <c r="DF176" s="198"/>
      <c r="DG176" s="198"/>
      <c r="DH176" s="198"/>
      <c r="DI176" s="198"/>
      <c r="DJ176" s="198"/>
      <c r="DK176" s="198"/>
      <c r="DL176" s="198"/>
      <c r="DM176" s="198"/>
      <c r="DN176" s="198"/>
      <c r="DO176" s="198"/>
      <c r="DP176" s="198"/>
      <c r="DQ176" s="198"/>
      <c r="DR176" s="198"/>
      <c r="DS176" s="198"/>
      <c r="DT176" s="198"/>
      <c r="DU176" s="198"/>
      <c r="DV176" s="198"/>
      <c r="DW176" s="198"/>
      <c r="DX176" s="198"/>
      <c r="DY176" s="198"/>
      <c r="DZ176" s="198"/>
      <c r="EA176" s="198"/>
      <c r="EB176" s="198"/>
      <c r="EC176" s="198"/>
      <c r="ED176" s="198"/>
      <c r="EE176" s="198"/>
      <c r="EF176" s="198"/>
      <c r="EG176" s="198"/>
      <c r="EH176" s="198"/>
      <c r="EI176" s="198"/>
      <c r="EJ176" s="198"/>
      <c r="EK176" s="198"/>
      <c r="EL176" s="198"/>
      <c r="EM176" s="198"/>
      <c r="EN176" s="198"/>
      <c r="EO176" s="198"/>
      <c r="EP176" s="198"/>
      <c r="EQ176" s="198"/>
      <c r="ER176" s="198"/>
      <c r="ES176" s="198"/>
      <c r="ET176" s="198"/>
      <c r="EU176" s="198"/>
      <c r="EV176" s="198"/>
      <c r="EW176" s="198"/>
      <c r="EX176" s="198"/>
      <c r="EY176" s="198"/>
      <c r="EZ176" s="198"/>
      <c r="FA176" s="198"/>
      <c r="FB176" s="198"/>
      <c r="FC176" s="198"/>
      <c r="FD176" s="198"/>
      <c r="FE176" s="198"/>
      <c r="FF176" s="198"/>
      <c r="FG176" s="198"/>
      <c r="FH176" s="198"/>
      <c r="FI176" s="198"/>
      <c r="FJ176" s="198"/>
      <c r="FK176" s="198"/>
      <c r="FL176" s="198"/>
      <c r="FM176" s="198"/>
      <c r="FN176" s="198"/>
      <c r="FO176" s="198"/>
      <c r="FP176" s="198"/>
      <c r="FQ176" s="198"/>
      <c r="FR176" s="198"/>
      <c r="FS176" s="198"/>
      <c r="FT176" s="198"/>
      <c r="FU176" s="198"/>
      <c r="FV176" s="198"/>
      <c r="FW176" s="198"/>
    </row>
    <row r="177" spans="1:179" s="200" customFormat="1" ht="45" x14ac:dyDescent="0.25">
      <c r="A177" s="194">
        <f t="shared" si="2"/>
        <v>162</v>
      </c>
      <c r="B177" s="195" t="s">
        <v>954</v>
      </c>
      <c r="C177" s="196" t="s">
        <v>237</v>
      </c>
      <c r="D177" s="197">
        <v>0</v>
      </c>
      <c r="E177" s="197"/>
      <c r="F177" s="197">
        <v>0</v>
      </c>
      <c r="G177" s="197">
        <v>2015</v>
      </c>
      <c r="H177" s="197">
        <v>2015</v>
      </c>
      <c r="I177" s="197" t="s">
        <v>375</v>
      </c>
      <c r="J177" s="197" t="s">
        <v>266</v>
      </c>
      <c r="K177" s="197" t="s">
        <v>266</v>
      </c>
      <c r="L177" s="197" t="s">
        <v>266</v>
      </c>
      <c r="M177" s="198"/>
      <c r="N177" s="198"/>
      <c r="O177" s="198"/>
      <c r="P177" s="198"/>
      <c r="Q177" s="198"/>
      <c r="R177" s="198"/>
      <c r="S177" s="198"/>
      <c r="T177" s="198"/>
      <c r="U177" s="198"/>
      <c r="V177" s="198"/>
      <c r="W177" s="198"/>
      <c r="X177" s="198"/>
      <c r="Y177" s="198"/>
      <c r="Z177" s="198"/>
      <c r="AA177" s="198"/>
      <c r="AB177" s="198"/>
      <c r="AC177" s="198"/>
      <c r="AD177" s="198"/>
      <c r="AE177" s="198"/>
      <c r="AF177" s="198"/>
      <c r="AG177" s="198"/>
      <c r="AH177" s="198"/>
      <c r="AI177" s="198"/>
      <c r="AJ177" s="198"/>
      <c r="AK177" s="198"/>
      <c r="AL177" s="198"/>
      <c r="AM177" s="198"/>
      <c r="AN177" s="198"/>
      <c r="AO177" s="198"/>
      <c r="AP177" s="198"/>
      <c r="AQ177" s="198"/>
      <c r="AR177" s="198"/>
      <c r="AS177" s="198"/>
      <c r="AT177" s="198"/>
      <c r="AU177" s="198"/>
      <c r="AV177" s="198"/>
      <c r="AW177" s="198"/>
      <c r="AX177" s="198"/>
      <c r="AY177" s="198"/>
      <c r="AZ177" s="198"/>
      <c r="BA177" s="198"/>
      <c r="BB177" s="198"/>
      <c r="BC177" s="198"/>
      <c r="BD177" s="198"/>
      <c r="BE177" s="198"/>
      <c r="BF177" s="198"/>
      <c r="BG177" s="198"/>
      <c r="BH177" s="198"/>
      <c r="BI177" s="198"/>
      <c r="BJ177" s="198"/>
      <c r="BK177" s="198"/>
      <c r="BL177" s="198"/>
      <c r="BM177" s="198"/>
      <c r="BN177" s="198"/>
      <c r="BO177" s="198"/>
      <c r="BP177" s="198"/>
      <c r="BQ177" s="198"/>
      <c r="BR177" s="198"/>
      <c r="BS177" s="198"/>
      <c r="BT177" s="198"/>
      <c r="BU177" s="198"/>
      <c r="BV177" s="198"/>
      <c r="BW177" s="198"/>
      <c r="BX177" s="198"/>
      <c r="BY177" s="198"/>
      <c r="BZ177" s="198"/>
      <c r="CA177" s="198"/>
      <c r="CB177" s="198"/>
      <c r="CC177" s="198"/>
      <c r="CD177" s="198"/>
      <c r="CE177" s="198"/>
      <c r="CF177" s="198"/>
      <c r="CG177" s="198"/>
      <c r="CH177" s="198"/>
      <c r="CI177" s="198"/>
      <c r="CJ177" s="198"/>
      <c r="CK177" s="198"/>
      <c r="CL177" s="198"/>
      <c r="CM177" s="198"/>
      <c r="CN177" s="198"/>
      <c r="CO177" s="198"/>
      <c r="CP177" s="198"/>
      <c r="CQ177" s="198"/>
      <c r="CR177" s="198"/>
      <c r="CS177" s="198"/>
      <c r="CT177" s="198"/>
      <c r="CU177" s="198"/>
      <c r="CV177" s="198"/>
      <c r="CW177" s="198"/>
      <c r="CX177" s="198"/>
      <c r="CY177" s="198"/>
      <c r="CZ177" s="198"/>
      <c r="DA177" s="198"/>
      <c r="DB177" s="198"/>
      <c r="DC177" s="198"/>
      <c r="DD177" s="198"/>
      <c r="DE177" s="198"/>
      <c r="DF177" s="198"/>
      <c r="DG177" s="198"/>
      <c r="DH177" s="198"/>
      <c r="DI177" s="198"/>
      <c r="DJ177" s="198"/>
      <c r="DK177" s="198"/>
      <c r="DL177" s="198"/>
      <c r="DM177" s="198"/>
      <c r="DN177" s="198"/>
      <c r="DO177" s="198"/>
      <c r="DP177" s="198"/>
      <c r="DQ177" s="198"/>
      <c r="DR177" s="198"/>
      <c r="DS177" s="198"/>
      <c r="DT177" s="198"/>
      <c r="DU177" s="198"/>
      <c r="DV177" s="198"/>
      <c r="DW177" s="198"/>
      <c r="DX177" s="198"/>
      <c r="DY177" s="198"/>
      <c r="DZ177" s="198"/>
      <c r="EA177" s="198"/>
      <c r="EB177" s="198"/>
      <c r="EC177" s="198"/>
      <c r="ED177" s="198"/>
      <c r="EE177" s="198"/>
      <c r="EF177" s="198"/>
      <c r="EG177" s="198"/>
      <c r="EH177" s="198"/>
      <c r="EI177" s="198"/>
      <c r="EJ177" s="198"/>
      <c r="EK177" s="198"/>
      <c r="EL177" s="198"/>
      <c r="EM177" s="198"/>
      <c r="EN177" s="198"/>
      <c r="EO177" s="198"/>
      <c r="EP177" s="198"/>
      <c r="EQ177" s="198"/>
      <c r="ER177" s="198"/>
      <c r="ES177" s="198"/>
      <c r="ET177" s="198"/>
      <c r="EU177" s="198"/>
      <c r="EV177" s="198"/>
      <c r="EW177" s="198"/>
      <c r="EX177" s="198"/>
      <c r="EY177" s="198"/>
      <c r="EZ177" s="198"/>
      <c r="FA177" s="198"/>
      <c r="FB177" s="198"/>
      <c r="FC177" s="198"/>
      <c r="FD177" s="198"/>
      <c r="FE177" s="198"/>
      <c r="FF177" s="198"/>
      <c r="FG177" s="198"/>
      <c r="FH177" s="198"/>
      <c r="FI177" s="198"/>
      <c r="FJ177" s="198"/>
      <c r="FK177" s="198"/>
      <c r="FL177" s="198"/>
      <c r="FM177" s="198"/>
      <c r="FN177" s="198"/>
      <c r="FO177" s="198"/>
      <c r="FP177" s="198"/>
      <c r="FQ177" s="198"/>
      <c r="FR177" s="198"/>
      <c r="FS177" s="198"/>
      <c r="FT177" s="198"/>
      <c r="FU177" s="198"/>
      <c r="FV177" s="198"/>
      <c r="FW177" s="198"/>
    </row>
    <row r="178" spans="1:179" s="200" customFormat="1" ht="45" x14ac:dyDescent="0.25">
      <c r="A178" s="194">
        <f t="shared" si="2"/>
        <v>163</v>
      </c>
      <c r="B178" s="195" t="s">
        <v>955</v>
      </c>
      <c r="C178" s="196" t="s">
        <v>237</v>
      </c>
      <c r="D178" s="197">
        <v>0</v>
      </c>
      <c r="E178" s="197"/>
      <c r="F178" s="197">
        <v>0</v>
      </c>
      <c r="G178" s="197">
        <v>2015</v>
      </c>
      <c r="H178" s="197">
        <v>2015</v>
      </c>
      <c r="I178" s="197" t="s">
        <v>375</v>
      </c>
      <c r="J178" s="197" t="s">
        <v>266</v>
      </c>
      <c r="K178" s="197" t="s">
        <v>266</v>
      </c>
      <c r="L178" s="197" t="s">
        <v>266</v>
      </c>
      <c r="M178" s="198"/>
      <c r="N178" s="198"/>
      <c r="O178" s="198"/>
      <c r="P178" s="198"/>
      <c r="Q178" s="198"/>
      <c r="R178" s="198"/>
      <c r="S178" s="198"/>
      <c r="T178" s="198"/>
      <c r="U178" s="198"/>
      <c r="V178" s="198"/>
      <c r="W178" s="198"/>
      <c r="X178" s="198"/>
      <c r="Y178" s="198"/>
      <c r="Z178" s="198"/>
      <c r="AA178" s="198"/>
      <c r="AB178" s="198"/>
      <c r="AC178" s="198"/>
      <c r="AD178" s="198"/>
      <c r="AE178" s="198"/>
      <c r="AF178" s="198"/>
      <c r="AG178" s="198"/>
      <c r="AH178" s="198"/>
      <c r="AI178" s="198"/>
      <c r="AJ178" s="198"/>
      <c r="AK178" s="198"/>
      <c r="AL178" s="198"/>
      <c r="AM178" s="198"/>
      <c r="AN178" s="198"/>
      <c r="AO178" s="198"/>
      <c r="AP178" s="198"/>
      <c r="AQ178" s="198"/>
      <c r="AR178" s="198"/>
      <c r="AS178" s="198"/>
      <c r="AT178" s="198"/>
      <c r="AU178" s="198"/>
      <c r="AV178" s="198"/>
      <c r="AW178" s="198"/>
      <c r="AX178" s="198"/>
      <c r="AY178" s="198"/>
      <c r="AZ178" s="198"/>
      <c r="BA178" s="198"/>
      <c r="BB178" s="198"/>
      <c r="BC178" s="198"/>
      <c r="BD178" s="198"/>
      <c r="BE178" s="198"/>
      <c r="BF178" s="198"/>
      <c r="BG178" s="198"/>
      <c r="BH178" s="198"/>
      <c r="BI178" s="198"/>
      <c r="BJ178" s="198"/>
      <c r="BK178" s="198"/>
      <c r="BL178" s="198"/>
      <c r="BM178" s="198"/>
      <c r="BN178" s="198"/>
      <c r="BO178" s="198"/>
      <c r="BP178" s="198"/>
      <c r="BQ178" s="198"/>
      <c r="BR178" s="198"/>
      <c r="BS178" s="198"/>
      <c r="BT178" s="198"/>
      <c r="BU178" s="198"/>
      <c r="BV178" s="198"/>
      <c r="BW178" s="198"/>
      <c r="BX178" s="198"/>
      <c r="BY178" s="198"/>
      <c r="BZ178" s="198"/>
      <c r="CA178" s="198"/>
      <c r="CB178" s="198"/>
      <c r="CC178" s="198"/>
      <c r="CD178" s="198"/>
      <c r="CE178" s="198"/>
      <c r="CF178" s="198"/>
      <c r="CG178" s="198"/>
      <c r="CH178" s="198"/>
      <c r="CI178" s="198"/>
      <c r="CJ178" s="198"/>
      <c r="CK178" s="198"/>
      <c r="CL178" s="198"/>
      <c r="CM178" s="198"/>
      <c r="CN178" s="198"/>
      <c r="CO178" s="198"/>
      <c r="CP178" s="198"/>
      <c r="CQ178" s="198"/>
      <c r="CR178" s="198"/>
      <c r="CS178" s="198"/>
      <c r="CT178" s="198"/>
      <c r="CU178" s="198"/>
      <c r="CV178" s="198"/>
      <c r="CW178" s="198"/>
      <c r="CX178" s="198"/>
      <c r="CY178" s="198"/>
      <c r="CZ178" s="198"/>
      <c r="DA178" s="198"/>
      <c r="DB178" s="198"/>
      <c r="DC178" s="198"/>
      <c r="DD178" s="198"/>
      <c r="DE178" s="198"/>
      <c r="DF178" s="198"/>
      <c r="DG178" s="198"/>
      <c r="DH178" s="198"/>
      <c r="DI178" s="198"/>
      <c r="DJ178" s="198"/>
      <c r="DK178" s="198"/>
      <c r="DL178" s="198"/>
      <c r="DM178" s="198"/>
      <c r="DN178" s="198"/>
      <c r="DO178" s="198"/>
      <c r="DP178" s="198"/>
      <c r="DQ178" s="198"/>
      <c r="DR178" s="198"/>
      <c r="DS178" s="198"/>
      <c r="DT178" s="198"/>
      <c r="DU178" s="198"/>
      <c r="DV178" s="198"/>
      <c r="DW178" s="198"/>
      <c r="DX178" s="198"/>
      <c r="DY178" s="198"/>
      <c r="DZ178" s="198"/>
      <c r="EA178" s="198"/>
      <c r="EB178" s="198"/>
      <c r="EC178" s="198"/>
      <c r="ED178" s="198"/>
      <c r="EE178" s="198"/>
      <c r="EF178" s="198"/>
      <c r="EG178" s="198"/>
      <c r="EH178" s="198"/>
      <c r="EI178" s="198"/>
      <c r="EJ178" s="198"/>
      <c r="EK178" s="198"/>
      <c r="EL178" s="198"/>
      <c r="EM178" s="198"/>
      <c r="EN178" s="198"/>
      <c r="EO178" s="198"/>
      <c r="EP178" s="198"/>
      <c r="EQ178" s="198"/>
      <c r="ER178" s="198"/>
      <c r="ES178" s="198"/>
      <c r="ET178" s="198"/>
      <c r="EU178" s="198"/>
      <c r="EV178" s="198"/>
      <c r="EW178" s="198"/>
      <c r="EX178" s="198"/>
      <c r="EY178" s="198"/>
      <c r="EZ178" s="198"/>
      <c r="FA178" s="198"/>
      <c r="FB178" s="198"/>
      <c r="FC178" s="198"/>
      <c r="FD178" s="198"/>
      <c r="FE178" s="198"/>
      <c r="FF178" s="198"/>
      <c r="FG178" s="198"/>
      <c r="FH178" s="198"/>
      <c r="FI178" s="198"/>
      <c r="FJ178" s="198"/>
      <c r="FK178" s="198"/>
      <c r="FL178" s="198"/>
      <c r="FM178" s="198"/>
      <c r="FN178" s="198"/>
      <c r="FO178" s="198"/>
      <c r="FP178" s="198"/>
      <c r="FQ178" s="198"/>
      <c r="FR178" s="198"/>
      <c r="FS178" s="198"/>
      <c r="FT178" s="198"/>
      <c r="FU178" s="198"/>
      <c r="FV178" s="198"/>
      <c r="FW178" s="198"/>
    </row>
    <row r="179" spans="1:179" s="200" customFormat="1" ht="30" x14ac:dyDescent="0.25">
      <c r="A179" s="194">
        <f t="shared" si="2"/>
        <v>164</v>
      </c>
      <c r="B179" s="195" t="s">
        <v>956</v>
      </c>
      <c r="C179" s="196" t="s">
        <v>237</v>
      </c>
      <c r="D179" s="197">
        <v>0</v>
      </c>
      <c r="E179" s="197"/>
      <c r="F179" s="197">
        <v>0</v>
      </c>
      <c r="G179" s="197">
        <v>2015</v>
      </c>
      <c r="H179" s="197">
        <v>2015</v>
      </c>
      <c r="I179" s="197" t="s">
        <v>375</v>
      </c>
      <c r="J179" s="197" t="s">
        <v>266</v>
      </c>
      <c r="K179" s="197" t="s">
        <v>266</v>
      </c>
      <c r="L179" s="197" t="s">
        <v>266</v>
      </c>
      <c r="M179" s="198"/>
      <c r="N179" s="198"/>
      <c r="O179" s="198"/>
      <c r="P179" s="198"/>
      <c r="Q179" s="198"/>
      <c r="R179" s="198"/>
      <c r="S179" s="198"/>
      <c r="T179" s="198"/>
      <c r="U179" s="198"/>
      <c r="V179" s="198"/>
      <c r="W179" s="198"/>
      <c r="X179" s="198"/>
      <c r="Y179" s="198"/>
      <c r="Z179" s="198"/>
      <c r="AA179" s="198"/>
      <c r="AB179" s="198"/>
      <c r="AC179" s="198"/>
      <c r="AD179" s="198"/>
      <c r="AE179" s="198"/>
      <c r="AF179" s="198"/>
      <c r="AG179" s="198"/>
      <c r="AH179" s="198"/>
      <c r="AI179" s="198"/>
      <c r="AJ179" s="198"/>
      <c r="AK179" s="198"/>
      <c r="AL179" s="198"/>
      <c r="AM179" s="198"/>
      <c r="AN179" s="198"/>
      <c r="AO179" s="198"/>
      <c r="AP179" s="198"/>
      <c r="AQ179" s="198"/>
      <c r="AR179" s="198"/>
      <c r="AS179" s="198"/>
      <c r="AT179" s="198"/>
      <c r="AU179" s="198"/>
      <c r="AV179" s="198"/>
      <c r="AW179" s="198"/>
      <c r="AX179" s="198"/>
      <c r="AY179" s="198"/>
      <c r="AZ179" s="198"/>
      <c r="BA179" s="198"/>
      <c r="BB179" s="198"/>
      <c r="BC179" s="198"/>
      <c r="BD179" s="198"/>
      <c r="BE179" s="198"/>
      <c r="BF179" s="198"/>
      <c r="BG179" s="198"/>
      <c r="BH179" s="198"/>
      <c r="BI179" s="198"/>
      <c r="BJ179" s="198"/>
      <c r="BK179" s="198"/>
      <c r="BL179" s="198"/>
      <c r="BM179" s="198"/>
      <c r="BN179" s="198"/>
      <c r="BO179" s="198"/>
      <c r="BP179" s="198"/>
      <c r="BQ179" s="198"/>
      <c r="BR179" s="198"/>
      <c r="BS179" s="198"/>
      <c r="BT179" s="198"/>
      <c r="BU179" s="198"/>
      <c r="BV179" s="198"/>
      <c r="BW179" s="198"/>
      <c r="BX179" s="198"/>
      <c r="BY179" s="198"/>
      <c r="BZ179" s="198"/>
      <c r="CA179" s="198"/>
      <c r="CB179" s="198"/>
      <c r="CC179" s="198"/>
      <c r="CD179" s="198"/>
      <c r="CE179" s="198"/>
      <c r="CF179" s="198"/>
      <c r="CG179" s="198"/>
      <c r="CH179" s="198"/>
      <c r="CI179" s="198"/>
      <c r="CJ179" s="198"/>
      <c r="CK179" s="198"/>
      <c r="CL179" s="198"/>
      <c r="CM179" s="198"/>
      <c r="CN179" s="198"/>
      <c r="CO179" s="198"/>
      <c r="CP179" s="198"/>
      <c r="CQ179" s="198"/>
      <c r="CR179" s="198"/>
      <c r="CS179" s="198"/>
      <c r="CT179" s="198"/>
      <c r="CU179" s="198"/>
      <c r="CV179" s="198"/>
      <c r="CW179" s="198"/>
      <c r="CX179" s="198"/>
      <c r="CY179" s="198"/>
      <c r="CZ179" s="198"/>
      <c r="DA179" s="198"/>
      <c r="DB179" s="198"/>
      <c r="DC179" s="198"/>
      <c r="DD179" s="198"/>
      <c r="DE179" s="198"/>
      <c r="DF179" s="198"/>
      <c r="DG179" s="198"/>
      <c r="DH179" s="198"/>
      <c r="DI179" s="198"/>
      <c r="DJ179" s="198"/>
      <c r="DK179" s="198"/>
      <c r="DL179" s="198"/>
      <c r="DM179" s="198"/>
      <c r="DN179" s="198"/>
      <c r="DO179" s="198"/>
      <c r="DP179" s="198"/>
      <c r="DQ179" s="198"/>
      <c r="DR179" s="198"/>
      <c r="DS179" s="198"/>
      <c r="DT179" s="198"/>
      <c r="DU179" s="198"/>
      <c r="DV179" s="198"/>
      <c r="DW179" s="198"/>
      <c r="DX179" s="198"/>
      <c r="DY179" s="198"/>
      <c r="DZ179" s="198"/>
      <c r="EA179" s="198"/>
      <c r="EB179" s="198"/>
      <c r="EC179" s="198"/>
      <c r="ED179" s="198"/>
      <c r="EE179" s="198"/>
      <c r="EF179" s="198"/>
      <c r="EG179" s="198"/>
      <c r="EH179" s="198"/>
      <c r="EI179" s="198"/>
      <c r="EJ179" s="198"/>
      <c r="EK179" s="198"/>
      <c r="EL179" s="198"/>
      <c r="EM179" s="198"/>
      <c r="EN179" s="198"/>
      <c r="EO179" s="198"/>
      <c r="EP179" s="198"/>
      <c r="EQ179" s="198"/>
      <c r="ER179" s="198"/>
      <c r="ES179" s="198"/>
      <c r="ET179" s="198"/>
      <c r="EU179" s="198"/>
      <c r="EV179" s="198"/>
      <c r="EW179" s="198"/>
      <c r="EX179" s="198"/>
      <c r="EY179" s="198"/>
      <c r="EZ179" s="198"/>
      <c r="FA179" s="198"/>
      <c r="FB179" s="198"/>
      <c r="FC179" s="198"/>
      <c r="FD179" s="198"/>
      <c r="FE179" s="198"/>
      <c r="FF179" s="198"/>
      <c r="FG179" s="198"/>
      <c r="FH179" s="198"/>
      <c r="FI179" s="198"/>
      <c r="FJ179" s="198"/>
      <c r="FK179" s="198"/>
      <c r="FL179" s="198"/>
      <c r="FM179" s="198"/>
      <c r="FN179" s="198"/>
      <c r="FO179" s="198"/>
      <c r="FP179" s="198"/>
      <c r="FQ179" s="198"/>
      <c r="FR179" s="198"/>
      <c r="FS179" s="198"/>
      <c r="FT179" s="198"/>
      <c r="FU179" s="198"/>
      <c r="FV179" s="198"/>
      <c r="FW179" s="198"/>
    </row>
    <row r="180" spans="1:179" s="200" customFormat="1" ht="30" x14ac:dyDescent="0.25">
      <c r="A180" s="194">
        <f t="shared" si="2"/>
        <v>165</v>
      </c>
      <c r="B180" s="195" t="s">
        <v>957</v>
      </c>
      <c r="C180" s="196" t="s">
        <v>237</v>
      </c>
      <c r="D180" s="197">
        <v>0</v>
      </c>
      <c r="E180" s="197"/>
      <c r="F180" s="197">
        <v>0</v>
      </c>
      <c r="G180" s="197">
        <v>2015</v>
      </c>
      <c r="H180" s="197">
        <v>2015</v>
      </c>
      <c r="I180" s="197" t="s">
        <v>375</v>
      </c>
      <c r="J180" s="197" t="s">
        <v>266</v>
      </c>
      <c r="K180" s="197" t="s">
        <v>266</v>
      </c>
      <c r="L180" s="197" t="s">
        <v>266</v>
      </c>
      <c r="M180" s="198"/>
      <c r="N180" s="198"/>
      <c r="O180" s="198"/>
      <c r="P180" s="198"/>
      <c r="Q180" s="198"/>
      <c r="R180" s="198"/>
      <c r="S180" s="198"/>
      <c r="T180" s="198"/>
      <c r="U180" s="198"/>
      <c r="V180" s="198"/>
      <c r="W180" s="198"/>
      <c r="X180" s="198"/>
      <c r="Y180" s="198"/>
      <c r="Z180" s="198"/>
      <c r="AA180" s="198"/>
      <c r="AB180" s="198"/>
      <c r="AC180" s="198"/>
      <c r="AD180" s="198"/>
      <c r="AE180" s="198"/>
      <c r="AF180" s="198"/>
      <c r="AG180" s="198"/>
      <c r="AH180" s="198"/>
      <c r="AI180" s="198"/>
      <c r="AJ180" s="198"/>
      <c r="AK180" s="198"/>
      <c r="AL180" s="198"/>
      <c r="AM180" s="198"/>
      <c r="AN180" s="198"/>
      <c r="AO180" s="198"/>
      <c r="AP180" s="198"/>
      <c r="AQ180" s="198"/>
      <c r="AR180" s="198"/>
      <c r="AS180" s="198"/>
      <c r="AT180" s="198"/>
      <c r="AU180" s="198"/>
      <c r="AV180" s="198"/>
      <c r="AW180" s="198"/>
      <c r="AX180" s="198"/>
      <c r="AY180" s="198"/>
      <c r="AZ180" s="198"/>
      <c r="BA180" s="198"/>
      <c r="BB180" s="198"/>
      <c r="BC180" s="198"/>
      <c r="BD180" s="198"/>
      <c r="BE180" s="198"/>
      <c r="BF180" s="198"/>
      <c r="BG180" s="198"/>
      <c r="BH180" s="198"/>
      <c r="BI180" s="198"/>
      <c r="BJ180" s="198"/>
      <c r="BK180" s="198"/>
      <c r="BL180" s="198"/>
      <c r="BM180" s="198"/>
      <c r="BN180" s="198"/>
      <c r="BO180" s="198"/>
      <c r="BP180" s="198"/>
      <c r="BQ180" s="198"/>
      <c r="BR180" s="198"/>
      <c r="BS180" s="198"/>
      <c r="BT180" s="198"/>
      <c r="BU180" s="198"/>
      <c r="BV180" s="198"/>
      <c r="BW180" s="198"/>
      <c r="BX180" s="198"/>
      <c r="BY180" s="198"/>
      <c r="BZ180" s="198"/>
      <c r="CA180" s="198"/>
      <c r="CB180" s="198"/>
      <c r="CC180" s="198"/>
      <c r="CD180" s="198"/>
      <c r="CE180" s="198"/>
      <c r="CF180" s="198"/>
      <c r="CG180" s="198"/>
      <c r="CH180" s="198"/>
      <c r="CI180" s="198"/>
      <c r="CJ180" s="198"/>
      <c r="CK180" s="198"/>
      <c r="CL180" s="198"/>
      <c r="CM180" s="198"/>
      <c r="CN180" s="198"/>
      <c r="CO180" s="198"/>
      <c r="CP180" s="198"/>
      <c r="CQ180" s="198"/>
      <c r="CR180" s="198"/>
      <c r="CS180" s="198"/>
      <c r="CT180" s="198"/>
      <c r="CU180" s="198"/>
      <c r="CV180" s="198"/>
      <c r="CW180" s="198"/>
      <c r="CX180" s="198"/>
      <c r="CY180" s="198"/>
      <c r="CZ180" s="198"/>
      <c r="DA180" s="198"/>
      <c r="DB180" s="198"/>
      <c r="DC180" s="198"/>
      <c r="DD180" s="198"/>
      <c r="DE180" s="198"/>
      <c r="DF180" s="198"/>
      <c r="DG180" s="198"/>
      <c r="DH180" s="198"/>
      <c r="DI180" s="198"/>
      <c r="DJ180" s="198"/>
      <c r="DK180" s="198"/>
      <c r="DL180" s="198"/>
      <c r="DM180" s="198"/>
      <c r="DN180" s="198"/>
      <c r="DO180" s="198"/>
      <c r="DP180" s="198"/>
      <c r="DQ180" s="198"/>
      <c r="DR180" s="198"/>
      <c r="DS180" s="198"/>
      <c r="DT180" s="198"/>
      <c r="DU180" s="198"/>
      <c r="DV180" s="198"/>
      <c r="DW180" s="198"/>
      <c r="DX180" s="198"/>
      <c r="DY180" s="198"/>
      <c r="DZ180" s="198"/>
      <c r="EA180" s="198"/>
      <c r="EB180" s="198"/>
      <c r="EC180" s="198"/>
      <c r="ED180" s="198"/>
      <c r="EE180" s="198"/>
      <c r="EF180" s="198"/>
      <c r="EG180" s="198"/>
      <c r="EH180" s="198"/>
      <c r="EI180" s="198"/>
      <c r="EJ180" s="198"/>
      <c r="EK180" s="198"/>
      <c r="EL180" s="198"/>
      <c r="EM180" s="198"/>
      <c r="EN180" s="198"/>
      <c r="EO180" s="198"/>
      <c r="EP180" s="198"/>
      <c r="EQ180" s="198"/>
      <c r="ER180" s="198"/>
      <c r="ES180" s="198"/>
      <c r="ET180" s="198"/>
      <c r="EU180" s="198"/>
      <c r="EV180" s="198"/>
      <c r="EW180" s="198"/>
      <c r="EX180" s="198"/>
      <c r="EY180" s="198"/>
      <c r="EZ180" s="198"/>
      <c r="FA180" s="198"/>
      <c r="FB180" s="198"/>
      <c r="FC180" s="198"/>
      <c r="FD180" s="198"/>
      <c r="FE180" s="198"/>
      <c r="FF180" s="198"/>
      <c r="FG180" s="198"/>
      <c r="FH180" s="198"/>
      <c r="FI180" s="198"/>
      <c r="FJ180" s="198"/>
      <c r="FK180" s="198"/>
      <c r="FL180" s="198"/>
      <c r="FM180" s="198"/>
      <c r="FN180" s="198"/>
      <c r="FO180" s="198"/>
      <c r="FP180" s="198"/>
      <c r="FQ180" s="198"/>
      <c r="FR180" s="198"/>
      <c r="FS180" s="198"/>
      <c r="FT180" s="198"/>
      <c r="FU180" s="198"/>
      <c r="FV180" s="198"/>
      <c r="FW180" s="198"/>
    </row>
    <row r="181" spans="1:179" s="200" customFormat="1" ht="30" x14ac:dyDescent="0.25">
      <c r="A181" s="194">
        <f t="shared" si="2"/>
        <v>166</v>
      </c>
      <c r="B181" s="195" t="s">
        <v>1678</v>
      </c>
      <c r="C181" s="196" t="s">
        <v>237</v>
      </c>
      <c r="D181" s="197">
        <v>0</v>
      </c>
      <c r="E181" s="197"/>
      <c r="F181" s="197">
        <v>0</v>
      </c>
      <c r="G181" s="197">
        <v>2015</v>
      </c>
      <c r="H181" s="197">
        <v>2015</v>
      </c>
      <c r="I181" s="197" t="s">
        <v>375</v>
      </c>
      <c r="J181" s="197" t="s">
        <v>266</v>
      </c>
      <c r="K181" s="197" t="s">
        <v>266</v>
      </c>
      <c r="L181" s="197" t="s">
        <v>266</v>
      </c>
      <c r="M181" s="198"/>
      <c r="N181" s="198"/>
      <c r="O181" s="198"/>
      <c r="P181" s="198"/>
      <c r="Q181" s="198"/>
      <c r="R181" s="198"/>
      <c r="S181" s="198"/>
      <c r="T181" s="198"/>
      <c r="U181" s="198"/>
      <c r="V181" s="198"/>
      <c r="W181" s="198"/>
      <c r="X181" s="198"/>
      <c r="Y181" s="198"/>
      <c r="Z181" s="198"/>
      <c r="AA181" s="198"/>
      <c r="AB181" s="198"/>
      <c r="AC181" s="198"/>
      <c r="AD181" s="198"/>
      <c r="AE181" s="198"/>
      <c r="AF181" s="198"/>
      <c r="AG181" s="198"/>
      <c r="AH181" s="198"/>
      <c r="AI181" s="198"/>
      <c r="AJ181" s="198"/>
      <c r="AK181" s="198"/>
      <c r="AL181" s="198"/>
      <c r="AM181" s="198"/>
      <c r="AN181" s="198"/>
      <c r="AO181" s="198"/>
      <c r="AP181" s="198"/>
      <c r="AQ181" s="198"/>
      <c r="AR181" s="198"/>
      <c r="AS181" s="198"/>
      <c r="AT181" s="198"/>
      <c r="AU181" s="198"/>
      <c r="AV181" s="198"/>
      <c r="AW181" s="198"/>
      <c r="AX181" s="198"/>
      <c r="AY181" s="198"/>
      <c r="AZ181" s="198"/>
      <c r="BA181" s="198"/>
      <c r="BB181" s="198"/>
      <c r="BC181" s="198"/>
      <c r="BD181" s="198"/>
      <c r="BE181" s="198"/>
      <c r="BF181" s="198"/>
      <c r="BG181" s="198"/>
      <c r="BH181" s="198"/>
      <c r="BI181" s="198"/>
      <c r="BJ181" s="198"/>
      <c r="BK181" s="198"/>
      <c r="BL181" s="198"/>
      <c r="BM181" s="198"/>
      <c r="BN181" s="198"/>
      <c r="BO181" s="198"/>
      <c r="BP181" s="198"/>
      <c r="BQ181" s="198"/>
      <c r="BR181" s="198"/>
      <c r="BS181" s="198"/>
      <c r="BT181" s="198"/>
      <c r="BU181" s="198"/>
      <c r="BV181" s="198"/>
      <c r="BW181" s="198"/>
      <c r="BX181" s="198"/>
      <c r="BY181" s="198"/>
      <c r="BZ181" s="198"/>
      <c r="CA181" s="198"/>
      <c r="CB181" s="198"/>
      <c r="CC181" s="198"/>
      <c r="CD181" s="198"/>
      <c r="CE181" s="198"/>
      <c r="CF181" s="198"/>
      <c r="CG181" s="198"/>
      <c r="CH181" s="198"/>
      <c r="CI181" s="198"/>
      <c r="CJ181" s="198"/>
      <c r="CK181" s="198"/>
      <c r="CL181" s="198"/>
      <c r="CM181" s="198"/>
      <c r="CN181" s="198"/>
      <c r="CO181" s="198"/>
      <c r="CP181" s="198"/>
      <c r="CQ181" s="198"/>
      <c r="CR181" s="198"/>
      <c r="CS181" s="198"/>
      <c r="CT181" s="198"/>
      <c r="CU181" s="198"/>
      <c r="CV181" s="198"/>
      <c r="CW181" s="198"/>
      <c r="CX181" s="198"/>
      <c r="CY181" s="198"/>
      <c r="CZ181" s="198"/>
      <c r="DA181" s="198"/>
      <c r="DB181" s="198"/>
      <c r="DC181" s="198"/>
      <c r="DD181" s="198"/>
      <c r="DE181" s="198"/>
      <c r="DF181" s="198"/>
      <c r="DG181" s="198"/>
      <c r="DH181" s="198"/>
      <c r="DI181" s="198"/>
      <c r="DJ181" s="198"/>
      <c r="DK181" s="198"/>
      <c r="DL181" s="198"/>
      <c r="DM181" s="198"/>
      <c r="DN181" s="198"/>
      <c r="DO181" s="198"/>
      <c r="DP181" s="198"/>
      <c r="DQ181" s="198"/>
      <c r="DR181" s="198"/>
      <c r="DS181" s="198"/>
      <c r="DT181" s="198"/>
      <c r="DU181" s="198"/>
      <c r="DV181" s="198"/>
      <c r="DW181" s="198"/>
      <c r="DX181" s="198"/>
      <c r="DY181" s="198"/>
      <c r="DZ181" s="198"/>
      <c r="EA181" s="198"/>
      <c r="EB181" s="198"/>
      <c r="EC181" s="198"/>
      <c r="ED181" s="198"/>
      <c r="EE181" s="198"/>
      <c r="EF181" s="198"/>
      <c r="EG181" s="198"/>
      <c r="EH181" s="198"/>
      <c r="EI181" s="198"/>
      <c r="EJ181" s="198"/>
      <c r="EK181" s="198"/>
      <c r="EL181" s="198"/>
      <c r="EM181" s="198"/>
      <c r="EN181" s="198"/>
      <c r="EO181" s="198"/>
      <c r="EP181" s="198"/>
      <c r="EQ181" s="198"/>
      <c r="ER181" s="198"/>
      <c r="ES181" s="198"/>
      <c r="ET181" s="198"/>
      <c r="EU181" s="198"/>
      <c r="EV181" s="198"/>
      <c r="EW181" s="198"/>
      <c r="EX181" s="198"/>
      <c r="EY181" s="198"/>
      <c r="EZ181" s="198"/>
      <c r="FA181" s="198"/>
      <c r="FB181" s="198"/>
      <c r="FC181" s="198"/>
      <c r="FD181" s="198"/>
      <c r="FE181" s="198"/>
      <c r="FF181" s="198"/>
      <c r="FG181" s="198"/>
      <c r="FH181" s="198"/>
      <c r="FI181" s="198"/>
      <c r="FJ181" s="198"/>
      <c r="FK181" s="198"/>
      <c r="FL181" s="198"/>
      <c r="FM181" s="198"/>
      <c r="FN181" s="198"/>
      <c r="FO181" s="198"/>
      <c r="FP181" s="198"/>
      <c r="FQ181" s="198"/>
      <c r="FR181" s="198"/>
      <c r="FS181" s="198"/>
      <c r="FT181" s="198"/>
      <c r="FU181" s="198"/>
      <c r="FV181" s="198"/>
      <c r="FW181" s="198"/>
    </row>
    <row r="182" spans="1:179" s="200" customFormat="1" ht="30" x14ac:dyDescent="0.25">
      <c r="A182" s="194">
        <f t="shared" si="2"/>
        <v>167</v>
      </c>
      <c r="B182" s="195" t="s">
        <v>1679</v>
      </c>
      <c r="C182" s="196" t="s">
        <v>237</v>
      </c>
      <c r="D182" s="197">
        <v>0</v>
      </c>
      <c r="E182" s="197"/>
      <c r="F182" s="197">
        <v>0</v>
      </c>
      <c r="G182" s="197">
        <v>2015</v>
      </c>
      <c r="H182" s="197">
        <v>2015</v>
      </c>
      <c r="I182" s="197" t="s">
        <v>375</v>
      </c>
      <c r="J182" s="197" t="s">
        <v>266</v>
      </c>
      <c r="K182" s="197" t="s">
        <v>266</v>
      </c>
      <c r="L182" s="197" t="s">
        <v>266</v>
      </c>
      <c r="M182" s="198"/>
      <c r="N182" s="198"/>
      <c r="O182" s="198"/>
      <c r="P182" s="198"/>
      <c r="Q182" s="198"/>
      <c r="R182" s="198"/>
      <c r="S182" s="198"/>
      <c r="T182" s="198"/>
      <c r="U182" s="198"/>
      <c r="V182" s="198"/>
      <c r="W182" s="198"/>
      <c r="X182" s="198"/>
      <c r="Y182" s="198"/>
      <c r="Z182" s="198"/>
      <c r="AA182" s="198"/>
      <c r="AB182" s="198"/>
      <c r="AC182" s="198"/>
      <c r="AD182" s="198"/>
      <c r="AE182" s="198"/>
      <c r="AF182" s="198"/>
      <c r="AG182" s="198"/>
      <c r="AH182" s="198"/>
      <c r="AI182" s="198"/>
      <c r="AJ182" s="198"/>
      <c r="AK182" s="198"/>
      <c r="AL182" s="198"/>
      <c r="AM182" s="198"/>
      <c r="AN182" s="198"/>
      <c r="AO182" s="198"/>
      <c r="AP182" s="198"/>
      <c r="AQ182" s="198"/>
      <c r="AR182" s="198"/>
      <c r="AS182" s="198"/>
      <c r="AT182" s="198"/>
      <c r="AU182" s="198"/>
      <c r="AV182" s="198"/>
      <c r="AW182" s="198"/>
      <c r="AX182" s="198"/>
      <c r="AY182" s="198"/>
      <c r="AZ182" s="198"/>
      <c r="BA182" s="198"/>
      <c r="BB182" s="198"/>
      <c r="BC182" s="198"/>
      <c r="BD182" s="198"/>
      <c r="BE182" s="198"/>
      <c r="BF182" s="198"/>
      <c r="BG182" s="198"/>
      <c r="BH182" s="198"/>
      <c r="BI182" s="198"/>
      <c r="BJ182" s="198"/>
      <c r="BK182" s="198"/>
      <c r="BL182" s="198"/>
      <c r="BM182" s="198"/>
      <c r="BN182" s="198"/>
      <c r="BO182" s="198"/>
      <c r="BP182" s="198"/>
      <c r="BQ182" s="198"/>
      <c r="BR182" s="198"/>
      <c r="BS182" s="198"/>
      <c r="BT182" s="198"/>
      <c r="BU182" s="198"/>
      <c r="BV182" s="198"/>
      <c r="BW182" s="198"/>
      <c r="BX182" s="198"/>
      <c r="BY182" s="198"/>
      <c r="BZ182" s="198"/>
      <c r="CA182" s="198"/>
      <c r="CB182" s="198"/>
      <c r="CC182" s="198"/>
      <c r="CD182" s="198"/>
      <c r="CE182" s="198"/>
      <c r="CF182" s="198"/>
      <c r="CG182" s="198"/>
      <c r="CH182" s="198"/>
      <c r="CI182" s="198"/>
      <c r="CJ182" s="198"/>
      <c r="CK182" s="198"/>
      <c r="CL182" s="198"/>
      <c r="CM182" s="198"/>
      <c r="CN182" s="198"/>
      <c r="CO182" s="198"/>
      <c r="CP182" s="198"/>
      <c r="CQ182" s="198"/>
      <c r="CR182" s="198"/>
      <c r="CS182" s="198"/>
      <c r="CT182" s="198"/>
      <c r="CU182" s="198"/>
      <c r="CV182" s="198"/>
      <c r="CW182" s="198"/>
      <c r="CX182" s="198"/>
      <c r="CY182" s="198"/>
      <c r="CZ182" s="198"/>
      <c r="DA182" s="198"/>
      <c r="DB182" s="198"/>
      <c r="DC182" s="198"/>
      <c r="DD182" s="198"/>
      <c r="DE182" s="198"/>
      <c r="DF182" s="198"/>
      <c r="DG182" s="198"/>
      <c r="DH182" s="198"/>
      <c r="DI182" s="198"/>
      <c r="DJ182" s="198"/>
      <c r="DK182" s="198"/>
      <c r="DL182" s="198"/>
      <c r="DM182" s="198"/>
      <c r="DN182" s="198"/>
      <c r="DO182" s="198"/>
      <c r="DP182" s="198"/>
      <c r="DQ182" s="198"/>
      <c r="DR182" s="198"/>
      <c r="DS182" s="198"/>
      <c r="DT182" s="198"/>
      <c r="DU182" s="198"/>
      <c r="DV182" s="198"/>
      <c r="DW182" s="198"/>
      <c r="DX182" s="198"/>
      <c r="DY182" s="198"/>
      <c r="DZ182" s="198"/>
      <c r="EA182" s="198"/>
      <c r="EB182" s="198"/>
      <c r="EC182" s="198"/>
      <c r="ED182" s="198"/>
      <c r="EE182" s="198"/>
      <c r="EF182" s="198"/>
      <c r="EG182" s="198"/>
      <c r="EH182" s="198"/>
      <c r="EI182" s="198"/>
      <c r="EJ182" s="198"/>
      <c r="EK182" s="198"/>
      <c r="EL182" s="198"/>
      <c r="EM182" s="198"/>
      <c r="EN182" s="198"/>
      <c r="EO182" s="198"/>
      <c r="EP182" s="198"/>
      <c r="EQ182" s="198"/>
      <c r="ER182" s="198"/>
      <c r="ES182" s="198"/>
      <c r="ET182" s="198"/>
      <c r="EU182" s="198"/>
      <c r="EV182" s="198"/>
      <c r="EW182" s="198"/>
      <c r="EX182" s="198"/>
      <c r="EY182" s="198"/>
      <c r="EZ182" s="198"/>
      <c r="FA182" s="198"/>
      <c r="FB182" s="198"/>
      <c r="FC182" s="198"/>
      <c r="FD182" s="198"/>
      <c r="FE182" s="198"/>
      <c r="FF182" s="198"/>
      <c r="FG182" s="198"/>
      <c r="FH182" s="198"/>
      <c r="FI182" s="198"/>
      <c r="FJ182" s="198"/>
      <c r="FK182" s="198"/>
      <c r="FL182" s="198"/>
      <c r="FM182" s="198"/>
      <c r="FN182" s="198"/>
      <c r="FO182" s="198"/>
      <c r="FP182" s="198"/>
      <c r="FQ182" s="198"/>
      <c r="FR182" s="198"/>
      <c r="FS182" s="198"/>
      <c r="FT182" s="198"/>
      <c r="FU182" s="198"/>
      <c r="FV182" s="198"/>
      <c r="FW182" s="198"/>
    </row>
    <row r="183" spans="1:179" s="200" customFormat="1" ht="30" x14ac:dyDescent="0.25">
      <c r="A183" s="194">
        <f t="shared" si="2"/>
        <v>168</v>
      </c>
      <c r="B183" s="195" t="s">
        <v>960</v>
      </c>
      <c r="C183" s="196" t="s">
        <v>237</v>
      </c>
      <c r="D183" s="197">
        <v>0</v>
      </c>
      <c r="E183" s="197"/>
      <c r="F183" s="197">
        <v>0</v>
      </c>
      <c r="G183" s="197">
        <v>2015</v>
      </c>
      <c r="H183" s="197">
        <v>2015</v>
      </c>
      <c r="I183" s="197" t="s">
        <v>375</v>
      </c>
      <c r="J183" s="197" t="s">
        <v>266</v>
      </c>
      <c r="K183" s="197" t="s">
        <v>266</v>
      </c>
      <c r="L183" s="197" t="s">
        <v>266</v>
      </c>
      <c r="M183" s="198"/>
      <c r="N183" s="198"/>
      <c r="O183" s="198"/>
      <c r="P183" s="198"/>
      <c r="Q183" s="198"/>
      <c r="R183" s="198"/>
      <c r="S183" s="198"/>
      <c r="T183" s="198"/>
      <c r="U183" s="198"/>
      <c r="V183" s="198"/>
      <c r="W183" s="198"/>
      <c r="X183" s="198"/>
      <c r="Y183" s="198"/>
      <c r="Z183" s="198"/>
      <c r="AA183" s="198"/>
      <c r="AB183" s="198"/>
      <c r="AC183" s="198"/>
      <c r="AD183" s="198"/>
      <c r="AE183" s="198"/>
      <c r="AF183" s="198"/>
      <c r="AG183" s="198"/>
      <c r="AH183" s="198"/>
      <c r="AI183" s="198"/>
      <c r="AJ183" s="198"/>
      <c r="AK183" s="198"/>
      <c r="AL183" s="198"/>
      <c r="AM183" s="198"/>
      <c r="AN183" s="198"/>
      <c r="AO183" s="198"/>
      <c r="AP183" s="198"/>
      <c r="AQ183" s="198"/>
      <c r="AR183" s="198"/>
      <c r="AS183" s="198"/>
      <c r="AT183" s="198"/>
      <c r="AU183" s="198"/>
      <c r="AV183" s="198"/>
      <c r="AW183" s="198"/>
      <c r="AX183" s="198"/>
      <c r="AY183" s="198"/>
      <c r="AZ183" s="198"/>
      <c r="BA183" s="198"/>
      <c r="BB183" s="198"/>
      <c r="BC183" s="198"/>
      <c r="BD183" s="198"/>
      <c r="BE183" s="198"/>
      <c r="BF183" s="198"/>
      <c r="BG183" s="198"/>
      <c r="BH183" s="198"/>
      <c r="BI183" s="198"/>
      <c r="BJ183" s="198"/>
      <c r="BK183" s="198"/>
      <c r="BL183" s="198"/>
      <c r="BM183" s="198"/>
      <c r="BN183" s="198"/>
      <c r="BO183" s="198"/>
      <c r="BP183" s="198"/>
      <c r="BQ183" s="198"/>
      <c r="BR183" s="198"/>
      <c r="BS183" s="198"/>
      <c r="BT183" s="198"/>
      <c r="BU183" s="198"/>
      <c r="BV183" s="198"/>
      <c r="BW183" s="198"/>
      <c r="BX183" s="198"/>
      <c r="BY183" s="198"/>
      <c r="BZ183" s="198"/>
      <c r="CA183" s="198"/>
      <c r="CB183" s="198"/>
      <c r="CC183" s="198"/>
      <c r="CD183" s="198"/>
      <c r="CE183" s="198"/>
      <c r="CF183" s="198"/>
      <c r="CG183" s="198"/>
      <c r="CH183" s="198"/>
      <c r="CI183" s="198"/>
      <c r="CJ183" s="198"/>
      <c r="CK183" s="198"/>
      <c r="CL183" s="198"/>
      <c r="CM183" s="198"/>
      <c r="CN183" s="198"/>
      <c r="CO183" s="198"/>
      <c r="CP183" s="198"/>
      <c r="CQ183" s="198"/>
      <c r="CR183" s="198"/>
      <c r="CS183" s="198"/>
      <c r="CT183" s="198"/>
      <c r="CU183" s="198"/>
      <c r="CV183" s="198"/>
      <c r="CW183" s="198"/>
      <c r="CX183" s="198"/>
      <c r="CY183" s="198"/>
      <c r="CZ183" s="198"/>
      <c r="DA183" s="198"/>
      <c r="DB183" s="198"/>
      <c r="DC183" s="198"/>
      <c r="DD183" s="198"/>
      <c r="DE183" s="198"/>
      <c r="DF183" s="198"/>
      <c r="DG183" s="198"/>
      <c r="DH183" s="198"/>
      <c r="DI183" s="198"/>
      <c r="DJ183" s="198"/>
      <c r="DK183" s="198"/>
      <c r="DL183" s="198"/>
      <c r="DM183" s="198"/>
      <c r="DN183" s="198"/>
      <c r="DO183" s="198"/>
      <c r="DP183" s="198"/>
      <c r="DQ183" s="198"/>
      <c r="DR183" s="198"/>
      <c r="DS183" s="198"/>
      <c r="DT183" s="198"/>
      <c r="DU183" s="198"/>
      <c r="DV183" s="198"/>
      <c r="DW183" s="198"/>
      <c r="DX183" s="198"/>
      <c r="DY183" s="198"/>
      <c r="DZ183" s="198"/>
      <c r="EA183" s="198"/>
      <c r="EB183" s="198"/>
      <c r="EC183" s="198"/>
      <c r="ED183" s="198"/>
      <c r="EE183" s="198"/>
      <c r="EF183" s="198"/>
      <c r="EG183" s="198"/>
      <c r="EH183" s="198"/>
      <c r="EI183" s="198"/>
      <c r="EJ183" s="198"/>
      <c r="EK183" s="198"/>
      <c r="EL183" s="198"/>
      <c r="EM183" s="198"/>
      <c r="EN183" s="198"/>
      <c r="EO183" s="198"/>
      <c r="EP183" s="198"/>
      <c r="EQ183" s="198"/>
      <c r="ER183" s="198"/>
      <c r="ES183" s="198"/>
      <c r="ET183" s="198"/>
      <c r="EU183" s="198"/>
      <c r="EV183" s="198"/>
      <c r="EW183" s="198"/>
      <c r="EX183" s="198"/>
      <c r="EY183" s="198"/>
      <c r="EZ183" s="198"/>
      <c r="FA183" s="198"/>
      <c r="FB183" s="198"/>
      <c r="FC183" s="198"/>
      <c r="FD183" s="198"/>
      <c r="FE183" s="198"/>
      <c r="FF183" s="198"/>
      <c r="FG183" s="198"/>
      <c r="FH183" s="198"/>
      <c r="FI183" s="198"/>
      <c r="FJ183" s="198"/>
      <c r="FK183" s="198"/>
      <c r="FL183" s="198"/>
      <c r="FM183" s="198"/>
      <c r="FN183" s="198"/>
      <c r="FO183" s="198"/>
      <c r="FP183" s="198"/>
      <c r="FQ183" s="198"/>
      <c r="FR183" s="198"/>
      <c r="FS183" s="198"/>
      <c r="FT183" s="198"/>
      <c r="FU183" s="198"/>
      <c r="FV183" s="198"/>
      <c r="FW183" s="198"/>
    </row>
    <row r="184" spans="1:179" s="200" customFormat="1" ht="30" x14ac:dyDescent="0.25">
      <c r="A184" s="194">
        <f t="shared" si="2"/>
        <v>169</v>
      </c>
      <c r="B184" s="195" t="s">
        <v>961</v>
      </c>
      <c r="C184" s="196" t="s">
        <v>237</v>
      </c>
      <c r="D184" s="197">
        <v>0</v>
      </c>
      <c r="E184" s="197"/>
      <c r="F184" s="197">
        <v>0</v>
      </c>
      <c r="G184" s="197">
        <v>2015</v>
      </c>
      <c r="H184" s="197">
        <v>2015</v>
      </c>
      <c r="I184" s="197" t="s">
        <v>375</v>
      </c>
      <c r="J184" s="197" t="s">
        <v>266</v>
      </c>
      <c r="K184" s="197" t="s">
        <v>266</v>
      </c>
      <c r="L184" s="197" t="s">
        <v>266</v>
      </c>
      <c r="M184" s="198"/>
      <c r="N184" s="198"/>
      <c r="O184" s="198"/>
      <c r="P184" s="198"/>
      <c r="Q184" s="198"/>
      <c r="R184" s="198"/>
      <c r="S184" s="198"/>
      <c r="T184" s="198"/>
      <c r="U184" s="198"/>
      <c r="V184" s="198"/>
      <c r="W184" s="198"/>
      <c r="X184" s="198"/>
      <c r="Y184" s="198"/>
      <c r="Z184" s="198"/>
      <c r="AA184" s="198"/>
      <c r="AB184" s="198"/>
      <c r="AC184" s="198"/>
      <c r="AD184" s="198"/>
      <c r="AE184" s="198"/>
      <c r="AF184" s="198"/>
      <c r="AG184" s="198"/>
      <c r="AH184" s="198"/>
      <c r="AI184" s="198"/>
      <c r="AJ184" s="198"/>
      <c r="AK184" s="198"/>
      <c r="AL184" s="198"/>
      <c r="AM184" s="198"/>
      <c r="AN184" s="198"/>
      <c r="AO184" s="198"/>
      <c r="AP184" s="198"/>
      <c r="AQ184" s="198"/>
      <c r="AR184" s="198"/>
      <c r="AS184" s="198"/>
      <c r="AT184" s="198"/>
      <c r="AU184" s="198"/>
      <c r="AV184" s="198"/>
      <c r="AW184" s="198"/>
      <c r="AX184" s="198"/>
      <c r="AY184" s="198"/>
      <c r="AZ184" s="198"/>
      <c r="BA184" s="198"/>
      <c r="BB184" s="198"/>
      <c r="BC184" s="198"/>
      <c r="BD184" s="198"/>
      <c r="BE184" s="198"/>
      <c r="BF184" s="198"/>
      <c r="BG184" s="198"/>
      <c r="BH184" s="198"/>
      <c r="BI184" s="198"/>
      <c r="BJ184" s="198"/>
      <c r="BK184" s="198"/>
      <c r="BL184" s="198"/>
      <c r="BM184" s="198"/>
      <c r="BN184" s="198"/>
      <c r="BO184" s="198"/>
      <c r="BP184" s="198"/>
      <c r="BQ184" s="198"/>
      <c r="BR184" s="198"/>
      <c r="BS184" s="198"/>
      <c r="BT184" s="198"/>
      <c r="BU184" s="198"/>
      <c r="BV184" s="198"/>
      <c r="BW184" s="198"/>
      <c r="BX184" s="198"/>
      <c r="BY184" s="198"/>
      <c r="BZ184" s="198"/>
      <c r="CA184" s="198"/>
      <c r="CB184" s="198"/>
      <c r="CC184" s="198"/>
      <c r="CD184" s="198"/>
      <c r="CE184" s="198"/>
      <c r="CF184" s="198"/>
      <c r="CG184" s="198"/>
      <c r="CH184" s="198"/>
      <c r="CI184" s="198"/>
      <c r="CJ184" s="198"/>
      <c r="CK184" s="198"/>
      <c r="CL184" s="198"/>
      <c r="CM184" s="198"/>
      <c r="CN184" s="198"/>
      <c r="CO184" s="198"/>
      <c r="CP184" s="198"/>
      <c r="CQ184" s="198"/>
      <c r="CR184" s="198"/>
      <c r="CS184" s="198"/>
      <c r="CT184" s="198"/>
      <c r="CU184" s="198"/>
      <c r="CV184" s="198"/>
      <c r="CW184" s="198"/>
      <c r="CX184" s="198"/>
      <c r="CY184" s="198"/>
      <c r="CZ184" s="198"/>
      <c r="DA184" s="198"/>
      <c r="DB184" s="198"/>
      <c r="DC184" s="198"/>
      <c r="DD184" s="198"/>
      <c r="DE184" s="198"/>
      <c r="DF184" s="198"/>
      <c r="DG184" s="198"/>
      <c r="DH184" s="198"/>
      <c r="DI184" s="198"/>
      <c r="DJ184" s="198"/>
      <c r="DK184" s="198"/>
      <c r="DL184" s="198"/>
      <c r="DM184" s="198"/>
      <c r="DN184" s="198"/>
      <c r="DO184" s="198"/>
      <c r="DP184" s="198"/>
      <c r="DQ184" s="198"/>
      <c r="DR184" s="198"/>
      <c r="DS184" s="198"/>
      <c r="DT184" s="198"/>
      <c r="DU184" s="198"/>
      <c r="DV184" s="198"/>
      <c r="DW184" s="198"/>
      <c r="DX184" s="198"/>
      <c r="DY184" s="198"/>
      <c r="DZ184" s="198"/>
      <c r="EA184" s="198"/>
      <c r="EB184" s="198"/>
      <c r="EC184" s="198"/>
      <c r="ED184" s="198"/>
      <c r="EE184" s="198"/>
      <c r="EF184" s="198"/>
      <c r="EG184" s="198"/>
      <c r="EH184" s="198"/>
      <c r="EI184" s="198"/>
      <c r="EJ184" s="198"/>
      <c r="EK184" s="198"/>
      <c r="EL184" s="198"/>
      <c r="EM184" s="198"/>
      <c r="EN184" s="198"/>
      <c r="EO184" s="198"/>
      <c r="EP184" s="198"/>
      <c r="EQ184" s="198"/>
      <c r="ER184" s="198"/>
      <c r="ES184" s="198"/>
      <c r="ET184" s="198"/>
      <c r="EU184" s="198"/>
      <c r="EV184" s="198"/>
      <c r="EW184" s="198"/>
      <c r="EX184" s="198"/>
      <c r="EY184" s="198"/>
      <c r="EZ184" s="198"/>
      <c r="FA184" s="198"/>
      <c r="FB184" s="198"/>
      <c r="FC184" s="198"/>
      <c r="FD184" s="198"/>
      <c r="FE184" s="198"/>
      <c r="FF184" s="198"/>
      <c r="FG184" s="198"/>
      <c r="FH184" s="198"/>
      <c r="FI184" s="198"/>
      <c r="FJ184" s="198"/>
      <c r="FK184" s="198"/>
      <c r="FL184" s="198"/>
      <c r="FM184" s="198"/>
      <c r="FN184" s="198"/>
      <c r="FO184" s="198"/>
      <c r="FP184" s="198"/>
      <c r="FQ184" s="198"/>
      <c r="FR184" s="198"/>
      <c r="FS184" s="198"/>
      <c r="FT184" s="198"/>
      <c r="FU184" s="198"/>
      <c r="FV184" s="198"/>
      <c r="FW184" s="198"/>
    </row>
    <row r="185" spans="1:179" s="200" customFormat="1" ht="30" x14ac:dyDescent="0.25">
      <c r="A185" s="194">
        <f t="shared" si="2"/>
        <v>170</v>
      </c>
      <c r="B185" s="195" t="s">
        <v>962</v>
      </c>
      <c r="C185" s="196" t="s">
        <v>237</v>
      </c>
      <c r="D185" s="197">
        <v>0</v>
      </c>
      <c r="E185" s="197"/>
      <c r="F185" s="197">
        <v>0</v>
      </c>
      <c r="G185" s="197">
        <v>2015</v>
      </c>
      <c r="H185" s="197">
        <v>2015</v>
      </c>
      <c r="I185" s="197" t="s">
        <v>375</v>
      </c>
      <c r="J185" s="197" t="s">
        <v>266</v>
      </c>
      <c r="K185" s="197" t="s">
        <v>266</v>
      </c>
      <c r="L185" s="197" t="s">
        <v>266</v>
      </c>
      <c r="M185" s="198"/>
      <c r="N185" s="198"/>
      <c r="O185" s="198"/>
      <c r="P185" s="198"/>
      <c r="Q185" s="198"/>
      <c r="R185" s="198"/>
      <c r="S185" s="198"/>
      <c r="T185" s="198"/>
      <c r="U185" s="198"/>
      <c r="V185" s="198"/>
      <c r="W185" s="198"/>
      <c r="X185" s="198"/>
      <c r="Y185" s="198"/>
      <c r="Z185" s="198"/>
      <c r="AA185" s="198"/>
      <c r="AB185" s="198"/>
      <c r="AC185" s="198"/>
      <c r="AD185" s="198"/>
      <c r="AE185" s="198"/>
      <c r="AF185" s="198"/>
      <c r="AG185" s="198"/>
      <c r="AH185" s="198"/>
      <c r="AI185" s="198"/>
      <c r="AJ185" s="198"/>
      <c r="AK185" s="198"/>
      <c r="AL185" s="198"/>
      <c r="AM185" s="198"/>
      <c r="AN185" s="198"/>
      <c r="AO185" s="198"/>
      <c r="AP185" s="198"/>
      <c r="AQ185" s="198"/>
      <c r="AR185" s="198"/>
      <c r="AS185" s="198"/>
      <c r="AT185" s="198"/>
      <c r="AU185" s="198"/>
      <c r="AV185" s="198"/>
      <c r="AW185" s="198"/>
      <c r="AX185" s="198"/>
      <c r="AY185" s="198"/>
      <c r="AZ185" s="198"/>
      <c r="BA185" s="198"/>
      <c r="BB185" s="198"/>
      <c r="BC185" s="198"/>
      <c r="BD185" s="198"/>
      <c r="BE185" s="198"/>
      <c r="BF185" s="198"/>
      <c r="BG185" s="198"/>
      <c r="BH185" s="198"/>
      <c r="BI185" s="198"/>
      <c r="BJ185" s="198"/>
      <c r="BK185" s="198"/>
      <c r="BL185" s="198"/>
      <c r="BM185" s="198"/>
      <c r="BN185" s="198"/>
      <c r="BO185" s="198"/>
      <c r="BP185" s="198"/>
      <c r="BQ185" s="198"/>
      <c r="BR185" s="198"/>
      <c r="BS185" s="198"/>
      <c r="BT185" s="198"/>
      <c r="BU185" s="198"/>
      <c r="BV185" s="198"/>
      <c r="BW185" s="198"/>
      <c r="BX185" s="198"/>
      <c r="BY185" s="198"/>
      <c r="BZ185" s="198"/>
      <c r="CA185" s="198"/>
      <c r="CB185" s="198"/>
      <c r="CC185" s="198"/>
      <c r="CD185" s="198"/>
      <c r="CE185" s="198"/>
      <c r="CF185" s="198"/>
      <c r="CG185" s="198"/>
      <c r="CH185" s="198"/>
      <c r="CI185" s="198"/>
      <c r="CJ185" s="198"/>
      <c r="CK185" s="198"/>
      <c r="CL185" s="198"/>
      <c r="CM185" s="198"/>
      <c r="CN185" s="198"/>
      <c r="CO185" s="198"/>
      <c r="CP185" s="198"/>
      <c r="CQ185" s="198"/>
      <c r="CR185" s="198"/>
      <c r="CS185" s="198"/>
      <c r="CT185" s="198"/>
      <c r="CU185" s="198"/>
      <c r="CV185" s="198"/>
      <c r="CW185" s="198"/>
      <c r="CX185" s="198"/>
      <c r="CY185" s="198"/>
      <c r="CZ185" s="198"/>
      <c r="DA185" s="198"/>
      <c r="DB185" s="198"/>
      <c r="DC185" s="198"/>
      <c r="DD185" s="198"/>
      <c r="DE185" s="198"/>
      <c r="DF185" s="198"/>
      <c r="DG185" s="198"/>
      <c r="DH185" s="198"/>
      <c r="DI185" s="198"/>
      <c r="DJ185" s="198"/>
      <c r="DK185" s="198"/>
      <c r="DL185" s="198"/>
      <c r="DM185" s="198"/>
      <c r="DN185" s="198"/>
      <c r="DO185" s="198"/>
      <c r="DP185" s="198"/>
      <c r="DQ185" s="198"/>
      <c r="DR185" s="198"/>
      <c r="DS185" s="198"/>
      <c r="DT185" s="198"/>
      <c r="DU185" s="198"/>
      <c r="DV185" s="198"/>
      <c r="DW185" s="198"/>
      <c r="DX185" s="198"/>
      <c r="DY185" s="198"/>
      <c r="DZ185" s="198"/>
      <c r="EA185" s="198"/>
      <c r="EB185" s="198"/>
      <c r="EC185" s="198"/>
      <c r="ED185" s="198"/>
      <c r="EE185" s="198"/>
      <c r="EF185" s="198"/>
      <c r="EG185" s="198"/>
      <c r="EH185" s="198"/>
      <c r="EI185" s="198"/>
      <c r="EJ185" s="198"/>
      <c r="EK185" s="198"/>
      <c r="EL185" s="198"/>
      <c r="EM185" s="198"/>
      <c r="EN185" s="198"/>
      <c r="EO185" s="198"/>
      <c r="EP185" s="198"/>
      <c r="EQ185" s="198"/>
      <c r="ER185" s="198"/>
      <c r="ES185" s="198"/>
      <c r="ET185" s="198"/>
      <c r="EU185" s="198"/>
      <c r="EV185" s="198"/>
      <c r="EW185" s="198"/>
      <c r="EX185" s="198"/>
      <c r="EY185" s="198"/>
      <c r="EZ185" s="198"/>
      <c r="FA185" s="198"/>
      <c r="FB185" s="198"/>
      <c r="FC185" s="198"/>
      <c r="FD185" s="198"/>
      <c r="FE185" s="198"/>
      <c r="FF185" s="198"/>
      <c r="FG185" s="198"/>
      <c r="FH185" s="198"/>
      <c r="FI185" s="198"/>
      <c r="FJ185" s="198"/>
      <c r="FK185" s="198"/>
      <c r="FL185" s="198"/>
      <c r="FM185" s="198"/>
      <c r="FN185" s="198"/>
      <c r="FO185" s="198"/>
      <c r="FP185" s="198"/>
      <c r="FQ185" s="198"/>
      <c r="FR185" s="198"/>
      <c r="FS185" s="198"/>
      <c r="FT185" s="198"/>
      <c r="FU185" s="198"/>
      <c r="FV185" s="198"/>
      <c r="FW185" s="198"/>
    </row>
    <row r="186" spans="1:179" s="200" customFormat="1" ht="30" x14ac:dyDescent="0.25">
      <c r="A186" s="194">
        <f t="shared" si="2"/>
        <v>171</v>
      </c>
      <c r="B186" s="195" t="s">
        <v>1031</v>
      </c>
      <c r="C186" s="196" t="s">
        <v>237</v>
      </c>
      <c r="D186" s="197">
        <v>0.1</v>
      </c>
      <c r="E186" s="197"/>
      <c r="F186" s="197">
        <v>0</v>
      </c>
      <c r="G186" s="197">
        <v>2015</v>
      </c>
      <c r="H186" s="197">
        <v>2015</v>
      </c>
      <c r="I186" s="197" t="s">
        <v>375</v>
      </c>
      <c r="J186" s="197" t="s">
        <v>266</v>
      </c>
      <c r="K186" s="197" t="s">
        <v>266</v>
      </c>
      <c r="L186" s="197" t="s">
        <v>266</v>
      </c>
      <c r="M186" s="198"/>
      <c r="N186" s="198"/>
      <c r="O186" s="198"/>
      <c r="P186" s="198"/>
      <c r="Q186" s="198"/>
      <c r="R186" s="198"/>
      <c r="S186" s="198"/>
      <c r="T186" s="198"/>
      <c r="U186" s="198"/>
      <c r="V186" s="198"/>
      <c r="W186" s="198"/>
      <c r="X186" s="198"/>
      <c r="Y186" s="198"/>
      <c r="Z186" s="198"/>
      <c r="AA186" s="198"/>
      <c r="AB186" s="198"/>
      <c r="AC186" s="198"/>
      <c r="AD186" s="198"/>
      <c r="AE186" s="198"/>
      <c r="AF186" s="198"/>
      <c r="AG186" s="198"/>
      <c r="AH186" s="198"/>
      <c r="AI186" s="198"/>
      <c r="AJ186" s="198"/>
      <c r="AK186" s="198"/>
      <c r="AL186" s="198"/>
      <c r="AM186" s="198"/>
      <c r="AN186" s="198"/>
      <c r="AO186" s="198"/>
      <c r="AP186" s="198"/>
      <c r="AQ186" s="198"/>
      <c r="AR186" s="198"/>
      <c r="AS186" s="198"/>
      <c r="AT186" s="198"/>
      <c r="AU186" s="198"/>
      <c r="AV186" s="198"/>
      <c r="AW186" s="198"/>
      <c r="AX186" s="198"/>
      <c r="AY186" s="198"/>
      <c r="AZ186" s="198"/>
      <c r="BA186" s="198"/>
      <c r="BB186" s="198"/>
      <c r="BC186" s="198"/>
      <c r="BD186" s="198"/>
      <c r="BE186" s="198"/>
      <c r="BF186" s="198"/>
      <c r="BG186" s="198"/>
      <c r="BH186" s="198"/>
      <c r="BI186" s="198"/>
      <c r="BJ186" s="198"/>
      <c r="BK186" s="198"/>
      <c r="BL186" s="198"/>
      <c r="BM186" s="198"/>
      <c r="BN186" s="198"/>
      <c r="BO186" s="198"/>
      <c r="BP186" s="198"/>
      <c r="BQ186" s="198"/>
      <c r="BR186" s="198"/>
      <c r="BS186" s="198"/>
      <c r="BT186" s="198"/>
      <c r="BU186" s="198"/>
      <c r="BV186" s="198"/>
      <c r="BW186" s="198"/>
      <c r="BX186" s="198"/>
      <c r="BY186" s="198"/>
      <c r="BZ186" s="198"/>
      <c r="CA186" s="198"/>
      <c r="CB186" s="198"/>
      <c r="CC186" s="198"/>
      <c r="CD186" s="198"/>
      <c r="CE186" s="198"/>
      <c r="CF186" s="198"/>
      <c r="CG186" s="198"/>
      <c r="CH186" s="198"/>
      <c r="CI186" s="198"/>
      <c r="CJ186" s="198"/>
      <c r="CK186" s="198"/>
      <c r="CL186" s="198"/>
      <c r="CM186" s="198"/>
      <c r="CN186" s="198"/>
      <c r="CO186" s="198"/>
      <c r="CP186" s="198"/>
      <c r="CQ186" s="198"/>
      <c r="CR186" s="198"/>
      <c r="CS186" s="198"/>
      <c r="CT186" s="198"/>
      <c r="CU186" s="198"/>
      <c r="CV186" s="198"/>
      <c r="CW186" s="198"/>
      <c r="CX186" s="198"/>
      <c r="CY186" s="198"/>
      <c r="CZ186" s="198"/>
      <c r="DA186" s="198"/>
      <c r="DB186" s="198"/>
      <c r="DC186" s="198"/>
      <c r="DD186" s="198"/>
      <c r="DE186" s="198"/>
      <c r="DF186" s="198"/>
      <c r="DG186" s="198"/>
      <c r="DH186" s="198"/>
      <c r="DI186" s="198"/>
      <c r="DJ186" s="198"/>
      <c r="DK186" s="198"/>
      <c r="DL186" s="198"/>
      <c r="DM186" s="198"/>
      <c r="DN186" s="198"/>
      <c r="DO186" s="198"/>
      <c r="DP186" s="198"/>
      <c r="DQ186" s="198"/>
      <c r="DR186" s="198"/>
      <c r="DS186" s="198"/>
      <c r="DT186" s="198"/>
      <c r="DU186" s="198"/>
      <c r="DV186" s="198"/>
      <c r="DW186" s="198"/>
      <c r="DX186" s="198"/>
      <c r="DY186" s="198"/>
      <c r="DZ186" s="198"/>
      <c r="EA186" s="198"/>
      <c r="EB186" s="198"/>
      <c r="EC186" s="198"/>
      <c r="ED186" s="198"/>
      <c r="EE186" s="198"/>
      <c r="EF186" s="198"/>
      <c r="EG186" s="198"/>
      <c r="EH186" s="198"/>
      <c r="EI186" s="198"/>
      <c r="EJ186" s="198"/>
      <c r="EK186" s="198"/>
      <c r="EL186" s="198"/>
      <c r="EM186" s="198"/>
      <c r="EN186" s="198"/>
      <c r="EO186" s="198"/>
      <c r="EP186" s="198"/>
      <c r="EQ186" s="198"/>
      <c r="ER186" s="198"/>
      <c r="ES186" s="198"/>
      <c r="ET186" s="198"/>
      <c r="EU186" s="198"/>
      <c r="EV186" s="198"/>
      <c r="EW186" s="198"/>
      <c r="EX186" s="198"/>
      <c r="EY186" s="198"/>
      <c r="EZ186" s="198"/>
      <c r="FA186" s="198"/>
      <c r="FB186" s="198"/>
      <c r="FC186" s="198"/>
      <c r="FD186" s="198"/>
      <c r="FE186" s="198"/>
      <c r="FF186" s="198"/>
      <c r="FG186" s="198"/>
      <c r="FH186" s="198"/>
      <c r="FI186" s="198"/>
      <c r="FJ186" s="198"/>
      <c r="FK186" s="198"/>
      <c r="FL186" s="198"/>
      <c r="FM186" s="198"/>
      <c r="FN186" s="198"/>
      <c r="FO186" s="198"/>
      <c r="FP186" s="198"/>
      <c r="FQ186" s="198"/>
      <c r="FR186" s="198"/>
      <c r="FS186" s="198"/>
      <c r="FT186" s="198"/>
      <c r="FU186" s="198"/>
      <c r="FV186" s="198"/>
      <c r="FW186" s="198"/>
    </row>
    <row r="187" spans="1:179" s="200" customFormat="1" ht="30" x14ac:dyDescent="0.25">
      <c r="A187" s="194">
        <f t="shared" si="2"/>
        <v>172</v>
      </c>
      <c r="B187" s="195" t="s">
        <v>1032</v>
      </c>
      <c r="C187" s="196" t="s">
        <v>237</v>
      </c>
      <c r="D187" s="197">
        <v>0.1</v>
      </c>
      <c r="E187" s="197"/>
      <c r="F187" s="197">
        <v>0</v>
      </c>
      <c r="G187" s="197">
        <v>2015</v>
      </c>
      <c r="H187" s="197">
        <v>2015</v>
      </c>
      <c r="I187" s="197" t="s">
        <v>375</v>
      </c>
      <c r="J187" s="197" t="s">
        <v>266</v>
      </c>
      <c r="K187" s="197" t="s">
        <v>266</v>
      </c>
      <c r="L187" s="197" t="s">
        <v>266</v>
      </c>
      <c r="M187" s="198"/>
      <c r="N187" s="198"/>
      <c r="O187" s="198"/>
      <c r="P187" s="198"/>
      <c r="Q187" s="198"/>
      <c r="R187" s="198"/>
      <c r="S187" s="198"/>
      <c r="T187" s="198"/>
      <c r="U187" s="198"/>
      <c r="V187" s="198"/>
      <c r="W187" s="198"/>
      <c r="X187" s="198"/>
      <c r="Y187" s="198"/>
      <c r="Z187" s="198"/>
      <c r="AA187" s="198"/>
      <c r="AB187" s="198"/>
      <c r="AC187" s="198"/>
      <c r="AD187" s="198"/>
      <c r="AE187" s="198"/>
      <c r="AF187" s="198"/>
      <c r="AG187" s="198"/>
      <c r="AH187" s="198"/>
      <c r="AI187" s="198"/>
      <c r="AJ187" s="198"/>
      <c r="AK187" s="198"/>
      <c r="AL187" s="198"/>
      <c r="AM187" s="198"/>
      <c r="AN187" s="198"/>
      <c r="AO187" s="198"/>
      <c r="AP187" s="198"/>
      <c r="AQ187" s="198"/>
      <c r="AR187" s="198"/>
      <c r="AS187" s="198"/>
      <c r="AT187" s="198"/>
      <c r="AU187" s="198"/>
      <c r="AV187" s="198"/>
      <c r="AW187" s="198"/>
      <c r="AX187" s="198"/>
      <c r="AY187" s="198"/>
      <c r="AZ187" s="198"/>
      <c r="BA187" s="198"/>
      <c r="BB187" s="198"/>
      <c r="BC187" s="198"/>
      <c r="BD187" s="198"/>
      <c r="BE187" s="198"/>
      <c r="BF187" s="198"/>
      <c r="BG187" s="198"/>
      <c r="BH187" s="198"/>
      <c r="BI187" s="198"/>
      <c r="BJ187" s="198"/>
      <c r="BK187" s="198"/>
      <c r="BL187" s="198"/>
      <c r="BM187" s="198"/>
      <c r="BN187" s="198"/>
      <c r="BO187" s="198"/>
      <c r="BP187" s="198"/>
      <c r="BQ187" s="198"/>
      <c r="BR187" s="198"/>
      <c r="BS187" s="198"/>
      <c r="BT187" s="198"/>
      <c r="BU187" s="198"/>
      <c r="BV187" s="198"/>
      <c r="BW187" s="198"/>
      <c r="BX187" s="198"/>
      <c r="BY187" s="198"/>
      <c r="BZ187" s="198"/>
      <c r="CA187" s="198"/>
      <c r="CB187" s="198"/>
      <c r="CC187" s="198"/>
      <c r="CD187" s="198"/>
      <c r="CE187" s="198"/>
      <c r="CF187" s="198"/>
      <c r="CG187" s="198"/>
      <c r="CH187" s="198"/>
      <c r="CI187" s="198"/>
      <c r="CJ187" s="198"/>
      <c r="CK187" s="198"/>
      <c r="CL187" s="198"/>
      <c r="CM187" s="198"/>
      <c r="CN187" s="198"/>
      <c r="CO187" s="198"/>
      <c r="CP187" s="198"/>
      <c r="CQ187" s="198"/>
      <c r="CR187" s="198"/>
      <c r="CS187" s="198"/>
      <c r="CT187" s="198"/>
      <c r="CU187" s="198"/>
      <c r="CV187" s="198"/>
      <c r="CW187" s="198"/>
      <c r="CX187" s="198"/>
      <c r="CY187" s="198"/>
      <c r="CZ187" s="198"/>
      <c r="DA187" s="198"/>
      <c r="DB187" s="198"/>
      <c r="DC187" s="198"/>
      <c r="DD187" s="198"/>
      <c r="DE187" s="198"/>
      <c r="DF187" s="198"/>
      <c r="DG187" s="198"/>
      <c r="DH187" s="198"/>
      <c r="DI187" s="198"/>
      <c r="DJ187" s="198"/>
      <c r="DK187" s="198"/>
      <c r="DL187" s="198"/>
      <c r="DM187" s="198"/>
      <c r="DN187" s="198"/>
      <c r="DO187" s="198"/>
      <c r="DP187" s="198"/>
      <c r="DQ187" s="198"/>
      <c r="DR187" s="198"/>
      <c r="DS187" s="198"/>
      <c r="DT187" s="198"/>
      <c r="DU187" s="198"/>
      <c r="DV187" s="198"/>
      <c r="DW187" s="198"/>
      <c r="DX187" s="198"/>
      <c r="DY187" s="198"/>
      <c r="DZ187" s="198"/>
      <c r="EA187" s="198"/>
      <c r="EB187" s="198"/>
      <c r="EC187" s="198"/>
      <c r="ED187" s="198"/>
      <c r="EE187" s="198"/>
      <c r="EF187" s="198"/>
      <c r="EG187" s="198"/>
      <c r="EH187" s="198"/>
      <c r="EI187" s="198"/>
      <c r="EJ187" s="198"/>
      <c r="EK187" s="198"/>
      <c r="EL187" s="198"/>
      <c r="EM187" s="198"/>
      <c r="EN187" s="198"/>
      <c r="EO187" s="198"/>
      <c r="EP187" s="198"/>
      <c r="EQ187" s="198"/>
      <c r="ER187" s="198"/>
      <c r="ES187" s="198"/>
      <c r="ET187" s="198"/>
      <c r="EU187" s="198"/>
      <c r="EV187" s="198"/>
      <c r="EW187" s="198"/>
      <c r="EX187" s="198"/>
      <c r="EY187" s="198"/>
      <c r="EZ187" s="198"/>
      <c r="FA187" s="198"/>
      <c r="FB187" s="198"/>
      <c r="FC187" s="198"/>
      <c r="FD187" s="198"/>
      <c r="FE187" s="198"/>
      <c r="FF187" s="198"/>
      <c r="FG187" s="198"/>
      <c r="FH187" s="198"/>
      <c r="FI187" s="198"/>
      <c r="FJ187" s="198"/>
      <c r="FK187" s="198"/>
      <c r="FL187" s="198"/>
      <c r="FM187" s="198"/>
      <c r="FN187" s="198"/>
      <c r="FO187" s="198"/>
      <c r="FP187" s="198"/>
      <c r="FQ187" s="198"/>
      <c r="FR187" s="198"/>
      <c r="FS187" s="198"/>
      <c r="FT187" s="198"/>
      <c r="FU187" s="198"/>
      <c r="FV187" s="198"/>
      <c r="FW187" s="198"/>
    </row>
    <row r="188" spans="1:179" s="200" customFormat="1" ht="30" x14ac:dyDescent="0.25">
      <c r="A188" s="194">
        <f t="shared" si="2"/>
        <v>173</v>
      </c>
      <c r="B188" s="195" t="s">
        <v>1034</v>
      </c>
      <c r="C188" s="196" t="s">
        <v>237</v>
      </c>
      <c r="D188" s="197">
        <v>0.16</v>
      </c>
      <c r="E188" s="197"/>
      <c r="F188" s="197">
        <v>0</v>
      </c>
      <c r="G188" s="197">
        <v>2015</v>
      </c>
      <c r="H188" s="197">
        <v>2015</v>
      </c>
      <c r="I188" s="197" t="s">
        <v>375</v>
      </c>
      <c r="J188" s="197" t="s">
        <v>266</v>
      </c>
      <c r="K188" s="197" t="s">
        <v>266</v>
      </c>
      <c r="L188" s="197" t="s">
        <v>266</v>
      </c>
      <c r="M188" s="198"/>
      <c r="N188" s="198"/>
      <c r="O188" s="198"/>
      <c r="P188" s="198"/>
      <c r="Q188" s="198"/>
      <c r="R188" s="198"/>
      <c r="S188" s="198"/>
      <c r="T188" s="198"/>
      <c r="U188" s="198"/>
      <c r="V188" s="198"/>
      <c r="W188" s="198"/>
      <c r="X188" s="198"/>
      <c r="Y188" s="198"/>
      <c r="Z188" s="198"/>
      <c r="AA188" s="198"/>
      <c r="AB188" s="198"/>
      <c r="AC188" s="198"/>
      <c r="AD188" s="198"/>
      <c r="AE188" s="198"/>
      <c r="AF188" s="198"/>
      <c r="AG188" s="198"/>
      <c r="AH188" s="198"/>
      <c r="AI188" s="198"/>
      <c r="AJ188" s="198"/>
      <c r="AK188" s="198"/>
      <c r="AL188" s="198"/>
      <c r="AM188" s="198"/>
      <c r="AN188" s="198"/>
      <c r="AO188" s="198"/>
      <c r="AP188" s="198"/>
      <c r="AQ188" s="198"/>
      <c r="AR188" s="198"/>
      <c r="AS188" s="198"/>
      <c r="AT188" s="198"/>
      <c r="AU188" s="198"/>
      <c r="AV188" s="198"/>
      <c r="AW188" s="198"/>
      <c r="AX188" s="198"/>
      <c r="AY188" s="198"/>
      <c r="AZ188" s="198"/>
      <c r="BA188" s="198"/>
      <c r="BB188" s="198"/>
      <c r="BC188" s="198"/>
      <c r="BD188" s="198"/>
      <c r="BE188" s="198"/>
      <c r="BF188" s="198"/>
      <c r="BG188" s="198"/>
      <c r="BH188" s="198"/>
      <c r="BI188" s="198"/>
      <c r="BJ188" s="198"/>
      <c r="BK188" s="198"/>
      <c r="BL188" s="198"/>
      <c r="BM188" s="198"/>
      <c r="BN188" s="198"/>
      <c r="BO188" s="198"/>
      <c r="BP188" s="198"/>
      <c r="BQ188" s="198"/>
      <c r="BR188" s="198"/>
      <c r="BS188" s="198"/>
      <c r="BT188" s="198"/>
      <c r="BU188" s="198"/>
      <c r="BV188" s="198"/>
      <c r="BW188" s="198"/>
      <c r="BX188" s="198"/>
      <c r="BY188" s="198"/>
      <c r="BZ188" s="198"/>
      <c r="CA188" s="198"/>
      <c r="CB188" s="198"/>
      <c r="CC188" s="198"/>
      <c r="CD188" s="198"/>
      <c r="CE188" s="198"/>
      <c r="CF188" s="198"/>
      <c r="CG188" s="198"/>
      <c r="CH188" s="198"/>
      <c r="CI188" s="198"/>
      <c r="CJ188" s="198"/>
      <c r="CK188" s="198"/>
      <c r="CL188" s="198"/>
      <c r="CM188" s="198"/>
      <c r="CN188" s="198"/>
      <c r="CO188" s="198"/>
      <c r="CP188" s="198"/>
      <c r="CQ188" s="198"/>
      <c r="CR188" s="198"/>
      <c r="CS188" s="198"/>
      <c r="CT188" s="198"/>
      <c r="CU188" s="198"/>
      <c r="CV188" s="198"/>
      <c r="CW188" s="198"/>
      <c r="CX188" s="198"/>
      <c r="CY188" s="198"/>
      <c r="CZ188" s="198"/>
      <c r="DA188" s="198"/>
      <c r="DB188" s="198"/>
      <c r="DC188" s="198"/>
      <c r="DD188" s="198"/>
      <c r="DE188" s="198"/>
      <c r="DF188" s="198"/>
      <c r="DG188" s="198"/>
      <c r="DH188" s="198"/>
      <c r="DI188" s="198"/>
      <c r="DJ188" s="198"/>
      <c r="DK188" s="198"/>
      <c r="DL188" s="198"/>
      <c r="DM188" s="198"/>
      <c r="DN188" s="198"/>
      <c r="DO188" s="198"/>
      <c r="DP188" s="198"/>
      <c r="DQ188" s="198"/>
      <c r="DR188" s="198"/>
      <c r="DS188" s="198"/>
      <c r="DT188" s="198"/>
      <c r="DU188" s="198"/>
      <c r="DV188" s="198"/>
      <c r="DW188" s="198"/>
      <c r="DX188" s="198"/>
      <c r="DY188" s="198"/>
      <c r="DZ188" s="198"/>
      <c r="EA188" s="198"/>
      <c r="EB188" s="198"/>
      <c r="EC188" s="198"/>
      <c r="ED188" s="198"/>
      <c r="EE188" s="198"/>
      <c r="EF188" s="198"/>
      <c r="EG188" s="198"/>
      <c r="EH188" s="198"/>
      <c r="EI188" s="198"/>
      <c r="EJ188" s="198"/>
      <c r="EK188" s="198"/>
      <c r="EL188" s="198"/>
      <c r="EM188" s="198"/>
      <c r="EN188" s="198"/>
      <c r="EO188" s="198"/>
      <c r="EP188" s="198"/>
      <c r="EQ188" s="198"/>
      <c r="ER188" s="198"/>
      <c r="ES188" s="198"/>
      <c r="ET188" s="198"/>
      <c r="EU188" s="198"/>
      <c r="EV188" s="198"/>
      <c r="EW188" s="198"/>
      <c r="EX188" s="198"/>
      <c r="EY188" s="198"/>
      <c r="EZ188" s="198"/>
      <c r="FA188" s="198"/>
      <c r="FB188" s="198"/>
      <c r="FC188" s="198"/>
      <c r="FD188" s="198"/>
      <c r="FE188" s="198"/>
      <c r="FF188" s="198"/>
      <c r="FG188" s="198"/>
      <c r="FH188" s="198"/>
      <c r="FI188" s="198"/>
      <c r="FJ188" s="198"/>
      <c r="FK188" s="198"/>
      <c r="FL188" s="198"/>
      <c r="FM188" s="198"/>
      <c r="FN188" s="198"/>
      <c r="FO188" s="198"/>
      <c r="FP188" s="198"/>
      <c r="FQ188" s="198"/>
      <c r="FR188" s="198"/>
      <c r="FS188" s="198"/>
      <c r="FT188" s="198"/>
      <c r="FU188" s="198"/>
      <c r="FV188" s="198"/>
      <c r="FW188" s="198"/>
    </row>
    <row r="189" spans="1:179" s="200" customFormat="1" ht="30" x14ac:dyDescent="0.25">
      <c r="A189" s="194">
        <f t="shared" si="2"/>
        <v>174</v>
      </c>
      <c r="B189" s="195" t="s">
        <v>1035</v>
      </c>
      <c r="C189" s="196" t="s">
        <v>237</v>
      </c>
      <c r="D189" s="197">
        <v>0.16</v>
      </c>
      <c r="E189" s="197"/>
      <c r="F189" s="197">
        <v>0</v>
      </c>
      <c r="G189" s="197">
        <v>2015</v>
      </c>
      <c r="H189" s="197">
        <v>2015</v>
      </c>
      <c r="I189" s="197" t="s">
        <v>375</v>
      </c>
      <c r="J189" s="197" t="s">
        <v>266</v>
      </c>
      <c r="K189" s="197" t="s">
        <v>266</v>
      </c>
      <c r="L189" s="197" t="s">
        <v>266</v>
      </c>
      <c r="M189" s="198"/>
      <c r="N189" s="198"/>
      <c r="O189" s="198"/>
      <c r="P189" s="198"/>
      <c r="Q189" s="198"/>
      <c r="R189" s="198"/>
      <c r="S189" s="198"/>
      <c r="T189" s="198"/>
      <c r="U189" s="198"/>
      <c r="V189" s="198"/>
      <c r="W189" s="198"/>
      <c r="X189" s="198"/>
      <c r="Y189" s="198"/>
      <c r="Z189" s="198"/>
      <c r="AA189" s="198"/>
      <c r="AB189" s="198"/>
      <c r="AC189" s="198"/>
      <c r="AD189" s="198"/>
      <c r="AE189" s="198"/>
      <c r="AF189" s="198"/>
      <c r="AG189" s="198"/>
      <c r="AH189" s="198"/>
      <c r="AI189" s="198"/>
      <c r="AJ189" s="198"/>
      <c r="AK189" s="198"/>
      <c r="AL189" s="198"/>
      <c r="AM189" s="198"/>
      <c r="AN189" s="198"/>
      <c r="AO189" s="198"/>
      <c r="AP189" s="198"/>
      <c r="AQ189" s="198"/>
      <c r="AR189" s="198"/>
      <c r="AS189" s="198"/>
      <c r="AT189" s="198"/>
      <c r="AU189" s="198"/>
      <c r="AV189" s="198"/>
      <c r="AW189" s="198"/>
      <c r="AX189" s="198"/>
      <c r="AY189" s="198"/>
      <c r="AZ189" s="198"/>
      <c r="BA189" s="198"/>
      <c r="BB189" s="198"/>
      <c r="BC189" s="198"/>
      <c r="BD189" s="198"/>
      <c r="BE189" s="198"/>
      <c r="BF189" s="198"/>
      <c r="BG189" s="198"/>
      <c r="BH189" s="198"/>
      <c r="BI189" s="198"/>
      <c r="BJ189" s="198"/>
      <c r="BK189" s="198"/>
      <c r="BL189" s="198"/>
      <c r="BM189" s="198"/>
      <c r="BN189" s="198"/>
      <c r="BO189" s="198"/>
      <c r="BP189" s="198"/>
      <c r="BQ189" s="198"/>
      <c r="BR189" s="198"/>
      <c r="BS189" s="198"/>
      <c r="BT189" s="198"/>
      <c r="BU189" s="198"/>
      <c r="BV189" s="198"/>
      <c r="BW189" s="198"/>
      <c r="BX189" s="198"/>
      <c r="BY189" s="198"/>
      <c r="BZ189" s="198"/>
      <c r="CA189" s="198"/>
      <c r="CB189" s="198"/>
      <c r="CC189" s="198"/>
      <c r="CD189" s="198"/>
      <c r="CE189" s="198"/>
      <c r="CF189" s="198"/>
      <c r="CG189" s="198"/>
      <c r="CH189" s="198"/>
      <c r="CI189" s="198"/>
      <c r="CJ189" s="198"/>
      <c r="CK189" s="198"/>
      <c r="CL189" s="198"/>
      <c r="CM189" s="198"/>
      <c r="CN189" s="198"/>
      <c r="CO189" s="198"/>
      <c r="CP189" s="198"/>
      <c r="CQ189" s="198"/>
      <c r="CR189" s="198"/>
      <c r="CS189" s="198"/>
      <c r="CT189" s="198"/>
      <c r="CU189" s="198"/>
      <c r="CV189" s="198"/>
      <c r="CW189" s="198"/>
      <c r="CX189" s="198"/>
      <c r="CY189" s="198"/>
      <c r="CZ189" s="198"/>
      <c r="DA189" s="198"/>
      <c r="DB189" s="198"/>
      <c r="DC189" s="198"/>
      <c r="DD189" s="198"/>
      <c r="DE189" s="198"/>
      <c r="DF189" s="198"/>
      <c r="DG189" s="198"/>
      <c r="DH189" s="198"/>
      <c r="DI189" s="198"/>
      <c r="DJ189" s="198"/>
      <c r="DK189" s="198"/>
      <c r="DL189" s="198"/>
      <c r="DM189" s="198"/>
      <c r="DN189" s="198"/>
      <c r="DO189" s="198"/>
      <c r="DP189" s="198"/>
      <c r="DQ189" s="198"/>
      <c r="DR189" s="198"/>
      <c r="DS189" s="198"/>
      <c r="DT189" s="198"/>
      <c r="DU189" s="198"/>
      <c r="DV189" s="198"/>
      <c r="DW189" s="198"/>
      <c r="DX189" s="198"/>
      <c r="DY189" s="198"/>
      <c r="DZ189" s="198"/>
      <c r="EA189" s="198"/>
      <c r="EB189" s="198"/>
      <c r="EC189" s="198"/>
      <c r="ED189" s="198"/>
      <c r="EE189" s="198"/>
      <c r="EF189" s="198"/>
      <c r="EG189" s="198"/>
      <c r="EH189" s="198"/>
      <c r="EI189" s="198"/>
      <c r="EJ189" s="198"/>
      <c r="EK189" s="198"/>
      <c r="EL189" s="198"/>
      <c r="EM189" s="198"/>
      <c r="EN189" s="198"/>
      <c r="EO189" s="198"/>
      <c r="EP189" s="198"/>
      <c r="EQ189" s="198"/>
      <c r="ER189" s="198"/>
      <c r="ES189" s="198"/>
      <c r="ET189" s="198"/>
      <c r="EU189" s="198"/>
      <c r="EV189" s="198"/>
      <c r="EW189" s="198"/>
      <c r="EX189" s="198"/>
      <c r="EY189" s="198"/>
      <c r="EZ189" s="198"/>
      <c r="FA189" s="198"/>
      <c r="FB189" s="198"/>
      <c r="FC189" s="198"/>
      <c r="FD189" s="198"/>
      <c r="FE189" s="198"/>
      <c r="FF189" s="198"/>
      <c r="FG189" s="198"/>
      <c r="FH189" s="198"/>
      <c r="FI189" s="198"/>
      <c r="FJ189" s="198"/>
      <c r="FK189" s="198"/>
      <c r="FL189" s="198"/>
      <c r="FM189" s="198"/>
      <c r="FN189" s="198"/>
      <c r="FO189" s="198"/>
      <c r="FP189" s="198"/>
      <c r="FQ189" s="198"/>
      <c r="FR189" s="198"/>
      <c r="FS189" s="198"/>
      <c r="FT189" s="198"/>
      <c r="FU189" s="198"/>
      <c r="FV189" s="198"/>
      <c r="FW189" s="198"/>
    </row>
    <row r="190" spans="1:179" s="200" customFormat="1" ht="30" x14ac:dyDescent="0.25">
      <c r="A190" s="194">
        <f t="shared" si="2"/>
        <v>175</v>
      </c>
      <c r="B190" s="195" t="s">
        <v>1036</v>
      </c>
      <c r="C190" s="196" t="s">
        <v>237</v>
      </c>
      <c r="D190" s="197">
        <v>0</v>
      </c>
      <c r="E190" s="197"/>
      <c r="F190" s="197">
        <v>0</v>
      </c>
      <c r="G190" s="197">
        <v>2015</v>
      </c>
      <c r="H190" s="197">
        <v>2015</v>
      </c>
      <c r="I190" s="197" t="s">
        <v>375</v>
      </c>
      <c r="J190" s="197" t="s">
        <v>266</v>
      </c>
      <c r="K190" s="197" t="s">
        <v>266</v>
      </c>
      <c r="L190" s="197" t="s">
        <v>266</v>
      </c>
      <c r="M190" s="198"/>
      <c r="N190" s="198"/>
      <c r="O190" s="198"/>
      <c r="P190" s="198"/>
      <c r="Q190" s="198"/>
      <c r="R190" s="198"/>
      <c r="S190" s="198"/>
      <c r="T190" s="198"/>
      <c r="U190" s="198"/>
      <c r="V190" s="198"/>
      <c r="W190" s="198"/>
      <c r="X190" s="198"/>
      <c r="Y190" s="198"/>
      <c r="Z190" s="198"/>
      <c r="AA190" s="198"/>
      <c r="AB190" s="198"/>
      <c r="AC190" s="198"/>
      <c r="AD190" s="198"/>
      <c r="AE190" s="198"/>
      <c r="AF190" s="198"/>
      <c r="AG190" s="198"/>
      <c r="AH190" s="198"/>
      <c r="AI190" s="198"/>
      <c r="AJ190" s="198"/>
      <c r="AK190" s="198"/>
      <c r="AL190" s="198"/>
      <c r="AM190" s="198"/>
      <c r="AN190" s="198"/>
      <c r="AO190" s="198"/>
      <c r="AP190" s="198"/>
      <c r="AQ190" s="198"/>
      <c r="AR190" s="198"/>
      <c r="AS190" s="198"/>
      <c r="AT190" s="198"/>
      <c r="AU190" s="198"/>
      <c r="AV190" s="198"/>
      <c r="AW190" s="198"/>
      <c r="AX190" s="198"/>
      <c r="AY190" s="198"/>
      <c r="AZ190" s="198"/>
      <c r="BA190" s="198"/>
      <c r="BB190" s="198"/>
      <c r="BC190" s="198"/>
      <c r="BD190" s="198"/>
      <c r="BE190" s="198"/>
      <c r="BF190" s="198"/>
      <c r="BG190" s="198"/>
      <c r="BH190" s="198"/>
      <c r="BI190" s="198"/>
      <c r="BJ190" s="198"/>
      <c r="BK190" s="198"/>
      <c r="BL190" s="198"/>
      <c r="BM190" s="198"/>
      <c r="BN190" s="198"/>
      <c r="BO190" s="198"/>
      <c r="BP190" s="198"/>
      <c r="BQ190" s="198"/>
      <c r="BR190" s="198"/>
      <c r="BS190" s="198"/>
      <c r="BT190" s="198"/>
      <c r="BU190" s="198"/>
      <c r="BV190" s="198"/>
      <c r="BW190" s="198"/>
      <c r="BX190" s="198"/>
      <c r="BY190" s="198"/>
      <c r="BZ190" s="198"/>
      <c r="CA190" s="198"/>
      <c r="CB190" s="198"/>
      <c r="CC190" s="198"/>
      <c r="CD190" s="198"/>
      <c r="CE190" s="198"/>
      <c r="CF190" s="198"/>
      <c r="CG190" s="198"/>
      <c r="CH190" s="198"/>
      <c r="CI190" s="198"/>
      <c r="CJ190" s="198"/>
      <c r="CK190" s="198"/>
      <c r="CL190" s="198"/>
      <c r="CM190" s="198"/>
      <c r="CN190" s="198"/>
      <c r="CO190" s="198"/>
      <c r="CP190" s="198"/>
      <c r="CQ190" s="198"/>
      <c r="CR190" s="198"/>
      <c r="CS190" s="198"/>
      <c r="CT190" s="198"/>
      <c r="CU190" s="198"/>
      <c r="CV190" s="198"/>
      <c r="CW190" s="198"/>
      <c r="CX190" s="198"/>
      <c r="CY190" s="198"/>
      <c r="CZ190" s="198"/>
      <c r="DA190" s="198"/>
      <c r="DB190" s="198"/>
      <c r="DC190" s="198"/>
      <c r="DD190" s="198"/>
      <c r="DE190" s="198"/>
      <c r="DF190" s="198"/>
      <c r="DG190" s="198"/>
      <c r="DH190" s="198"/>
      <c r="DI190" s="198"/>
      <c r="DJ190" s="198"/>
      <c r="DK190" s="198"/>
      <c r="DL190" s="198"/>
      <c r="DM190" s="198"/>
      <c r="DN190" s="198"/>
      <c r="DO190" s="198"/>
      <c r="DP190" s="198"/>
      <c r="DQ190" s="198"/>
      <c r="DR190" s="198"/>
      <c r="DS190" s="198"/>
      <c r="DT190" s="198"/>
      <c r="DU190" s="198"/>
      <c r="DV190" s="198"/>
      <c r="DW190" s="198"/>
      <c r="DX190" s="198"/>
      <c r="DY190" s="198"/>
      <c r="DZ190" s="198"/>
      <c r="EA190" s="198"/>
      <c r="EB190" s="198"/>
      <c r="EC190" s="198"/>
      <c r="ED190" s="198"/>
      <c r="EE190" s="198"/>
      <c r="EF190" s="198"/>
      <c r="EG190" s="198"/>
      <c r="EH190" s="198"/>
      <c r="EI190" s="198"/>
      <c r="EJ190" s="198"/>
      <c r="EK190" s="198"/>
      <c r="EL190" s="198"/>
      <c r="EM190" s="198"/>
      <c r="EN190" s="198"/>
      <c r="EO190" s="198"/>
      <c r="EP190" s="198"/>
      <c r="EQ190" s="198"/>
      <c r="ER190" s="198"/>
      <c r="ES190" s="198"/>
      <c r="ET190" s="198"/>
      <c r="EU190" s="198"/>
      <c r="EV190" s="198"/>
      <c r="EW190" s="198"/>
      <c r="EX190" s="198"/>
      <c r="EY190" s="198"/>
      <c r="EZ190" s="198"/>
      <c r="FA190" s="198"/>
      <c r="FB190" s="198"/>
      <c r="FC190" s="198"/>
      <c r="FD190" s="198"/>
      <c r="FE190" s="198"/>
      <c r="FF190" s="198"/>
      <c r="FG190" s="198"/>
      <c r="FH190" s="198"/>
      <c r="FI190" s="198"/>
      <c r="FJ190" s="198"/>
      <c r="FK190" s="198"/>
      <c r="FL190" s="198"/>
      <c r="FM190" s="198"/>
      <c r="FN190" s="198"/>
      <c r="FO190" s="198"/>
      <c r="FP190" s="198"/>
      <c r="FQ190" s="198"/>
      <c r="FR190" s="198"/>
      <c r="FS190" s="198"/>
      <c r="FT190" s="198"/>
      <c r="FU190" s="198"/>
      <c r="FV190" s="198"/>
      <c r="FW190" s="198"/>
    </row>
    <row r="191" spans="1:179" s="200" customFormat="1" ht="45" x14ac:dyDescent="0.25">
      <c r="A191" s="194">
        <f t="shared" si="2"/>
        <v>176</v>
      </c>
      <c r="B191" s="195" t="s">
        <v>1680</v>
      </c>
      <c r="C191" s="196" t="s">
        <v>237</v>
      </c>
      <c r="D191" s="197">
        <v>0</v>
      </c>
      <c r="E191" s="197"/>
      <c r="F191" s="197">
        <v>0.19</v>
      </c>
      <c r="G191" s="197">
        <v>2014</v>
      </c>
      <c r="H191" s="197">
        <v>2015</v>
      </c>
      <c r="I191" s="197" t="s">
        <v>265</v>
      </c>
      <c r="J191" s="197" t="s">
        <v>266</v>
      </c>
      <c r="K191" s="197" t="s">
        <v>266</v>
      </c>
      <c r="L191" s="197" t="s">
        <v>266</v>
      </c>
      <c r="M191" s="198"/>
      <c r="N191" s="198"/>
      <c r="O191" s="198"/>
      <c r="P191" s="198"/>
      <c r="Q191" s="198"/>
      <c r="R191" s="198"/>
      <c r="S191" s="198"/>
      <c r="T191" s="198"/>
      <c r="U191" s="198"/>
      <c r="V191" s="198"/>
      <c r="W191" s="198"/>
      <c r="X191" s="198"/>
      <c r="Y191" s="198"/>
      <c r="Z191" s="198"/>
      <c r="AA191" s="198"/>
      <c r="AB191" s="198"/>
      <c r="AC191" s="198"/>
      <c r="AD191" s="198"/>
      <c r="AE191" s="198"/>
      <c r="AF191" s="198"/>
      <c r="AG191" s="198"/>
      <c r="AH191" s="198"/>
      <c r="AI191" s="198"/>
      <c r="AJ191" s="198"/>
      <c r="AK191" s="198"/>
      <c r="AL191" s="198"/>
      <c r="AM191" s="198"/>
      <c r="AN191" s="198"/>
      <c r="AO191" s="198"/>
      <c r="AP191" s="198"/>
      <c r="AQ191" s="198"/>
      <c r="AR191" s="198"/>
      <c r="AS191" s="198"/>
      <c r="AT191" s="198"/>
      <c r="AU191" s="198"/>
      <c r="AV191" s="198"/>
      <c r="AW191" s="198"/>
      <c r="AX191" s="198"/>
      <c r="AY191" s="198"/>
      <c r="AZ191" s="198"/>
      <c r="BA191" s="198"/>
      <c r="BB191" s="198"/>
      <c r="BC191" s="198"/>
      <c r="BD191" s="198"/>
      <c r="BE191" s="198"/>
      <c r="BF191" s="198"/>
      <c r="BG191" s="198"/>
      <c r="BH191" s="198"/>
      <c r="BI191" s="198"/>
      <c r="BJ191" s="198"/>
      <c r="BK191" s="198"/>
      <c r="BL191" s="198"/>
      <c r="BM191" s="198"/>
      <c r="BN191" s="198"/>
      <c r="BO191" s="198"/>
      <c r="BP191" s="198"/>
      <c r="BQ191" s="198"/>
      <c r="BR191" s="198"/>
      <c r="BS191" s="198"/>
      <c r="BT191" s="198"/>
      <c r="BU191" s="198"/>
      <c r="BV191" s="198"/>
      <c r="BW191" s="198"/>
      <c r="BX191" s="198"/>
      <c r="BY191" s="198"/>
      <c r="BZ191" s="198"/>
      <c r="CA191" s="198"/>
      <c r="CB191" s="198"/>
      <c r="CC191" s="198"/>
      <c r="CD191" s="198"/>
      <c r="CE191" s="198"/>
      <c r="CF191" s="198"/>
      <c r="CG191" s="198"/>
      <c r="CH191" s="198"/>
      <c r="CI191" s="198"/>
      <c r="CJ191" s="198"/>
      <c r="CK191" s="198"/>
      <c r="CL191" s="198"/>
      <c r="CM191" s="198"/>
      <c r="CN191" s="198"/>
      <c r="CO191" s="198"/>
      <c r="CP191" s="198"/>
      <c r="CQ191" s="198"/>
      <c r="CR191" s="198"/>
      <c r="CS191" s="198"/>
      <c r="CT191" s="198"/>
      <c r="CU191" s="198"/>
      <c r="CV191" s="198"/>
      <c r="CW191" s="198"/>
      <c r="CX191" s="198"/>
      <c r="CY191" s="198"/>
      <c r="CZ191" s="198"/>
      <c r="DA191" s="198"/>
      <c r="DB191" s="198"/>
      <c r="DC191" s="198"/>
      <c r="DD191" s="198"/>
      <c r="DE191" s="198"/>
      <c r="DF191" s="198"/>
      <c r="DG191" s="198"/>
      <c r="DH191" s="198"/>
      <c r="DI191" s="198"/>
      <c r="DJ191" s="198"/>
      <c r="DK191" s="198"/>
      <c r="DL191" s="198"/>
      <c r="DM191" s="198"/>
      <c r="DN191" s="198"/>
      <c r="DO191" s="198"/>
      <c r="DP191" s="198"/>
      <c r="DQ191" s="198"/>
      <c r="DR191" s="198"/>
      <c r="DS191" s="198"/>
      <c r="DT191" s="198"/>
      <c r="DU191" s="198"/>
      <c r="DV191" s="198"/>
      <c r="DW191" s="198"/>
      <c r="DX191" s="198"/>
      <c r="DY191" s="198"/>
      <c r="DZ191" s="198"/>
      <c r="EA191" s="198"/>
      <c r="EB191" s="198"/>
      <c r="EC191" s="198"/>
      <c r="ED191" s="198"/>
      <c r="EE191" s="198"/>
      <c r="EF191" s="198"/>
      <c r="EG191" s="198"/>
      <c r="EH191" s="198"/>
      <c r="EI191" s="198"/>
      <c r="EJ191" s="198"/>
      <c r="EK191" s="198"/>
      <c r="EL191" s="198"/>
      <c r="EM191" s="198"/>
      <c r="EN191" s="198"/>
      <c r="EO191" s="198"/>
      <c r="EP191" s="198"/>
      <c r="EQ191" s="198"/>
      <c r="ER191" s="198"/>
      <c r="ES191" s="198"/>
      <c r="ET191" s="198"/>
      <c r="EU191" s="198"/>
      <c r="EV191" s="198"/>
      <c r="EW191" s="198"/>
      <c r="EX191" s="198"/>
      <c r="EY191" s="198"/>
      <c r="EZ191" s="198"/>
      <c r="FA191" s="198"/>
      <c r="FB191" s="198"/>
      <c r="FC191" s="198"/>
      <c r="FD191" s="198"/>
      <c r="FE191" s="198"/>
      <c r="FF191" s="198"/>
      <c r="FG191" s="198"/>
      <c r="FH191" s="198"/>
      <c r="FI191" s="198"/>
      <c r="FJ191" s="198"/>
      <c r="FK191" s="198"/>
      <c r="FL191" s="198"/>
      <c r="FM191" s="198"/>
      <c r="FN191" s="198"/>
      <c r="FO191" s="198"/>
      <c r="FP191" s="198"/>
      <c r="FQ191" s="198"/>
      <c r="FR191" s="198"/>
      <c r="FS191" s="198"/>
      <c r="FT191" s="198"/>
      <c r="FU191" s="198"/>
      <c r="FV191" s="198"/>
      <c r="FW191" s="198"/>
    </row>
    <row r="192" spans="1:179" s="200" customFormat="1" ht="180" x14ac:dyDescent="0.25">
      <c r="A192" s="194">
        <f t="shared" si="2"/>
        <v>177</v>
      </c>
      <c r="B192" s="195" t="s">
        <v>681</v>
      </c>
      <c r="C192" s="196" t="s">
        <v>237</v>
      </c>
      <c r="D192" s="197">
        <v>0</v>
      </c>
      <c r="E192" s="197"/>
      <c r="F192" s="197">
        <v>1.28</v>
      </c>
      <c r="G192" s="197">
        <v>2014</v>
      </c>
      <c r="H192" s="197">
        <v>2015</v>
      </c>
      <c r="I192" s="197" t="s">
        <v>265</v>
      </c>
      <c r="J192" s="197" t="s">
        <v>266</v>
      </c>
      <c r="K192" s="197" t="s">
        <v>266</v>
      </c>
      <c r="L192" s="197" t="s">
        <v>266</v>
      </c>
      <c r="M192" s="198"/>
      <c r="N192" s="198"/>
      <c r="O192" s="198"/>
      <c r="P192" s="198"/>
      <c r="Q192" s="198"/>
      <c r="R192" s="198"/>
      <c r="S192" s="198"/>
      <c r="T192" s="198"/>
      <c r="U192" s="198"/>
      <c r="V192" s="198"/>
      <c r="W192" s="198"/>
      <c r="X192" s="198"/>
      <c r="Y192" s="198"/>
      <c r="Z192" s="198"/>
      <c r="AA192" s="198"/>
      <c r="AB192" s="198"/>
      <c r="AC192" s="198"/>
      <c r="AD192" s="198"/>
      <c r="AE192" s="198"/>
      <c r="AF192" s="198"/>
      <c r="AG192" s="198"/>
      <c r="AH192" s="198"/>
      <c r="AI192" s="198"/>
      <c r="AJ192" s="198"/>
      <c r="AK192" s="198"/>
      <c r="AL192" s="198"/>
      <c r="AM192" s="198"/>
      <c r="AN192" s="198"/>
      <c r="AO192" s="198"/>
      <c r="AP192" s="198"/>
      <c r="AQ192" s="198"/>
      <c r="AR192" s="198"/>
      <c r="AS192" s="198"/>
      <c r="AT192" s="198"/>
      <c r="AU192" s="198"/>
      <c r="AV192" s="198"/>
      <c r="AW192" s="198"/>
      <c r="AX192" s="198"/>
      <c r="AY192" s="198"/>
      <c r="AZ192" s="198"/>
      <c r="BA192" s="198"/>
      <c r="BB192" s="198"/>
      <c r="BC192" s="198"/>
      <c r="BD192" s="198"/>
      <c r="BE192" s="198"/>
      <c r="BF192" s="198"/>
      <c r="BG192" s="198"/>
      <c r="BH192" s="198"/>
      <c r="BI192" s="198"/>
      <c r="BJ192" s="198"/>
      <c r="BK192" s="198"/>
      <c r="BL192" s="198"/>
      <c r="BM192" s="198"/>
      <c r="BN192" s="198"/>
      <c r="BO192" s="198"/>
      <c r="BP192" s="198"/>
      <c r="BQ192" s="198"/>
      <c r="BR192" s="198"/>
      <c r="BS192" s="198"/>
      <c r="BT192" s="198"/>
      <c r="BU192" s="198"/>
      <c r="BV192" s="198"/>
      <c r="BW192" s="198"/>
      <c r="BX192" s="198"/>
      <c r="BY192" s="198"/>
      <c r="BZ192" s="198"/>
      <c r="CA192" s="198"/>
      <c r="CB192" s="198"/>
      <c r="CC192" s="198"/>
      <c r="CD192" s="198"/>
      <c r="CE192" s="198"/>
      <c r="CF192" s="198"/>
      <c r="CG192" s="198"/>
      <c r="CH192" s="198"/>
      <c r="CI192" s="198"/>
      <c r="CJ192" s="198"/>
      <c r="CK192" s="198"/>
      <c r="CL192" s="198"/>
      <c r="CM192" s="198"/>
      <c r="CN192" s="198"/>
      <c r="CO192" s="198"/>
      <c r="CP192" s="198"/>
      <c r="CQ192" s="198"/>
      <c r="CR192" s="198"/>
      <c r="CS192" s="198"/>
      <c r="CT192" s="198"/>
      <c r="CU192" s="198"/>
      <c r="CV192" s="198"/>
      <c r="CW192" s="198"/>
      <c r="CX192" s="198"/>
      <c r="CY192" s="198"/>
      <c r="CZ192" s="198"/>
      <c r="DA192" s="198"/>
      <c r="DB192" s="198"/>
      <c r="DC192" s="198"/>
      <c r="DD192" s="198"/>
      <c r="DE192" s="198"/>
      <c r="DF192" s="198"/>
      <c r="DG192" s="198"/>
      <c r="DH192" s="198"/>
      <c r="DI192" s="198"/>
      <c r="DJ192" s="198"/>
      <c r="DK192" s="198"/>
      <c r="DL192" s="198"/>
      <c r="DM192" s="198"/>
      <c r="DN192" s="198"/>
      <c r="DO192" s="198"/>
      <c r="DP192" s="198"/>
      <c r="DQ192" s="198"/>
      <c r="DR192" s="198"/>
      <c r="DS192" s="198"/>
      <c r="DT192" s="198"/>
      <c r="DU192" s="198"/>
      <c r="DV192" s="198"/>
      <c r="DW192" s="198"/>
      <c r="DX192" s="198"/>
      <c r="DY192" s="198"/>
      <c r="DZ192" s="198"/>
      <c r="EA192" s="198"/>
      <c r="EB192" s="198"/>
      <c r="EC192" s="198"/>
      <c r="ED192" s="198"/>
      <c r="EE192" s="198"/>
      <c r="EF192" s="198"/>
      <c r="EG192" s="198"/>
      <c r="EH192" s="198"/>
      <c r="EI192" s="198"/>
      <c r="EJ192" s="198"/>
      <c r="EK192" s="198"/>
      <c r="EL192" s="198"/>
      <c r="EM192" s="198"/>
      <c r="EN192" s="198"/>
      <c r="EO192" s="198"/>
      <c r="EP192" s="198"/>
      <c r="EQ192" s="198"/>
      <c r="ER192" s="198"/>
      <c r="ES192" s="198"/>
      <c r="ET192" s="198"/>
      <c r="EU192" s="198"/>
      <c r="EV192" s="198"/>
      <c r="EW192" s="198"/>
      <c r="EX192" s="198"/>
      <c r="EY192" s="198"/>
      <c r="EZ192" s="198"/>
      <c r="FA192" s="198"/>
      <c r="FB192" s="198"/>
      <c r="FC192" s="198"/>
      <c r="FD192" s="198"/>
      <c r="FE192" s="198"/>
      <c r="FF192" s="198"/>
      <c r="FG192" s="198"/>
      <c r="FH192" s="198"/>
      <c r="FI192" s="198"/>
      <c r="FJ192" s="198"/>
      <c r="FK192" s="198"/>
      <c r="FL192" s="198"/>
      <c r="FM192" s="198"/>
      <c r="FN192" s="198"/>
      <c r="FO192" s="198"/>
      <c r="FP192" s="198"/>
      <c r="FQ192" s="198"/>
      <c r="FR192" s="198"/>
      <c r="FS192" s="198"/>
      <c r="FT192" s="198"/>
      <c r="FU192" s="198"/>
      <c r="FV192" s="198"/>
      <c r="FW192" s="198"/>
    </row>
    <row r="193" spans="1:179" s="200" customFormat="1" ht="30" x14ac:dyDescent="0.25">
      <c r="A193" s="194">
        <f t="shared" si="2"/>
        <v>178</v>
      </c>
      <c r="B193" s="195" t="s">
        <v>661</v>
      </c>
      <c r="C193" s="196" t="s">
        <v>237</v>
      </c>
      <c r="D193" s="197">
        <v>0</v>
      </c>
      <c r="E193" s="197"/>
      <c r="F193" s="197">
        <v>0.59199999999999997</v>
      </c>
      <c r="G193" s="197">
        <v>2013</v>
      </c>
      <c r="H193" s="197">
        <v>2014</v>
      </c>
      <c r="I193" s="197" t="s">
        <v>265</v>
      </c>
      <c r="J193" s="197" t="s">
        <v>266</v>
      </c>
      <c r="K193" s="197" t="s">
        <v>266</v>
      </c>
      <c r="L193" s="197" t="s">
        <v>266</v>
      </c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8"/>
      <c r="Y193" s="198"/>
      <c r="Z193" s="198"/>
      <c r="AA193" s="198"/>
      <c r="AB193" s="198"/>
      <c r="AC193" s="198"/>
      <c r="AD193" s="198"/>
      <c r="AE193" s="198"/>
      <c r="AF193" s="198"/>
      <c r="AG193" s="198"/>
      <c r="AH193" s="198"/>
      <c r="AI193" s="198"/>
      <c r="AJ193" s="198"/>
      <c r="AK193" s="198"/>
      <c r="AL193" s="198"/>
      <c r="AM193" s="198"/>
      <c r="AN193" s="198"/>
      <c r="AO193" s="198"/>
      <c r="AP193" s="198"/>
      <c r="AQ193" s="198"/>
      <c r="AR193" s="198"/>
      <c r="AS193" s="198"/>
      <c r="AT193" s="198"/>
      <c r="AU193" s="198"/>
      <c r="AV193" s="198"/>
      <c r="AW193" s="198"/>
      <c r="AX193" s="198"/>
      <c r="AY193" s="198"/>
      <c r="AZ193" s="198"/>
      <c r="BA193" s="198"/>
      <c r="BB193" s="198"/>
      <c r="BC193" s="198"/>
      <c r="BD193" s="198"/>
      <c r="BE193" s="198"/>
      <c r="BF193" s="198"/>
      <c r="BG193" s="198"/>
      <c r="BH193" s="198"/>
      <c r="BI193" s="198"/>
      <c r="BJ193" s="198"/>
      <c r="BK193" s="198"/>
      <c r="BL193" s="198"/>
      <c r="BM193" s="198"/>
      <c r="BN193" s="198"/>
      <c r="BO193" s="198"/>
      <c r="BP193" s="198"/>
      <c r="BQ193" s="198"/>
      <c r="BR193" s="198"/>
      <c r="BS193" s="198"/>
      <c r="BT193" s="198"/>
      <c r="BU193" s="198"/>
      <c r="BV193" s="198"/>
      <c r="BW193" s="198"/>
      <c r="BX193" s="198"/>
      <c r="BY193" s="198"/>
      <c r="BZ193" s="198"/>
      <c r="CA193" s="198"/>
      <c r="CB193" s="198"/>
      <c r="CC193" s="198"/>
      <c r="CD193" s="198"/>
      <c r="CE193" s="198"/>
      <c r="CF193" s="198"/>
      <c r="CG193" s="198"/>
      <c r="CH193" s="198"/>
      <c r="CI193" s="198"/>
      <c r="CJ193" s="198"/>
      <c r="CK193" s="198"/>
      <c r="CL193" s="198"/>
      <c r="CM193" s="198"/>
      <c r="CN193" s="198"/>
      <c r="CO193" s="198"/>
      <c r="CP193" s="198"/>
      <c r="CQ193" s="198"/>
      <c r="CR193" s="198"/>
      <c r="CS193" s="198"/>
      <c r="CT193" s="198"/>
      <c r="CU193" s="198"/>
      <c r="CV193" s="198"/>
      <c r="CW193" s="198"/>
      <c r="CX193" s="198"/>
      <c r="CY193" s="198"/>
      <c r="CZ193" s="198"/>
      <c r="DA193" s="198"/>
      <c r="DB193" s="198"/>
      <c r="DC193" s="198"/>
      <c r="DD193" s="198"/>
      <c r="DE193" s="198"/>
      <c r="DF193" s="198"/>
      <c r="DG193" s="198"/>
      <c r="DH193" s="198"/>
      <c r="DI193" s="198"/>
      <c r="DJ193" s="198"/>
      <c r="DK193" s="198"/>
      <c r="DL193" s="198"/>
      <c r="DM193" s="198"/>
      <c r="DN193" s="198"/>
      <c r="DO193" s="198"/>
      <c r="DP193" s="198"/>
      <c r="DQ193" s="198"/>
      <c r="DR193" s="198"/>
      <c r="DS193" s="198"/>
      <c r="DT193" s="198"/>
      <c r="DU193" s="198"/>
      <c r="DV193" s="198"/>
      <c r="DW193" s="198"/>
      <c r="DX193" s="198"/>
      <c r="DY193" s="198"/>
      <c r="DZ193" s="198"/>
      <c r="EA193" s="198"/>
      <c r="EB193" s="198"/>
      <c r="EC193" s="198"/>
      <c r="ED193" s="198"/>
      <c r="EE193" s="198"/>
      <c r="EF193" s="198"/>
      <c r="EG193" s="198"/>
      <c r="EH193" s="198"/>
      <c r="EI193" s="198"/>
      <c r="EJ193" s="198"/>
      <c r="EK193" s="198"/>
      <c r="EL193" s="198"/>
      <c r="EM193" s="198"/>
      <c r="EN193" s="198"/>
      <c r="EO193" s="198"/>
      <c r="EP193" s="198"/>
      <c r="EQ193" s="198"/>
      <c r="ER193" s="198"/>
      <c r="ES193" s="198"/>
      <c r="ET193" s="198"/>
      <c r="EU193" s="198"/>
      <c r="EV193" s="198"/>
      <c r="EW193" s="198"/>
      <c r="EX193" s="198"/>
      <c r="EY193" s="198"/>
      <c r="EZ193" s="198"/>
      <c r="FA193" s="198"/>
      <c r="FB193" s="198"/>
      <c r="FC193" s="198"/>
      <c r="FD193" s="198"/>
      <c r="FE193" s="198"/>
      <c r="FF193" s="198"/>
      <c r="FG193" s="198"/>
      <c r="FH193" s="198"/>
      <c r="FI193" s="198"/>
      <c r="FJ193" s="198"/>
      <c r="FK193" s="198"/>
      <c r="FL193" s="198"/>
      <c r="FM193" s="198"/>
      <c r="FN193" s="198"/>
      <c r="FO193" s="198"/>
      <c r="FP193" s="198"/>
      <c r="FQ193" s="198"/>
      <c r="FR193" s="198"/>
      <c r="FS193" s="198"/>
      <c r="FT193" s="198"/>
      <c r="FU193" s="198"/>
      <c r="FV193" s="198"/>
      <c r="FW193" s="198"/>
    </row>
    <row r="194" spans="1:179" s="200" customFormat="1" ht="45" x14ac:dyDescent="0.25">
      <c r="A194" s="194">
        <f t="shared" si="2"/>
        <v>179</v>
      </c>
      <c r="B194" s="195" t="s">
        <v>668</v>
      </c>
      <c r="C194" s="196" t="s">
        <v>237</v>
      </c>
      <c r="D194" s="197">
        <v>0</v>
      </c>
      <c r="E194" s="197"/>
      <c r="F194" s="197">
        <v>2.9</v>
      </c>
      <c r="G194" s="197">
        <v>2013</v>
      </c>
      <c r="H194" s="197">
        <v>2014</v>
      </c>
      <c r="I194" s="197" t="s">
        <v>265</v>
      </c>
      <c r="J194" s="197" t="s">
        <v>266</v>
      </c>
      <c r="K194" s="197" t="s">
        <v>266</v>
      </c>
      <c r="L194" s="197" t="s">
        <v>266</v>
      </c>
      <c r="M194" s="198"/>
      <c r="N194" s="198"/>
      <c r="O194" s="198"/>
      <c r="P194" s="198"/>
      <c r="Q194" s="198"/>
      <c r="R194" s="198"/>
      <c r="S194" s="198"/>
      <c r="T194" s="198"/>
      <c r="U194" s="198"/>
      <c r="V194" s="198"/>
      <c r="W194" s="198"/>
      <c r="X194" s="198"/>
      <c r="Y194" s="198"/>
      <c r="Z194" s="198"/>
      <c r="AA194" s="198"/>
      <c r="AB194" s="198"/>
      <c r="AC194" s="198"/>
      <c r="AD194" s="198"/>
      <c r="AE194" s="198"/>
      <c r="AF194" s="198"/>
      <c r="AG194" s="198"/>
      <c r="AH194" s="198"/>
      <c r="AI194" s="198"/>
      <c r="AJ194" s="198"/>
      <c r="AK194" s="198"/>
      <c r="AL194" s="198"/>
      <c r="AM194" s="198"/>
      <c r="AN194" s="198"/>
      <c r="AO194" s="198"/>
      <c r="AP194" s="198"/>
      <c r="AQ194" s="198"/>
      <c r="AR194" s="198"/>
      <c r="AS194" s="198"/>
      <c r="AT194" s="198"/>
      <c r="AU194" s="198"/>
      <c r="AV194" s="198"/>
      <c r="AW194" s="198"/>
      <c r="AX194" s="198"/>
      <c r="AY194" s="198"/>
      <c r="AZ194" s="198"/>
      <c r="BA194" s="198"/>
      <c r="BB194" s="198"/>
      <c r="BC194" s="198"/>
      <c r="BD194" s="198"/>
      <c r="BE194" s="198"/>
      <c r="BF194" s="198"/>
      <c r="BG194" s="198"/>
      <c r="BH194" s="198"/>
      <c r="BI194" s="198"/>
      <c r="BJ194" s="198"/>
      <c r="BK194" s="198"/>
      <c r="BL194" s="198"/>
      <c r="BM194" s="198"/>
      <c r="BN194" s="198"/>
      <c r="BO194" s="198"/>
      <c r="BP194" s="198"/>
      <c r="BQ194" s="198"/>
      <c r="BR194" s="198"/>
      <c r="BS194" s="198"/>
      <c r="BT194" s="198"/>
      <c r="BU194" s="198"/>
      <c r="BV194" s="198"/>
      <c r="BW194" s="198"/>
      <c r="BX194" s="198"/>
      <c r="BY194" s="198"/>
      <c r="BZ194" s="198"/>
      <c r="CA194" s="198"/>
      <c r="CB194" s="198"/>
      <c r="CC194" s="198"/>
      <c r="CD194" s="198"/>
      <c r="CE194" s="198"/>
      <c r="CF194" s="198"/>
      <c r="CG194" s="198"/>
      <c r="CH194" s="198"/>
      <c r="CI194" s="198"/>
      <c r="CJ194" s="198"/>
      <c r="CK194" s="198"/>
      <c r="CL194" s="198"/>
      <c r="CM194" s="198"/>
      <c r="CN194" s="198"/>
      <c r="CO194" s="198"/>
      <c r="CP194" s="198"/>
      <c r="CQ194" s="198"/>
      <c r="CR194" s="198"/>
      <c r="CS194" s="198"/>
      <c r="CT194" s="198"/>
      <c r="CU194" s="198"/>
      <c r="CV194" s="198"/>
      <c r="CW194" s="198"/>
      <c r="CX194" s="198"/>
      <c r="CY194" s="198"/>
      <c r="CZ194" s="198"/>
      <c r="DA194" s="198"/>
      <c r="DB194" s="198"/>
      <c r="DC194" s="198"/>
      <c r="DD194" s="198"/>
      <c r="DE194" s="198"/>
      <c r="DF194" s="198"/>
      <c r="DG194" s="198"/>
      <c r="DH194" s="198"/>
      <c r="DI194" s="198"/>
      <c r="DJ194" s="198"/>
      <c r="DK194" s="198"/>
      <c r="DL194" s="198"/>
      <c r="DM194" s="198"/>
      <c r="DN194" s="198"/>
      <c r="DO194" s="198"/>
      <c r="DP194" s="198"/>
      <c r="DQ194" s="198"/>
      <c r="DR194" s="198"/>
      <c r="DS194" s="198"/>
      <c r="DT194" s="198"/>
      <c r="DU194" s="198"/>
      <c r="DV194" s="198"/>
      <c r="DW194" s="198"/>
      <c r="DX194" s="198"/>
      <c r="DY194" s="198"/>
      <c r="DZ194" s="198"/>
      <c r="EA194" s="198"/>
      <c r="EB194" s="198"/>
      <c r="EC194" s="198"/>
      <c r="ED194" s="198"/>
      <c r="EE194" s="198"/>
      <c r="EF194" s="198"/>
      <c r="EG194" s="198"/>
      <c r="EH194" s="198"/>
      <c r="EI194" s="198"/>
      <c r="EJ194" s="198"/>
      <c r="EK194" s="198"/>
      <c r="EL194" s="198"/>
      <c r="EM194" s="198"/>
      <c r="EN194" s="198"/>
      <c r="EO194" s="198"/>
      <c r="EP194" s="198"/>
      <c r="EQ194" s="198"/>
      <c r="ER194" s="198"/>
      <c r="ES194" s="198"/>
      <c r="ET194" s="198"/>
      <c r="EU194" s="198"/>
      <c r="EV194" s="198"/>
      <c r="EW194" s="198"/>
      <c r="EX194" s="198"/>
      <c r="EY194" s="198"/>
      <c r="EZ194" s="198"/>
      <c r="FA194" s="198"/>
      <c r="FB194" s="198"/>
      <c r="FC194" s="198"/>
      <c r="FD194" s="198"/>
      <c r="FE194" s="198"/>
      <c r="FF194" s="198"/>
      <c r="FG194" s="198"/>
      <c r="FH194" s="198"/>
      <c r="FI194" s="198"/>
      <c r="FJ194" s="198"/>
      <c r="FK194" s="198"/>
      <c r="FL194" s="198"/>
      <c r="FM194" s="198"/>
      <c r="FN194" s="198"/>
      <c r="FO194" s="198"/>
      <c r="FP194" s="198"/>
      <c r="FQ194" s="198"/>
      <c r="FR194" s="198"/>
      <c r="FS194" s="198"/>
      <c r="FT194" s="198"/>
      <c r="FU194" s="198"/>
      <c r="FV194" s="198"/>
      <c r="FW194" s="198"/>
    </row>
    <row r="195" spans="1:179" s="200" customFormat="1" ht="30" x14ac:dyDescent="0.25">
      <c r="A195" s="194">
        <f t="shared" si="2"/>
        <v>180</v>
      </c>
      <c r="B195" s="195" t="s">
        <v>669</v>
      </c>
      <c r="C195" s="196" t="s">
        <v>237</v>
      </c>
      <c r="D195" s="197">
        <v>0</v>
      </c>
      <c r="E195" s="197"/>
      <c r="F195" s="197">
        <v>1.2749999999999999</v>
      </c>
      <c r="G195" s="197">
        <v>2013</v>
      </c>
      <c r="H195" s="197">
        <v>2014</v>
      </c>
      <c r="I195" s="197" t="s">
        <v>265</v>
      </c>
      <c r="J195" s="197" t="s">
        <v>266</v>
      </c>
      <c r="K195" s="197" t="s">
        <v>266</v>
      </c>
      <c r="L195" s="197" t="s">
        <v>266</v>
      </c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8"/>
      <c r="AC195" s="198"/>
      <c r="AD195" s="198"/>
      <c r="AE195" s="198"/>
      <c r="AF195" s="198"/>
      <c r="AG195" s="198"/>
      <c r="AH195" s="198"/>
      <c r="AI195" s="198"/>
      <c r="AJ195" s="198"/>
      <c r="AK195" s="198"/>
      <c r="AL195" s="198"/>
      <c r="AM195" s="198"/>
      <c r="AN195" s="198"/>
      <c r="AO195" s="198"/>
      <c r="AP195" s="198"/>
      <c r="AQ195" s="198"/>
      <c r="AR195" s="198"/>
      <c r="AS195" s="198"/>
      <c r="AT195" s="198"/>
      <c r="AU195" s="198"/>
      <c r="AV195" s="198"/>
      <c r="AW195" s="198"/>
      <c r="AX195" s="198"/>
      <c r="AY195" s="198"/>
      <c r="AZ195" s="198"/>
      <c r="BA195" s="198"/>
      <c r="BB195" s="198"/>
      <c r="BC195" s="198"/>
      <c r="BD195" s="198"/>
      <c r="BE195" s="198"/>
      <c r="BF195" s="198"/>
      <c r="BG195" s="198"/>
      <c r="BH195" s="198"/>
      <c r="BI195" s="198"/>
      <c r="BJ195" s="198"/>
      <c r="BK195" s="198"/>
      <c r="BL195" s="198"/>
      <c r="BM195" s="198"/>
      <c r="BN195" s="198"/>
      <c r="BO195" s="198"/>
      <c r="BP195" s="198"/>
      <c r="BQ195" s="198"/>
      <c r="BR195" s="198"/>
      <c r="BS195" s="198"/>
      <c r="BT195" s="198"/>
      <c r="BU195" s="198"/>
      <c r="BV195" s="198"/>
      <c r="BW195" s="198"/>
      <c r="BX195" s="198"/>
      <c r="BY195" s="198"/>
      <c r="BZ195" s="198"/>
      <c r="CA195" s="198"/>
      <c r="CB195" s="198"/>
      <c r="CC195" s="198"/>
      <c r="CD195" s="198"/>
      <c r="CE195" s="198"/>
      <c r="CF195" s="198"/>
      <c r="CG195" s="198"/>
      <c r="CH195" s="198"/>
      <c r="CI195" s="198"/>
      <c r="CJ195" s="198"/>
      <c r="CK195" s="198"/>
      <c r="CL195" s="198"/>
      <c r="CM195" s="198"/>
      <c r="CN195" s="198"/>
      <c r="CO195" s="198"/>
      <c r="CP195" s="198"/>
      <c r="CQ195" s="198"/>
      <c r="CR195" s="198"/>
      <c r="CS195" s="198"/>
      <c r="CT195" s="198"/>
      <c r="CU195" s="198"/>
      <c r="CV195" s="198"/>
      <c r="CW195" s="198"/>
      <c r="CX195" s="198"/>
      <c r="CY195" s="198"/>
      <c r="CZ195" s="198"/>
      <c r="DA195" s="198"/>
      <c r="DB195" s="198"/>
      <c r="DC195" s="198"/>
      <c r="DD195" s="198"/>
      <c r="DE195" s="198"/>
      <c r="DF195" s="198"/>
      <c r="DG195" s="198"/>
      <c r="DH195" s="198"/>
      <c r="DI195" s="198"/>
      <c r="DJ195" s="198"/>
      <c r="DK195" s="198"/>
      <c r="DL195" s="198"/>
      <c r="DM195" s="198"/>
      <c r="DN195" s="198"/>
      <c r="DO195" s="198"/>
      <c r="DP195" s="198"/>
      <c r="DQ195" s="198"/>
      <c r="DR195" s="198"/>
      <c r="DS195" s="198"/>
      <c r="DT195" s="198"/>
      <c r="DU195" s="198"/>
      <c r="DV195" s="198"/>
      <c r="DW195" s="198"/>
      <c r="DX195" s="198"/>
      <c r="DY195" s="198"/>
      <c r="DZ195" s="198"/>
      <c r="EA195" s="198"/>
      <c r="EB195" s="198"/>
      <c r="EC195" s="198"/>
      <c r="ED195" s="198"/>
      <c r="EE195" s="198"/>
      <c r="EF195" s="198"/>
      <c r="EG195" s="198"/>
      <c r="EH195" s="198"/>
      <c r="EI195" s="198"/>
      <c r="EJ195" s="198"/>
      <c r="EK195" s="198"/>
      <c r="EL195" s="198"/>
      <c r="EM195" s="198"/>
      <c r="EN195" s="198"/>
      <c r="EO195" s="198"/>
      <c r="EP195" s="198"/>
      <c r="EQ195" s="198"/>
      <c r="ER195" s="198"/>
      <c r="ES195" s="198"/>
      <c r="ET195" s="198"/>
      <c r="EU195" s="198"/>
      <c r="EV195" s="198"/>
      <c r="EW195" s="198"/>
      <c r="EX195" s="198"/>
      <c r="EY195" s="198"/>
      <c r="EZ195" s="198"/>
      <c r="FA195" s="198"/>
      <c r="FB195" s="198"/>
      <c r="FC195" s="198"/>
      <c r="FD195" s="198"/>
      <c r="FE195" s="198"/>
      <c r="FF195" s="198"/>
      <c r="FG195" s="198"/>
      <c r="FH195" s="198"/>
      <c r="FI195" s="198"/>
      <c r="FJ195" s="198"/>
      <c r="FK195" s="198"/>
      <c r="FL195" s="198"/>
      <c r="FM195" s="198"/>
      <c r="FN195" s="198"/>
      <c r="FO195" s="198"/>
      <c r="FP195" s="198"/>
      <c r="FQ195" s="198"/>
      <c r="FR195" s="198"/>
      <c r="FS195" s="198"/>
      <c r="FT195" s="198"/>
      <c r="FU195" s="198"/>
      <c r="FV195" s="198"/>
      <c r="FW195" s="198"/>
    </row>
    <row r="196" spans="1:179" s="200" customFormat="1" ht="45" x14ac:dyDescent="0.25">
      <c r="A196" s="194">
        <f t="shared" si="2"/>
        <v>181</v>
      </c>
      <c r="B196" s="195" t="s">
        <v>670</v>
      </c>
      <c r="C196" s="196" t="s">
        <v>237</v>
      </c>
      <c r="D196" s="197">
        <v>0</v>
      </c>
      <c r="E196" s="197"/>
      <c r="F196" s="197">
        <v>2.86</v>
      </c>
      <c r="G196" s="197">
        <v>2013</v>
      </c>
      <c r="H196" s="197">
        <v>2014</v>
      </c>
      <c r="I196" s="197" t="s">
        <v>265</v>
      </c>
      <c r="J196" s="197" t="s">
        <v>266</v>
      </c>
      <c r="K196" s="197" t="s">
        <v>266</v>
      </c>
      <c r="L196" s="197" t="s">
        <v>266</v>
      </c>
      <c r="M196" s="198"/>
      <c r="N196" s="198"/>
      <c r="O196" s="198"/>
      <c r="P196" s="198"/>
      <c r="Q196" s="198"/>
      <c r="R196" s="198"/>
      <c r="S196" s="198"/>
      <c r="T196" s="198"/>
      <c r="U196" s="198"/>
      <c r="V196" s="198"/>
      <c r="W196" s="198"/>
      <c r="X196" s="198"/>
      <c r="Y196" s="198"/>
      <c r="Z196" s="198"/>
      <c r="AA196" s="198"/>
      <c r="AB196" s="198"/>
      <c r="AC196" s="198"/>
      <c r="AD196" s="198"/>
      <c r="AE196" s="198"/>
      <c r="AF196" s="198"/>
      <c r="AG196" s="198"/>
      <c r="AH196" s="198"/>
      <c r="AI196" s="198"/>
      <c r="AJ196" s="198"/>
      <c r="AK196" s="198"/>
      <c r="AL196" s="198"/>
      <c r="AM196" s="198"/>
      <c r="AN196" s="198"/>
      <c r="AO196" s="198"/>
      <c r="AP196" s="198"/>
      <c r="AQ196" s="198"/>
      <c r="AR196" s="198"/>
      <c r="AS196" s="198"/>
      <c r="AT196" s="198"/>
      <c r="AU196" s="198"/>
      <c r="AV196" s="198"/>
      <c r="AW196" s="198"/>
      <c r="AX196" s="198"/>
      <c r="AY196" s="198"/>
      <c r="AZ196" s="198"/>
      <c r="BA196" s="198"/>
      <c r="BB196" s="198"/>
      <c r="BC196" s="198"/>
      <c r="BD196" s="198"/>
      <c r="BE196" s="198"/>
      <c r="BF196" s="198"/>
      <c r="BG196" s="198"/>
      <c r="BH196" s="198"/>
      <c r="BI196" s="198"/>
      <c r="BJ196" s="198"/>
      <c r="BK196" s="198"/>
      <c r="BL196" s="198"/>
      <c r="BM196" s="198"/>
      <c r="BN196" s="198"/>
      <c r="BO196" s="198"/>
      <c r="BP196" s="198"/>
      <c r="BQ196" s="198"/>
      <c r="BR196" s="198"/>
      <c r="BS196" s="198"/>
      <c r="BT196" s="198"/>
      <c r="BU196" s="198"/>
      <c r="BV196" s="198"/>
      <c r="BW196" s="198"/>
      <c r="BX196" s="198"/>
      <c r="BY196" s="198"/>
      <c r="BZ196" s="198"/>
      <c r="CA196" s="198"/>
      <c r="CB196" s="198"/>
      <c r="CC196" s="198"/>
      <c r="CD196" s="198"/>
      <c r="CE196" s="198"/>
      <c r="CF196" s="198"/>
      <c r="CG196" s="198"/>
      <c r="CH196" s="198"/>
      <c r="CI196" s="198"/>
      <c r="CJ196" s="198"/>
      <c r="CK196" s="198"/>
      <c r="CL196" s="198"/>
      <c r="CM196" s="198"/>
      <c r="CN196" s="198"/>
      <c r="CO196" s="198"/>
      <c r="CP196" s="198"/>
      <c r="CQ196" s="198"/>
      <c r="CR196" s="198"/>
      <c r="CS196" s="198"/>
      <c r="CT196" s="198"/>
      <c r="CU196" s="198"/>
      <c r="CV196" s="198"/>
      <c r="CW196" s="198"/>
      <c r="CX196" s="198"/>
      <c r="CY196" s="198"/>
      <c r="CZ196" s="198"/>
      <c r="DA196" s="198"/>
      <c r="DB196" s="198"/>
      <c r="DC196" s="198"/>
      <c r="DD196" s="198"/>
      <c r="DE196" s="198"/>
      <c r="DF196" s="198"/>
      <c r="DG196" s="198"/>
      <c r="DH196" s="198"/>
      <c r="DI196" s="198"/>
      <c r="DJ196" s="198"/>
      <c r="DK196" s="198"/>
      <c r="DL196" s="198"/>
      <c r="DM196" s="198"/>
      <c r="DN196" s="198"/>
      <c r="DO196" s="198"/>
      <c r="DP196" s="198"/>
      <c r="DQ196" s="198"/>
      <c r="DR196" s="198"/>
      <c r="DS196" s="198"/>
      <c r="DT196" s="198"/>
      <c r="DU196" s="198"/>
      <c r="DV196" s="198"/>
      <c r="DW196" s="198"/>
      <c r="DX196" s="198"/>
      <c r="DY196" s="198"/>
      <c r="DZ196" s="198"/>
      <c r="EA196" s="198"/>
      <c r="EB196" s="198"/>
      <c r="EC196" s="198"/>
      <c r="ED196" s="198"/>
      <c r="EE196" s="198"/>
      <c r="EF196" s="198"/>
      <c r="EG196" s="198"/>
      <c r="EH196" s="198"/>
      <c r="EI196" s="198"/>
      <c r="EJ196" s="198"/>
      <c r="EK196" s="198"/>
      <c r="EL196" s="198"/>
      <c r="EM196" s="198"/>
      <c r="EN196" s="198"/>
      <c r="EO196" s="198"/>
      <c r="EP196" s="198"/>
      <c r="EQ196" s="198"/>
      <c r="ER196" s="198"/>
      <c r="ES196" s="198"/>
      <c r="ET196" s="198"/>
      <c r="EU196" s="198"/>
      <c r="EV196" s="198"/>
      <c r="EW196" s="198"/>
      <c r="EX196" s="198"/>
      <c r="EY196" s="198"/>
      <c r="EZ196" s="198"/>
      <c r="FA196" s="198"/>
      <c r="FB196" s="198"/>
      <c r="FC196" s="198"/>
      <c r="FD196" s="198"/>
      <c r="FE196" s="198"/>
      <c r="FF196" s="198"/>
      <c r="FG196" s="198"/>
      <c r="FH196" s="198"/>
      <c r="FI196" s="198"/>
      <c r="FJ196" s="198"/>
      <c r="FK196" s="198"/>
      <c r="FL196" s="198"/>
      <c r="FM196" s="198"/>
      <c r="FN196" s="198"/>
      <c r="FO196" s="198"/>
      <c r="FP196" s="198"/>
      <c r="FQ196" s="198"/>
      <c r="FR196" s="198"/>
      <c r="FS196" s="198"/>
      <c r="FT196" s="198"/>
      <c r="FU196" s="198"/>
      <c r="FV196" s="198"/>
      <c r="FW196" s="198"/>
    </row>
    <row r="197" spans="1:179" s="200" customFormat="1" ht="75" x14ac:dyDescent="0.25">
      <c r="A197" s="194">
        <f t="shared" si="2"/>
        <v>182</v>
      </c>
      <c r="B197" s="195" t="s">
        <v>656</v>
      </c>
      <c r="C197" s="196" t="s">
        <v>237</v>
      </c>
      <c r="D197" s="197">
        <v>1.6E-2</v>
      </c>
      <c r="E197" s="197"/>
      <c r="F197" s="197">
        <v>0.56999999999999995</v>
      </c>
      <c r="G197" s="197">
        <v>2014</v>
      </c>
      <c r="H197" s="197">
        <v>2015</v>
      </c>
      <c r="I197" s="197" t="s">
        <v>265</v>
      </c>
      <c r="J197" s="197" t="s">
        <v>266</v>
      </c>
      <c r="K197" s="197" t="s">
        <v>266</v>
      </c>
      <c r="L197" s="197" t="s">
        <v>266</v>
      </c>
      <c r="M197" s="198"/>
      <c r="N197" s="198"/>
      <c r="O197" s="198"/>
      <c r="P197" s="198"/>
      <c r="Q197" s="198"/>
      <c r="R197" s="198"/>
      <c r="S197" s="198"/>
      <c r="T197" s="198"/>
      <c r="U197" s="198"/>
      <c r="V197" s="198"/>
      <c r="W197" s="198"/>
      <c r="X197" s="198"/>
      <c r="Y197" s="198"/>
      <c r="Z197" s="198"/>
      <c r="AA197" s="198"/>
      <c r="AB197" s="198"/>
      <c r="AC197" s="198"/>
      <c r="AD197" s="198"/>
      <c r="AE197" s="198"/>
      <c r="AF197" s="198"/>
      <c r="AG197" s="198"/>
      <c r="AH197" s="198"/>
      <c r="AI197" s="198"/>
      <c r="AJ197" s="198"/>
      <c r="AK197" s="198"/>
      <c r="AL197" s="198"/>
      <c r="AM197" s="198"/>
      <c r="AN197" s="198"/>
      <c r="AO197" s="198"/>
      <c r="AP197" s="198"/>
      <c r="AQ197" s="198"/>
      <c r="AR197" s="198"/>
      <c r="AS197" s="198"/>
      <c r="AT197" s="198"/>
      <c r="AU197" s="198"/>
      <c r="AV197" s="198"/>
      <c r="AW197" s="198"/>
      <c r="AX197" s="198"/>
      <c r="AY197" s="198"/>
      <c r="AZ197" s="198"/>
      <c r="BA197" s="198"/>
      <c r="BB197" s="198"/>
      <c r="BC197" s="198"/>
      <c r="BD197" s="198"/>
      <c r="BE197" s="198"/>
      <c r="BF197" s="198"/>
      <c r="BG197" s="198"/>
      <c r="BH197" s="198"/>
      <c r="BI197" s="198"/>
      <c r="BJ197" s="198"/>
      <c r="BK197" s="198"/>
      <c r="BL197" s="198"/>
      <c r="BM197" s="198"/>
      <c r="BN197" s="198"/>
      <c r="BO197" s="198"/>
      <c r="BP197" s="198"/>
      <c r="BQ197" s="198"/>
      <c r="BR197" s="198"/>
      <c r="BS197" s="198"/>
      <c r="BT197" s="198"/>
      <c r="BU197" s="198"/>
      <c r="BV197" s="198"/>
      <c r="BW197" s="198"/>
      <c r="BX197" s="198"/>
      <c r="BY197" s="198"/>
      <c r="BZ197" s="198"/>
      <c r="CA197" s="198"/>
      <c r="CB197" s="198"/>
      <c r="CC197" s="198"/>
      <c r="CD197" s="198"/>
      <c r="CE197" s="198"/>
      <c r="CF197" s="198"/>
      <c r="CG197" s="198"/>
      <c r="CH197" s="198"/>
      <c r="CI197" s="198"/>
      <c r="CJ197" s="198"/>
      <c r="CK197" s="198"/>
      <c r="CL197" s="198"/>
      <c r="CM197" s="198"/>
      <c r="CN197" s="198"/>
      <c r="CO197" s="198"/>
      <c r="CP197" s="198"/>
      <c r="CQ197" s="198"/>
      <c r="CR197" s="198"/>
      <c r="CS197" s="198"/>
      <c r="CT197" s="198"/>
      <c r="CU197" s="198"/>
      <c r="CV197" s="198"/>
      <c r="CW197" s="198"/>
      <c r="CX197" s="198"/>
      <c r="CY197" s="198"/>
      <c r="CZ197" s="198"/>
      <c r="DA197" s="198"/>
      <c r="DB197" s="198"/>
      <c r="DC197" s="198"/>
      <c r="DD197" s="198"/>
      <c r="DE197" s="198"/>
      <c r="DF197" s="198"/>
      <c r="DG197" s="198"/>
      <c r="DH197" s="198"/>
      <c r="DI197" s="198"/>
      <c r="DJ197" s="198"/>
      <c r="DK197" s="198"/>
      <c r="DL197" s="198"/>
      <c r="DM197" s="198"/>
      <c r="DN197" s="198"/>
      <c r="DO197" s="198"/>
      <c r="DP197" s="198"/>
      <c r="DQ197" s="198"/>
      <c r="DR197" s="198"/>
      <c r="DS197" s="198"/>
      <c r="DT197" s="198"/>
      <c r="DU197" s="198"/>
      <c r="DV197" s="198"/>
      <c r="DW197" s="198"/>
      <c r="DX197" s="198"/>
      <c r="DY197" s="198"/>
      <c r="DZ197" s="198"/>
      <c r="EA197" s="198"/>
      <c r="EB197" s="198"/>
      <c r="EC197" s="198"/>
      <c r="ED197" s="198"/>
      <c r="EE197" s="198"/>
      <c r="EF197" s="198"/>
      <c r="EG197" s="198"/>
      <c r="EH197" s="198"/>
      <c r="EI197" s="198"/>
      <c r="EJ197" s="198"/>
      <c r="EK197" s="198"/>
      <c r="EL197" s="198"/>
      <c r="EM197" s="198"/>
      <c r="EN197" s="198"/>
      <c r="EO197" s="198"/>
      <c r="EP197" s="198"/>
      <c r="EQ197" s="198"/>
      <c r="ER197" s="198"/>
      <c r="ES197" s="198"/>
      <c r="ET197" s="198"/>
      <c r="EU197" s="198"/>
      <c r="EV197" s="198"/>
      <c r="EW197" s="198"/>
      <c r="EX197" s="198"/>
      <c r="EY197" s="198"/>
      <c r="EZ197" s="198"/>
      <c r="FA197" s="198"/>
      <c r="FB197" s="198"/>
      <c r="FC197" s="198"/>
      <c r="FD197" s="198"/>
      <c r="FE197" s="198"/>
      <c r="FF197" s="198"/>
      <c r="FG197" s="198"/>
      <c r="FH197" s="198"/>
      <c r="FI197" s="198"/>
      <c r="FJ197" s="198"/>
      <c r="FK197" s="198"/>
      <c r="FL197" s="198"/>
      <c r="FM197" s="198"/>
      <c r="FN197" s="198"/>
      <c r="FO197" s="198"/>
      <c r="FP197" s="198"/>
      <c r="FQ197" s="198"/>
      <c r="FR197" s="198"/>
      <c r="FS197" s="198"/>
      <c r="FT197" s="198"/>
      <c r="FU197" s="198"/>
      <c r="FV197" s="198"/>
      <c r="FW197" s="198"/>
    </row>
    <row r="198" spans="1:179" s="200" customFormat="1" ht="30" x14ac:dyDescent="0.25">
      <c r="A198" s="194">
        <f t="shared" si="2"/>
        <v>183</v>
      </c>
      <c r="B198" s="195" t="s">
        <v>657</v>
      </c>
      <c r="C198" s="196" t="s">
        <v>237</v>
      </c>
      <c r="D198" s="197">
        <v>1.6E-2</v>
      </c>
      <c r="E198" s="197"/>
      <c r="F198" s="197">
        <v>0.2</v>
      </c>
      <c r="G198" s="197">
        <v>2014</v>
      </c>
      <c r="H198" s="197">
        <v>2015</v>
      </c>
      <c r="I198" s="197" t="s">
        <v>265</v>
      </c>
      <c r="J198" s="197" t="s">
        <v>266</v>
      </c>
      <c r="K198" s="197" t="s">
        <v>266</v>
      </c>
      <c r="L198" s="197" t="s">
        <v>266</v>
      </c>
      <c r="M198" s="198"/>
      <c r="N198" s="198"/>
      <c r="O198" s="198"/>
      <c r="P198" s="198"/>
      <c r="Q198" s="198"/>
      <c r="R198" s="198"/>
      <c r="S198" s="198"/>
      <c r="T198" s="198"/>
      <c r="U198" s="198"/>
      <c r="V198" s="198"/>
      <c r="W198" s="198"/>
      <c r="X198" s="198"/>
      <c r="Y198" s="198"/>
      <c r="Z198" s="198"/>
      <c r="AA198" s="198"/>
      <c r="AB198" s="198"/>
      <c r="AC198" s="198"/>
      <c r="AD198" s="198"/>
      <c r="AE198" s="198"/>
      <c r="AF198" s="198"/>
      <c r="AG198" s="198"/>
      <c r="AH198" s="198"/>
      <c r="AI198" s="198"/>
      <c r="AJ198" s="198"/>
      <c r="AK198" s="198"/>
      <c r="AL198" s="198"/>
      <c r="AM198" s="198"/>
      <c r="AN198" s="198"/>
      <c r="AO198" s="198"/>
      <c r="AP198" s="198"/>
      <c r="AQ198" s="198"/>
      <c r="AR198" s="198"/>
      <c r="AS198" s="198"/>
      <c r="AT198" s="198"/>
      <c r="AU198" s="198"/>
      <c r="AV198" s="198"/>
      <c r="AW198" s="198"/>
      <c r="AX198" s="198"/>
      <c r="AY198" s="198"/>
      <c r="AZ198" s="198"/>
      <c r="BA198" s="198"/>
      <c r="BB198" s="198"/>
      <c r="BC198" s="198"/>
      <c r="BD198" s="198"/>
      <c r="BE198" s="198"/>
      <c r="BF198" s="198"/>
      <c r="BG198" s="198"/>
      <c r="BH198" s="198"/>
      <c r="BI198" s="198"/>
      <c r="BJ198" s="198"/>
      <c r="BK198" s="198"/>
      <c r="BL198" s="198"/>
      <c r="BM198" s="198"/>
      <c r="BN198" s="198"/>
      <c r="BO198" s="198"/>
      <c r="BP198" s="198"/>
      <c r="BQ198" s="198"/>
      <c r="BR198" s="198"/>
      <c r="BS198" s="198"/>
      <c r="BT198" s="198"/>
      <c r="BU198" s="198"/>
      <c r="BV198" s="198"/>
      <c r="BW198" s="198"/>
      <c r="BX198" s="198"/>
      <c r="BY198" s="198"/>
      <c r="BZ198" s="198"/>
      <c r="CA198" s="198"/>
      <c r="CB198" s="198"/>
      <c r="CC198" s="198"/>
      <c r="CD198" s="198"/>
      <c r="CE198" s="198"/>
      <c r="CF198" s="198"/>
      <c r="CG198" s="198"/>
      <c r="CH198" s="198"/>
      <c r="CI198" s="198"/>
      <c r="CJ198" s="198"/>
      <c r="CK198" s="198"/>
      <c r="CL198" s="198"/>
      <c r="CM198" s="198"/>
      <c r="CN198" s="198"/>
      <c r="CO198" s="198"/>
      <c r="CP198" s="198"/>
      <c r="CQ198" s="198"/>
      <c r="CR198" s="198"/>
      <c r="CS198" s="198"/>
      <c r="CT198" s="198"/>
      <c r="CU198" s="198"/>
      <c r="CV198" s="198"/>
      <c r="CW198" s="198"/>
      <c r="CX198" s="198"/>
      <c r="CY198" s="198"/>
      <c r="CZ198" s="198"/>
      <c r="DA198" s="198"/>
      <c r="DB198" s="198"/>
      <c r="DC198" s="198"/>
      <c r="DD198" s="198"/>
      <c r="DE198" s="198"/>
      <c r="DF198" s="198"/>
      <c r="DG198" s="198"/>
      <c r="DH198" s="198"/>
      <c r="DI198" s="198"/>
      <c r="DJ198" s="198"/>
      <c r="DK198" s="198"/>
      <c r="DL198" s="198"/>
      <c r="DM198" s="198"/>
      <c r="DN198" s="198"/>
      <c r="DO198" s="198"/>
      <c r="DP198" s="198"/>
      <c r="DQ198" s="198"/>
      <c r="DR198" s="198"/>
      <c r="DS198" s="198"/>
      <c r="DT198" s="198"/>
      <c r="DU198" s="198"/>
      <c r="DV198" s="198"/>
      <c r="DW198" s="198"/>
      <c r="DX198" s="198"/>
      <c r="DY198" s="198"/>
      <c r="DZ198" s="198"/>
      <c r="EA198" s="198"/>
      <c r="EB198" s="198"/>
      <c r="EC198" s="198"/>
      <c r="ED198" s="198"/>
      <c r="EE198" s="198"/>
      <c r="EF198" s="198"/>
      <c r="EG198" s="198"/>
      <c r="EH198" s="198"/>
      <c r="EI198" s="198"/>
      <c r="EJ198" s="198"/>
      <c r="EK198" s="198"/>
      <c r="EL198" s="198"/>
      <c r="EM198" s="198"/>
      <c r="EN198" s="198"/>
      <c r="EO198" s="198"/>
      <c r="EP198" s="198"/>
      <c r="EQ198" s="198"/>
      <c r="ER198" s="198"/>
      <c r="ES198" s="198"/>
      <c r="ET198" s="198"/>
      <c r="EU198" s="198"/>
      <c r="EV198" s="198"/>
      <c r="EW198" s="198"/>
      <c r="EX198" s="198"/>
      <c r="EY198" s="198"/>
      <c r="EZ198" s="198"/>
      <c r="FA198" s="198"/>
      <c r="FB198" s="198"/>
      <c r="FC198" s="198"/>
      <c r="FD198" s="198"/>
      <c r="FE198" s="198"/>
      <c r="FF198" s="198"/>
      <c r="FG198" s="198"/>
      <c r="FH198" s="198"/>
      <c r="FI198" s="198"/>
      <c r="FJ198" s="198"/>
      <c r="FK198" s="198"/>
      <c r="FL198" s="198"/>
      <c r="FM198" s="198"/>
      <c r="FN198" s="198"/>
      <c r="FO198" s="198"/>
      <c r="FP198" s="198"/>
      <c r="FQ198" s="198"/>
      <c r="FR198" s="198"/>
      <c r="FS198" s="198"/>
      <c r="FT198" s="198"/>
      <c r="FU198" s="198"/>
      <c r="FV198" s="198"/>
      <c r="FW198" s="198"/>
    </row>
    <row r="199" spans="1:179" s="200" customFormat="1" ht="30" x14ac:dyDescent="0.25">
      <c r="A199" s="194">
        <f t="shared" si="2"/>
        <v>184</v>
      </c>
      <c r="B199" s="195" t="s">
        <v>658</v>
      </c>
      <c r="C199" s="196" t="s">
        <v>237</v>
      </c>
      <c r="D199" s="197">
        <v>2.5000000000000001E-2</v>
      </c>
      <c r="E199" s="197"/>
      <c r="F199" s="197">
        <v>0.18</v>
      </c>
      <c r="G199" s="197">
        <v>2014</v>
      </c>
      <c r="H199" s="197">
        <v>2015</v>
      </c>
      <c r="I199" s="197" t="s">
        <v>265</v>
      </c>
      <c r="J199" s="197" t="s">
        <v>266</v>
      </c>
      <c r="K199" s="197" t="s">
        <v>266</v>
      </c>
      <c r="L199" s="197" t="s">
        <v>266</v>
      </c>
      <c r="M199" s="198"/>
      <c r="N199" s="198"/>
      <c r="O199" s="198"/>
      <c r="P199" s="198"/>
      <c r="Q199" s="198"/>
      <c r="R199" s="198"/>
      <c r="S199" s="198"/>
      <c r="T199" s="198"/>
      <c r="U199" s="198"/>
      <c r="V199" s="198"/>
      <c r="W199" s="198"/>
      <c r="X199" s="198"/>
      <c r="Y199" s="198"/>
      <c r="Z199" s="198"/>
      <c r="AA199" s="198"/>
      <c r="AB199" s="198"/>
      <c r="AC199" s="198"/>
      <c r="AD199" s="198"/>
      <c r="AE199" s="198"/>
      <c r="AF199" s="198"/>
      <c r="AG199" s="198"/>
      <c r="AH199" s="198"/>
      <c r="AI199" s="198"/>
      <c r="AJ199" s="198"/>
      <c r="AK199" s="198"/>
      <c r="AL199" s="198"/>
      <c r="AM199" s="198"/>
      <c r="AN199" s="198"/>
      <c r="AO199" s="198"/>
      <c r="AP199" s="198"/>
      <c r="AQ199" s="198"/>
      <c r="AR199" s="198"/>
      <c r="AS199" s="198"/>
      <c r="AT199" s="198"/>
      <c r="AU199" s="198"/>
      <c r="AV199" s="198"/>
      <c r="AW199" s="198"/>
      <c r="AX199" s="198"/>
      <c r="AY199" s="198"/>
      <c r="AZ199" s="198"/>
      <c r="BA199" s="198"/>
      <c r="BB199" s="198"/>
      <c r="BC199" s="198"/>
      <c r="BD199" s="198"/>
      <c r="BE199" s="198"/>
      <c r="BF199" s="198"/>
      <c r="BG199" s="198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198"/>
      <c r="BR199" s="198"/>
      <c r="BS199" s="198"/>
      <c r="BT199" s="198"/>
      <c r="BU199" s="198"/>
      <c r="BV199" s="198"/>
      <c r="BW199" s="198"/>
      <c r="BX199" s="198"/>
      <c r="BY199" s="198"/>
      <c r="BZ199" s="198"/>
      <c r="CA199" s="198"/>
      <c r="CB199" s="198"/>
      <c r="CC199" s="198"/>
      <c r="CD199" s="198"/>
      <c r="CE199" s="198"/>
      <c r="CF199" s="198"/>
      <c r="CG199" s="198"/>
      <c r="CH199" s="198"/>
      <c r="CI199" s="198"/>
      <c r="CJ199" s="198"/>
      <c r="CK199" s="198"/>
      <c r="CL199" s="198"/>
      <c r="CM199" s="198"/>
      <c r="CN199" s="198"/>
      <c r="CO199" s="198"/>
      <c r="CP199" s="198"/>
      <c r="CQ199" s="198"/>
      <c r="CR199" s="198"/>
      <c r="CS199" s="198"/>
      <c r="CT199" s="198"/>
      <c r="CU199" s="198"/>
      <c r="CV199" s="198"/>
      <c r="CW199" s="198"/>
      <c r="CX199" s="198"/>
      <c r="CY199" s="198"/>
      <c r="CZ199" s="198"/>
      <c r="DA199" s="198"/>
      <c r="DB199" s="198"/>
      <c r="DC199" s="198"/>
      <c r="DD199" s="198"/>
      <c r="DE199" s="198"/>
      <c r="DF199" s="198"/>
      <c r="DG199" s="198"/>
      <c r="DH199" s="198"/>
      <c r="DI199" s="198"/>
      <c r="DJ199" s="198"/>
      <c r="DK199" s="198"/>
      <c r="DL199" s="198"/>
      <c r="DM199" s="198"/>
      <c r="DN199" s="198"/>
      <c r="DO199" s="198"/>
      <c r="DP199" s="198"/>
      <c r="DQ199" s="198"/>
      <c r="DR199" s="198"/>
      <c r="DS199" s="198"/>
      <c r="DT199" s="198"/>
      <c r="DU199" s="198"/>
      <c r="DV199" s="198"/>
      <c r="DW199" s="198"/>
      <c r="DX199" s="198"/>
      <c r="DY199" s="198"/>
      <c r="DZ199" s="198"/>
      <c r="EA199" s="198"/>
      <c r="EB199" s="198"/>
      <c r="EC199" s="198"/>
      <c r="ED199" s="198"/>
      <c r="EE199" s="198"/>
      <c r="EF199" s="198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198"/>
      <c r="EQ199" s="198"/>
      <c r="ER199" s="198"/>
      <c r="ES199" s="198"/>
      <c r="ET199" s="198"/>
      <c r="EU199" s="198"/>
      <c r="EV199" s="198"/>
      <c r="EW199" s="198"/>
      <c r="EX199" s="198"/>
      <c r="EY199" s="198"/>
      <c r="EZ199" s="198"/>
      <c r="FA199" s="198"/>
      <c r="FB199" s="198"/>
      <c r="FC199" s="198"/>
      <c r="FD199" s="198"/>
      <c r="FE199" s="198"/>
      <c r="FF199" s="198"/>
      <c r="FG199" s="198"/>
      <c r="FH199" s="198"/>
      <c r="FI199" s="198"/>
      <c r="FJ199" s="198"/>
      <c r="FK199" s="198"/>
      <c r="FL199" s="198"/>
      <c r="FM199" s="198"/>
      <c r="FN199" s="198"/>
      <c r="FO199" s="198"/>
      <c r="FP199" s="198"/>
      <c r="FQ199" s="198"/>
      <c r="FR199" s="198"/>
      <c r="FS199" s="198"/>
      <c r="FT199" s="198"/>
      <c r="FU199" s="198"/>
      <c r="FV199" s="198"/>
      <c r="FW199" s="198"/>
    </row>
    <row r="200" spans="1:179" s="200" customFormat="1" ht="30" x14ac:dyDescent="0.25">
      <c r="A200" s="194">
        <f t="shared" si="2"/>
        <v>185</v>
      </c>
      <c r="B200" s="195" t="s">
        <v>659</v>
      </c>
      <c r="C200" s="196" t="s">
        <v>237</v>
      </c>
      <c r="D200" s="197">
        <v>0</v>
      </c>
      <c r="E200" s="197"/>
      <c r="F200" s="197">
        <v>0.24</v>
      </c>
      <c r="G200" s="197">
        <v>2013</v>
      </c>
      <c r="H200" s="197">
        <v>2014</v>
      </c>
      <c r="I200" s="197" t="s">
        <v>265</v>
      </c>
      <c r="J200" s="197" t="s">
        <v>266</v>
      </c>
      <c r="K200" s="197" t="s">
        <v>266</v>
      </c>
      <c r="L200" s="197" t="s">
        <v>266</v>
      </c>
      <c r="M200" s="198"/>
      <c r="N200" s="198"/>
      <c r="O200" s="198"/>
      <c r="P200" s="198"/>
      <c r="Q200" s="198"/>
      <c r="R200" s="198"/>
      <c r="S200" s="198"/>
      <c r="T200" s="198"/>
      <c r="U200" s="198"/>
      <c r="V200" s="198"/>
      <c r="W200" s="198"/>
      <c r="X200" s="198"/>
      <c r="Y200" s="198"/>
      <c r="Z200" s="198"/>
      <c r="AA200" s="198"/>
      <c r="AB200" s="198"/>
      <c r="AC200" s="198"/>
      <c r="AD200" s="198"/>
      <c r="AE200" s="198"/>
      <c r="AF200" s="198"/>
      <c r="AG200" s="198"/>
      <c r="AH200" s="198"/>
      <c r="AI200" s="198"/>
      <c r="AJ200" s="198"/>
      <c r="AK200" s="198"/>
      <c r="AL200" s="198"/>
      <c r="AM200" s="198"/>
      <c r="AN200" s="198"/>
      <c r="AO200" s="198"/>
      <c r="AP200" s="198"/>
      <c r="AQ200" s="198"/>
      <c r="AR200" s="198"/>
      <c r="AS200" s="198"/>
      <c r="AT200" s="198"/>
      <c r="AU200" s="198"/>
      <c r="AV200" s="198"/>
      <c r="AW200" s="198"/>
      <c r="AX200" s="198"/>
      <c r="AY200" s="198"/>
      <c r="AZ200" s="198"/>
      <c r="BA200" s="198"/>
      <c r="BB200" s="198"/>
      <c r="BC200" s="198"/>
      <c r="BD200" s="198"/>
      <c r="BE200" s="198"/>
      <c r="BF200" s="198"/>
      <c r="BG200" s="198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198"/>
      <c r="BR200" s="198"/>
      <c r="BS200" s="198"/>
      <c r="BT200" s="198"/>
      <c r="BU200" s="198"/>
      <c r="BV200" s="198"/>
      <c r="BW200" s="198"/>
      <c r="BX200" s="198"/>
      <c r="BY200" s="198"/>
      <c r="BZ200" s="198"/>
      <c r="CA200" s="198"/>
      <c r="CB200" s="198"/>
      <c r="CC200" s="198"/>
      <c r="CD200" s="198"/>
      <c r="CE200" s="198"/>
      <c r="CF200" s="198"/>
      <c r="CG200" s="198"/>
      <c r="CH200" s="198"/>
      <c r="CI200" s="198"/>
      <c r="CJ200" s="198"/>
      <c r="CK200" s="198"/>
      <c r="CL200" s="198"/>
      <c r="CM200" s="198"/>
      <c r="CN200" s="198"/>
      <c r="CO200" s="198"/>
      <c r="CP200" s="198"/>
      <c r="CQ200" s="198"/>
      <c r="CR200" s="198"/>
      <c r="CS200" s="198"/>
      <c r="CT200" s="198"/>
      <c r="CU200" s="198"/>
      <c r="CV200" s="198"/>
      <c r="CW200" s="198"/>
      <c r="CX200" s="198"/>
      <c r="CY200" s="198"/>
      <c r="CZ200" s="198"/>
      <c r="DA200" s="198"/>
      <c r="DB200" s="198"/>
      <c r="DC200" s="198"/>
      <c r="DD200" s="198"/>
      <c r="DE200" s="198"/>
      <c r="DF200" s="198"/>
      <c r="DG200" s="198"/>
      <c r="DH200" s="198"/>
      <c r="DI200" s="198"/>
      <c r="DJ200" s="198"/>
      <c r="DK200" s="198"/>
      <c r="DL200" s="198"/>
      <c r="DM200" s="198"/>
      <c r="DN200" s="198"/>
      <c r="DO200" s="198"/>
      <c r="DP200" s="198"/>
      <c r="DQ200" s="198"/>
      <c r="DR200" s="198"/>
      <c r="DS200" s="198"/>
      <c r="DT200" s="198"/>
      <c r="DU200" s="198"/>
      <c r="DV200" s="198"/>
      <c r="DW200" s="198"/>
      <c r="DX200" s="198"/>
      <c r="DY200" s="198"/>
      <c r="DZ200" s="198"/>
      <c r="EA200" s="198"/>
      <c r="EB200" s="198"/>
      <c r="EC200" s="198"/>
      <c r="ED200" s="198"/>
      <c r="EE200" s="198"/>
      <c r="EF200" s="198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198"/>
      <c r="EQ200" s="198"/>
      <c r="ER200" s="198"/>
      <c r="ES200" s="198"/>
      <c r="ET200" s="198"/>
      <c r="EU200" s="198"/>
      <c r="EV200" s="198"/>
      <c r="EW200" s="198"/>
      <c r="EX200" s="198"/>
      <c r="EY200" s="198"/>
      <c r="EZ200" s="198"/>
      <c r="FA200" s="198"/>
      <c r="FB200" s="198"/>
      <c r="FC200" s="198"/>
      <c r="FD200" s="198"/>
      <c r="FE200" s="198"/>
      <c r="FF200" s="198"/>
      <c r="FG200" s="198"/>
      <c r="FH200" s="198"/>
      <c r="FI200" s="198"/>
      <c r="FJ200" s="198"/>
      <c r="FK200" s="198"/>
      <c r="FL200" s="198"/>
      <c r="FM200" s="198"/>
      <c r="FN200" s="198"/>
      <c r="FO200" s="198"/>
      <c r="FP200" s="198"/>
      <c r="FQ200" s="198"/>
      <c r="FR200" s="198"/>
      <c r="FS200" s="198"/>
      <c r="FT200" s="198"/>
      <c r="FU200" s="198"/>
      <c r="FV200" s="198"/>
      <c r="FW200" s="198"/>
    </row>
    <row r="201" spans="1:179" s="200" customFormat="1" ht="60" x14ac:dyDescent="0.25">
      <c r="A201" s="194">
        <f t="shared" si="2"/>
        <v>186</v>
      </c>
      <c r="B201" s="195" t="s">
        <v>663</v>
      </c>
      <c r="C201" s="196" t="s">
        <v>237</v>
      </c>
      <c r="D201" s="197">
        <v>2.5000000000000001E-2</v>
      </c>
      <c r="E201" s="197"/>
      <c r="F201" s="197">
        <v>0.9</v>
      </c>
      <c r="G201" s="197">
        <v>2014</v>
      </c>
      <c r="H201" s="197">
        <v>2015</v>
      </c>
      <c r="I201" s="197" t="s">
        <v>265</v>
      </c>
      <c r="J201" s="197" t="s">
        <v>266</v>
      </c>
      <c r="K201" s="197" t="s">
        <v>266</v>
      </c>
      <c r="L201" s="197" t="s">
        <v>266</v>
      </c>
      <c r="M201" s="198"/>
      <c r="N201" s="198"/>
      <c r="O201" s="198"/>
      <c r="P201" s="198"/>
      <c r="Q201" s="198"/>
      <c r="R201" s="198"/>
      <c r="S201" s="198"/>
      <c r="T201" s="198"/>
      <c r="U201" s="198"/>
      <c r="V201" s="198"/>
      <c r="W201" s="198"/>
      <c r="X201" s="198"/>
      <c r="Y201" s="198"/>
      <c r="Z201" s="198"/>
      <c r="AA201" s="198"/>
      <c r="AB201" s="198"/>
      <c r="AC201" s="198"/>
      <c r="AD201" s="198"/>
      <c r="AE201" s="198"/>
      <c r="AF201" s="198"/>
      <c r="AG201" s="198"/>
      <c r="AH201" s="198"/>
      <c r="AI201" s="198"/>
      <c r="AJ201" s="198"/>
      <c r="AK201" s="198"/>
      <c r="AL201" s="198"/>
      <c r="AM201" s="198"/>
      <c r="AN201" s="198"/>
      <c r="AO201" s="198"/>
      <c r="AP201" s="198"/>
      <c r="AQ201" s="198"/>
      <c r="AR201" s="198"/>
      <c r="AS201" s="198"/>
      <c r="AT201" s="198"/>
      <c r="AU201" s="198"/>
      <c r="AV201" s="198"/>
      <c r="AW201" s="198"/>
      <c r="AX201" s="198"/>
      <c r="AY201" s="198"/>
      <c r="AZ201" s="198"/>
      <c r="BA201" s="198"/>
      <c r="BB201" s="198"/>
      <c r="BC201" s="198"/>
      <c r="BD201" s="198"/>
      <c r="BE201" s="198"/>
      <c r="BF201" s="198"/>
      <c r="BG201" s="198"/>
      <c r="BH201" s="198"/>
      <c r="BI201" s="198"/>
      <c r="BJ201" s="198"/>
      <c r="BK201" s="198"/>
      <c r="BL201" s="198"/>
      <c r="BM201" s="198"/>
      <c r="BN201" s="198"/>
      <c r="BO201" s="198"/>
      <c r="BP201" s="198"/>
      <c r="BQ201" s="198"/>
      <c r="BR201" s="198"/>
      <c r="BS201" s="198"/>
      <c r="BT201" s="198"/>
      <c r="BU201" s="198"/>
      <c r="BV201" s="198"/>
      <c r="BW201" s="198"/>
      <c r="BX201" s="198"/>
      <c r="BY201" s="198"/>
      <c r="BZ201" s="198"/>
      <c r="CA201" s="198"/>
      <c r="CB201" s="198"/>
      <c r="CC201" s="198"/>
      <c r="CD201" s="198"/>
      <c r="CE201" s="198"/>
      <c r="CF201" s="198"/>
      <c r="CG201" s="198"/>
      <c r="CH201" s="198"/>
      <c r="CI201" s="198"/>
      <c r="CJ201" s="198"/>
      <c r="CK201" s="198"/>
      <c r="CL201" s="198"/>
      <c r="CM201" s="198"/>
      <c r="CN201" s="198"/>
      <c r="CO201" s="198"/>
      <c r="CP201" s="198"/>
      <c r="CQ201" s="198"/>
      <c r="CR201" s="198"/>
      <c r="CS201" s="198"/>
      <c r="CT201" s="198"/>
      <c r="CU201" s="198"/>
      <c r="CV201" s="198"/>
      <c r="CW201" s="198"/>
      <c r="CX201" s="198"/>
      <c r="CY201" s="198"/>
      <c r="CZ201" s="198"/>
      <c r="DA201" s="198"/>
      <c r="DB201" s="198"/>
      <c r="DC201" s="198"/>
      <c r="DD201" s="198"/>
      <c r="DE201" s="198"/>
      <c r="DF201" s="198"/>
      <c r="DG201" s="198"/>
      <c r="DH201" s="198"/>
      <c r="DI201" s="198"/>
      <c r="DJ201" s="198"/>
      <c r="DK201" s="198"/>
      <c r="DL201" s="198"/>
      <c r="DM201" s="198"/>
      <c r="DN201" s="198"/>
      <c r="DO201" s="198"/>
      <c r="DP201" s="198"/>
      <c r="DQ201" s="198"/>
      <c r="DR201" s="198"/>
      <c r="DS201" s="198"/>
      <c r="DT201" s="198"/>
      <c r="DU201" s="198"/>
      <c r="DV201" s="198"/>
      <c r="DW201" s="198"/>
      <c r="DX201" s="198"/>
      <c r="DY201" s="198"/>
      <c r="DZ201" s="198"/>
      <c r="EA201" s="198"/>
      <c r="EB201" s="198"/>
      <c r="EC201" s="198"/>
      <c r="ED201" s="198"/>
      <c r="EE201" s="198"/>
      <c r="EF201" s="198"/>
      <c r="EG201" s="198"/>
      <c r="EH201" s="198"/>
      <c r="EI201" s="198"/>
      <c r="EJ201" s="198"/>
      <c r="EK201" s="198"/>
      <c r="EL201" s="198"/>
      <c r="EM201" s="198"/>
      <c r="EN201" s="198"/>
      <c r="EO201" s="198"/>
      <c r="EP201" s="198"/>
      <c r="EQ201" s="198"/>
      <c r="ER201" s="198"/>
      <c r="ES201" s="198"/>
      <c r="ET201" s="198"/>
      <c r="EU201" s="198"/>
      <c r="EV201" s="198"/>
      <c r="EW201" s="198"/>
      <c r="EX201" s="198"/>
      <c r="EY201" s="198"/>
      <c r="EZ201" s="198"/>
      <c r="FA201" s="198"/>
      <c r="FB201" s="198"/>
      <c r="FC201" s="198"/>
      <c r="FD201" s="198"/>
      <c r="FE201" s="198"/>
      <c r="FF201" s="198"/>
      <c r="FG201" s="198"/>
      <c r="FH201" s="198"/>
      <c r="FI201" s="198"/>
      <c r="FJ201" s="198"/>
      <c r="FK201" s="198"/>
      <c r="FL201" s="198"/>
      <c r="FM201" s="198"/>
      <c r="FN201" s="198"/>
      <c r="FO201" s="198"/>
      <c r="FP201" s="198"/>
      <c r="FQ201" s="198"/>
      <c r="FR201" s="198"/>
      <c r="FS201" s="198"/>
      <c r="FT201" s="198"/>
      <c r="FU201" s="198"/>
      <c r="FV201" s="198"/>
      <c r="FW201" s="198"/>
    </row>
    <row r="202" spans="1:179" s="200" customFormat="1" ht="105" x14ac:dyDescent="0.25">
      <c r="A202" s="194">
        <f t="shared" si="2"/>
        <v>187</v>
      </c>
      <c r="B202" s="195" t="s">
        <v>664</v>
      </c>
      <c r="C202" s="196" t="s">
        <v>237</v>
      </c>
      <c r="D202" s="197">
        <v>0.16</v>
      </c>
      <c r="E202" s="197"/>
      <c r="F202" s="197">
        <v>1.1000000000000001</v>
      </c>
      <c r="G202" s="197">
        <v>2014</v>
      </c>
      <c r="H202" s="197">
        <v>2015</v>
      </c>
      <c r="I202" s="197" t="s">
        <v>265</v>
      </c>
      <c r="J202" s="197" t="s">
        <v>266</v>
      </c>
      <c r="K202" s="197" t="s">
        <v>266</v>
      </c>
      <c r="L202" s="197" t="s">
        <v>266</v>
      </c>
      <c r="M202" s="198"/>
      <c r="N202" s="198"/>
      <c r="O202" s="198"/>
      <c r="P202" s="198"/>
      <c r="Q202" s="198"/>
      <c r="R202" s="198"/>
      <c r="S202" s="198"/>
      <c r="T202" s="198"/>
      <c r="U202" s="198"/>
      <c r="V202" s="198"/>
      <c r="W202" s="198"/>
      <c r="X202" s="198"/>
      <c r="Y202" s="198"/>
      <c r="Z202" s="198"/>
      <c r="AA202" s="198"/>
      <c r="AB202" s="198"/>
      <c r="AC202" s="198"/>
      <c r="AD202" s="198"/>
      <c r="AE202" s="198"/>
      <c r="AF202" s="198"/>
      <c r="AG202" s="198"/>
      <c r="AH202" s="198"/>
      <c r="AI202" s="198"/>
      <c r="AJ202" s="198"/>
      <c r="AK202" s="198"/>
      <c r="AL202" s="198"/>
      <c r="AM202" s="198"/>
      <c r="AN202" s="198"/>
      <c r="AO202" s="198"/>
      <c r="AP202" s="198"/>
      <c r="AQ202" s="198"/>
      <c r="AR202" s="198"/>
      <c r="AS202" s="198"/>
      <c r="AT202" s="198"/>
      <c r="AU202" s="198"/>
      <c r="AV202" s="198"/>
      <c r="AW202" s="198"/>
      <c r="AX202" s="198"/>
      <c r="AY202" s="198"/>
      <c r="AZ202" s="198"/>
      <c r="BA202" s="198"/>
      <c r="BB202" s="198"/>
      <c r="BC202" s="198"/>
      <c r="BD202" s="198"/>
      <c r="BE202" s="198"/>
      <c r="BF202" s="198"/>
      <c r="BG202" s="198"/>
      <c r="BH202" s="198"/>
      <c r="BI202" s="198"/>
      <c r="BJ202" s="198"/>
      <c r="BK202" s="198"/>
      <c r="BL202" s="198"/>
      <c r="BM202" s="198"/>
      <c r="BN202" s="198"/>
      <c r="BO202" s="198"/>
      <c r="BP202" s="198"/>
      <c r="BQ202" s="198"/>
      <c r="BR202" s="198"/>
      <c r="BS202" s="198"/>
      <c r="BT202" s="198"/>
      <c r="BU202" s="198"/>
      <c r="BV202" s="198"/>
      <c r="BW202" s="198"/>
      <c r="BX202" s="198"/>
      <c r="BY202" s="198"/>
      <c r="BZ202" s="198"/>
      <c r="CA202" s="198"/>
      <c r="CB202" s="198"/>
      <c r="CC202" s="198"/>
      <c r="CD202" s="198"/>
      <c r="CE202" s="198"/>
      <c r="CF202" s="198"/>
      <c r="CG202" s="198"/>
      <c r="CH202" s="198"/>
      <c r="CI202" s="198"/>
      <c r="CJ202" s="198"/>
      <c r="CK202" s="198"/>
      <c r="CL202" s="198"/>
      <c r="CM202" s="198"/>
      <c r="CN202" s="198"/>
      <c r="CO202" s="198"/>
      <c r="CP202" s="198"/>
      <c r="CQ202" s="198"/>
      <c r="CR202" s="198"/>
      <c r="CS202" s="198"/>
      <c r="CT202" s="198"/>
      <c r="CU202" s="198"/>
      <c r="CV202" s="198"/>
      <c r="CW202" s="198"/>
      <c r="CX202" s="198"/>
      <c r="CY202" s="198"/>
      <c r="CZ202" s="198"/>
      <c r="DA202" s="198"/>
      <c r="DB202" s="198"/>
      <c r="DC202" s="198"/>
      <c r="DD202" s="198"/>
      <c r="DE202" s="198"/>
      <c r="DF202" s="198"/>
      <c r="DG202" s="198"/>
      <c r="DH202" s="198"/>
      <c r="DI202" s="198"/>
      <c r="DJ202" s="198"/>
      <c r="DK202" s="198"/>
      <c r="DL202" s="198"/>
      <c r="DM202" s="198"/>
      <c r="DN202" s="198"/>
      <c r="DO202" s="198"/>
      <c r="DP202" s="198"/>
      <c r="DQ202" s="198"/>
      <c r="DR202" s="198"/>
      <c r="DS202" s="198"/>
      <c r="DT202" s="198"/>
      <c r="DU202" s="198"/>
      <c r="DV202" s="198"/>
      <c r="DW202" s="198"/>
      <c r="DX202" s="198"/>
      <c r="DY202" s="198"/>
      <c r="DZ202" s="198"/>
      <c r="EA202" s="198"/>
      <c r="EB202" s="198"/>
      <c r="EC202" s="198"/>
      <c r="ED202" s="198"/>
      <c r="EE202" s="198"/>
      <c r="EF202" s="198"/>
      <c r="EG202" s="198"/>
      <c r="EH202" s="198"/>
      <c r="EI202" s="198"/>
      <c r="EJ202" s="198"/>
      <c r="EK202" s="198"/>
      <c r="EL202" s="198"/>
      <c r="EM202" s="198"/>
      <c r="EN202" s="198"/>
      <c r="EO202" s="198"/>
      <c r="EP202" s="198"/>
      <c r="EQ202" s="198"/>
      <c r="ER202" s="198"/>
      <c r="ES202" s="198"/>
      <c r="ET202" s="198"/>
      <c r="EU202" s="198"/>
      <c r="EV202" s="198"/>
      <c r="EW202" s="198"/>
      <c r="EX202" s="198"/>
      <c r="EY202" s="198"/>
      <c r="EZ202" s="198"/>
      <c r="FA202" s="198"/>
      <c r="FB202" s="198"/>
      <c r="FC202" s="198"/>
      <c r="FD202" s="198"/>
      <c r="FE202" s="198"/>
      <c r="FF202" s="198"/>
      <c r="FG202" s="198"/>
      <c r="FH202" s="198"/>
      <c r="FI202" s="198"/>
      <c r="FJ202" s="198"/>
      <c r="FK202" s="198"/>
      <c r="FL202" s="198"/>
      <c r="FM202" s="198"/>
      <c r="FN202" s="198"/>
      <c r="FO202" s="198"/>
      <c r="FP202" s="198"/>
      <c r="FQ202" s="198"/>
      <c r="FR202" s="198"/>
      <c r="FS202" s="198"/>
      <c r="FT202" s="198"/>
      <c r="FU202" s="198"/>
      <c r="FV202" s="198"/>
      <c r="FW202" s="198"/>
    </row>
    <row r="203" spans="1:179" s="200" customFormat="1" ht="75" x14ac:dyDescent="0.25">
      <c r="A203" s="194">
        <f t="shared" si="2"/>
        <v>188</v>
      </c>
      <c r="B203" s="195" t="s">
        <v>665</v>
      </c>
      <c r="C203" s="196" t="s">
        <v>237</v>
      </c>
      <c r="D203" s="197">
        <v>0</v>
      </c>
      <c r="E203" s="197"/>
      <c r="F203" s="197">
        <v>2.83</v>
      </c>
      <c r="G203" s="197">
        <v>2013</v>
      </c>
      <c r="H203" s="197">
        <v>2014</v>
      </c>
      <c r="I203" s="197" t="s">
        <v>265</v>
      </c>
      <c r="J203" s="197" t="s">
        <v>266</v>
      </c>
      <c r="K203" s="197" t="s">
        <v>266</v>
      </c>
      <c r="L203" s="197" t="s">
        <v>266</v>
      </c>
      <c r="M203" s="198"/>
      <c r="N203" s="198"/>
      <c r="O203" s="198"/>
      <c r="P203" s="198"/>
      <c r="Q203" s="198"/>
      <c r="R203" s="198"/>
      <c r="S203" s="198"/>
      <c r="T203" s="198"/>
      <c r="U203" s="198"/>
      <c r="V203" s="198"/>
      <c r="W203" s="198"/>
      <c r="X203" s="198"/>
      <c r="Y203" s="198"/>
      <c r="Z203" s="198"/>
      <c r="AA203" s="198"/>
      <c r="AB203" s="198"/>
      <c r="AC203" s="198"/>
      <c r="AD203" s="198"/>
      <c r="AE203" s="198"/>
      <c r="AF203" s="198"/>
      <c r="AG203" s="198"/>
      <c r="AH203" s="198"/>
      <c r="AI203" s="198"/>
      <c r="AJ203" s="198"/>
      <c r="AK203" s="198"/>
      <c r="AL203" s="198"/>
      <c r="AM203" s="198"/>
      <c r="AN203" s="198"/>
      <c r="AO203" s="198"/>
      <c r="AP203" s="198"/>
      <c r="AQ203" s="198"/>
      <c r="AR203" s="198"/>
      <c r="AS203" s="198"/>
      <c r="AT203" s="198"/>
      <c r="AU203" s="198"/>
      <c r="AV203" s="198"/>
      <c r="AW203" s="198"/>
      <c r="AX203" s="198"/>
      <c r="AY203" s="198"/>
      <c r="AZ203" s="198"/>
      <c r="BA203" s="198"/>
      <c r="BB203" s="198"/>
      <c r="BC203" s="198"/>
      <c r="BD203" s="198"/>
      <c r="BE203" s="198"/>
      <c r="BF203" s="198"/>
      <c r="BG203" s="198"/>
      <c r="BH203" s="198"/>
      <c r="BI203" s="198"/>
      <c r="BJ203" s="198"/>
      <c r="BK203" s="198"/>
      <c r="BL203" s="198"/>
      <c r="BM203" s="198"/>
      <c r="BN203" s="198"/>
      <c r="BO203" s="198"/>
      <c r="BP203" s="198"/>
      <c r="BQ203" s="198"/>
      <c r="BR203" s="198"/>
      <c r="BS203" s="198"/>
      <c r="BT203" s="198"/>
      <c r="BU203" s="198"/>
      <c r="BV203" s="198"/>
      <c r="BW203" s="198"/>
      <c r="BX203" s="198"/>
      <c r="BY203" s="198"/>
      <c r="BZ203" s="198"/>
      <c r="CA203" s="198"/>
      <c r="CB203" s="198"/>
      <c r="CC203" s="198"/>
      <c r="CD203" s="198"/>
      <c r="CE203" s="198"/>
      <c r="CF203" s="198"/>
      <c r="CG203" s="198"/>
      <c r="CH203" s="198"/>
      <c r="CI203" s="198"/>
      <c r="CJ203" s="198"/>
      <c r="CK203" s="198"/>
      <c r="CL203" s="198"/>
      <c r="CM203" s="198"/>
      <c r="CN203" s="198"/>
      <c r="CO203" s="198"/>
      <c r="CP203" s="198"/>
      <c r="CQ203" s="198"/>
      <c r="CR203" s="198"/>
      <c r="CS203" s="198"/>
      <c r="CT203" s="198"/>
      <c r="CU203" s="198"/>
      <c r="CV203" s="198"/>
      <c r="CW203" s="198"/>
      <c r="CX203" s="198"/>
      <c r="CY203" s="198"/>
      <c r="CZ203" s="198"/>
      <c r="DA203" s="198"/>
      <c r="DB203" s="198"/>
      <c r="DC203" s="198"/>
      <c r="DD203" s="198"/>
      <c r="DE203" s="198"/>
      <c r="DF203" s="198"/>
      <c r="DG203" s="198"/>
      <c r="DH203" s="198"/>
      <c r="DI203" s="198"/>
      <c r="DJ203" s="198"/>
      <c r="DK203" s="198"/>
      <c r="DL203" s="198"/>
      <c r="DM203" s="198"/>
      <c r="DN203" s="198"/>
      <c r="DO203" s="198"/>
      <c r="DP203" s="198"/>
      <c r="DQ203" s="198"/>
      <c r="DR203" s="198"/>
      <c r="DS203" s="198"/>
      <c r="DT203" s="198"/>
      <c r="DU203" s="198"/>
      <c r="DV203" s="198"/>
      <c r="DW203" s="198"/>
      <c r="DX203" s="198"/>
      <c r="DY203" s="198"/>
      <c r="DZ203" s="198"/>
      <c r="EA203" s="198"/>
      <c r="EB203" s="198"/>
      <c r="EC203" s="198"/>
      <c r="ED203" s="198"/>
      <c r="EE203" s="198"/>
      <c r="EF203" s="198"/>
      <c r="EG203" s="198"/>
      <c r="EH203" s="198"/>
      <c r="EI203" s="198"/>
      <c r="EJ203" s="198"/>
      <c r="EK203" s="198"/>
      <c r="EL203" s="198"/>
      <c r="EM203" s="198"/>
      <c r="EN203" s="198"/>
      <c r="EO203" s="198"/>
      <c r="EP203" s="198"/>
      <c r="EQ203" s="198"/>
      <c r="ER203" s="198"/>
      <c r="ES203" s="198"/>
      <c r="ET203" s="198"/>
      <c r="EU203" s="198"/>
      <c r="EV203" s="198"/>
      <c r="EW203" s="198"/>
      <c r="EX203" s="198"/>
      <c r="EY203" s="198"/>
      <c r="EZ203" s="198"/>
      <c r="FA203" s="198"/>
      <c r="FB203" s="198"/>
      <c r="FC203" s="198"/>
      <c r="FD203" s="198"/>
      <c r="FE203" s="198"/>
      <c r="FF203" s="198"/>
      <c r="FG203" s="198"/>
      <c r="FH203" s="198"/>
      <c r="FI203" s="198"/>
      <c r="FJ203" s="198"/>
      <c r="FK203" s="198"/>
      <c r="FL203" s="198"/>
      <c r="FM203" s="198"/>
      <c r="FN203" s="198"/>
      <c r="FO203" s="198"/>
      <c r="FP203" s="198"/>
      <c r="FQ203" s="198"/>
      <c r="FR203" s="198"/>
      <c r="FS203" s="198"/>
      <c r="FT203" s="198"/>
      <c r="FU203" s="198"/>
      <c r="FV203" s="198"/>
      <c r="FW203" s="198"/>
    </row>
    <row r="204" spans="1:179" s="200" customFormat="1" ht="45" x14ac:dyDescent="0.25">
      <c r="A204" s="194">
        <f t="shared" si="2"/>
        <v>189</v>
      </c>
      <c r="B204" s="195" t="s">
        <v>671</v>
      </c>
      <c r="C204" s="196" t="s">
        <v>237</v>
      </c>
      <c r="D204" s="197">
        <v>0.25</v>
      </c>
      <c r="E204" s="197"/>
      <c r="F204" s="197">
        <v>1.3</v>
      </c>
      <c r="G204" s="197">
        <v>2014</v>
      </c>
      <c r="H204" s="197">
        <v>2015</v>
      </c>
      <c r="I204" s="197" t="s">
        <v>265</v>
      </c>
      <c r="J204" s="197" t="s">
        <v>266</v>
      </c>
      <c r="K204" s="197" t="s">
        <v>266</v>
      </c>
      <c r="L204" s="197" t="s">
        <v>266</v>
      </c>
      <c r="M204" s="198"/>
      <c r="N204" s="198"/>
      <c r="O204" s="198"/>
      <c r="P204" s="198"/>
      <c r="Q204" s="198"/>
      <c r="R204" s="198"/>
      <c r="S204" s="198"/>
      <c r="T204" s="198"/>
      <c r="U204" s="198"/>
      <c r="V204" s="198"/>
      <c r="W204" s="198"/>
      <c r="X204" s="198"/>
      <c r="Y204" s="198"/>
      <c r="Z204" s="198"/>
      <c r="AA204" s="198"/>
      <c r="AB204" s="198"/>
      <c r="AC204" s="198"/>
      <c r="AD204" s="198"/>
      <c r="AE204" s="198"/>
      <c r="AF204" s="198"/>
      <c r="AG204" s="198"/>
      <c r="AH204" s="198"/>
      <c r="AI204" s="198"/>
      <c r="AJ204" s="198"/>
      <c r="AK204" s="198"/>
      <c r="AL204" s="198"/>
      <c r="AM204" s="198"/>
      <c r="AN204" s="198"/>
      <c r="AO204" s="198"/>
      <c r="AP204" s="198"/>
      <c r="AQ204" s="198"/>
      <c r="AR204" s="198"/>
      <c r="AS204" s="198"/>
      <c r="AT204" s="198"/>
      <c r="AU204" s="198"/>
      <c r="AV204" s="198"/>
      <c r="AW204" s="198"/>
      <c r="AX204" s="198"/>
      <c r="AY204" s="198"/>
      <c r="AZ204" s="198"/>
      <c r="BA204" s="198"/>
      <c r="BB204" s="198"/>
      <c r="BC204" s="198"/>
      <c r="BD204" s="198"/>
      <c r="BE204" s="198"/>
      <c r="BF204" s="198"/>
      <c r="BG204" s="198"/>
      <c r="BH204" s="198"/>
      <c r="BI204" s="198"/>
      <c r="BJ204" s="198"/>
      <c r="BK204" s="198"/>
      <c r="BL204" s="198"/>
      <c r="BM204" s="198"/>
      <c r="BN204" s="198"/>
      <c r="BO204" s="198"/>
      <c r="BP204" s="198"/>
      <c r="BQ204" s="198"/>
      <c r="BR204" s="198"/>
      <c r="BS204" s="198"/>
      <c r="BT204" s="198"/>
      <c r="BU204" s="198"/>
      <c r="BV204" s="198"/>
      <c r="BW204" s="198"/>
      <c r="BX204" s="198"/>
      <c r="BY204" s="198"/>
      <c r="BZ204" s="198"/>
      <c r="CA204" s="198"/>
      <c r="CB204" s="198"/>
      <c r="CC204" s="198"/>
      <c r="CD204" s="198"/>
      <c r="CE204" s="198"/>
      <c r="CF204" s="198"/>
      <c r="CG204" s="198"/>
      <c r="CH204" s="198"/>
      <c r="CI204" s="198"/>
      <c r="CJ204" s="198"/>
      <c r="CK204" s="198"/>
      <c r="CL204" s="198"/>
      <c r="CM204" s="198"/>
      <c r="CN204" s="198"/>
      <c r="CO204" s="198"/>
      <c r="CP204" s="198"/>
      <c r="CQ204" s="198"/>
      <c r="CR204" s="198"/>
      <c r="CS204" s="198"/>
      <c r="CT204" s="198"/>
      <c r="CU204" s="198"/>
      <c r="CV204" s="198"/>
      <c r="CW204" s="198"/>
      <c r="CX204" s="198"/>
      <c r="CY204" s="198"/>
      <c r="CZ204" s="198"/>
      <c r="DA204" s="198"/>
      <c r="DB204" s="198"/>
      <c r="DC204" s="198"/>
      <c r="DD204" s="198"/>
      <c r="DE204" s="198"/>
      <c r="DF204" s="198"/>
      <c r="DG204" s="198"/>
      <c r="DH204" s="198"/>
      <c r="DI204" s="198"/>
      <c r="DJ204" s="198"/>
      <c r="DK204" s="198"/>
      <c r="DL204" s="198"/>
      <c r="DM204" s="198"/>
      <c r="DN204" s="198"/>
      <c r="DO204" s="198"/>
      <c r="DP204" s="198"/>
      <c r="DQ204" s="198"/>
      <c r="DR204" s="198"/>
      <c r="DS204" s="198"/>
      <c r="DT204" s="198"/>
      <c r="DU204" s="198"/>
      <c r="DV204" s="198"/>
      <c r="DW204" s="198"/>
      <c r="DX204" s="198"/>
      <c r="DY204" s="198"/>
      <c r="DZ204" s="198"/>
      <c r="EA204" s="198"/>
      <c r="EB204" s="198"/>
      <c r="EC204" s="198"/>
      <c r="ED204" s="198"/>
      <c r="EE204" s="198"/>
      <c r="EF204" s="198"/>
      <c r="EG204" s="198"/>
      <c r="EH204" s="198"/>
      <c r="EI204" s="198"/>
      <c r="EJ204" s="198"/>
      <c r="EK204" s="198"/>
      <c r="EL204" s="198"/>
      <c r="EM204" s="198"/>
      <c r="EN204" s="198"/>
      <c r="EO204" s="198"/>
      <c r="EP204" s="198"/>
      <c r="EQ204" s="198"/>
      <c r="ER204" s="198"/>
      <c r="ES204" s="198"/>
      <c r="ET204" s="198"/>
      <c r="EU204" s="198"/>
      <c r="EV204" s="198"/>
      <c r="EW204" s="198"/>
      <c r="EX204" s="198"/>
      <c r="EY204" s="198"/>
      <c r="EZ204" s="198"/>
      <c r="FA204" s="198"/>
      <c r="FB204" s="198"/>
      <c r="FC204" s="198"/>
      <c r="FD204" s="198"/>
      <c r="FE204" s="198"/>
      <c r="FF204" s="198"/>
      <c r="FG204" s="198"/>
      <c r="FH204" s="198"/>
      <c r="FI204" s="198"/>
      <c r="FJ204" s="198"/>
      <c r="FK204" s="198"/>
      <c r="FL204" s="198"/>
      <c r="FM204" s="198"/>
      <c r="FN204" s="198"/>
      <c r="FO204" s="198"/>
      <c r="FP204" s="198"/>
      <c r="FQ204" s="198"/>
      <c r="FR204" s="198"/>
      <c r="FS204" s="198"/>
      <c r="FT204" s="198"/>
      <c r="FU204" s="198"/>
      <c r="FV204" s="198"/>
      <c r="FW204" s="198"/>
    </row>
    <row r="205" spans="1:179" s="200" customFormat="1" ht="30" x14ac:dyDescent="0.25">
      <c r="A205" s="194">
        <f t="shared" si="2"/>
        <v>190</v>
      </c>
      <c r="B205" s="195" t="s">
        <v>672</v>
      </c>
      <c r="C205" s="196" t="s">
        <v>237</v>
      </c>
      <c r="D205" s="197">
        <v>0</v>
      </c>
      <c r="E205" s="197"/>
      <c r="F205" s="197">
        <v>1.74</v>
      </c>
      <c r="G205" s="197">
        <v>2013</v>
      </c>
      <c r="H205" s="197">
        <v>2014</v>
      </c>
      <c r="I205" s="197" t="s">
        <v>265</v>
      </c>
      <c r="J205" s="197" t="s">
        <v>266</v>
      </c>
      <c r="K205" s="197" t="s">
        <v>266</v>
      </c>
      <c r="L205" s="197" t="s">
        <v>266</v>
      </c>
      <c r="M205" s="198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8"/>
      <c r="Y205" s="198"/>
      <c r="Z205" s="198"/>
      <c r="AA205" s="198"/>
      <c r="AB205" s="198"/>
      <c r="AC205" s="198"/>
      <c r="AD205" s="198"/>
      <c r="AE205" s="198"/>
      <c r="AF205" s="198"/>
      <c r="AG205" s="198"/>
      <c r="AH205" s="198"/>
      <c r="AI205" s="198"/>
      <c r="AJ205" s="198"/>
      <c r="AK205" s="198"/>
      <c r="AL205" s="198"/>
      <c r="AM205" s="198"/>
      <c r="AN205" s="198"/>
      <c r="AO205" s="198"/>
      <c r="AP205" s="198"/>
      <c r="AQ205" s="198"/>
      <c r="AR205" s="198"/>
      <c r="AS205" s="198"/>
      <c r="AT205" s="198"/>
      <c r="AU205" s="198"/>
      <c r="AV205" s="198"/>
      <c r="AW205" s="198"/>
      <c r="AX205" s="198"/>
      <c r="AY205" s="198"/>
      <c r="AZ205" s="198"/>
      <c r="BA205" s="198"/>
      <c r="BB205" s="198"/>
      <c r="BC205" s="198"/>
      <c r="BD205" s="198"/>
      <c r="BE205" s="198"/>
      <c r="BF205" s="198"/>
      <c r="BG205" s="198"/>
      <c r="BH205" s="198"/>
      <c r="BI205" s="198"/>
      <c r="BJ205" s="198"/>
      <c r="BK205" s="198"/>
      <c r="BL205" s="198"/>
      <c r="BM205" s="198"/>
      <c r="BN205" s="198"/>
      <c r="BO205" s="198"/>
      <c r="BP205" s="198"/>
      <c r="BQ205" s="198"/>
      <c r="BR205" s="198"/>
      <c r="BS205" s="198"/>
      <c r="BT205" s="198"/>
      <c r="BU205" s="198"/>
      <c r="BV205" s="198"/>
      <c r="BW205" s="198"/>
      <c r="BX205" s="198"/>
      <c r="BY205" s="198"/>
      <c r="BZ205" s="198"/>
      <c r="CA205" s="198"/>
      <c r="CB205" s="198"/>
      <c r="CC205" s="198"/>
      <c r="CD205" s="198"/>
      <c r="CE205" s="198"/>
      <c r="CF205" s="198"/>
      <c r="CG205" s="198"/>
      <c r="CH205" s="198"/>
      <c r="CI205" s="198"/>
      <c r="CJ205" s="198"/>
      <c r="CK205" s="198"/>
      <c r="CL205" s="198"/>
      <c r="CM205" s="198"/>
      <c r="CN205" s="198"/>
      <c r="CO205" s="198"/>
      <c r="CP205" s="198"/>
      <c r="CQ205" s="198"/>
      <c r="CR205" s="198"/>
      <c r="CS205" s="198"/>
      <c r="CT205" s="198"/>
      <c r="CU205" s="198"/>
      <c r="CV205" s="198"/>
      <c r="CW205" s="198"/>
      <c r="CX205" s="198"/>
      <c r="CY205" s="198"/>
      <c r="CZ205" s="198"/>
      <c r="DA205" s="198"/>
      <c r="DB205" s="198"/>
      <c r="DC205" s="198"/>
      <c r="DD205" s="198"/>
      <c r="DE205" s="198"/>
      <c r="DF205" s="198"/>
      <c r="DG205" s="198"/>
      <c r="DH205" s="198"/>
      <c r="DI205" s="198"/>
      <c r="DJ205" s="198"/>
      <c r="DK205" s="198"/>
      <c r="DL205" s="198"/>
      <c r="DM205" s="198"/>
      <c r="DN205" s="198"/>
      <c r="DO205" s="198"/>
      <c r="DP205" s="198"/>
      <c r="DQ205" s="198"/>
      <c r="DR205" s="198"/>
      <c r="DS205" s="198"/>
      <c r="DT205" s="198"/>
      <c r="DU205" s="198"/>
      <c r="DV205" s="198"/>
      <c r="DW205" s="198"/>
      <c r="DX205" s="198"/>
      <c r="DY205" s="198"/>
      <c r="DZ205" s="198"/>
      <c r="EA205" s="198"/>
      <c r="EB205" s="198"/>
      <c r="EC205" s="198"/>
      <c r="ED205" s="198"/>
      <c r="EE205" s="198"/>
      <c r="EF205" s="198"/>
      <c r="EG205" s="198"/>
      <c r="EH205" s="198"/>
      <c r="EI205" s="198"/>
      <c r="EJ205" s="198"/>
      <c r="EK205" s="198"/>
      <c r="EL205" s="198"/>
      <c r="EM205" s="198"/>
      <c r="EN205" s="198"/>
      <c r="EO205" s="198"/>
      <c r="EP205" s="198"/>
      <c r="EQ205" s="198"/>
      <c r="ER205" s="198"/>
      <c r="ES205" s="198"/>
      <c r="ET205" s="198"/>
      <c r="EU205" s="198"/>
      <c r="EV205" s="198"/>
      <c r="EW205" s="198"/>
      <c r="EX205" s="198"/>
      <c r="EY205" s="198"/>
      <c r="EZ205" s="198"/>
      <c r="FA205" s="198"/>
      <c r="FB205" s="198"/>
      <c r="FC205" s="198"/>
      <c r="FD205" s="198"/>
      <c r="FE205" s="198"/>
      <c r="FF205" s="198"/>
      <c r="FG205" s="198"/>
      <c r="FH205" s="198"/>
      <c r="FI205" s="198"/>
      <c r="FJ205" s="198"/>
      <c r="FK205" s="198"/>
      <c r="FL205" s="198"/>
      <c r="FM205" s="198"/>
      <c r="FN205" s="198"/>
      <c r="FO205" s="198"/>
      <c r="FP205" s="198"/>
      <c r="FQ205" s="198"/>
      <c r="FR205" s="198"/>
      <c r="FS205" s="198"/>
      <c r="FT205" s="198"/>
      <c r="FU205" s="198"/>
      <c r="FV205" s="198"/>
      <c r="FW205" s="198"/>
    </row>
    <row r="206" spans="1:179" s="200" customFormat="1" ht="60" x14ac:dyDescent="0.25">
      <c r="A206" s="194">
        <f t="shared" si="2"/>
        <v>191</v>
      </c>
      <c r="B206" s="195" t="s">
        <v>673</v>
      </c>
      <c r="C206" s="196" t="s">
        <v>237</v>
      </c>
      <c r="D206" s="197">
        <v>1.6E-2</v>
      </c>
      <c r="E206" s="197"/>
      <c r="F206" s="197">
        <v>0.05</v>
      </c>
      <c r="G206" s="197">
        <v>2014</v>
      </c>
      <c r="H206" s="197">
        <v>2015</v>
      </c>
      <c r="I206" s="197" t="s">
        <v>265</v>
      </c>
      <c r="J206" s="197" t="s">
        <v>266</v>
      </c>
      <c r="K206" s="197" t="s">
        <v>266</v>
      </c>
      <c r="L206" s="197" t="s">
        <v>266</v>
      </c>
      <c r="M206" s="198"/>
      <c r="N206" s="198"/>
      <c r="O206" s="198"/>
      <c r="P206" s="198"/>
      <c r="Q206" s="198"/>
      <c r="R206" s="198"/>
      <c r="S206" s="198"/>
      <c r="T206" s="198"/>
      <c r="U206" s="198"/>
      <c r="V206" s="198"/>
      <c r="W206" s="198"/>
      <c r="X206" s="198"/>
      <c r="Y206" s="198"/>
      <c r="Z206" s="198"/>
      <c r="AA206" s="198"/>
      <c r="AB206" s="198"/>
      <c r="AC206" s="198"/>
      <c r="AD206" s="198"/>
      <c r="AE206" s="198"/>
      <c r="AF206" s="198"/>
      <c r="AG206" s="198"/>
      <c r="AH206" s="198"/>
      <c r="AI206" s="198"/>
      <c r="AJ206" s="198"/>
      <c r="AK206" s="198"/>
      <c r="AL206" s="198"/>
      <c r="AM206" s="198"/>
      <c r="AN206" s="198"/>
      <c r="AO206" s="198"/>
      <c r="AP206" s="198"/>
      <c r="AQ206" s="198"/>
      <c r="AR206" s="198"/>
      <c r="AS206" s="198"/>
      <c r="AT206" s="198"/>
      <c r="AU206" s="198"/>
      <c r="AV206" s="198"/>
      <c r="AW206" s="198"/>
      <c r="AX206" s="198"/>
      <c r="AY206" s="198"/>
      <c r="AZ206" s="198"/>
      <c r="BA206" s="198"/>
      <c r="BB206" s="198"/>
      <c r="BC206" s="198"/>
      <c r="BD206" s="198"/>
      <c r="BE206" s="198"/>
      <c r="BF206" s="198"/>
      <c r="BG206" s="198"/>
      <c r="BH206" s="198"/>
      <c r="BI206" s="198"/>
      <c r="BJ206" s="198"/>
      <c r="BK206" s="198"/>
      <c r="BL206" s="198"/>
      <c r="BM206" s="198"/>
      <c r="BN206" s="198"/>
      <c r="BO206" s="198"/>
      <c r="BP206" s="198"/>
      <c r="BQ206" s="198"/>
      <c r="BR206" s="198"/>
      <c r="BS206" s="198"/>
      <c r="BT206" s="198"/>
      <c r="BU206" s="198"/>
      <c r="BV206" s="198"/>
      <c r="BW206" s="198"/>
      <c r="BX206" s="198"/>
      <c r="BY206" s="198"/>
      <c r="BZ206" s="198"/>
      <c r="CA206" s="198"/>
      <c r="CB206" s="198"/>
      <c r="CC206" s="198"/>
      <c r="CD206" s="198"/>
      <c r="CE206" s="198"/>
      <c r="CF206" s="198"/>
      <c r="CG206" s="198"/>
      <c r="CH206" s="198"/>
      <c r="CI206" s="198"/>
      <c r="CJ206" s="198"/>
      <c r="CK206" s="198"/>
      <c r="CL206" s="198"/>
      <c r="CM206" s="198"/>
      <c r="CN206" s="198"/>
      <c r="CO206" s="198"/>
      <c r="CP206" s="198"/>
      <c r="CQ206" s="198"/>
      <c r="CR206" s="198"/>
      <c r="CS206" s="198"/>
      <c r="CT206" s="198"/>
      <c r="CU206" s="198"/>
      <c r="CV206" s="198"/>
      <c r="CW206" s="198"/>
      <c r="CX206" s="198"/>
      <c r="CY206" s="198"/>
      <c r="CZ206" s="198"/>
      <c r="DA206" s="198"/>
      <c r="DB206" s="198"/>
      <c r="DC206" s="198"/>
      <c r="DD206" s="198"/>
      <c r="DE206" s="198"/>
      <c r="DF206" s="198"/>
      <c r="DG206" s="198"/>
      <c r="DH206" s="198"/>
      <c r="DI206" s="198"/>
      <c r="DJ206" s="198"/>
      <c r="DK206" s="198"/>
      <c r="DL206" s="198"/>
      <c r="DM206" s="198"/>
      <c r="DN206" s="198"/>
      <c r="DO206" s="198"/>
      <c r="DP206" s="198"/>
      <c r="DQ206" s="198"/>
      <c r="DR206" s="198"/>
      <c r="DS206" s="198"/>
      <c r="DT206" s="198"/>
      <c r="DU206" s="198"/>
      <c r="DV206" s="198"/>
      <c r="DW206" s="198"/>
      <c r="DX206" s="198"/>
      <c r="DY206" s="198"/>
      <c r="DZ206" s="198"/>
      <c r="EA206" s="198"/>
      <c r="EB206" s="198"/>
      <c r="EC206" s="198"/>
      <c r="ED206" s="198"/>
      <c r="EE206" s="198"/>
      <c r="EF206" s="198"/>
      <c r="EG206" s="198"/>
      <c r="EH206" s="198"/>
      <c r="EI206" s="198"/>
      <c r="EJ206" s="198"/>
      <c r="EK206" s="198"/>
      <c r="EL206" s="198"/>
      <c r="EM206" s="198"/>
      <c r="EN206" s="198"/>
      <c r="EO206" s="198"/>
      <c r="EP206" s="198"/>
      <c r="EQ206" s="198"/>
      <c r="ER206" s="198"/>
      <c r="ES206" s="198"/>
      <c r="ET206" s="198"/>
      <c r="EU206" s="198"/>
      <c r="EV206" s="198"/>
      <c r="EW206" s="198"/>
      <c r="EX206" s="198"/>
      <c r="EY206" s="198"/>
      <c r="EZ206" s="198"/>
      <c r="FA206" s="198"/>
      <c r="FB206" s="198"/>
      <c r="FC206" s="198"/>
      <c r="FD206" s="198"/>
      <c r="FE206" s="198"/>
      <c r="FF206" s="198"/>
      <c r="FG206" s="198"/>
      <c r="FH206" s="198"/>
      <c r="FI206" s="198"/>
      <c r="FJ206" s="198"/>
      <c r="FK206" s="198"/>
      <c r="FL206" s="198"/>
      <c r="FM206" s="198"/>
      <c r="FN206" s="198"/>
      <c r="FO206" s="198"/>
      <c r="FP206" s="198"/>
      <c r="FQ206" s="198"/>
      <c r="FR206" s="198"/>
      <c r="FS206" s="198"/>
      <c r="FT206" s="198"/>
      <c r="FU206" s="198"/>
      <c r="FV206" s="198"/>
      <c r="FW206" s="198"/>
    </row>
    <row r="207" spans="1:179" s="200" customFormat="1" ht="45" x14ac:dyDescent="0.25">
      <c r="A207" s="194">
        <f t="shared" si="2"/>
        <v>192</v>
      </c>
      <c r="B207" s="195" t="s">
        <v>674</v>
      </c>
      <c r="C207" s="196" t="s">
        <v>237</v>
      </c>
      <c r="D207" s="197">
        <v>1.6E-2</v>
      </c>
      <c r="E207" s="197"/>
      <c r="F207" s="197">
        <v>0.06</v>
      </c>
      <c r="G207" s="197">
        <v>2014</v>
      </c>
      <c r="H207" s="197">
        <v>2015</v>
      </c>
      <c r="I207" s="197" t="s">
        <v>265</v>
      </c>
      <c r="J207" s="197" t="s">
        <v>266</v>
      </c>
      <c r="K207" s="197" t="s">
        <v>266</v>
      </c>
      <c r="L207" s="197" t="s">
        <v>266</v>
      </c>
      <c r="M207" s="198"/>
      <c r="N207" s="198"/>
      <c r="O207" s="198"/>
      <c r="P207" s="198"/>
      <c r="Q207" s="198"/>
      <c r="R207" s="198"/>
      <c r="S207" s="198"/>
      <c r="T207" s="198"/>
      <c r="U207" s="198"/>
      <c r="V207" s="198"/>
      <c r="W207" s="198"/>
      <c r="X207" s="198"/>
      <c r="Y207" s="198"/>
      <c r="Z207" s="198"/>
      <c r="AA207" s="198"/>
      <c r="AB207" s="198"/>
      <c r="AC207" s="198"/>
      <c r="AD207" s="198"/>
      <c r="AE207" s="198"/>
      <c r="AF207" s="198"/>
      <c r="AG207" s="198"/>
      <c r="AH207" s="198"/>
      <c r="AI207" s="198"/>
      <c r="AJ207" s="198"/>
      <c r="AK207" s="198"/>
      <c r="AL207" s="198"/>
      <c r="AM207" s="198"/>
      <c r="AN207" s="198"/>
      <c r="AO207" s="198"/>
      <c r="AP207" s="198"/>
      <c r="AQ207" s="198"/>
      <c r="AR207" s="198"/>
      <c r="AS207" s="198"/>
      <c r="AT207" s="198"/>
      <c r="AU207" s="198"/>
      <c r="AV207" s="198"/>
      <c r="AW207" s="198"/>
      <c r="AX207" s="198"/>
      <c r="AY207" s="198"/>
      <c r="AZ207" s="198"/>
      <c r="BA207" s="198"/>
      <c r="BB207" s="198"/>
      <c r="BC207" s="198"/>
      <c r="BD207" s="198"/>
      <c r="BE207" s="198"/>
      <c r="BF207" s="198"/>
      <c r="BG207" s="198"/>
      <c r="BH207" s="198"/>
      <c r="BI207" s="198"/>
      <c r="BJ207" s="198"/>
      <c r="BK207" s="198"/>
      <c r="BL207" s="198"/>
      <c r="BM207" s="198"/>
      <c r="BN207" s="198"/>
      <c r="BO207" s="198"/>
      <c r="BP207" s="198"/>
      <c r="BQ207" s="198"/>
      <c r="BR207" s="198"/>
      <c r="BS207" s="198"/>
      <c r="BT207" s="198"/>
      <c r="BU207" s="198"/>
      <c r="BV207" s="198"/>
      <c r="BW207" s="198"/>
      <c r="BX207" s="198"/>
      <c r="BY207" s="198"/>
      <c r="BZ207" s="198"/>
      <c r="CA207" s="198"/>
      <c r="CB207" s="198"/>
      <c r="CC207" s="198"/>
      <c r="CD207" s="198"/>
      <c r="CE207" s="198"/>
      <c r="CF207" s="198"/>
      <c r="CG207" s="198"/>
      <c r="CH207" s="198"/>
      <c r="CI207" s="198"/>
      <c r="CJ207" s="198"/>
      <c r="CK207" s="198"/>
      <c r="CL207" s="198"/>
      <c r="CM207" s="198"/>
      <c r="CN207" s="198"/>
      <c r="CO207" s="198"/>
      <c r="CP207" s="198"/>
      <c r="CQ207" s="198"/>
      <c r="CR207" s="198"/>
      <c r="CS207" s="198"/>
      <c r="CT207" s="198"/>
      <c r="CU207" s="198"/>
      <c r="CV207" s="198"/>
      <c r="CW207" s="198"/>
      <c r="CX207" s="198"/>
      <c r="CY207" s="198"/>
      <c r="CZ207" s="198"/>
      <c r="DA207" s="198"/>
      <c r="DB207" s="198"/>
      <c r="DC207" s="198"/>
      <c r="DD207" s="198"/>
      <c r="DE207" s="198"/>
      <c r="DF207" s="198"/>
      <c r="DG207" s="198"/>
      <c r="DH207" s="198"/>
      <c r="DI207" s="198"/>
      <c r="DJ207" s="198"/>
      <c r="DK207" s="198"/>
      <c r="DL207" s="198"/>
      <c r="DM207" s="198"/>
      <c r="DN207" s="198"/>
      <c r="DO207" s="198"/>
      <c r="DP207" s="198"/>
      <c r="DQ207" s="198"/>
      <c r="DR207" s="198"/>
      <c r="DS207" s="198"/>
      <c r="DT207" s="198"/>
      <c r="DU207" s="198"/>
      <c r="DV207" s="198"/>
      <c r="DW207" s="198"/>
      <c r="DX207" s="198"/>
      <c r="DY207" s="198"/>
      <c r="DZ207" s="198"/>
      <c r="EA207" s="198"/>
      <c r="EB207" s="198"/>
      <c r="EC207" s="198"/>
      <c r="ED207" s="198"/>
      <c r="EE207" s="198"/>
      <c r="EF207" s="198"/>
      <c r="EG207" s="198"/>
      <c r="EH207" s="198"/>
      <c r="EI207" s="198"/>
      <c r="EJ207" s="198"/>
      <c r="EK207" s="198"/>
      <c r="EL207" s="198"/>
      <c r="EM207" s="198"/>
      <c r="EN207" s="198"/>
      <c r="EO207" s="198"/>
      <c r="EP207" s="198"/>
      <c r="EQ207" s="198"/>
      <c r="ER207" s="198"/>
      <c r="ES207" s="198"/>
      <c r="ET207" s="198"/>
      <c r="EU207" s="198"/>
      <c r="EV207" s="198"/>
      <c r="EW207" s="198"/>
      <c r="EX207" s="198"/>
      <c r="EY207" s="198"/>
      <c r="EZ207" s="198"/>
      <c r="FA207" s="198"/>
      <c r="FB207" s="198"/>
      <c r="FC207" s="198"/>
      <c r="FD207" s="198"/>
      <c r="FE207" s="198"/>
      <c r="FF207" s="198"/>
      <c r="FG207" s="198"/>
      <c r="FH207" s="198"/>
      <c r="FI207" s="198"/>
      <c r="FJ207" s="198"/>
      <c r="FK207" s="198"/>
      <c r="FL207" s="198"/>
      <c r="FM207" s="198"/>
      <c r="FN207" s="198"/>
      <c r="FO207" s="198"/>
      <c r="FP207" s="198"/>
      <c r="FQ207" s="198"/>
      <c r="FR207" s="198"/>
      <c r="FS207" s="198"/>
      <c r="FT207" s="198"/>
      <c r="FU207" s="198"/>
      <c r="FV207" s="198"/>
      <c r="FW207" s="198"/>
    </row>
    <row r="208" spans="1:179" s="200" customFormat="1" ht="60" x14ac:dyDescent="0.25">
      <c r="A208" s="194">
        <f t="shared" si="2"/>
        <v>193</v>
      </c>
      <c r="B208" s="195" t="s">
        <v>675</v>
      </c>
      <c r="C208" s="196" t="s">
        <v>237</v>
      </c>
      <c r="D208" s="197">
        <v>1.6E-2</v>
      </c>
      <c r="E208" s="197"/>
      <c r="F208" s="197">
        <v>0.09</v>
      </c>
      <c r="G208" s="197">
        <v>2014</v>
      </c>
      <c r="H208" s="197">
        <v>2015</v>
      </c>
      <c r="I208" s="197" t="s">
        <v>265</v>
      </c>
      <c r="J208" s="197" t="s">
        <v>266</v>
      </c>
      <c r="K208" s="197" t="s">
        <v>266</v>
      </c>
      <c r="L208" s="197" t="s">
        <v>266</v>
      </c>
      <c r="M208" s="198"/>
      <c r="N208" s="198"/>
      <c r="O208" s="198"/>
      <c r="P208" s="198"/>
      <c r="Q208" s="198"/>
      <c r="R208" s="198"/>
      <c r="S208" s="198"/>
      <c r="T208" s="198"/>
      <c r="U208" s="198"/>
      <c r="V208" s="198"/>
      <c r="W208" s="198"/>
      <c r="X208" s="198"/>
      <c r="Y208" s="198"/>
      <c r="Z208" s="198"/>
      <c r="AA208" s="198"/>
      <c r="AB208" s="198"/>
      <c r="AC208" s="198"/>
      <c r="AD208" s="198"/>
      <c r="AE208" s="198"/>
      <c r="AF208" s="198"/>
      <c r="AG208" s="198"/>
      <c r="AH208" s="198"/>
      <c r="AI208" s="198"/>
      <c r="AJ208" s="198"/>
      <c r="AK208" s="198"/>
      <c r="AL208" s="198"/>
      <c r="AM208" s="198"/>
      <c r="AN208" s="198"/>
      <c r="AO208" s="198"/>
      <c r="AP208" s="198"/>
      <c r="AQ208" s="198"/>
      <c r="AR208" s="198"/>
      <c r="AS208" s="198"/>
      <c r="AT208" s="198"/>
      <c r="AU208" s="198"/>
      <c r="AV208" s="198"/>
      <c r="AW208" s="198"/>
      <c r="AX208" s="198"/>
      <c r="AY208" s="198"/>
      <c r="AZ208" s="198"/>
      <c r="BA208" s="198"/>
      <c r="BB208" s="198"/>
      <c r="BC208" s="198"/>
      <c r="BD208" s="198"/>
      <c r="BE208" s="198"/>
      <c r="BF208" s="198"/>
      <c r="BG208" s="198"/>
      <c r="BH208" s="198"/>
      <c r="BI208" s="198"/>
      <c r="BJ208" s="198"/>
      <c r="BK208" s="198"/>
      <c r="BL208" s="198"/>
      <c r="BM208" s="198"/>
      <c r="BN208" s="198"/>
      <c r="BO208" s="198"/>
      <c r="BP208" s="198"/>
      <c r="BQ208" s="198"/>
      <c r="BR208" s="198"/>
      <c r="BS208" s="198"/>
      <c r="BT208" s="198"/>
      <c r="BU208" s="198"/>
      <c r="BV208" s="198"/>
      <c r="BW208" s="198"/>
      <c r="BX208" s="198"/>
      <c r="BY208" s="198"/>
      <c r="BZ208" s="198"/>
      <c r="CA208" s="198"/>
      <c r="CB208" s="198"/>
      <c r="CC208" s="198"/>
      <c r="CD208" s="198"/>
      <c r="CE208" s="198"/>
      <c r="CF208" s="198"/>
      <c r="CG208" s="198"/>
      <c r="CH208" s="198"/>
      <c r="CI208" s="198"/>
      <c r="CJ208" s="198"/>
      <c r="CK208" s="198"/>
      <c r="CL208" s="198"/>
      <c r="CM208" s="198"/>
      <c r="CN208" s="198"/>
      <c r="CO208" s="198"/>
      <c r="CP208" s="198"/>
      <c r="CQ208" s="198"/>
      <c r="CR208" s="198"/>
      <c r="CS208" s="198"/>
      <c r="CT208" s="198"/>
      <c r="CU208" s="198"/>
      <c r="CV208" s="198"/>
      <c r="CW208" s="198"/>
      <c r="CX208" s="198"/>
      <c r="CY208" s="198"/>
      <c r="CZ208" s="198"/>
      <c r="DA208" s="198"/>
      <c r="DB208" s="198"/>
      <c r="DC208" s="198"/>
      <c r="DD208" s="198"/>
      <c r="DE208" s="198"/>
      <c r="DF208" s="198"/>
      <c r="DG208" s="198"/>
      <c r="DH208" s="198"/>
      <c r="DI208" s="198"/>
      <c r="DJ208" s="198"/>
      <c r="DK208" s="198"/>
      <c r="DL208" s="198"/>
      <c r="DM208" s="198"/>
      <c r="DN208" s="198"/>
      <c r="DO208" s="198"/>
      <c r="DP208" s="198"/>
      <c r="DQ208" s="198"/>
      <c r="DR208" s="198"/>
      <c r="DS208" s="198"/>
      <c r="DT208" s="198"/>
      <c r="DU208" s="198"/>
      <c r="DV208" s="198"/>
      <c r="DW208" s="198"/>
      <c r="DX208" s="198"/>
      <c r="DY208" s="198"/>
      <c r="DZ208" s="198"/>
      <c r="EA208" s="198"/>
      <c r="EB208" s="198"/>
      <c r="EC208" s="198"/>
      <c r="ED208" s="198"/>
      <c r="EE208" s="198"/>
      <c r="EF208" s="198"/>
      <c r="EG208" s="198"/>
      <c r="EH208" s="198"/>
      <c r="EI208" s="198"/>
      <c r="EJ208" s="198"/>
      <c r="EK208" s="198"/>
      <c r="EL208" s="198"/>
      <c r="EM208" s="198"/>
      <c r="EN208" s="198"/>
      <c r="EO208" s="198"/>
      <c r="EP208" s="198"/>
      <c r="EQ208" s="198"/>
      <c r="ER208" s="198"/>
      <c r="ES208" s="198"/>
      <c r="ET208" s="198"/>
      <c r="EU208" s="198"/>
      <c r="EV208" s="198"/>
      <c r="EW208" s="198"/>
      <c r="EX208" s="198"/>
      <c r="EY208" s="198"/>
      <c r="EZ208" s="198"/>
      <c r="FA208" s="198"/>
      <c r="FB208" s="198"/>
      <c r="FC208" s="198"/>
      <c r="FD208" s="198"/>
      <c r="FE208" s="198"/>
      <c r="FF208" s="198"/>
      <c r="FG208" s="198"/>
      <c r="FH208" s="198"/>
      <c r="FI208" s="198"/>
      <c r="FJ208" s="198"/>
      <c r="FK208" s="198"/>
      <c r="FL208" s="198"/>
      <c r="FM208" s="198"/>
      <c r="FN208" s="198"/>
      <c r="FO208" s="198"/>
      <c r="FP208" s="198"/>
      <c r="FQ208" s="198"/>
      <c r="FR208" s="198"/>
      <c r="FS208" s="198"/>
      <c r="FT208" s="198"/>
      <c r="FU208" s="198"/>
      <c r="FV208" s="198"/>
      <c r="FW208" s="198"/>
    </row>
    <row r="209" spans="1:179" s="200" customFormat="1" ht="60" x14ac:dyDescent="0.25">
      <c r="A209" s="194">
        <f t="shared" si="2"/>
        <v>194</v>
      </c>
      <c r="B209" s="195" t="s">
        <v>676</v>
      </c>
      <c r="C209" s="196" t="s">
        <v>237</v>
      </c>
      <c r="D209" s="197">
        <v>1.6E-2</v>
      </c>
      <c r="E209" s="197"/>
      <c r="F209" s="197">
        <v>0.06</v>
      </c>
      <c r="G209" s="197">
        <v>2014</v>
      </c>
      <c r="H209" s="197">
        <v>2015</v>
      </c>
      <c r="I209" s="197" t="s">
        <v>265</v>
      </c>
      <c r="J209" s="197" t="s">
        <v>266</v>
      </c>
      <c r="K209" s="197" t="s">
        <v>266</v>
      </c>
      <c r="L209" s="197" t="s">
        <v>266</v>
      </c>
      <c r="M209" s="198"/>
      <c r="N209" s="198"/>
      <c r="O209" s="198"/>
      <c r="P209" s="198"/>
      <c r="Q209" s="198"/>
      <c r="R209" s="198"/>
      <c r="S209" s="198"/>
      <c r="T209" s="198"/>
      <c r="U209" s="198"/>
      <c r="V209" s="198"/>
      <c r="W209" s="198"/>
      <c r="X209" s="198"/>
      <c r="Y209" s="198"/>
      <c r="Z209" s="198"/>
      <c r="AA209" s="198"/>
      <c r="AB209" s="198"/>
      <c r="AC209" s="198"/>
      <c r="AD209" s="198"/>
      <c r="AE209" s="198"/>
      <c r="AF209" s="198"/>
      <c r="AG209" s="198"/>
      <c r="AH209" s="198"/>
      <c r="AI209" s="198"/>
      <c r="AJ209" s="198"/>
      <c r="AK209" s="198"/>
      <c r="AL209" s="198"/>
      <c r="AM209" s="198"/>
      <c r="AN209" s="198"/>
      <c r="AO209" s="198"/>
      <c r="AP209" s="198"/>
      <c r="AQ209" s="198"/>
      <c r="AR209" s="198"/>
      <c r="AS209" s="198"/>
      <c r="AT209" s="198"/>
      <c r="AU209" s="198"/>
      <c r="AV209" s="198"/>
      <c r="AW209" s="198"/>
      <c r="AX209" s="198"/>
      <c r="AY209" s="198"/>
      <c r="AZ209" s="198"/>
      <c r="BA209" s="198"/>
      <c r="BB209" s="198"/>
      <c r="BC209" s="198"/>
      <c r="BD209" s="198"/>
      <c r="BE209" s="198"/>
      <c r="BF209" s="198"/>
      <c r="BG209" s="198"/>
      <c r="BH209" s="198"/>
      <c r="BI209" s="198"/>
      <c r="BJ209" s="198"/>
      <c r="BK209" s="198"/>
      <c r="BL209" s="198"/>
      <c r="BM209" s="198"/>
      <c r="BN209" s="198"/>
      <c r="BO209" s="198"/>
      <c r="BP209" s="198"/>
      <c r="BQ209" s="198"/>
      <c r="BR209" s="198"/>
      <c r="BS209" s="198"/>
      <c r="BT209" s="198"/>
      <c r="BU209" s="198"/>
      <c r="BV209" s="198"/>
      <c r="BW209" s="198"/>
      <c r="BX209" s="198"/>
      <c r="BY209" s="198"/>
      <c r="BZ209" s="198"/>
      <c r="CA209" s="198"/>
      <c r="CB209" s="198"/>
      <c r="CC209" s="198"/>
      <c r="CD209" s="198"/>
      <c r="CE209" s="198"/>
      <c r="CF209" s="198"/>
      <c r="CG209" s="198"/>
      <c r="CH209" s="198"/>
      <c r="CI209" s="198"/>
      <c r="CJ209" s="198"/>
      <c r="CK209" s="198"/>
      <c r="CL209" s="198"/>
      <c r="CM209" s="198"/>
      <c r="CN209" s="198"/>
      <c r="CO209" s="198"/>
      <c r="CP209" s="198"/>
      <c r="CQ209" s="198"/>
      <c r="CR209" s="198"/>
      <c r="CS209" s="198"/>
      <c r="CT209" s="198"/>
      <c r="CU209" s="198"/>
      <c r="CV209" s="198"/>
      <c r="CW209" s="198"/>
      <c r="CX209" s="198"/>
      <c r="CY209" s="198"/>
      <c r="CZ209" s="198"/>
      <c r="DA209" s="198"/>
      <c r="DB209" s="198"/>
      <c r="DC209" s="198"/>
      <c r="DD209" s="198"/>
      <c r="DE209" s="198"/>
      <c r="DF209" s="198"/>
      <c r="DG209" s="198"/>
      <c r="DH209" s="198"/>
      <c r="DI209" s="198"/>
      <c r="DJ209" s="198"/>
      <c r="DK209" s="198"/>
      <c r="DL209" s="198"/>
      <c r="DM209" s="198"/>
      <c r="DN209" s="198"/>
      <c r="DO209" s="198"/>
      <c r="DP209" s="198"/>
      <c r="DQ209" s="198"/>
      <c r="DR209" s="198"/>
      <c r="DS209" s="198"/>
      <c r="DT209" s="198"/>
      <c r="DU209" s="198"/>
      <c r="DV209" s="198"/>
      <c r="DW209" s="198"/>
      <c r="DX209" s="198"/>
      <c r="DY209" s="198"/>
      <c r="DZ209" s="198"/>
      <c r="EA209" s="198"/>
      <c r="EB209" s="198"/>
      <c r="EC209" s="198"/>
      <c r="ED209" s="198"/>
      <c r="EE209" s="198"/>
      <c r="EF209" s="198"/>
      <c r="EG209" s="198"/>
      <c r="EH209" s="198"/>
      <c r="EI209" s="198"/>
      <c r="EJ209" s="198"/>
      <c r="EK209" s="198"/>
      <c r="EL209" s="198"/>
      <c r="EM209" s="198"/>
      <c r="EN209" s="198"/>
      <c r="EO209" s="198"/>
      <c r="EP209" s="198"/>
      <c r="EQ209" s="198"/>
      <c r="ER209" s="198"/>
      <c r="ES209" s="198"/>
      <c r="ET209" s="198"/>
      <c r="EU209" s="198"/>
      <c r="EV209" s="198"/>
      <c r="EW209" s="198"/>
      <c r="EX209" s="198"/>
      <c r="EY209" s="198"/>
      <c r="EZ209" s="198"/>
      <c r="FA209" s="198"/>
      <c r="FB209" s="198"/>
      <c r="FC209" s="198"/>
      <c r="FD209" s="198"/>
      <c r="FE209" s="198"/>
      <c r="FF209" s="198"/>
      <c r="FG209" s="198"/>
      <c r="FH209" s="198"/>
      <c r="FI209" s="198"/>
      <c r="FJ209" s="198"/>
      <c r="FK209" s="198"/>
      <c r="FL209" s="198"/>
      <c r="FM209" s="198"/>
      <c r="FN209" s="198"/>
      <c r="FO209" s="198"/>
      <c r="FP209" s="198"/>
      <c r="FQ209" s="198"/>
      <c r="FR209" s="198"/>
      <c r="FS209" s="198"/>
      <c r="FT209" s="198"/>
      <c r="FU209" s="198"/>
      <c r="FV209" s="198"/>
      <c r="FW209" s="198"/>
    </row>
    <row r="210" spans="1:179" s="200" customFormat="1" ht="105" x14ac:dyDescent="0.25">
      <c r="A210" s="194">
        <f t="shared" ref="A210:A273" si="3">A209+1</f>
        <v>195</v>
      </c>
      <c r="B210" s="195" t="s">
        <v>677</v>
      </c>
      <c r="C210" s="196" t="s">
        <v>237</v>
      </c>
      <c r="D210" s="197">
        <v>1.6E-2</v>
      </c>
      <c r="E210" s="197"/>
      <c r="F210" s="197">
        <v>0.9</v>
      </c>
      <c r="G210" s="197">
        <v>2014</v>
      </c>
      <c r="H210" s="197">
        <v>2015</v>
      </c>
      <c r="I210" s="197" t="s">
        <v>265</v>
      </c>
      <c r="J210" s="197" t="s">
        <v>266</v>
      </c>
      <c r="K210" s="197" t="s">
        <v>266</v>
      </c>
      <c r="L210" s="197" t="s">
        <v>266</v>
      </c>
      <c r="M210" s="198"/>
      <c r="N210" s="198"/>
      <c r="O210" s="198"/>
      <c r="P210" s="198"/>
      <c r="Q210" s="198"/>
      <c r="R210" s="198"/>
      <c r="S210" s="198"/>
      <c r="T210" s="198"/>
      <c r="U210" s="198"/>
      <c r="V210" s="198"/>
      <c r="W210" s="198"/>
      <c r="X210" s="198"/>
      <c r="Y210" s="198"/>
      <c r="Z210" s="198"/>
      <c r="AA210" s="198"/>
      <c r="AB210" s="198"/>
      <c r="AC210" s="198"/>
      <c r="AD210" s="198"/>
      <c r="AE210" s="198"/>
      <c r="AF210" s="198"/>
      <c r="AG210" s="198"/>
      <c r="AH210" s="198"/>
      <c r="AI210" s="198"/>
      <c r="AJ210" s="198"/>
      <c r="AK210" s="198"/>
      <c r="AL210" s="198"/>
      <c r="AM210" s="198"/>
      <c r="AN210" s="198"/>
      <c r="AO210" s="198"/>
      <c r="AP210" s="198"/>
      <c r="AQ210" s="198"/>
      <c r="AR210" s="198"/>
      <c r="AS210" s="198"/>
      <c r="AT210" s="198"/>
      <c r="AU210" s="198"/>
      <c r="AV210" s="198"/>
      <c r="AW210" s="198"/>
      <c r="AX210" s="198"/>
      <c r="AY210" s="198"/>
      <c r="AZ210" s="198"/>
      <c r="BA210" s="198"/>
      <c r="BB210" s="198"/>
      <c r="BC210" s="198"/>
      <c r="BD210" s="198"/>
      <c r="BE210" s="198"/>
      <c r="BF210" s="198"/>
      <c r="BG210" s="198"/>
      <c r="BH210" s="198"/>
      <c r="BI210" s="198"/>
      <c r="BJ210" s="198"/>
      <c r="BK210" s="198"/>
      <c r="BL210" s="198"/>
      <c r="BM210" s="198"/>
      <c r="BN210" s="198"/>
      <c r="BO210" s="198"/>
      <c r="BP210" s="198"/>
      <c r="BQ210" s="198"/>
      <c r="BR210" s="198"/>
      <c r="BS210" s="198"/>
      <c r="BT210" s="198"/>
      <c r="BU210" s="198"/>
      <c r="BV210" s="198"/>
      <c r="BW210" s="198"/>
      <c r="BX210" s="198"/>
      <c r="BY210" s="198"/>
      <c r="BZ210" s="198"/>
      <c r="CA210" s="198"/>
      <c r="CB210" s="198"/>
      <c r="CC210" s="198"/>
      <c r="CD210" s="198"/>
      <c r="CE210" s="198"/>
      <c r="CF210" s="198"/>
      <c r="CG210" s="198"/>
      <c r="CH210" s="198"/>
      <c r="CI210" s="198"/>
      <c r="CJ210" s="198"/>
      <c r="CK210" s="198"/>
      <c r="CL210" s="198"/>
      <c r="CM210" s="198"/>
      <c r="CN210" s="198"/>
      <c r="CO210" s="198"/>
      <c r="CP210" s="198"/>
      <c r="CQ210" s="198"/>
      <c r="CR210" s="198"/>
      <c r="CS210" s="198"/>
      <c r="CT210" s="198"/>
      <c r="CU210" s="198"/>
      <c r="CV210" s="198"/>
      <c r="CW210" s="198"/>
      <c r="CX210" s="198"/>
      <c r="CY210" s="198"/>
      <c r="CZ210" s="198"/>
      <c r="DA210" s="198"/>
      <c r="DB210" s="198"/>
      <c r="DC210" s="198"/>
      <c r="DD210" s="198"/>
      <c r="DE210" s="198"/>
      <c r="DF210" s="198"/>
      <c r="DG210" s="198"/>
      <c r="DH210" s="198"/>
      <c r="DI210" s="198"/>
      <c r="DJ210" s="198"/>
      <c r="DK210" s="198"/>
      <c r="DL210" s="198"/>
      <c r="DM210" s="198"/>
      <c r="DN210" s="198"/>
      <c r="DO210" s="198"/>
      <c r="DP210" s="198"/>
      <c r="DQ210" s="198"/>
      <c r="DR210" s="198"/>
      <c r="DS210" s="198"/>
      <c r="DT210" s="198"/>
      <c r="DU210" s="198"/>
      <c r="DV210" s="198"/>
      <c r="DW210" s="198"/>
      <c r="DX210" s="198"/>
      <c r="DY210" s="198"/>
      <c r="DZ210" s="198"/>
      <c r="EA210" s="198"/>
      <c r="EB210" s="198"/>
      <c r="EC210" s="198"/>
      <c r="ED210" s="198"/>
      <c r="EE210" s="198"/>
      <c r="EF210" s="198"/>
      <c r="EG210" s="198"/>
      <c r="EH210" s="198"/>
      <c r="EI210" s="198"/>
      <c r="EJ210" s="198"/>
      <c r="EK210" s="198"/>
      <c r="EL210" s="198"/>
      <c r="EM210" s="198"/>
      <c r="EN210" s="198"/>
      <c r="EO210" s="198"/>
      <c r="EP210" s="198"/>
      <c r="EQ210" s="198"/>
      <c r="ER210" s="198"/>
      <c r="ES210" s="198"/>
      <c r="ET210" s="198"/>
      <c r="EU210" s="198"/>
      <c r="EV210" s="198"/>
      <c r="EW210" s="198"/>
      <c r="EX210" s="198"/>
      <c r="EY210" s="198"/>
      <c r="EZ210" s="198"/>
      <c r="FA210" s="198"/>
      <c r="FB210" s="198"/>
      <c r="FC210" s="198"/>
      <c r="FD210" s="198"/>
      <c r="FE210" s="198"/>
      <c r="FF210" s="198"/>
      <c r="FG210" s="198"/>
      <c r="FH210" s="198"/>
      <c r="FI210" s="198"/>
      <c r="FJ210" s="198"/>
      <c r="FK210" s="198"/>
      <c r="FL210" s="198"/>
      <c r="FM210" s="198"/>
      <c r="FN210" s="198"/>
      <c r="FO210" s="198"/>
      <c r="FP210" s="198"/>
      <c r="FQ210" s="198"/>
      <c r="FR210" s="198"/>
      <c r="FS210" s="198"/>
      <c r="FT210" s="198"/>
      <c r="FU210" s="198"/>
      <c r="FV210" s="198"/>
      <c r="FW210" s="198"/>
    </row>
    <row r="211" spans="1:179" s="200" customFormat="1" ht="60" x14ac:dyDescent="0.25">
      <c r="A211" s="194">
        <f t="shared" si="3"/>
        <v>196</v>
      </c>
      <c r="B211" s="195" t="s">
        <v>662</v>
      </c>
      <c r="C211" s="196" t="s">
        <v>237</v>
      </c>
      <c r="D211" s="197">
        <v>0</v>
      </c>
      <c r="E211" s="197"/>
      <c r="F211" s="197">
        <v>3.6</v>
      </c>
      <c r="G211" s="197">
        <v>2013</v>
      </c>
      <c r="H211" s="197">
        <v>2014</v>
      </c>
      <c r="I211" s="197" t="s">
        <v>265</v>
      </c>
      <c r="J211" s="197" t="s">
        <v>266</v>
      </c>
      <c r="K211" s="197" t="s">
        <v>266</v>
      </c>
      <c r="L211" s="197" t="s">
        <v>266</v>
      </c>
      <c r="M211" s="198"/>
      <c r="N211" s="198"/>
      <c r="O211" s="198"/>
      <c r="P211" s="198"/>
      <c r="Q211" s="198"/>
      <c r="R211" s="198"/>
      <c r="S211" s="198"/>
      <c r="T211" s="198"/>
      <c r="U211" s="198"/>
      <c r="V211" s="198"/>
      <c r="W211" s="198"/>
      <c r="X211" s="198"/>
      <c r="Y211" s="198"/>
      <c r="Z211" s="198"/>
      <c r="AA211" s="198"/>
      <c r="AB211" s="198"/>
      <c r="AC211" s="198"/>
      <c r="AD211" s="198"/>
      <c r="AE211" s="198"/>
      <c r="AF211" s="198"/>
      <c r="AG211" s="198"/>
      <c r="AH211" s="198"/>
      <c r="AI211" s="198"/>
      <c r="AJ211" s="198"/>
      <c r="AK211" s="198"/>
      <c r="AL211" s="198"/>
      <c r="AM211" s="198"/>
      <c r="AN211" s="198"/>
      <c r="AO211" s="198"/>
      <c r="AP211" s="198"/>
      <c r="AQ211" s="198"/>
      <c r="AR211" s="198"/>
      <c r="AS211" s="198"/>
      <c r="AT211" s="198"/>
      <c r="AU211" s="198"/>
      <c r="AV211" s="198"/>
      <c r="AW211" s="198"/>
      <c r="AX211" s="198"/>
      <c r="AY211" s="198"/>
      <c r="AZ211" s="198"/>
      <c r="BA211" s="198"/>
      <c r="BB211" s="198"/>
      <c r="BC211" s="198"/>
      <c r="BD211" s="198"/>
      <c r="BE211" s="198"/>
      <c r="BF211" s="198"/>
      <c r="BG211" s="198"/>
      <c r="BH211" s="198"/>
      <c r="BI211" s="198"/>
      <c r="BJ211" s="198"/>
      <c r="BK211" s="198"/>
      <c r="BL211" s="198"/>
      <c r="BM211" s="198"/>
      <c r="BN211" s="198"/>
      <c r="BO211" s="198"/>
      <c r="BP211" s="198"/>
      <c r="BQ211" s="198"/>
      <c r="BR211" s="198"/>
      <c r="BS211" s="198"/>
      <c r="BT211" s="198"/>
      <c r="BU211" s="198"/>
      <c r="BV211" s="198"/>
      <c r="BW211" s="198"/>
      <c r="BX211" s="198"/>
      <c r="BY211" s="198"/>
      <c r="BZ211" s="198"/>
      <c r="CA211" s="198"/>
      <c r="CB211" s="198"/>
      <c r="CC211" s="198"/>
      <c r="CD211" s="198"/>
      <c r="CE211" s="198"/>
      <c r="CF211" s="198"/>
      <c r="CG211" s="198"/>
      <c r="CH211" s="198"/>
      <c r="CI211" s="198"/>
      <c r="CJ211" s="198"/>
      <c r="CK211" s="198"/>
      <c r="CL211" s="198"/>
      <c r="CM211" s="198"/>
      <c r="CN211" s="198"/>
      <c r="CO211" s="198"/>
      <c r="CP211" s="198"/>
      <c r="CQ211" s="198"/>
      <c r="CR211" s="198"/>
      <c r="CS211" s="198"/>
      <c r="CT211" s="198"/>
      <c r="CU211" s="198"/>
      <c r="CV211" s="198"/>
      <c r="CW211" s="198"/>
      <c r="CX211" s="198"/>
      <c r="CY211" s="198"/>
      <c r="CZ211" s="198"/>
      <c r="DA211" s="198"/>
      <c r="DB211" s="198"/>
      <c r="DC211" s="198"/>
      <c r="DD211" s="198"/>
      <c r="DE211" s="198"/>
      <c r="DF211" s="198"/>
      <c r="DG211" s="198"/>
      <c r="DH211" s="198"/>
      <c r="DI211" s="198"/>
      <c r="DJ211" s="198"/>
      <c r="DK211" s="198"/>
      <c r="DL211" s="198"/>
      <c r="DM211" s="198"/>
      <c r="DN211" s="198"/>
      <c r="DO211" s="198"/>
      <c r="DP211" s="198"/>
      <c r="DQ211" s="198"/>
      <c r="DR211" s="198"/>
      <c r="DS211" s="198"/>
      <c r="DT211" s="198"/>
      <c r="DU211" s="198"/>
      <c r="DV211" s="198"/>
      <c r="DW211" s="198"/>
      <c r="DX211" s="198"/>
      <c r="DY211" s="198"/>
      <c r="DZ211" s="198"/>
      <c r="EA211" s="198"/>
      <c r="EB211" s="198"/>
      <c r="EC211" s="198"/>
      <c r="ED211" s="198"/>
      <c r="EE211" s="198"/>
      <c r="EF211" s="198"/>
      <c r="EG211" s="198"/>
      <c r="EH211" s="198"/>
      <c r="EI211" s="198"/>
      <c r="EJ211" s="198"/>
      <c r="EK211" s="198"/>
      <c r="EL211" s="198"/>
      <c r="EM211" s="198"/>
      <c r="EN211" s="198"/>
      <c r="EO211" s="198"/>
      <c r="EP211" s="198"/>
      <c r="EQ211" s="198"/>
      <c r="ER211" s="198"/>
      <c r="ES211" s="198"/>
      <c r="ET211" s="198"/>
      <c r="EU211" s="198"/>
      <c r="EV211" s="198"/>
      <c r="EW211" s="198"/>
      <c r="EX211" s="198"/>
      <c r="EY211" s="198"/>
      <c r="EZ211" s="198"/>
      <c r="FA211" s="198"/>
      <c r="FB211" s="198"/>
      <c r="FC211" s="198"/>
      <c r="FD211" s="198"/>
      <c r="FE211" s="198"/>
      <c r="FF211" s="198"/>
      <c r="FG211" s="198"/>
      <c r="FH211" s="198"/>
      <c r="FI211" s="198"/>
      <c r="FJ211" s="198"/>
      <c r="FK211" s="198"/>
      <c r="FL211" s="198"/>
      <c r="FM211" s="198"/>
      <c r="FN211" s="198"/>
      <c r="FO211" s="198"/>
      <c r="FP211" s="198"/>
      <c r="FQ211" s="198"/>
      <c r="FR211" s="198"/>
      <c r="FS211" s="198"/>
      <c r="FT211" s="198"/>
      <c r="FU211" s="198"/>
      <c r="FV211" s="198"/>
      <c r="FW211" s="198"/>
    </row>
    <row r="212" spans="1:179" s="200" customFormat="1" ht="45" x14ac:dyDescent="0.25">
      <c r="A212" s="194">
        <f t="shared" si="3"/>
        <v>197</v>
      </c>
      <c r="B212" s="195" t="s">
        <v>679</v>
      </c>
      <c r="C212" s="196" t="s">
        <v>237</v>
      </c>
      <c r="D212" s="197">
        <v>0.16</v>
      </c>
      <c r="E212" s="197"/>
      <c r="F212" s="197">
        <v>0.8</v>
      </c>
      <c r="G212" s="197">
        <v>2014</v>
      </c>
      <c r="H212" s="197">
        <v>2015</v>
      </c>
      <c r="I212" s="197" t="s">
        <v>265</v>
      </c>
      <c r="J212" s="197" t="s">
        <v>266</v>
      </c>
      <c r="K212" s="197" t="s">
        <v>266</v>
      </c>
      <c r="L212" s="197" t="s">
        <v>266</v>
      </c>
      <c r="M212" s="198"/>
      <c r="N212" s="198"/>
      <c r="O212" s="198"/>
      <c r="P212" s="198"/>
      <c r="Q212" s="198"/>
      <c r="R212" s="198"/>
      <c r="S212" s="198"/>
      <c r="T212" s="198"/>
      <c r="U212" s="198"/>
      <c r="V212" s="198"/>
      <c r="W212" s="198"/>
      <c r="X212" s="198"/>
      <c r="Y212" s="198"/>
      <c r="Z212" s="198"/>
      <c r="AA212" s="198"/>
      <c r="AB212" s="198"/>
      <c r="AC212" s="198"/>
      <c r="AD212" s="198"/>
      <c r="AE212" s="198"/>
      <c r="AF212" s="198"/>
      <c r="AG212" s="198"/>
      <c r="AH212" s="198"/>
      <c r="AI212" s="198"/>
      <c r="AJ212" s="198"/>
      <c r="AK212" s="198"/>
      <c r="AL212" s="198"/>
      <c r="AM212" s="198"/>
      <c r="AN212" s="198"/>
      <c r="AO212" s="198"/>
      <c r="AP212" s="198"/>
      <c r="AQ212" s="198"/>
      <c r="AR212" s="198"/>
      <c r="AS212" s="198"/>
      <c r="AT212" s="198"/>
      <c r="AU212" s="198"/>
      <c r="AV212" s="198"/>
      <c r="AW212" s="198"/>
      <c r="AX212" s="198"/>
      <c r="AY212" s="198"/>
      <c r="AZ212" s="198"/>
      <c r="BA212" s="198"/>
      <c r="BB212" s="198"/>
      <c r="BC212" s="198"/>
      <c r="BD212" s="198"/>
      <c r="BE212" s="198"/>
      <c r="BF212" s="198"/>
      <c r="BG212" s="198"/>
      <c r="BH212" s="198"/>
      <c r="BI212" s="198"/>
      <c r="BJ212" s="198"/>
      <c r="BK212" s="198"/>
      <c r="BL212" s="198"/>
      <c r="BM212" s="198"/>
      <c r="BN212" s="198"/>
      <c r="BO212" s="198"/>
      <c r="BP212" s="198"/>
      <c r="BQ212" s="198"/>
      <c r="BR212" s="198"/>
      <c r="BS212" s="198"/>
      <c r="BT212" s="198"/>
      <c r="BU212" s="198"/>
      <c r="BV212" s="198"/>
      <c r="BW212" s="198"/>
      <c r="BX212" s="198"/>
      <c r="BY212" s="198"/>
      <c r="BZ212" s="198"/>
      <c r="CA212" s="198"/>
      <c r="CB212" s="198"/>
      <c r="CC212" s="198"/>
      <c r="CD212" s="198"/>
      <c r="CE212" s="198"/>
      <c r="CF212" s="198"/>
      <c r="CG212" s="198"/>
      <c r="CH212" s="198"/>
      <c r="CI212" s="198"/>
      <c r="CJ212" s="198"/>
      <c r="CK212" s="198"/>
      <c r="CL212" s="198"/>
      <c r="CM212" s="198"/>
      <c r="CN212" s="198"/>
      <c r="CO212" s="198"/>
      <c r="CP212" s="198"/>
      <c r="CQ212" s="198"/>
      <c r="CR212" s="198"/>
      <c r="CS212" s="198"/>
      <c r="CT212" s="198"/>
      <c r="CU212" s="198"/>
      <c r="CV212" s="198"/>
      <c r="CW212" s="198"/>
      <c r="CX212" s="198"/>
      <c r="CY212" s="198"/>
      <c r="CZ212" s="198"/>
      <c r="DA212" s="198"/>
      <c r="DB212" s="198"/>
      <c r="DC212" s="198"/>
      <c r="DD212" s="198"/>
      <c r="DE212" s="198"/>
      <c r="DF212" s="198"/>
      <c r="DG212" s="198"/>
      <c r="DH212" s="198"/>
      <c r="DI212" s="198"/>
      <c r="DJ212" s="198"/>
      <c r="DK212" s="198"/>
      <c r="DL212" s="198"/>
      <c r="DM212" s="198"/>
      <c r="DN212" s="198"/>
      <c r="DO212" s="198"/>
      <c r="DP212" s="198"/>
      <c r="DQ212" s="198"/>
      <c r="DR212" s="198"/>
      <c r="DS212" s="198"/>
      <c r="DT212" s="198"/>
      <c r="DU212" s="198"/>
      <c r="DV212" s="198"/>
      <c r="DW212" s="198"/>
      <c r="DX212" s="198"/>
      <c r="DY212" s="198"/>
      <c r="DZ212" s="198"/>
      <c r="EA212" s="198"/>
      <c r="EB212" s="198"/>
      <c r="EC212" s="198"/>
      <c r="ED212" s="198"/>
      <c r="EE212" s="198"/>
      <c r="EF212" s="198"/>
      <c r="EG212" s="198"/>
      <c r="EH212" s="198"/>
      <c r="EI212" s="198"/>
      <c r="EJ212" s="198"/>
      <c r="EK212" s="198"/>
      <c r="EL212" s="198"/>
      <c r="EM212" s="198"/>
      <c r="EN212" s="198"/>
      <c r="EO212" s="198"/>
      <c r="EP212" s="198"/>
      <c r="EQ212" s="198"/>
      <c r="ER212" s="198"/>
      <c r="ES212" s="198"/>
      <c r="ET212" s="198"/>
      <c r="EU212" s="198"/>
      <c r="EV212" s="198"/>
      <c r="EW212" s="198"/>
      <c r="EX212" s="198"/>
      <c r="EY212" s="198"/>
      <c r="EZ212" s="198"/>
      <c r="FA212" s="198"/>
      <c r="FB212" s="198"/>
      <c r="FC212" s="198"/>
      <c r="FD212" s="198"/>
      <c r="FE212" s="198"/>
      <c r="FF212" s="198"/>
      <c r="FG212" s="198"/>
      <c r="FH212" s="198"/>
      <c r="FI212" s="198"/>
      <c r="FJ212" s="198"/>
      <c r="FK212" s="198"/>
      <c r="FL212" s="198"/>
      <c r="FM212" s="198"/>
      <c r="FN212" s="198"/>
      <c r="FO212" s="198"/>
      <c r="FP212" s="198"/>
      <c r="FQ212" s="198"/>
      <c r="FR212" s="198"/>
      <c r="FS212" s="198"/>
      <c r="FT212" s="198"/>
      <c r="FU212" s="198"/>
      <c r="FV212" s="198"/>
      <c r="FW212" s="198"/>
    </row>
    <row r="213" spans="1:179" s="200" customFormat="1" ht="60" x14ac:dyDescent="0.25">
      <c r="A213" s="194">
        <f t="shared" si="3"/>
        <v>198</v>
      </c>
      <c r="B213" s="195" t="s">
        <v>678</v>
      </c>
      <c r="C213" s="196" t="s">
        <v>237</v>
      </c>
      <c r="D213" s="197">
        <v>0.16</v>
      </c>
      <c r="E213" s="197"/>
      <c r="F213" s="197">
        <v>0.8</v>
      </c>
      <c r="G213" s="197">
        <v>2014</v>
      </c>
      <c r="H213" s="197">
        <v>2015</v>
      </c>
      <c r="I213" s="197" t="s">
        <v>265</v>
      </c>
      <c r="J213" s="197" t="s">
        <v>266</v>
      </c>
      <c r="K213" s="197" t="s">
        <v>266</v>
      </c>
      <c r="L213" s="197" t="s">
        <v>266</v>
      </c>
      <c r="M213" s="198"/>
      <c r="N213" s="198"/>
      <c r="O213" s="198"/>
      <c r="P213" s="198"/>
      <c r="Q213" s="198"/>
      <c r="R213" s="198"/>
      <c r="S213" s="198"/>
      <c r="T213" s="198"/>
      <c r="U213" s="198"/>
      <c r="V213" s="198"/>
      <c r="W213" s="198"/>
      <c r="X213" s="198"/>
      <c r="Y213" s="198"/>
      <c r="Z213" s="198"/>
      <c r="AA213" s="198"/>
      <c r="AB213" s="198"/>
      <c r="AC213" s="198"/>
      <c r="AD213" s="198"/>
      <c r="AE213" s="198"/>
      <c r="AF213" s="198"/>
      <c r="AG213" s="198"/>
      <c r="AH213" s="198"/>
      <c r="AI213" s="198"/>
      <c r="AJ213" s="198"/>
      <c r="AK213" s="198"/>
      <c r="AL213" s="198"/>
      <c r="AM213" s="198"/>
      <c r="AN213" s="198"/>
      <c r="AO213" s="198"/>
      <c r="AP213" s="198"/>
      <c r="AQ213" s="198"/>
      <c r="AR213" s="198"/>
      <c r="AS213" s="198"/>
      <c r="AT213" s="198"/>
      <c r="AU213" s="198"/>
      <c r="AV213" s="198"/>
      <c r="AW213" s="198"/>
      <c r="AX213" s="198"/>
      <c r="AY213" s="198"/>
      <c r="AZ213" s="198"/>
      <c r="BA213" s="198"/>
      <c r="BB213" s="198"/>
      <c r="BC213" s="198"/>
      <c r="BD213" s="198"/>
      <c r="BE213" s="198"/>
      <c r="BF213" s="198"/>
      <c r="BG213" s="198"/>
      <c r="BH213" s="198"/>
      <c r="BI213" s="198"/>
      <c r="BJ213" s="198"/>
      <c r="BK213" s="198"/>
      <c r="BL213" s="198"/>
      <c r="BM213" s="198"/>
      <c r="BN213" s="198"/>
      <c r="BO213" s="198"/>
      <c r="BP213" s="198"/>
      <c r="BQ213" s="198"/>
      <c r="BR213" s="198"/>
      <c r="BS213" s="198"/>
      <c r="BT213" s="198"/>
      <c r="BU213" s="198"/>
      <c r="BV213" s="198"/>
      <c r="BW213" s="198"/>
      <c r="BX213" s="198"/>
      <c r="BY213" s="198"/>
      <c r="BZ213" s="198"/>
      <c r="CA213" s="198"/>
      <c r="CB213" s="198"/>
      <c r="CC213" s="198"/>
      <c r="CD213" s="198"/>
      <c r="CE213" s="198"/>
      <c r="CF213" s="198"/>
      <c r="CG213" s="198"/>
      <c r="CH213" s="198"/>
      <c r="CI213" s="198"/>
      <c r="CJ213" s="198"/>
      <c r="CK213" s="198"/>
      <c r="CL213" s="198"/>
      <c r="CM213" s="198"/>
      <c r="CN213" s="198"/>
      <c r="CO213" s="198"/>
      <c r="CP213" s="198"/>
      <c r="CQ213" s="198"/>
      <c r="CR213" s="198"/>
      <c r="CS213" s="198"/>
      <c r="CT213" s="198"/>
      <c r="CU213" s="198"/>
      <c r="CV213" s="198"/>
      <c r="CW213" s="198"/>
      <c r="CX213" s="198"/>
      <c r="CY213" s="198"/>
      <c r="CZ213" s="198"/>
      <c r="DA213" s="198"/>
      <c r="DB213" s="198"/>
      <c r="DC213" s="198"/>
      <c r="DD213" s="198"/>
      <c r="DE213" s="198"/>
      <c r="DF213" s="198"/>
      <c r="DG213" s="198"/>
      <c r="DH213" s="198"/>
      <c r="DI213" s="198"/>
      <c r="DJ213" s="198"/>
      <c r="DK213" s="198"/>
      <c r="DL213" s="198"/>
      <c r="DM213" s="198"/>
      <c r="DN213" s="198"/>
      <c r="DO213" s="198"/>
      <c r="DP213" s="198"/>
      <c r="DQ213" s="198"/>
      <c r="DR213" s="198"/>
      <c r="DS213" s="198"/>
      <c r="DT213" s="198"/>
      <c r="DU213" s="198"/>
      <c r="DV213" s="198"/>
      <c r="DW213" s="198"/>
      <c r="DX213" s="198"/>
      <c r="DY213" s="198"/>
      <c r="DZ213" s="198"/>
      <c r="EA213" s="198"/>
      <c r="EB213" s="198"/>
      <c r="EC213" s="198"/>
      <c r="ED213" s="198"/>
      <c r="EE213" s="198"/>
      <c r="EF213" s="198"/>
      <c r="EG213" s="198"/>
      <c r="EH213" s="198"/>
      <c r="EI213" s="198"/>
      <c r="EJ213" s="198"/>
      <c r="EK213" s="198"/>
      <c r="EL213" s="198"/>
      <c r="EM213" s="198"/>
      <c r="EN213" s="198"/>
      <c r="EO213" s="198"/>
      <c r="EP213" s="198"/>
      <c r="EQ213" s="198"/>
      <c r="ER213" s="198"/>
      <c r="ES213" s="198"/>
      <c r="ET213" s="198"/>
      <c r="EU213" s="198"/>
      <c r="EV213" s="198"/>
      <c r="EW213" s="198"/>
      <c r="EX213" s="198"/>
      <c r="EY213" s="198"/>
      <c r="EZ213" s="198"/>
      <c r="FA213" s="198"/>
      <c r="FB213" s="198"/>
      <c r="FC213" s="198"/>
      <c r="FD213" s="198"/>
      <c r="FE213" s="198"/>
      <c r="FF213" s="198"/>
      <c r="FG213" s="198"/>
      <c r="FH213" s="198"/>
      <c r="FI213" s="198"/>
      <c r="FJ213" s="198"/>
      <c r="FK213" s="198"/>
      <c r="FL213" s="198"/>
      <c r="FM213" s="198"/>
      <c r="FN213" s="198"/>
      <c r="FO213" s="198"/>
      <c r="FP213" s="198"/>
      <c r="FQ213" s="198"/>
      <c r="FR213" s="198"/>
      <c r="FS213" s="198"/>
      <c r="FT213" s="198"/>
      <c r="FU213" s="198"/>
      <c r="FV213" s="198"/>
      <c r="FW213" s="198"/>
    </row>
    <row r="214" spans="1:179" s="200" customFormat="1" ht="75" x14ac:dyDescent="0.25">
      <c r="A214" s="194">
        <f t="shared" si="3"/>
        <v>199</v>
      </c>
      <c r="B214" s="195" t="s">
        <v>740</v>
      </c>
      <c r="C214" s="196" t="s">
        <v>237</v>
      </c>
      <c r="D214" s="197">
        <v>0</v>
      </c>
      <c r="E214" s="197"/>
      <c r="F214" s="197">
        <v>0.25</v>
      </c>
      <c r="G214" s="197">
        <v>2014</v>
      </c>
      <c r="H214" s="197">
        <v>2015</v>
      </c>
      <c r="I214" s="197" t="s">
        <v>265</v>
      </c>
      <c r="J214" s="197" t="s">
        <v>266</v>
      </c>
      <c r="K214" s="197" t="s">
        <v>266</v>
      </c>
      <c r="L214" s="197" t="s">
        <v>266</v>
      </c>
      <c r="M214" s="198"/>
      <c r="N214" s="198"/>
      <c r="O214" s="198"/>
      <c r="P214" s="198"/>
      <c r="Q214" s="198"/>
      <c r="R214" s="198"/>
      <c r="S214" s="198"/>
      <c r="T214" s="198"/>
      <c r="U214" s="198"/>
      <c r="V214" s="198"/>
      <c r="W214" s="198"/>
      <c r="X214" s="198"/>
      <c r="Y214" s="198"/>
      <c r="Z214" s="198"/>
      <c r="AA214" s="198"/>
      <c r="AB214" s="198"/>
      <c r="AC214" s="198"/>
      <c r="AD214" s="198"/>
      <c r="AE214" s="198"/>
      <c r="AF214" s="198"/>
      <c r="AG214" s="198"/>
      <c r="AH214" s="198"/>
      <c r="AI214" s="198"/>
      <c r="AJ214" s="198"/>
      <c r="AK214" s="198"/>
      <c r="AL214" s="198"/>
      <c r="AM214" s="198"/>
      <c r="AN214" s="198"/>
      <c r="AO214" s="198"/>
      <c r="AP214" s="198"/>
      <c r="AQ214" s="198"/>
      <c r="AR214" s="198"/>
      <c r="AS214" s="198"/>
      <c r="AT214" s="198"/>
      <c r="AU214" s="198"/>
      <c r="AV214" s="198"/>
      <c r="AW214" s="198"/>
      <c r="AX214" s="198"/>
      <c r="AY214" s="198"/>
      <c r="AZ214" s="198"/>
      <c r="BA214" s="198"/>
      <c r="BB214" s="198"/>
      <c r="BC214" s="198"/>
      <c r="BD214" s="198"/>
      <c r="BE214" s="198"/>
      <c r="BF214" s="198"/>
      <c r="BG214" s="198"/>
      <c r="BH214" s="198"/>
      <c r="BI214" s="198"/>
      <c r="BJ214" s="198"/>
      <c r="BK214" s="198"/>
      <c r="BL214" s="198"/>
      <c r="BM214" s="198"/>
      <c r="BN214" s="198"/>
      <c r="BO214" s="198"/>
      <c r="BP214" s="198"/>
      <c r="BQ214" s="198"/>
      <c r="BR214" s="198"/>
      <c r="BS214" s="198"/>
      <c r="BT214" s="198"/>
      <c r="BU214" s="198"/>
      <c r="BV214" s="198"/>
      <c r="BW214" s="198"/>
      <c r="BX214" s="198"/>
      <c r="BY214" s="198"/>
      <c r="BZ214" s="198"/>
      <c r="CA214" s="198"/>
      <c r="CB214" s="198"/>
      <c r="CC214" s="198"/>
      <c r="CD214" s="198"/>
      <c r="CE214" s="198"/>
      <c r="CF214" s="198"/>
      <c r="CG214" s="198"/>
      <c r="CH214" s="198"/>
      <c r="CI214" s="198"/>
      <c r="CJ214" s="198"/>
      <c r="CK214" s="198"/>
      <c r="CL214" s="198"/>
      <c r="CM214" s="198"/>
      <c r="CN214" s="198"/>
      <c r="CO214" s="198"/>
      <c r="CP214" s="198"/>
      <c r="CQ214" s="198"/>
      <c r="CR214" s="198"/>
      <c r="CS214" s="198"/>
      <c r="CT214" s="198"/>
      <c r="CU214" s="198"/>
      <c r="CV214" s="198"/>
      <c r="CW214" s="198"/>
      <c r="CX214" s="198"/>
      <c r="CY214" s="198"/>
      <c r="CZ214" s="198"/>
      <c r="DA214" s="198"/>
      <c r="DB214" s="198"/>
      <c r="DC214" s="198"/>
      <c r="DD214" s="198"/>
      <c r="DE214" s="198"/>
      <c r="DF214" s="198"/>
      <c r="DG214" s="198"/>
      <c r="DH214" s="198"/>
      <c r="DI214" s="198"/>
      <c r="DJ214" s="198"/>
      <c r="DK214" s="198"/>
      <c r="DL214" s="198"/>
      <c r="DM214" s="198"/>
      <c r="DN214" s="198"/>
      <c r="DO214" s="198"/>
      <c r="DP214" s="198"/>
      <c r="DQ214" s="198"/>
      <c r="DR214" s="198"/>
      <c r="DS214" s="198"/>
      <c r="DT214" s="198"/>
      <c r="DU214" s="198"/>
      <c r="DV214" s="198"/>
      <c r="DW214" s="198"/>
      <c r="DX214" s="198"/>
      <c r="DY214" s="198"/>
      <c r="DZ214" s="198"/>
      <c r="EA214" s="198"/>
      <c r="EB214" s="198"/>
      <c r="EC214" s="198"/>
      <c r="ED214" s="198"/>
      <c r="EE214" s="198"/>
      <c r="EF214" s="198"/>
      <c r="EG214" s="198"/>
      <c r="EH214" s="198"/>
      <c r="EI214" s="198"/>
      <c r="EJ214" s="198"/>
      <c r="EK214" s="198"/>
      <c r="EL214" s="198"/>
      <c r="EM214" s="198"/>
      <c r="EN214" s="198"/>
      <c r="EO214" s="198"/>
      <c r="EP214" s="198"/>
      <c r="EQ214" s="198"/>
      <c r="ER214" s="198"/>
      <c r="ES214" s="198"/>
      <c r="ET214" s="198"/>
      <c r="EU214" s="198"/>
      <c r="EV214" s="198"/>
      <c r="EW214" s="198"/>
      <c r="EX214" s="198"/>
      <c r="EY214" s="198"/>
      <c r="EZ214" s="198"/>
      <c r="FA214" s="198"/>
      <c r="FB214" s="198"/>
      <c r="FC214" s="198"/>
      <c r="FD214" s="198"/>
      <c r="FE214" s="198"/>
      <c r="FF214" s="198"/>
      <c r="FG214" s="198"/>
      <c r="FH214" s="198"/>
      <c r="FI214" s="198"/>
      <c r="FJ214" s="198"/>
      <c r="FK214" s="198"/>
      <c r="FL214" s="198"/>
      <c r="FM214" s="198"/>
      <c r="FN214" s="198"/>
      <c r="FO214" s="198"/>
      <c r="FP214" s="198"/>
      <c r="FQ214" s="198"/>
      <c r="FR214" s="198"/>
      <c r="FS214" s="198"/>
      <c r="FT214" s="198"/>
      <c r="FU214" s="198"/>
      <c r="FV214" s="198"/>
      <c r="FW214" s="198"/>
    </row>
    <row r="215" spans="1:179" s="200" customFormat="1" ht="60" x14ac:dyDescent="0.25">
      <c r="A215" s="194">
        <f t="shared" si="3"/>
        <v>200</v>
      </c>
      <c r="B215" s="195" t="s">
        <v>741</v>
      </c>
      <c r="C215" s="196" t="s">
        <v>237</v>
      </c>
      <c r="D215" s="197">
        <v>0</v>
      </c>
      <c r="E215" s="197"/>
      <c r="F215" s="197">
        <v>0.18</v>
      </c>
      <c r="G215" s="197">
        <v>2014</v>
      </c>
      <c r="H215" s="197">
        <v>2015</v>
      </c>
      <c r="I215" s="197" t="s">
        <v>265</v>
      </c>
      <c r="J215" s="197" t="s">
        <v>266</v>
      </c>
      <c r="K215" s="197" t="s">
        <v>266</v>
      </c>
      <c r="L215" s="197" t="s">
        <v>266</v>
      </c>
      <c r="M215" s="198"/>
      <c r="N215" s="198"/>
      <c r="O215" s="198"/>
      <c r="P215" s="198"/>
      <c r="Q215" s="198"/>
      <c r="R215" s="198"/>
      <c r="S215" s="198"/>
      <c r="T215" s="198"/>
      <c r="U215" s="198"/>
      <c r="V215" s="198"/>
      <c r="W215" s="198"/>
      <c r="X215" s="198"/>
      <c r="Y215" s="198"/>
      <c r="Z215" s="198"/>
      <c r="AA215" s="198"/>
      <c r="AB215" s="198"/>
      <c r="AC215" s="198"/>
      <c r="AD215" s="198"/>
      <c r="AE215" s="198"/>
      <c r="AF215" s="198"/>
      <c r="AG215" s="198"/>
      <c r="AH215" s="198"/>
      <c r="AI215" s="198"/>
      <c r="AJ215" s="198"/>
      <c r="AK215" s="198"/>
      <c r="AL215" s="198"/>
      <c r="AM215" s="198"/>
      <c r="AN215" s="198"/>
      <c r="AO215" s="198"/>
      <c r="AP215" s="198"/>
      <c r="AQ215" s="198"/>
      <c r="AR215" s="198"/>
      <c r="AS215" s="198"/>
      <c r="AT215" s="198"/>
      <c r="AU215" s="198"/>
      <c r="AV215" s="198"/>
      <c r="AW215" s="198"/>
      <c r="AX215" s="198"/>
      <c r="AY215" s="198"/>
      <c r="AZ215" s="198"/>
      <c r="BA215" s="198"/>
      <c r="BB215" s="198"/>
      <c r="BC215" s="198"/>
      <c r="BD215" s="198"/>
      <c r="BE215" s="198"/>
      <c r="BF215" s="198"/>
      <c r="BG215" s="198"/>
      <c r="BH215" s="198"/>
      <c r="BI215" s="198"/>
      <c r="BJ215" s="198"/>
      <c r="BK215" s="198"/>
      <c r="BL215" s="198"/>
      <c r="BM215" s="198"/>
      <c r="BN215" s="198"/>
      <c r="BO215" s="198"/>
      <c r="BP215" s="198"/>
      <c r="BQ215" s="198"/>
      <c r="BR215" s="198"/>
      <c r="BS215" s="198"/>
      <c r="BT215" s="198"/>
      <c r="BU215" s="198"/>
      <c r="BV215" s="198"/>
      <c r="BW215" s="198"/>
      <c r="BX215" s="198"/>
      <c r="BY215" s="198"/>
      <c r="BZ215" s="198"/>
      <c r="CA215" s="198"/>
      <c r="CB215" s="198"/>
      <c r="CC215" s="198"/>
      <c r="CD215" s="198"/>
      <c r="CE215" s="198"/>
      <c r="CF215" s="198"/>
      <c r="CG215" s="198"/>
      <c r="CH215" s="198"/>
      <c r="CI215" s="198"/>
      <c r="CJ215" s="198"/>
      <c r="CK215" s="198"/>
      <c r="CL215" s="198"/>
      <c r="CM215" s="198"/>
      <c r="CN215" s="198"/>
      <c r="CO215" s="198"/>
      <c r="CP215" s="198"/>
      <c r="CQ215" s="198"/>
      <c r="CR215" s="198"/>
      <c r="CS215" s="198"/>
      <c r="CT215" s="198"/>
      <c r="CU215" s="198"/>
      <c r="CV215" s="198"/>
      <c r="CW215" s="198"/>
      <c r="CX215" s="198"/>
      <c r="CY215" s="198"/>
      <c r="CZ215" s="198"/>
      <c r="DA215" s="198"/>
      <c r="DB215" s="198"/>
      <c r="DC215" s="198"/>
      <c r="DD215" s="198"/>
      <c r="DE215" s="198"/>
      <c r="DF215" s="198"/>
      <c r="DG215" s="198"/>
      <c r="DH215" s="198"/>
      <c r="DI215" s="198"/>
      <c r="DJ215" s="198"/>
      <c r="DK215" s="198"/>
      <c r="DL215" s="198"/>
      <c r="DM215" s="198"/>
      <c r="DN215" s="198"/>
      <c r="DO215" s="198"/>
      <c r="DP215" s="198"/>
      <c r="DQ215" s="198"/>
      <c r="DR215" s="198"/>
      <c r="DS215" s="198"/>
      <c r="DT215" s="198"/>
      <c r="DU215" s="198"/>
      <c r="DV215" s="198"/>
      <c r="DW215" s="198"/>
      <c r="DX215" s="198"/>
      <c r="DY215" s="198"/>
      <c r="DZ215" s="198"/>
      <c r="EA215" s="198"/>
      <c r="EB215" s="198"/>
      <c r="EC215" s="198"/>
      <c r="ED215" s="198"/>
      <c r="EE215" s="198"/>
      <c r="EF215" s="198"/>
      <c r="EG215" s="198"/>
      <c r="EH215" s="198"/>
      <c r="EI215" s="198"/>
      <c r="EJ215" s="198"/>
      <c r="EK215" s="198"/>
      <c r="EL215" s="198"/>
      <c r="EM215" s="198"/>
      <c r="EN215" s="198"/>
      <c r="EO215" s="198"/>
      <c r="EP215" s="198"/>
      <c r="EQ215" s="198"/>
      <c r="ER215" s="198"/>
      <c r="ES215" s="198"/>
      <c r="ET215" s="198"/>
      <c r="EU215" s="198"/>
      <c r="EV215" s="198"/>
      <c r="EW215" s="198"/>
      <c r="EX215" s="198"/>
      <c r="EY215" s="198"/>
      <c r="EZ215" s="198"/>
      <c r="FA215" s="198"/>
      <c r="FB215" s="198"/>
      <c r="FC215" s="198"/>
      <c r="FD215" s="198"/>
      <c r="FE215" s="198"/>
      <c r="FF215" s="198"/>
      <c r="FG215" s="198"/>
      <c r="FH215" s="198"/>
      <c r="FI215" s="198"/>
      <c r="FJ215" s="198"/>
      <c r="FK215" s="198"/>
      <c r="FL215" s="198"/>
      <c r="FM215" s="198"/>
      <c r="FN215" s="198"/>
      <c r="FO215" s="198"/>
      <c r="FP215" s="198"/>
      <c r="FQ215" s="198"/>
      <c r="FR215" s="198"/>
      <c r="FS215" s="198"/>
      <c r="FT215" s="198"/>
      <c r="FU215" s="198"/>
      <c r="FV215" s="198"/>
      <c r="FW215" s="198"/>
    </row>
    <row r="216" spans="1:179" s="200" customFormat="1" ht="45" x14ac:dyDescent="0.25">
      <c r="A216" s="194">
        <f t="shared" si="3"/>
        <v>201</v>
      </c>
      <c r="B216" s="195" t="s">
        <v>694</v>
      </c>
      <c r="C216" s="196" t="s">
        <v>237</v>
      </c>
      <c r="D216" s="197">
        <v>0</v>
      </c>
      <c r="E216" s="197"/>
      <c r="F216" s="197">
        <v>2</v>
      </c>
      <c r="G216" s="197">
        <v>2015</v>
      </c>
      <c r="H216" s="197">
        <v>2015</v>
      </c>
      <c r="I216" s="197" t="s">
        <v>265</v>
      </c>
      <c r="J216" s="197" t="s">
        <v>266</v>
      </c>
      <c r="K216" s="197" t="s">
        <v>266</v>
      </c>
      <c r="L216" s="197" t="s">
        <v>266</v>
      </c>
      <c r="M216" s="198"/>
      <c r="N216" s="198"/>
      <c r="O216" s="198"/>
      <c r="P216" s="198"/>
      <c r="Q216" s="198"/>
      <c r="R216" s="198"/>
      <c r="S216" s="198"/>
      <c r="T216" s="198"/>
      <c r="U216" s="198"/>
      <c r="V216" s="198"/>
      <c r="W216" s="198"/>
      <c r="X216" s="198"/>
      <c r="Y216" s="198"/>
      <c r="Z216" s="198"/>
      <c r="AA216" s="198"/>
      <c r="AB216" s="198"/>
      <c r="AC216" s="198"/>
      <c r="AD216" s="198"/>
      <c r="AE216" s="198"/>
      <c r="AF216" s="198"/>
      <c r="AG216" s="198"/>
      <c r="AH216" s="198"/>
      <c r="AI216" s="198"/>
      <c r="AJ216" s="198"/>
      <c r="AK216" s="198"/>
      <c r="AL216" s="198"/>
      <c r="AM216" s="198"/>
      <c r="AN216" s="198"/>
      <c r="AO216" s="198"/>
      <c r="AP216" s="198"/>
      <c r="AQ216" s="198"/>
      <c r="AR216" s="198"/>
      <c r="AS216" s="198"/>
      <c r="AT216" s="198"/>
      <c r="AU216" s="198"/>
      <c r="AV216" s="198"/>
      <c r="AW216" s="198"/>
      <c r="AX216" s="198"/>
      <c r="AY216" s="198"/>
      <c r="AZ216" s="198"/>
      <c r="BA216" s="198"/>
      <c r="BB216" s="198"/>
      <c r="BC216" s="198"/>
      <c r="BD216" s="198"/>
      <c r="BE216" s="198"/>
      <c r="BF216" s="198"/>
      <c r="BG216" s="198"/>
      <c r="BH216" s="198"/>
      <c r="BI216" s="198"/>
      <c r="BJ216" s="198"/>
      <c r="BK216" s="198"/>
      <c r="BL216" s="198"/>
      <c r="BM216" s="198"/>
      <c r="BN216" s="198"/>
      <c r="BO216" s="198"/>
      <c r="BP216" s="198"/>
      <c r="BQ216" s="198"/>
      <c r="BR216" s="198"/>
      <c r="BS216" s="198"/>
      <c r="BT216" s="198"/>
      <c r="BU216" s="198"/>
      <c r="BV216" s="198"/>
      <c r="BW216" s="198"/>
      <c r="BX216" s="198"/>
      <c r="BY216" s="198"/>
      <c r="BZ216" s="198"/>
      <c r="CA216" s="198"/>
      <c r="CB216" s="198"/>
      <c r="CC216" s="198"/>
      <c r="CD216" s="198"/>
      <c r="CE216" s="198"/>
      <c r="CF216" s="198"/>
      <c r="CG216" s="198"/>
      <c r="CH216" s="198"/>
      <c r="CI216" s="198"/>
      <c r="CJ216" s="198"/>
      <c r="CK216" s="198"/>
      <c r="CL216" s="198"/>
      <c r="CM216" s="198"/>
      <c r="CN216" s="198"/>
      <c r="CO216" s="198"/>
      <c r="CP216" s="198"/>
      <c r="CQ216" s="198"/>
      <c r="CR216" s="198"/>
      <c r="CS216" s="198"/>
      <c r="CT216" s="198"/>
      <c r="CU216" s="198"/>
      <c r="CV216" s="198"/>
      <c r="CW216" s="198"/>
      <c r="CX216" s="198"/>
      <c r="CY216" s="198"/>
      <c r="CZ216" s="198"/>
      <c r="DA216" s="198"/>
      <c r="DB216" s="198"/>
      <c r="DC216" s="198"/>
      <c r="DD216" s="198"/>
      <c r="DE216" s="198"/>
      <c r="DF216" s="198"/>
      <c r="DG216" s="198"/>
      <c r="DH216" s="198"/>
      <c r="DI216" s="198"/>
      <c r="DJ216" s="198"/>
      <c r="DK216" s="198"/>
      <c r="DL216" s="198"/>
      <c r="DM216" s="198"/>
      <c r="DN216" s="198"/>
      <c r="DO216" s="198"/>
      <c r="DP216" s="198"/>
      <c r="DQ216" s="198"/>
      <c r="DR216" s="198"/>
      <c r="DS216" s="198"/>
      <c r="DT216" s="198"/>
      <c r="DU216" s="198"/>
      <c r="DV216" s="198"/>
      <c r="DW216" s="198"/>
      <c r="DX216" s="198"/>
      <c r="DY216" s="198"/>
      <c r="DZ216" s="198"/>
      <c r="EA216" s="198"/>
      <c r="EB216" s="198"/>
      <c r="EC216" s="198"/>
      <c r="ED216" s="198"/>
      <c r="EE216" s="198"/>
      <c r="EF216" s="198"/>
      <c r="EG216" s="198"/>
      <c r="EH216" s="198"/>
      <c r="EI216" s="198"/>
      <c r="EJ216" s="198"/>
      <c r="EK216" s="198"/>
      <c r="EL216" s="198"/>
      <c r="EM216" s="198"/>
      <c r="EN216" s="198"/>
      <c r="EO216" s="198"/>
      <c r="EP216" s="198"/>
      <c r="EQ216" s="198"/>
      <c r="ER216" s="198"/>
      <c r="ES216" s="198"/>
      <c r="ET216" s="198"/>
      <c r="EU216" s="198"/>
      <c r="EV216" s="198"/>
      <c r="EW216" s="198"/>
      <c r="EX216" s="198"/>
      <c r="EY216" s="198"/>
      <c r="EZ216" s="198"/>
      <c r="FA216" s="198"/>
      <c r="FB216" s="198"/>
      <c r="FC216" s="198"/>
      <c r="FD216" s="198"/>
      <c r="FE216" s="198"/>
      <c r="FF216" s="198"/>
      <c r="FG216" s="198"/>
      <c r="FH216" s="198"/>
      <c r="FI216" s="198"/>
      <c r="FJ216" s="198"/>
      <c r="FK216" s="198"/>
      <c r="FL216" s="198"/>
      <c r="FM216" s="198"/>
      <c r="FN216" s="198"/>
      <c r="FO216" s="198"/>
      <c r="FP216" s="198"/>
      <c r="FQ216" s="198"/>
      <c r="FR216" s="198"/>
      <c r="FS216" s="198"/>
      <c r="FT216" s="198"/>
      <c r="FU216" s="198"/>
      <c r="FV216" s="198"/>
      <c r="FW216" s="198"/>
    </row>
    <row r="217" spans="1:179" s="200" customFormat="1" ht="45" x14ac:dyDescent="0.25">
      <c r="A217" s="194">
        <f t="shared" si="3"/>
        <v>202</v>
      </c>
      <c r="B217" s="195" t="s">
        <v>708</v>
      </c>
      <c r="C217" s="196" t="s">
        <v>237</v>
      </c>
      <c r="D217" s="197">
        <v>0</v>
      </c>
      <c r="E217" s="197"/>
      <c r="F217" s="197">
        <v>1.5379999076923077</v>
      </c>
      <c r="G217" s="197">
        <v>2014</v>
      </c>
      <c r="H217" s="197">
        <v>2015</v>
      </c>
      <c r="I217" s="197" t="s">
        <v>265</v>
      </c>
      <c r="J217" s="197" t="s">
        <v>266</v>
      </c>
      <c r="K217" s="197" t="s">
        <v>266</v>
      </c>
      <c r="L217" s="197" t="s">
        <v>266</v>
      </c>
      <c r="M217" s="198"/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8"/>
      <c r="Y217" s="198"/>
      <c r="Z217" s="198"/>
      <c r="AA217" s="198"/>
      <c r="AB217" s="198"/>
      <c r="AC217" s="198"/>
      <c r="AD217" s="198"/>
      <c r="AE217" s="198"/>
      <c r="AF217" s="198"/>
      <c r="AG217" s="198"/>
      <c r="AH217" s="198"/>
      <c r="AI217" s="198"/>
      <c r="AJ217" s="198"/>
      <c r="AK217" s="198"/>
      <c r="AL217" s="198"/>
      <c r="AM217" s="198"/>
      <c r="AN217" s="198"/>
      <c r="AO217" s="198"/>
      <c r="AP217" s="198"/>
      <c r="AQ217" s="198"/>
      <c r="AR217" s="198"/>
      <c r="AS217" s="198"/>
      <c r="AT217" s="198"/>
      <c r="AU217" s="198"/>
      <c r="AV217" s="198"/>
      <c r="AW217" s="198"/>
      <c r="AX217" s="198"/>
      <c r="AY217" s="198"/>
      <c r="AZ217" s="198"/>
      <c r="BA217" s="198"/>
      <c r="BB217" s="198"/>
      <c r="BC217" s="198"/>
      <c r="BD217" s="198"/>
      <c r="BE217" s="198"/>
      <c r="BF217" s="198"/>
      <c r="BG217" s="198"/>
      <c r="BH217" s="198"/>
      <c r="BI217" s="198"/>
      <c r="BJ217" s="198"/>
      <c r="BK217" s="198"/>
      <c r="BL217" s="198"/>
      <c r="BM217" s="198"/>
      <c r="BN217" s="198"/>
      <c r="BO217" s="198"/>
      <c r="BP217" s="198"/>
      <c r="BQ217" s="198"/>
      <c r="BR217" s="198"/>
      <c r="BS217" s="198"/>
      <c r="BT217" s="198"/>
      <c r="BU217" s="198"/>
      <c r="BV217" s="198"/>
      <c r="BW217" s="198"/>
      <c r="BX217" s="198"/>
      <c r="BY217" s="198"/>
      <c r="BZ217" s="198"/>
      <c r="CA217" s="198"/>
      <c r="CB217" s="198"/>
      <c r="CC217" s="198"/>
      <c r="CD217" s="198"/>
      <c r="CE217" s="198"/>
      <c r="CF217" s="198"/>
      <c r="CG217" s="198"/>
      <c r="CH217" s="198"/>
      <c r="CI217" s="198"/>
      <c r="CJ217" s="198"/>
      <c r="CK217" s="198"/>
      <c r="CL217" s="198"/>
      <c r="CM217" s="198"/>
      <c r="CN217" s="198"/>
      <c r="CO217" s="198"/>
      <c r="CP217" s="198"/>
      <c r="CQ217" s="198"/>
      <c r="CR217" s="198"/>
      <c r="CS217" s="198"/>
      <c r="CT217" s="198"/>
      <c r="CU217" s="198"/>
      <c r="CV217" s="198"/>
      <c r="CW217" s="198"/>
      <c r="CX217" s="198"/>
      <c r="CY217" s="198"/>
      <c r="CZ217" s="198"/>
      <c r="DA217" s="198"/>
      <c r="DB217" s="198"/>
      <c r="DC217" s="198"/>
      <c r="DD217" s="198"/>
      <c r="DE217" s="198"/>
      <c r="DF217" s="198"/>
      <c r="DG217" s="198"/>
      <c r="DH217" s="198"/>
      <c r="DI217" s="198"/>
      <c r="DJ217" s="198"/>
      <c r="DK217" s="198"/>
      <c r="DL217" s="198"/>
      <c r="DM217" s="198"/>
      <c r="DN217" s="198"/>
      <c r="DO217" s="198"/>
      <c r="DP217" s="198"/>
      <c r="DQ217" s="198"/>
      <c r="DR217" s="198"/>
      <c r="DS217" s="198"/>
      <c r="DT217" s="198"/>
      <c r="DU217" s="198"/>
      <c r="DV217" s="198"/>
      <c r="DW217" s="198"/>
      <c r="DX217" s="198"/>
      <c r="DY217" s="198"/>
      <c r="DZ217" s="198"/>
      <c r="EA217" s="198"/>
      <c r="EB217" s="198"/>
      <c r="EC217" s="198"/>
      <c r="ED217" s="198"/>
      <c r="EE217" s="198"/>
      <c r="EF217" s="198"/>
      <c r="EG217" s="198"/>
      <c r="EH217" s="198"/>
      <c r="EI217" s="198"/>
      <c r="EJ217" s="198"/>
      <c r="EK217" s="198"/>
      <c r="EL217" s="198"/>
      <c r="EM217" s="198"/>
      <c r="EN217" s="198"/>
      <c r="EO217" s="198"/>
      <c r="EP217" s="198"/>
      <c r="EQ217" s="198"/>
      <c r="ER217" s="198"/>
      <c r="ES217" s="198"/>
      <c r="ET217" s="198"/>
      <c r="EU217" s="198"/>
      <c r="EV217" s="198"/>
      <c r="EW217" s="198"/>
      <c r="EX217" s="198"/>
      <c r="EY217" s="198"/>
      <c r="EZ217" s="198"/>
      <c r="FA217" s="198"/>
      <c r="FB217" s="198"/>
      <c r="FC217" s="198"/>
      <c r="FD217" s="198"/>
      <c r="FE217" s="198"/>
      <c r="FF217" s="198"/>
      <c r="FG217" s="198"/>
      <c r="FH217" s="198"/>
      <c r="FI217" s="198"/>
      <c r="FJ217" s="198"/>
      <c r="FK217" s="198"/>
      <c r="FL217" s="198"/>
      <c r="FM217" s="198"/>
      <c r="FN217" s="198"/>
      <c r="FO217" s="198"/>
      <c r="FP217" s="198"/>
      <c r="FQ217" s="198"/>
      <c r="FR217" s="198"/>
      <c r="FS217" s="198"/>
      <c r="FT217" s="198"/>
      <c r="FU217" s="198"/>
      <c r="FV217" s="198"/>
      <c r="FW217" s="198"/>
    </row>
    <row r="218" spans="1:179" s="200" customFormat="1" ht="45" x14ac:dyDescent="0.25">
      <c r="A218" s="194">
        <f t="shared" si="3"/>
        <v>203</v>
      </c>
      <c r="B218" s="195" t="s">
        <v>712</v>
      </c>
      <c r="C218" s="196" t="s">
        <v>237</v>
      </c>
      <c r="D218" s="197">
        <v>0</v>
      </c>
      <c r="E218" s="197"/>
      <c r="F218" s="197">
        <v>1.3382101846153844</v>
      </c>
      <c r="G218" s="197">
        <v>2014</v>
      </c>
      <c r="H218" s="197">
        <v>2015</v>
      </c>
      <c r="I218" s="197" t="s">
        <v>265</v>
      </c>
      <c r="J218" s="197" t="s">
        <v>266</v>
      </c>
      <c r="K218" s="197" t="s">
        <v>266</v>
      </c>
      <c r="L218" s="197" t="s">
        <v>266</v>
      </c>
      <c r="M218" s="198"/>
      <c r="N218" s="198"/>
      <c r="O218" s="198"/>
      <c r="P218" s="198"/>
      <c r="Q218" s="198"/>
      <c r="R218" s="198"/>
      <c r="S218" s="198"/>
      <c r="T218" s="198"/>
      <c r="U218" s="198"/>
      <c r="V218" s="198"/>
      <c r="W218" s="198"/>
      <c r="X218" s="198"/>
      <c r="Y218" s="198"/>
      <c r="Z218" s="198"/>
      <c r="AA218" s="198"/>
      <c r="AB218" s="198"/>
      <c r="AC218" s="198"/>
      <c r="AD218" s="198"/>
      <c r="AE218" s="198"/>
      <c r="AF218" s="198"/>
      <c r="AG218" s="198"/>
      <c r="AH218" s="198"/>
      <c r="AI218" s="198"/>
      <c r="AJ218" s="198"/>
      <c r="AK218" s="198"/>
      <c r="AL218" s="198"/>
      <c r="AM218" s="198"/>
      <c r="AN218" s="198"/>
      <c r="AO218" s="198"/>
      <c r="AP218" s="198"/>
      <c r="AQ218" s="198"/>
      <c r="AR218" s="198"/>
      <c r="AS218" s="198"/>
      <c r="AT218" s="198"/>
      <c r="AU218" s="198"/>
      <c r="AV218" s="198"/>
      <c r="AW218" s="198"/>
      <c r="AX218" s="198"/>
      <c r="AY218" s="198"/>
      <c r="AZ218" s="198"/>
      <c r="BA218" s="198"/>
      <c r="BB218" s="198"/>
      <c r="BC218" s="198"/>
      <c r="BD218" s="198"/>
      <c r="BE218" s="198"/>
      <c r="BF218" s="198"/>
      <c r="BG218" s="198"/>
      <c r="BH218" s="198"/>
      <c r="BI218" s="198"/>
      <c r="BJ218" s="198"/>
      <c r="BK218" s="198"/>
      <c r="BL218" s="198"/>
      <c r="BM218" s="198"/>
      <c r="BN218" s="198"/>
      <c r="BO218" s="198"/>
      <c r="BP218" s="198"/>
      <c r="BQ218" s="198"/>
      <c r="BR218" s="198"/>
      <c r="BS218" s="198"/>
      <c r="BT218" s="198"/>
      <c r="BU218" s="198"/>
      <c r="BV218" s="198"/>
      <c r="BW218" s="198"/>
      <c r="BX218" s="198"/>
      <c r="BY218" s="198"/>
      <c r="BZ218" s="198"/>
      <c r="CA218" s="198"/>
      <c r="CB218" s="198"/>
      <c r="CC218" s="198"/>
      <c r="CD218" s="198"/>
      <c r="CE218" s="198"/>
      <c r="CF218" s="198"/>
      <c r="CG218" s="198"/>
      <c r="CH218" s="198"/>
      <c r="CI218" s="198"/>
      <c r="CJ218" s="198"/>
      <c r="CK218" s="198"/>
      <c r="CL218" s="198"/>
      <c r="CM218" s="198"/>
      <c r="CN218" s="198"/>
      <c r="CO218" s="198"/>
      <c r="CP218" s="198"/>
      <c r="CQ218" s="198"/>
      <c r="CR218" s="198"/>
      <c r="CS218" s="198"/>
      <c r="CT218" s="198"/>
      <c r="CU218" s="198"/>
      <c r="CV218" s="198"/>
      <c r="CW218" s="198"/>
      <c r="CX218" s="198"/>
      <c r="CY218" s="198"/>
      <c r="CZ218" s="198"/>
      <c r="DA218" s="198"/>
      <c r="DB218" s="198"/>
      <c r="DC218" s="198"/>
      <c r="DD218" s="198"/>
      <c r="DE218" s="198"/>
      <c r="DF218" s="198"/>
      <c r="DG218" s="198"/>
      <c r="DH218" s="198"/>
      <c r="DI218" s="198"/>
      <c r="DJ218" s="198"/>
      <c r="DK218" s="198"/>
      <c r="DL218" s="198"/>
      <c r="DM218" s="198"/>
      <c r="DN218" s="198"/>
      <c r="DO218" s="198"/>
      <c r="DP218" s="198"/>
      <c r="DQ218" s="198"/>
      <c r="DR218" s="198"/>
      <c r="DS218" s="198"/>
      <c r="DT218" s="198"/>
      <c r="DU218" s="198"/>
      <c r="DV218" s="198"/>
      <c r="DW218" s="198"/>
      <c r="DX218" s="198"/>
      <c r="DY218" s="198"/>
      <c r="DZ218" s="198"/>
      <c r="EA218" s="198"/>
      <c r="EB218" s="198"/>
      <c r="EC218" s="198"/>
      <c r="ED218" s="198"/>
      <c r="EE218" s="198"/>
      <c r="EF218" s="198"/>
      <c r="EG218" s="198"/>
      <c r="EH218" s="198"/>
      <c r="EI218" s="198"/>
      <c r="EJ218" s="198"/>
      <c r="EK218" s="198"/>
      <c r="EL218" s="198"/>
      <c r="EM218" s="198"/>
      <c r="EN218" s="198"/>
      <c r="EO218" s="198"/>
      <c r="EP218" s="198"/>
      <c r="EQ218" s="198"/>
      <c r="ER218" s="198"/>
      <c r="ES218" s="198"/>
      <c r="ET218" s="198"/>
      <c r="EU218" s="198"/>
      <c r="EV218" s="198"/>
      <c r="EW218" s="198"/>
      <c r="EX218" s="198"/>
      <c r="EY218" s="198"/>
      <c r="EZ218" s="198"/>
      <c r="FA218" s="198"/>
      <c r="FB218" s="198"/>
      <c r="FC218" s="198"/>
      <c r="FD218" s="198"/>
      <c r="FE218" s="198"/>
      <c r="FF218" s="198"/>
      <c r="FG218" s="198"/>
      <c r="FH218" s="198"/>
      <c r="FI218" s="198"/>
      <c r="FJ218" s="198"/>
      <c r="FK218" s="198"/>
      <c r="FL218" s="198"/>
      <c r="FM218" s="198"/>
      <c r="FN218" s="198"/>
      <c r="FO218" s="198"/>
      <c r="FP218" s="198"/>
      <c r="FQ218" s="198"/>
      <c r="FR218" s="198"/>
      <c r="FS218" s="198"/>
      <c r="FT218" s="198"/>
      <c r="FU218" s="198"/>
      <c r="FV218" s="198"/>
      <c r="FW218" s="198"/>
    </row>
    <row r="219" spans="1:179" s="200" customFormat="1" ht="45" x14ac:dyDescent="0.25">
      <c r="A219" s="194">
        <f t="shared" si="3"/>
        <v>204</v>
      </c>
      <c r="B219" s="195" t="s">
        <v>716</v>
      </c>
      <c r="C219" s="196" t="s">
        <v>237</v>
      </c>
      <c r="D219" s="197">
        <v>0</v>
      </c>
      <c r="E219" s="197"/>
      <c r="F219" s="197">
        <v>2.6260483230769234</v>
      </c>
      <c r="G219" s="197">
        <v>2014</v>
      </c>
      <c r="H219" s="197">
        <v>2015</v>
      </c>
      <c r="I219" s="197" t="s">
        <v>265</v>
      </c>
      <c r="J219" s="197" t="s">
        <v>266</v>
      </c>
      <c r="K219" s="197" t="s">
        <v>266</v>
      </c>
      <c r="L219" s="197" t="s">
        <v>266</v>
      </c>
      <c r="M219" s="198"/>
      <c r="N219" s="198"/>
      <c r="O219" s="198"/>
      <c r="P219" s="198"/>
      <c r="Q219" s="198"/>
      <c r="R219" s="198"/>
      <c r="S219" s="198"/>
      <c r="T219" s="198"/>
      <c r="U219" s="198"/>
      <c r="V219" s="198"/>
      <c r="W219" s="198"/>
      <c r="X219" s="198"/>
      <c r="Y219" s="198"/>
      <c r="Z219" s="198"/>
      <c r="AA219" s="198"/>
      <c r="AB219" s="198"/>
      <c r="AC219" s="198"/>
      <c r="AD219" s="198"/>
      <c r="AE219" s="198"/>
      <c r="AF219" s="198"/>
      <c r="AG219" s="198"/>
      <c r="AH219" s="198"/>
      <c r="AI219" s="198"/>
      <c r="AJ219" s="198"/>
      <c r="AK219" s="198"/>
      <c r="AL219" s="198"/>
      <c r="AM219" s="198"/>
      <c r="AN219" s="198"/>
      <c r="AO219" s="198"/>
      <c r="AP219" s="198"/>
      <c r="AQ219" s="198"/>
      <c r="AR219" s="198"/>
      <c r="AS219" s="198"/>
      <c r="AT219" s="198"/>
      <c r="AU219" s="198"/>
      <c r="AV219" s="198"/>
      <c r="AW219" s="198"/>
      <c r="AX219" s="198"/>
      <c r="AY219" s="198"/>
      <c r="AZ219" s="198"/>
      <c r="BA219" s="198"/>
      <c r="BB219" s="198"/>
      <c r="BC219" s="198"/>
      <c r="BD219" s="198"/>
      <c r="BE219" s="198"/>
      <c r="BF219" s="198"/>
      <c r="BG219" s="198"/>
      <c r="BH219" s="198"/>
      <c r="BI219" s="198"/>
      <c r="BJ219" s="198"/>
      <c r="BK219" s="198"/>
      <c r="BL219" s="198"/>
      <c r="BM219" s="198"/>
      <c r="BN219" s="198"/>
      <c r="BO219" s="198"/>
      <c r="BP219" s="198"/>
      <c r="BQ219" s="198"/>
      <c r="BR219" s="198"/>
      <c r="BS219" s="198"/>
      <c r="BT219" s="198"/>
      <c r="BU219" s="198"/>
      <c r="BV219" s="198"/>
      <c r="BW219" s="198"/>
      <c r="BX219" s="198"/>
      <c r="BY219" s="198"/>
      <c r="BZ219" s="198"/>
      <c r="CA219" s="198"/>
      <c r="CB219" s="198"/>
      <c r="CC219" s="198"/>
      <c r="CD219" s="198"/>
      <c r="CE219" s="198"/>
      <c r="CF219" s="198"/>
      <c r="CG219" s="198"/>
      <c r="CH219" s="198"/>
      <c r="CI219" s="198"/>
      <c r="CJ219" s="198"/>
      <c r="CK219" s="198"/>
      <c r="CL219" s="198"/>
      <c r="CM219" s="198"/>
      <c r="CN219" s="198"/>
      <c r="CO219" s="198"/>
      <c r="CP219" s="198"/>
      <c r="CQ219" s="198"/>
      <c r="CR219" s="198"/>
      <c r="CS219" s="198"/>
      <c r="CT219" s="198"/>
      <c r="CU219" s="198"/>
      <c r="CV219" s="198"/>
      <c r="CW219" s="198"/>
      <c r="CX219" s="198"/>
      <c r="CY219" s="198"/>
      <c r="CZ219" s="198"/>
      <c r="DA219" s="198"/>
      <c r="DB219" s="198"/>
      <c r="DC219" s="198"/>
      <c r="DD219" s="198"/>
      <c r="DE219" s="198"/>
      <c r="DF219" s="198"/>
      <c r="DG219" s="198"/>
      <c r="DH219" s="198"/>
      <c r="DI219" s="198"/>
      <c r="DJ219" s="198"/>
      <c r="DK219" s="198"/>
      <c r="DL219" s="198"/>
      <c r="DM219" s="198"/>
      <c r="DN219" s="198"/>
      <c r="DO219" s="198"/>
      <c r="DP219" s="198"/>
      <c r="DQ219" s="198"/>
      <c r="DR219" s="198"/>
      <c r="DS219" s="198"/>
      <c r="DT219" s="198"/>
      <c r="DU219" s="198"/>
      <c r="DV219" s="198"/>
      <c r="DW219" s="198"/>
      <c r="DX219" s="198"/>
      <c r="DY219" s="198"/>
      <c r="DZ219" s="198"/>
      <c r="EA219" s="198"/>
      <c r="EB219" s="198"/>
      <c r="EC219" s="198"/>
      <c r="ED219" s="198"/>
      <c r="EE219" s="198"/>
      <c r="EF219" s="198"/>
      <c r="EG219" s="198"/>
      <c r="EH219" s="198"/>
      <c r="EI219" s="198"/>
      <c r="EJ219" s="198"/>
      <c r="EK219" s="198"/>
      <c r="EL219" s="198"/>
      <c r="EM219" s="198"/>
      <c r="EN219" s="198"/>
      <c r="EO219" s="198"/>
      <c r="EP219" s="198"/>
      <c r="EQ219" s="198"/>
      <c r="ER219" s="198"/>
      <c r="ES219" s="198"/>
      <c r="ET219" s="198"/>
      <c r="EU219" s="198"/>
      <c r="EV219" s="198"/>
      <c r="EW219" s="198"/>
      <c r="EX219" s="198"/>
      <c r="EY219" s="198"/>
      <c r="EZ219" s="198"/>
      <c r="FA219" s="198"/>
      <c r="FB219" s="198"/>
      <c r="FC219" s="198"/>
      <c r="FD219" s="198"/>
      <c r="FE219" s="198"/>
      <c r="FF219" s="198"/>
      <c r="FG219" s="198"/>
      <c r="FH219" s="198"/>
      <c r="FI219" s="198"/>
      <c r="FJ219" s="198"/>
      <c r="FK219" s="198"/>
      <c r="FL219" s="198"/>
      <c r="FM219" s="198"/>
      <c r="FN219" s="198"/>
      <c r="FO219" s="198"/>
      <c r="FP219" s="198"/>
      <c r="FQ219" s="198"/>
      <c r="FR219" s="198"/>
      <c r="FS219" s="198"/>
      <c r="FT219" s="198"/>
      <c r="FU219" s="198"/>
      <c r="FV219" s="198"/>
      <c r="FW219" s="198"/>
    </row>
    <row r="220" spans="1:179" s="200" customFormat="1" ht="45" x14ac:dyDescent="0.25">
      <c r="A220" s="194">
        <f t="shared" si="3"/>
        <v>205</v>
      </c>
      <c r="B220" s="195" t="s">
        <v>720</v>
      </c>
      <c r="C220" s="196" t="s">
        <v>237</v>
      </c>
      <c r="D220" s="197">
        <v>0</v>
      </c>
      <c r="E220" s="197"/>
      <c r="F220" s="197">
        <v>3.99</v>
      </c>
      <c r="G220" s="197">
        <v>2013</v>
      </c>
      <c r="H220" s="197">
        <v>2014</v>
      </c>
      <c r="I220" s="197" t="s">
        <v>265</v>
      </c>
      <c r="J220" s="197" t="s">
        <v>266</v>
      </c>
      <c r="K220" s="197" t="s">
        <v>266</v>
      </c>
      <c r="L220" s="197" t="s">
        <v>266</v>
      </c>
      <c r="M220" s="198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8"/>
      <c r="Y220" s="198"/>
      <c r="Z220" s="198"/>
      <c r="AA220" s="198"/>
      <c r="AB220" s="198"/>
      <c r="AC220" s="198"/>
      <c r="AD220" s="198"/>
      <c r="AE220" s="198"/>
      <c r="AF220" s="198"/>
      <c r="AG220" s="198"/>
      <c r="AH220" s="198"/>
      <c r="AI220" s="198"/>
      <c r="AJ220" s="198"/>
      <c r="AK220" s="198"/>
      <c r="AL220" s="198"/>
      <c r="AM220" s="198"/>
      <c r="AN220" s="198"/>
      <c r="AO220" s="198"/>
      <c r="AP220" s="198"/>
      <c r="AQ220" s="198"/>
      <c r="AR220" s="198"/>
      <c r="AS220" s="198"/>
      <c r="AT220" s="198"/>
      <c r="AU220" s="198"/>
      <c r="AV220" s="198"/>
      <c r="AW220" s="198"/>
      <c r="AX220" s="198"/>
      <c r="AY220" s="198"/>
      <c r="AZ220" s="198"/>
      <c r="BA220" s="198"/>
      <c r="BB220" s="198"/>
      <c r="BC220" s="198"/>
      <c r="BD220" s="198"/>
      <c r="BE220" s="198"/>
      <c r="BF220" s="198"/>
      <c r="BG220" s="198"/>
      <c r="BH220" s="198"/>
      <c r="BI220" s="198"/>
      <c r="BJ220" s="198"/>
      <c r="BK220" s="198"/>
      <c r="BL220" s="198"/>
      <c r="BM220" s="198"/>
      <c r="BN220" s="198"/>
      <c r="BO220" s="198"/>
      <c r="BP220" s="198"/>
      <c r="BQ220" s="198"/>
      <c r="BR220" s="198"/>
      <c r="BS220" s="198"/>
      <c r="BT220" s="198"/>
      <c r="BU220" s="198"/>
      <c r="BV220" s="198"/>
      <c r="BW220" s="198"/>
      <c r="BX220" s="198"/>
      <c r="BY220" s="198"/>
      <c r="BZ220" s="198"/>
      <c r="CA220" s="198"/>
      <c r="CB220" s="198"/>
      <c r="CC220" s="198"/>
      <c r="CD220" s="198"/>
      <c r="CE220" s="198"/>
      <c r="CF220" s="198"/>
      <c r="CG220" s="198"/>
      <c r="CH220" s="198"/>
      <c r="CI220" s="198"/>
      <c r="CJ220" s="198"/>
      <c r="CK220" s="198"/>
      <c r="CL220" s="198"/>
      <c r="CM220" s="198"/>
      <c r="CN220" s="198"/>
      <c r="CO220" s="198"/>
      <c r="CP220" s="198"/>
      <c r="CQ220" s="198"/>
      <c r="CR220" s="198"/>
      <c r="CS220" s="198"/>
      <c r="CT220" s="198"/>
      <c r="CU220" s="198"/>
      <c r="CV220" s="198"/>
      <c r="CW220" s="198"/>
      <c r="CX220" s="198"/>
      <c r="CY220" s="198"/>
      <c r="CZ220" s="198"/>
      <c r="DA220" s="198"/>
      <c r="DB220" s="198"/>
      <c r="DC220" s="198"/>
      <c r="DD220" s="198"/>
      <c r="DE220" s="198"/>
      <c r="DF220" s="198"/>
      <c r="DG220" s="198"/>
      <c r="DH220" s="198"/>
      <c r="DI220" s="198"/>
      <c r="DJ220" s="198"/>
      <c r="DK220" s="198"/>
      <c r="DL220" s="198"/>
      <c r="DM220" s="198"/>
      <c r="DN220" s="198"/>
      <c r="DO220" s="198"/>
      <c r="DP220" s="198"/>
      <c r="DQ220" s="198"/>
      <c r="DR220" s="198"/>
      <c r="DS220" s="198"/>
      <c r="DT220" s="198"/>
      <c r="DU220" s="198"/>
      <c r="DV220" s="198"/>
      <c r="DW220" s="198"/>
      <c r="DX220" s="198"/>
      <c r="DY220" s="198"/>
      <c r="DZ220" s="198"/>
      <c r="EA220" s="198"/>
      <c r="EB220" s="198"/>
      <c r="EC220" s="198"/>
      <c r="ED220" s="198"/>
      <c r="EE220" s="198"/>
      <c r="EF220" s="198"/>
      <c r="EG220" s="198"/>
      <c r="EH220" s="198"/>
      <c r="EI220" s="198"/>
      <c r="EJ220" s="198"/>
      <c r="EK220" s="198"/>
      <c r="EL220" s="198"/>
      <c r="EM220" s="198"/>
      <c r="EN220" s="198"/>
      <c r="EO220" s="198"/>
      <c r="EP220" s="198"/>
      <c r="EQ220" s="198"/>
      <c r="ER220" s="198"/>
      <c r="ES220" s="198"/>
      <c r="ET220" s="198"/>
      <c r="EU220" s="198"/>
      <c r="EV220" s="198"/>
      <c r="EW220" s="198"/>
      <c r="EX220" s="198"/>
      <c r="EY220" s="198"/>
      <c r="EZ220" s="198"/>
      <c r="FA220" s="198"/>
      <c r="FB220" s="198"/>
      <c r="FC220" s="198"/>
      <c r="FD220" s="198"/>
      <c r="FE220" s="198"/>
      <c r="FF220" s="198"/>
      <c r="FG220" s="198"/>
      <c r="FH220" s="198"/>
      <c r="FI220" s="198"/>
      <c r="FJ220" s="198"/>
      <c r="FK220" s="198"/>
      <c r="FL220" s="198"/>
      <c r="FM220" s="198"/>
      <c r="FN220" s="198"/>
      <c r="FO220" s="198"/>
      <c r="FP220" s="198"/>
      <c r="FQ220" s="198"/>
      <c r="FR220" s="198"/>
      <c r="FS220" s="198"/>
      <c r="FT220" s="198"/>
      <c r="FU220" s="198"/>
      <c r="FV220" s="198"/>
      <c r="FW220" s="198"/>
    </row>
    <row r="221" spans="1:179" s="200" customFormat="1" ht="45" x14ac:dyDescent="0.25">
      <c r="A221" s="194">
        <f t="shared" si="3"/>
        <v>206</v>
      </c>
      <c r="B221" s="195" t="s">
        <v>726</v>
      </c>
      <c r="C221" s="196" t="s">
        <v>237</v>
      </c>
      <c r="D221" s="197">
        <v>0</v>
      </c>
      <c r="E221" s="197"/>
      <c r="F221" s="197">
        <v>1.4825221750000004</v>
      </c>
      <c r="G221" s="197">
        <v>2014</v>
      </c>
      <c r="H221" s="197">
        <v>2016</v>
      </c>
      <c r="I221" s="197" t="s">
        <v>265</v>
      </c>
      <c r="J221" s="197" t="s">
        <v>266</v>
      </c>
      <c r="K221" s="197" t="s">
        <v>266</v>
      </c>
      <c r="L221" s="197" t="s">
        <v>266</v>
      </c>
      <c r="M221" s="198"/>
      <c r="N221" s="198"/>
      <c r="O221" s="198"/>
      <c r="P221" s="198"/>
      <c r="Q221" s="198"/>
      <c r="R221" s="198"/>
      <c r="S221" s="198"/>
      <c r="T221" s="198"/>
      <c r="U221" s="198"/>
      <c r="V221" s="198"/>
      <c r="W221" s="198"/>
      <c r="X221" s="198"/>
      <c r="Y221" s="198"/>
      <c r="Z221" s="198"/>
      <c r="AA221" s="198"/>
      <c r="AB221" s="198"/>
      <c r="AC221" s="198"/>
      <c r="AD221" s="198"/>
      <c r="AE221" s="198"/>
      <c r="AF221" s="198"/>
      <c r="AG221" s="198"/>
      <c r="AH221" s="198"/>
      <c r="AI221" s="198"/>
      <c r="AJ221" s="198"/>
      <c r="AK221" s="198"/>
      <c r="AL221" s="198"/>
      <c r="AM221" s="198"/>
      <c r="AN221" s="198"/>
      <c r="AO221" s="198"/>
      <c r="AP221" s="198"/>
      <c r="AQ221" s="198"/>
      <c r="AR221" s="198"/>
      <c r="AS221" s="198"/>
      <c r="AT221" s="198"/>
      <c r="AU221" s="198"/>
      <c r="AV221" s="198"/>
      <c r="AW221" s="198"/>
      <c r="AX221" s="198"/>
      <c r="AY221" s="198"/>
      <c r="AZ221" s="198"/>
      <c r="BA221" s="198"/>
      <c r="BB221" s="198"/>
      <c r="BC221" s="198"/>
      <c r="BD221" s="198"/>
      <c r="BE221" s="198"/>
      <c r="BF221" s="198"/>
      <c r="BG221" s="198"/>
      <c r="BH221" s="198"/>
      <c r="BI221" s="198"/>
      <c r="BJ221" s="198"/>
      <c r="BK221" s="198"/>
      <c r="BL221" s="198"/>
      <c r="BM221" s="198"/>
      <c r="BN221" s="198"/>
      <c r="BO221" s="198"/>
      <c r="BP221" s="198"/>
      <c r="BQ221" s="198"/>
      <c r="BR221" s="198"/>
      <c r="BS221" s="198"/>
      <c r="BT221" s="198"/>
      <c r="BU221" s="198"/>
      <c r="BV221" s="198"/>
      <c r="BW221" s="198"/>
      <c r="BX221" s="198"/>
      <c r="BY221" s="198"/>
      <c r="BZ221" s="198"/>
      <c r="CA221" s="198"/>
      <c r="CB221" s="198"/>
      <c r="CC221" s="198"/>
      <c r="CD221" s="198"/>
      <c r="CE221" s="198"/>
      <c r="CF221" s="198"/>
      <c r="CG221" s="198"/>
      <c r="CH221" s="198"/>
      <c r="CI221" s="198"/>
      <c r="CJ221" s="198"/>
      <c r="CK221" s="198"/>
      <c r="CL221" s="198"/>
      <c r="CM221" s="198"/>
      <c r="CN221" s="198"/>
      <c r="CO221" s="198"/>
      <c r="CP221" s="198"/>
      <c r="CQ221" s="198"/>
      <c r="CR221" s="198"/>
      <c r="CS221" s="198"/>
      <c r="CT221" s="198"/>
      <c r="CU221" s="198"/>
      <c r="CV221" s="198"/>
      <c r="CW221" s="198"/>
      <c r="CX221" s="198"/>
      <c r="CY221" s="198"/>
      <c r="CZ221" s="198"/>
      <c r="DA221" s="198"/>
      <c r="DB221" s="198"/>
      <c r="DC221" s="198"/>
      <c r="DD221" s="198"/>
      <c r="DE221" s="198"/>
      <c r="DF221" s="198"/>
      <c r="DG221" s="198"/>
      <c r="DH221" s="198"/>
      <c r="DI221" s="198"/>
      <c r="DJ221" s="198"/>
      <c r="DK221" s="198"/>
      <c r="DL221" s="198"/>
      <c r="DM221" s="198"/>
      <c r="DN221" s="198"/>
      <c r="DO221" s="198"/>
      <c r="DP221" s="198"/>
      <c r="DQ221" s="198"/>
      <c r="DR221" s="198"/>
      <c r="DS221" s="198"/>
      <c r="DT221" s="198"/>
      <c r="DU221" s="198"/>
      <c r="DV221" s="198"/>
      <c r="DW221" s="198"/>
      <c r="DX221" s="198"/>
      <c r="DY221" s="198"/>
      <c r="DZ221" s="198"/>
      <c r="EA221" s="198"/>
      <c r="EB221" s="198"/>
      <c r="EC221" s="198"/>
      <c r="ED221" s="198"/>
      <c r="EE221" s="198"/>
      <c r="EF221" s="198"/>
      <c r="EG221" s="198"/>
      <c r="EH221" s="198"/>
      <c r="EI221" s="198"/>
      <c r="EJ221" s="198"/>
      <c r="EK221" s="198"/>
      <c r="EL221" s="198"/>
      <c r="EM221" s="198"/>
      <c r="EN221" s="198"/>
      <c r="EO221" s="198"/>
      <c r="EP221" s="198"/>
      <c r="EQ221" s="198"/>
      <c r="ER221" s="198"/>
      <c r="ES221" s="198"/>
      <c r="ET221" s="198"/>
      <c r="EU221" s="198"/>
      <c r="EV221" s="198"/>
      <c r="EW221" s="198"/>
      <c r="EX221" s="198"/>
      <c r="EY221" s="198"/>
      <c r="EZ221" s="198"/>
      <c r="FA221" s="198"/>
      <c r="FB221" s="198"/>
      <c r="FC221" s="198"/>
      <c r="FD221" s="198"/>
      <c r="FE221" s="198"/>
      <c r="FF221" s="198"/>
      <c r="FG221" s="198"/>
      <c r="FH221" s="198"/>
      <c r="FI221" s="198"/>
      <c r="FJ221" s="198"/>
      <c r="FK221" s="198"/>
      <c r="FL221" s="198"/>
      <c r="FM221" s="198"/>
      <c r="FN221" s="198"/>
      <c r="FO221" s="198"/>
      <c r="FP221" s="198"/>
      <c r="FQ221" s="198"/>
      <c r="FR221" s="198"/>
      <c r="FS221" s="198"/>
      <c r="FT221" s="198"/>
      <c r="FU221" s="198"/>
      <c r="FV221" s="198"/>
      <c r="FW221" s="198"/>
    </row>
    <row r="222" spans="1:179" s="200" customFormat="1" ht="45" x14ac:dyDescent="0.25">
      <c r="A222" s="194">
        <f t="shared" si="3"/>
        <v>207</v>
      </c>
      <c r="B222" s="195" t="s">
        <v>729</v>
      </c>
      <c r="C222" s="196" t="s">
        <v>237</v>
      </c>
      <c r="D222" s="197">
        <v>0</v>
      </c>
      <c r="E222" s="197"/>
      <c r="F222" s="197">
        <v>3.78</v>
      </c>
      <c r="G222" s="197">
        <v>2013</v>
      </c>
      <c r="H222" s="197">
        <v>2014</v>
      </c>
      <c r="I222" s="197" t="s">
        <v>265</v>
      </c>
      <c r="J222" s="197" t="s">
        <v>266</v>
      </c>
      <c r="K222" s="197" t="s">
        <v>266</v>
      </c>
      <c r="L222" s="197" t="s">
        <v>266</v>
      </c>
      <c r="M222" s="198"/>
      <c r="N222" s="198"/>
      <c r="O222" s="198"/>
      <c r="P222" s="198"/>
      <c r="Q222" s="198"/>
      <c r="R222" s="198"/>
      <c r="S222" s="198"/>
      <c r="T222" s="198"/>
      <c r="U222" s="198"/>
      <c r="V222" s="198"/>
      <c r="W222" s="198"/>
      <c r="X222" s="198"/>
      <c r="Y222" s="198"/>
      <c r="Z222" s="198"/>
      <c r="AA222" s="198"/>
      <c r="AB222" s="198"/>
      <c r="AC222" s="198"/>
      <c r="AD222" s="198"/>
      <c r="AE222" s="198"/>
      <c r="AF222" s="198"/>
      <c r="AG222" s="198"/>
      <c r="AH222" s="198"/>
      <c r="AI222" s="198"/>
      <c r="AJ222" s="198"/>
      <c r="AK222" s="198"/>
      <c r="AL222" s="198"/>
      <c r="AM222" s="198"/>
      <c r="AN222" s="198"/>
      <c r="AO222" s="198"/>
      <c r="AP222" s="198"/>
      <c r="AQ222" s="198"/>
      <c r="AR222" s="198"/>
      <c r="AS222" s="198"/>
      <c r="AT222" s="198"/>
      <c r="AU222" s="198"/>
      <c r="AV222" s="198"/>
      <c r="AW222" s="198"/>
      <c r="AX222" s="198"/>
      <c r="AY222" s="198"/>
      <c r="AZ222" s="198"/>
      <c r="BA222" s="198"/>
      <c r="BB222" s="198"/>
      <c r="BC222" s="198"/>
      <c r="BD222" s="198"/>
      <c r="BE222" s="198"/>
      <c r="BF222" s="198"/>
      <c r="BG222" s="198"/>
      <c r="BH222" s="198"/>
      <c r="BI222" s="198"/>
      <c r="BJ222" s="198"/>
      <c r="BK222" s="198"/>
      <c r="BL222" s="198"/>
      <c r="BM222" s="198"/>
      <c r="BN222" s="198"/>
      <c r="BO222" s="198"/>
      <c r="BP222" s="198"/>
      <c r="BQ222" s="198"/>
      <c r="BR222" s="198"/>
      <c r="BS222" s="198"/>
      <c r="BT222" s="198"/>
      <c r="BU222" s="198"/>
      <c r="BV222" s="198"/>
      <c r="BW222" s="198"/>
      <c r="BX222" s="198"/>
      <c r="BY222" s="198"/>
      <c r="BZ222" s="198"/>
      <c r="CA222" s="198"/>
      <c r="CB222" s="198"/>
      <c r="CC222" s="198"/>
      <c r="CD222" s="198"/>
      <c r="CE222" s="198"/>
      <c r="CF222" s="198"/>
      <c r="CG222" s="198"/>
      <c r="CH222" s="198"/>
      <c r="CI222" s="198"/>
      <c r="CJ222" s="198"/>
      <c r="CK222" s="198"/>
      <c r="CL222" s="198"/>
      <c r="CM222" s="198"/>
      <c r="CN222" s="198"/>
      <c r="CO222" s="198"/>
      <c r="CP222" s="198"/>
      <c r="CQ222" s="198"/>
      <c r="CR222" s="198"/>
      <c r="CS222" s="198"/>
      <c r="CT222" s="198"/>
      <c r="CU222" s="198"/>
      <c r="CV222" s="198"/>
      <c r="CW222" s="198"/>
      <c r="CX222" s="198"/>
      <c r="CY222" s="198"/>
      <c r="CZ222" s="198"/>
      <c r="DA222" s="198"/>
      <c r="DB222" s="198"/>
      <c r="DC222" s="198"/>
      <c r="DD222" s="198"/>
      <c r="DE222" s="198"/>
      <c r="DF222" s="198"/>
      <c r="DG222" s="198"/>
      <c r="DH222" s="198"/>
      <c r="DI222" s="198"/>
      <c r="DJ222" s="198"/>
      <c r="DK222" s="198"/>
      <c r="DL222" s="198"/>
      <c r="DM222" s="198"/>
      <c r="DN222" s="198"/>
      <c r="DO222" s="198"/>
      <c r="DP222" s="198"/>
      <c r="DQ222" s="198"/>
      <c r="DR222" s="198"/>
      <c r="DS222" s="198"/>
      <c r="DT222" s="198"/>
      <c r="DU222" s="198"/>
      <c r="DV222" s="198"/>
      <c r="DW222" s="198"/>
      <c r="DX222" s="198"/>
      <c r="DY222" s="198"/>
      <c r="DZ222" s="198"/>
      <c r="EA222" s="198"/>
      <c r="EB222" s="198"/>
      <c r="EC222" s="198"/>
      <c r="ED222" s="198"/>
      <c r="EE222" s="198"/>
      <c r="EF222" s="198"/>
      <c r="EG222" s="198"/>
      <c r="EH222" s="198"/>
      <c r="EI222" s="198"/>
      <c r="EJ222" s="198"/>
      <c r="EK222" s="198"/>
      <c r="EL222" s="198"/>
      <c r="EM222" s="198"/>
      <c r="EN222" s="198"/>
      <c r="EO222" s="198"/>
      <c r="EP222" s="198"/>
      <c r="EQ222" s="198"/>
      <c r="ER222" s="198"/>
      <c r="ES222" s="198"/>
      <c r="ET222" s="198"/>
      <c r="EU222" s="198"/>
      <c r="EV222" s="198"/>
      <c r="EW222" s="198"/>
      <c r="EX222" s="198"/>
      <c r="EY222" s="198"/>
      <c r="EZ222" s="198"/>
      <c r="FA222" s="198"/>
      <c r="FB222" s="198"/>
      <c r="FC222" s="198"/>
      <c r="FD222" s="198"/>
      <c r="FE222" s="198"/>
      <c r="FF222" s="198"/>
      <c r="FG222" s="198"/>
      <c r="FH222" s="198"/>
      <c r="FI222" s="198"/>
      <c r="FJ222" s="198"/>
      <c r="FK222" s="198"/>
      <c r="FL222" s="198"/>
      <c r="FM222" s="198"/>
      <c r="FN222" s="198"/>
      <c r="FO222" s="198"/>
      <c r="FP222" s="198"/>
      <c r="FQ222" s="198"/>
      <c r="FR222" s="198"/>
      <c r="FS222" s="198"/>
      <c r="FT222" s="198"/>
      <c r="FU222" s="198"/>
      <c r="FV222" s="198"/>
      <c r="FW222" s="198"/>
    </row>
    <row r="223" spans="1:179" s="200" customFormat="1" ht="45" x14ac:dyDescent="0.25">
      <c r="A223" s="194">
        <f t="shared" si="3"/>
        <v>208</v>
      </c>
      <c r="B223" s="195" t="s">
        <v>730</v>
      </c>
      <c r="C223" s="196" t="s">
        <v>237</v>
      </c>
      <c r="D223" s="197">
        <v>0</v>
      </c>
      <c r="E223" s="197"/>
      <c r="F223" s="197">
        <v>0.91425245384615383</v>
      </c>
      <c r="G223" s="197">
        <v>2014</v>
      </c>
      <c r="H223" s="197">
        <v>2015</v>
      </c>
      <c r="I223" s="197" t="s">
        <v>265</v>
      </c>
      <c r="J223" s="197" t="s">
        <v>266</v>
      </c>
      <c r="K223" s="197" t="s">
        <v>266</v>
      </c>
      <c r="L223" s="197" t="s">
        <v>266</v>
      </c>
      <c r="M223" s="198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8"/>
      <c r="Y223" s="198"/>
      <c r="Z223" s="198"/>
      <c r="AA223" s="198"/>
      <c r="AB223" s="198"/>
      <c r="AC223" s="198"/>
      <c r="AD223" s="198"/>
      <c r="AE223" s="198"/>
      <c r="AF223" s="198"/>
      <c r="AG223" s="198"/>
      <c r="AH223" s="198"/>
      <c r="AI223" s="198"/>
      <c r="AJ223" s="198"/>
      <c r="AK223" s="198"/>
      <c r="AL223" s="198"/>
      <c r="AM223" s="198"/>
      <c r="AN223" s="198"/>
      <c r="AO223" s="198"/>
      <c r="AP223" s="198"/>
      <c r="AQ223" s="198"/>
      <c r="AR223" s="198"/>
      <c r="AS223" s="198"/>
      <c r="AT223" s="198"/>
      <c r="AU223" s="198"/>
      <c r="AV223" s="198"/>
      <c r="AW223" s="198"/>
      <c r="AX223" s="198"/>
      <c r="AY223" s="198"/>
      <c r="AZ223" s="198"/>
      <c r="BA223" s="198"/>
      <c r="BB223" s="198"/>
      <c r="BC223" s="198"/>
      <c r="BD223" s="198"/>
      <c r="BE223" s="198"/>
      <c r="BF223" s="198"/>
      <c r="BG223" s="198"/>
      <c r="BH223" s="198"/>
      <c r="BI223" s="198"/>
      <c r="BJ223" s="198"/>
      <c r="BK223" s="198"/>
      <c r="BL223" s="198"/>
      <c r="BM223" s="198"/>
      <c r="BN223" s="198"/>
      <c r="BO223" s="198"/>
      <c r="BP223" s="198"/>
      <c r="BQ223" s="198"/>
      <c r="BR223" s="198"/>
      <c r="BS223" s="198"/>
      <c r="BT223" s="198"/>
      <c r="BU223" s="198"/>
      <c r="BV223" s="198"/>
      <c r="BW223" s="198"/>
      <c r="BX223" s="198"/>
      <c r="BY223" s="198"/>
      <c r="BZ223" s="198"/>
      <c r="CA223" s="198"/>
      <c r="CB223" s="198"/>
      <c r="CC223" s="198"/>
      <c r="CD223" s="198"/>
      <c r="CE223" s="198"/>
      <c r="CF223" s="198"/>
      <c r="CG223" s="198"/>
      <c r="CH223" s="198"/>
      <c r="CI223" s="198"/>
      <c r="CJ223" s="198"/>
      <c r="CK223" s="198"/>
      <c r="CL223" s="198"/>
      <c r="CM223" s="198"/>
      <c r="CN223" s="198"/>
      <c r="CO223" s="198"/>
      <c r="CP223" s="198"/>
      <c r="CQ223" s="198"/>
      <c r="CR223" s="198"/>
      <c r="CS223" s="198"/>
      <c r="CT223" s="198"/>
      <c r="CU223" s="198"/>
      <c r="CV223" s="198"/>
      <c r="CW223" s="198"/>
      <c r="CX223" s="198"/>
      <c r="CY223" s="198"/>
      <c r="CZ223" s="198"/>
      <c r="DA223" s="198"/>
      <c r="DB223" s="198"/>
      <c r="DC223" s="198"/>
      <c r="DD223" s="198"/>
      <c r="DE223" s="198"/>
      <c r="DF223" s="198"/>
      <c r="DG223" s="198"/>
      <c r="DH223" s="198"/>
      <c r="DI223" s="198"/>
      <c r="DJ223" s="198"/>
      <c r="DK223" s="198"/>
      <c r="DL223" s="198"/>
      <c r="DM223" s="198"/>
      <c r="DN223" s="198"/>
      <c r="DO223" s="198"/>
      <c r="DP223" s="198"/>
      <c r="DQ223" s="198"/>
      <c r="DR223" s="198"/>
      <c r="DS223" s="198"/>
      <c r="DT223" s="198"/>
      <c r="DU223" s="198"/>
      <c r="DV223" s="198"/>
      <c r="DW223" s="198"/>
      <c r="DX223" s="198"/>
      <c r="DY223" s="198"/>
      <c r="DZ223" s="198"/>
      <c r="EA223" s="198"/>
      <c r="EB223" s="198"/>
      <c r="EC223" s="198"/>
      <c r="ED223" s="198"/>
      <c r="EE223" s="198"/>
      <c r="EF223" s="198"/>
      <c r="EG223" s="198"/>
      <c r="EH223" s="198"/>
      <c r="EI223" s="198"/>
      <c r="EJ223" s="198"/>
      <c r="EK223" s="198"/>
      <c r="EL223" s="198"/>
      <c r="EM223" s="198"/>
      <c r="EN223" s="198"/>
      <c r="EO223" s="198"/>
      <c r="EP223" s="198"/>
      <c r="EQ223" s="198"/>
      <c r="ER223" s="198"/>
      <c r="ES223" s="198"/>
      <c r="ET223" s="198"/>
      <c r="EU223" s="198"/>
      <c r="EV223" s="198"/>
      <c r="EW223" s="198"/>
      <c r="EX223" s="198"/>
      <c r="EY223" s="198"/>
      <c r="EZ223" s="198"/>
      <c r="FA223" s="198"/>
      <c r="FB223" s="198"/>
      <c r="FC223" s="198"/>
      <c r="FD223" s="198"/>
      <c r="FE223" s="198"/>
      <c r="FF223" s="198"/>
      <c r="FG223" s="198"/>
      <c r="FH223" s="198"/>
      <c r="FI223" s="198"/>
      <c r="FJ223" s="198"/>
      <c r="FK223" s="198"/>
      <c r="FL223" s="198"/>
      <c r="FM223" s="198"/>
      <c r="FN223" s="198"/>
      <c r="FO223" s="198"/>
      <c r="FP223" s="198"/>
      <c r="FQ223" s="198"/>
      <c r="FR223" s="198"/>
      <c r="FS223" s="198"/>
      <c r="FT223" s="198"/>
      <c r="FU223" s="198"/>
      <c r="FV223" s="198"/>
      <c r="FW223" s="198"/>
    </row>
    <row r="224" spans="1:179" s="200" customFormat="1" ht="45" x14ac:dyDescent="0.25">
      <c r="A224" s="194">
        <f t="shared" si="3"/>
        <v>209</v>
      </c>
      <c r="B224" s="195" t="s">
        <v>731</v>
      </c>
      <c r="C224" s="196" t="s">
        <v>237</v>
      </c>
      <c r="D224" s="197">
        <v>0</v>
      </c>
      <c r="E224" s="197"/>
      <c r="F224" s="197">
        <v>1.65</v>
      </c>
      <c r="G224" s="197">
        <v>2013</v>
      </c>
      <c r="H224" s="197">
        <v>2014</v>
      </c>
      <c r="I224" s="197" t="s">
        <v>265</v>
      </c>
      <c r="J224" s="197" t="s">
        <v>266</v>
      </c>
      <c r="K224" s="197" t="s">
        <v>266</v>
      </c>
      <c r="L224" s="197" t="s">
        <v>266</v>
      </c>
      <c r="M224" s="198"/>
      <c r="N224" s="198"/>
      <c r="O224" s="198"/>
      <c r="P224" s="198"/>
      <c r="Q224" s="198"/>
      <c r="R224" s="198"/>
      <c r="S224" s="198"/>
      <c r="T224" s="198"/>
      <c r="U224" s="198"/>
      <c r="V224" s="198"/>
      <c r="W224" s="198"/>
      <c r="X224" s="198"/>
      <c r="Y224" s="198"/>
      <c r="Z224" s="198"/>
      <c r="AA224" s="198"/>
      <c r="AB224" s="198"/>
      <c r="AC224" s="198"/>
      <c r="AD224" s="198"/>
      <c r="AE224" s="198"/>
      <c r="AF224" s="198"/>
      <c r="AG224" s="198"/>
      <c r="AH224" s="198"/>
      <c r="AI224" s="198"/>
      <c r="AJ224" s="198"/>
      <c r="AK224" s="198"/>
      <c r="AL224" s="198"/>
      <c r="AM224" s="198"/>
      <c r="AN224" s="198"/>
      <c r="AO224" s="198"/>
      <c r="AP224" s="198"/>
      <c r="AQ224" s="198"/>
      <c r="AR224" s="198"/>
      <c r="AS224" s="198"/>
      <c r="AT224" s="198"/>
      <c r="AU224" s="198"/>
      <c r="AV224" s="198"/>
      <c r="AW224" s="198"/>
      <c r="AX224" s="198"/>
      <c r="AY224" s="198"/>
      <c r="AZ224" s="198"/>
      <c r="BA224" s="198"/>
      <c r="BB224" s="198"/>
      <c r="BC224" s="198"/>
      <c r="BD224" s="198"/>
      <c r="BE224" s="198"/>
      <c r="BF224" s="198"/>
      <c r="BG224" s="198"/>
      <c r="BH224" s="198"/>
      <c r="BI224" s="198"/>
      <c r="BJ224" s="198"/>
      <c r="BK224" s="198"/>
      <c r="BL224" s="198"/>
      <c r="BM224" s="198"/>
      <c r="BN224" s="198"/>
      <c r="BO224" s="198"/>
      <c r="BP224" s="198"/>
      <c r="BQ224" s="198"/>
      <c r="BR224" s="198"/>
      <c r="BS224" s="198"/>
      <c r="BT224" s="198"/>
      <c r="BU224" s="198"/>
      <c r="BV224" s="198"/>
      <c r="BW224" s="198"/>
      <c r="BX224" s="198"/>
      <c r="BY224" s="198"/>
      <c r="BZ224" s="198"/>
      <c r="CA224" s="198"/>
      <c r="CB224" s="198"/>
      <c r="CC224" s="198"/>
      <c r="CD224" s="198"/>
      <c r="CE224" s="198"/>
      <c r="CF224" s="198"/>
      <c r="CG224" s="198"/>
      <c r="CH224" s="198"/>
      <c r="CI224" s="198"/>
      <c r="CJ224" s="198"/>
      <c r="CK224" s="198"/>
      <c r="CL224" s="198"/>
      <c r="CM224" s="198"/>
      <c r="CN224" s="198"/>
      <c r="CO224" s="198"/>
      <c r="CP224" s="198"/>
      <c r="CQ224" s="198"/>
      <c r="CR224" s="198"/>
      <c r="CS224" s="198"/>
      <c r="CT224" s="198"/>
      <c r="CU224" s="198"/>
      <c r="CV224" s="198"/>
      <c r="CW224" s="198"/>
      <c r="CX224" s="198"/>
      <c r="CY224" s="198"/>
      <c r="CZ224" s="198"/>
      <c r="DA224" s="198"/>
      <c r="DB224" s="198"/>
      <c r="DC224" s="198"/>
      <c r="DD224" s="198"/>
      <c r="DE224" s="198"/>
      <c r="DF224" s="198"/>
      <c r="DG224" s="198"/>
      <c r="DH224" s="198"/>
      <c r="DI224" s="198"/>
      <c r="DJ224" s="198"/>
      <c r="DK224" s="198"/>
      <c r="DL224" s="198"/>
      <c r="DM224" s="198"/>
      <c r="DN224" s="198"/>
      <c r="DO224" s="198"/>
      <c r="DP224" s="198"/>
      <c r="DQ224" s="198"/>
      <c r="DR224" s="198"/>
      <c r="DS224" s="198"/>
      <c r="DT224" s="198"/>
      <c r="DU224" s="198"/>
      <c r="DV224" s="198"/>
      <c r="DW224" s="198"/>
      <c r="DX224" s="198"/>
      <c r="DY224" s="198"/>
      <c r="DZ224" s="198"/>
      <c r="EA224" s="198"/>
      <c r="EB224" s="198"/>
      <c r="EC224" s="198"/>
      <c r="ED224" s="198"/>
      <c r="EE224" s="198"/>
      <c r="EF224" s="198"/>
      <c r="EG224" s="198"/>
      <c r="EH224" s="198"/>
      <c r="EI224" s="198"/>
      <c r="EJ224" s="198"/>
      <c r="EK224" s="198"/>
      <c r="EL224" s="198"/>
      <c r="EM224" s="198"/>
      <c r="EN224" s="198"/>
      <c r="EO224" s="198"/>
      <c r="EP224" s="198"/>
      <c r="EQ224" s="198"/>
      <c r="ER224" s="198"/>
      <c r="ES224" s="198"/>
      <c r="ET224" s="198"/>
      <c r="EU224" s="198"/>
      <c r="EV224" s="198"/>
      <c r="EW224" s="198"/>
      <c r="EX224" s="198"/>
      <c r="EY224" s="198"/>
      <c r="EZ224" s="198"/>
      <c r="FA224" s="198"/>
      <c r="FB224" s="198"/>
      <c r="FC224" s="198"/>
      <c r="FD224" s="198"/>
      <c r="FE224" s="198"/>
      <c r="FF224" s="198"/>
      <c r="FG224" s="198"/>
      <c r="FH224" s="198"/>
      <c r="FI224" s="198"/>
      <c r="FJ224" s="198"/>
      <c r="FK224" s="198"/>
      <c r="FL224" s="198"/>
      <c r="FM224" s="198"/>
      <c r="FN224" s="198"/>
      <c r="FO224" s="198"/>
      <c r="FP224" s="198"/>
      <c r="FQ224" s="198"/>
      <c r="FR224" s="198"/>
      <c r="FS224" s="198"/>
      <c r="FT224" s="198"/>
      <c r="FU224" s="198"/>
      <c r="FV224" s="198"/>
      <c r="FW224" s="198"/>
    </row>
    <row r="225" spans="1:179" s="200" customFormat="1" ht="60" x14ac:dyDescent="0.25">
      <c r="A225" s="194">
        <f t="shared" si="3"/>
        <v>210</v>
      </c>
      <c r="B225" s="195" t="s">
        <v>732</v>
      </c>
      <c r="C225" s="196" t="s">
        <v>237</v>
      </c>
      <c r="D225" s="197">
        <v>0</v>
      </c>
      <c r="E225" s="197"/>
      <c r="F225" s="197">
        <v>0.29120434615384611</v>
      </c>
      <c r="G225" s="197">
        <v>2014</v>
      </c>
      <c r="H225" s="197">
        <v>2015</v>
      </c>
      <c r="I225" s="197" t="s">
        <v>265</v>
      </c>
      <c r="J225" s="197" t="s">
        <v>266</v>
      </c>
      <c r="K225" s="197" t="s">
        <v>266</v>
      </c>
      <c r="L225" s="197" t="s">
        <v>266</v>
      </c>
      <c r="M225" s="198"/>
      <c r="N225" s="198"/>
      <c r="O225" s="198"/>
      <c r="P225" s="198"/>
      <c r="Q225" s="198"/>
      <c r="R225" s="198"/>
      <c r="S225" s="198"/>
      <c r="T225" s="198"/>
      <c r="U225" s="198"/>
      <c r="V225" s="198"/>
      <c r="W225" s="198"/>
      <c r="X225" s="198"/>
      <c r="Y225" s="198"/>
      <c r="Z225" s="198"/>
      <c r="AA225" s="198"/>
      <c r="AB225" s="198"/>
      <c r="AC225" s="198"/>
      <c r="AD225" s="198"/>
      <c r="AE225" s="198"/>
      <c r="AF225" s="198"/>
      <c r="AG225" s="198"/>
      <c r="AH225" s="198"/>
      <c r="AI225" s="198"/>
      <c r="AJ225" s="198"/>
      <c r="AK225" s="198"/>
      <c r="AL225" s="198"/>
      <c r="AM225" s="198"/>
      <c r="AN225" s="198"/>
      <c r="AO225" s="198"/>
      <c r="AP225" s="198"/>
      <c r="AQ225" s="198"/>
      <c r="AR225" s="198"/>
      <c r="AS225" s="198"/>
      <c r="AT225" s="198"/>
      <c r="AU225" s="198"/>
      <c r="AV225" s="198"/>
      <c r="AW225" s="198"/>
      <c r="AX225" s="198"/>
      <c r="AY225" s="198"/>
      <c r="AZ225" s="198"/>
      <c r="BA225" s="198"/>
      <c r="BB225" s="198"/>
      <c r="BC225" s="198"/>
      <c r="BD225" s="198"/>
      <c r="BE225" s="198"/>
      <c r="BF225" s="198"/>
      <c r="BG225" s="198"/>
      <c r="BH225" s="198"/>
      <c r="BI225" s="198"/>
      <c r="BJ225" s="198"/>
      <c r="BK225" s="198"/>
      <c r="BL225" s="198"/>
      <c r="BM225" s="198"/>
      <c r="BN225" s="198"/>
      <c r="BO225" s="198"/>
      <c r="BP225" s="198"/>
      <c r="BQ225" s="198"/>
      <c r="BR225" s="198"/>
      <c r="BS225" s="198"/>
      <c r="BT225" s="198"/>
      <c r="BU225" s="198"/>
      <c r="BV225" s="198"/>
      <c r="BW225" s="198"/>
      <c r="BX225" s="198"/>
      <c r="BY225" s="198"/>
      <c r="BZ225" s="198"/>
      <c r="CA225" s="198"/>
      <c r="CB225" s="198"/>
      <c r="CC225" s="198"/>
      <c r="CD225" s="198"/>
      <c r="CE225" s="198"/>
      <c r="CF225" s="198"/>
      <c r="CG225" s="198"/>
      <c r="CH225" s="198"/>
      <c r="CI225" s="198"/>
      <c r="CJ225" s="198"/>
      <c r="CK225" s="198"/>
      <c r="CL225" s="198"/>
      <c r="CM225" s="198"/>
      <c r="CN225" s="198"/>
      <c r="CO225" s="198"/>
      <c r="CP225" s="198"/>
      <c r="CQ225" s="198"/>
      <c r="CR225" s="198"/>
      <c r="CS225" s="198"/>
      <c r="CT225" s="198"/>
      <c r="CU225" s="198"/>
      <c r="CV225" s="198"/>
      <c r="CW225" s="198"/>
      <c r="CX225" s="198"/>
      <c r="CY225" s="198"/>
      <c r="CZ225" s="198"/>
      <c r="DA225" s="198"/>
      <c r="DB225" s="198"/>
      <c r="DC225" s="198"/>
      <c r="DD225" s="198"/>
      <c r="DE225" s="198"/>
      <c r="DF225" s="198"/>
      <c r="DG225" s="198"/>
      <c r="DH225" s="198"/>
      <c r="DI225" s="198"/>
      <c r="DJ225" s="198"/>
      <c r="DK225" s="198"/>
      <c r="DL225" s="198"/>
      <c r="DM225" s="198"/>
      <c r="DN225" s="198"/>
      <c r="DO225" s="198"/>
      <c r="DP225" s="198"/>
      <c r="DQ225" s="198"/>
      <c r="DR225" s="198"/>
      <c r="DS225" s="198"/>
      <c r="DT225" s="198"/>
      <c r="DU225" s="198"/>
      <c r="DV225" s="198"/>
      <c r="DW225" s="198"/>
      <c r="DX225" s="198"/>
      <c r="DY225" s="198"/>
      <c r="DZ225" s="198"/>
      <c r="EA225" s="198"/>
      <c r="EB225" s="198"/>
      <c r="EC225" s="198"/>
      <c r="ED225" s="198"/>
      <c r="EE225" s="198"/>
      <c r="EF225" s="198"/>
      <c r="EG225" s="198"/>
      <c r="EH225" s="198"/>
      <c r="EI225" s="198"/>
      <c r="EJ225" s="198"/>
      <c r="EK225" s="198"/>
      <c r="EL225" s="198"/>
      <c r="EM225" s="198"/>
      <c r="EN225" s="198"/>
      <c r="EO225" s="198"/>
      <c r="EP225" s="198"/>
      <c r="EQ225" s="198"/>
      <c r="ER225" s="198"/>
      <c r="ES225" s="198"/>
      <c r="ET225" s="198"/>
      <c r="EU225" s="198"/>
      <c r="EV225" s="198"/>
      <c r="EW225" s="198"/>
      <c r="EX225" s="198"/>
      <c r="EY225" s="198"/>
      <c r="EZ225" s="198"/>
      <c r="FA225" s="198"/>
      <c r="FB225" s="198"/>
      <c r="FC225" s="198"/>
      <c r="FD225" s="198"/>
      <c r="FE225" s="198"/>
      <c r="FF225" s="198"/>
      <c r="FG225" s="198"/>
      <c r="FH225" s="198"/>
      <c r="FI225" s="198"/>
      <c r="FJ225" s="198"/>
      <c r="FK225" s="198"/>
      <c r="FL225" s="198"/>
      <c r="FM225" s="198"/>
      <c r="FN225" s="198"/>
      <c r="FO225" s="198"/>
      <c r="FP225" s="198"/>
      <c r="FQ225" s="198"/>
      <c r="FR225" s="198"/>
      <c r="FS225" s="198"/>
      <c r="FT225" s="198"/>
      <c r="FU225" s="198"/>
      <c r="FV225" s="198"/>
      <c r="FW225" s="198"/>
    </row>
    <row r="226" spans="1:179" s="200" customFormat="1" ht="60" x14ac:dyDescent="0.25">
      <c r="A226" s="194">
        <f t="shared" si="3"/>
        <v>211</v>
      </c>
      <c r="B226" s="195" t="s">
        <v>713</v>
      </c>
      <c r="C226" s="196" t="s">
        <v>237</v>
      </c>
      <c r="D226" s="197">
        <v>0</v>
      </c>
      <c r="E226" s="197"/>
      <c r="F226" s="197">
        <v>0.57701005384615389</v>
      </c>
      <c r="G226" s="197">
        <v>2014</v>
      </c>
      <c r="H226" s="197">
        <v>2015</v>
      </c>
      <c r="I226" s="197" t="s">
        <v>265</v>
      </c>
      <c r="J226" s="197" t="s">
        <v>266</v>
      </c>
      <c r="K226" s="197" t="s">
        <v>266</v>
      </c>
      <c r="L226" s="197" t="s">
        <v>266</v>
      </c>
      <c r="M226" s="198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8"/>
      <c r="Y226" s="198"/>
      <c r="Z226" s="198"/>
      <c r="AA226" s="198"/>
      <c r="AB226" s="198"/>
      <c r="AC226" s="198"/>
      <c r="AD226" s="198"/>
      <c r="AE226" s="198"/>
      <c r="AF226" s="198"/>
      <c r="AG226" s="198"/>
      <c r="AH226" s="198"/>
      <c r="AI226" s="198"/>
      <c r="AJ226" s="198"/>
      <c r="AK226" s="198"/>
      <c r="AL226" s="198"/>
      <c r="AM226" s="198"/>
      <c r="AN226" s="198"/>
      <c r="AO226" s="198"/>
      <c r="AP226" s="198"/>
      <c r="AQ226" s="198"/>
      <c r="AR226" s="198"/>
      <c r="AS226" s="198"/>
      <c r="AT226" s="198"/>
      <c r="AU226" s="198"/>
      <c r="AV226" s="198"/>
      <c r="AW226" s="198"/>
      <c r="AX226" s="198"/>
      <c r="AY226" s="198"/>
      <c r="AZ226" s="198"/>
      <c r="BA226" s="198"/>
      <c r="BB226" s="198"/>
      <c r="BC226" s="198"/>
      <c r="BD226" s="198"/>
      <c r="BE226" s="198"/>
      <c r="BF226" s="198"/>
      <c r="BG226" s="198"/>
      <c r="BH226" s="198"/>
      <c r="BI226" s="198"/>
      <c r="BJ226" s="198"/>
      <c r="BK226" s="198"/>
      <c r="BL226" s="198"/>
      <c r="BM226" s="198"/>
      <c r="BN226" s="198"/>
      <c r="BO226" s="198"/>
      <c r="BP226" s="198"/>
      <c r="BQ226" s="198"/>
      <c r="BR226" s="198"/>
      <c r="BS226" s="198"/>
      <c r="BT226" s="198"/>
      <c r="BU226" s="198"/>
      <c r="BV226" s="198"/>
      <c r="BW226" s="198"/>
      <c r="BX226" s="198"/>
      <c r="BY226" s="198"/>
      <c r="BZ226" s="198"/>
      <c r="CA226" s="198"/>
      <c r="CB226" s="198"/>
      <c r="CC226" s="198"/>
      <c r="CD226" s="198"/>
      <c r="CE226" s="198"/>
      <c r="CF226" s="198"/>
      <c r="CG226" s="198"/>
      <c r="CH226" s="198"/>
      <c r="CI226" s="198"/>
      <c r="CJ226" s="198"/>
      <c r="CK226" s="198"/>
      <c r="CL226" s="198"/>
      <c r="CM226" s="198"/>
      <c r="CN226" s="198"/>
      <c r="CO226" s="198"/>
      <c r="CP226" s="198"/>
      <c r="CQ226" s="198"/>
      <c r="CR226" s="198"/>
      <c r="CS226" s="198"/>
      <c r="CT226" s="198"/>
      <c r="CU226" s="198"/>
      <c r="CV226" s="198"/>
      <c r="CW226" s="198"/>
      <c r="CX226" s="198"/>
      <c r="CY226" s="198"/>
      <c r="CZ226" s="198"/>
      <c r="DA226" s="198"/>
      <c r="DB226" s="198"/>
      <c r="DC226" s="198"/>
      <c r="DD226" s="198"/>
      <c r="DE226" s="198"/>
      <c r="DF226" s="198"/>
      <c r="DG226" s="198"/>
      <c r="DH226" s="198"/>
      <c r="DI226" s="198"/>
      <c r="DJ226" s="198"/>
      <c r="DK226" s="198"/>
      <c r="DL226" s="198"/>
      <c r="DM226" s="198"/>
      <c r="DN226" s="198"/>
      <c r="DO226" s="198"/>
      <c r="DP226" s="198"/>
      <c r="DQ226" s="198"/>
      <c r="DR226" s="198"/>
      <c r="DS226" s="198"/>
      <c r="DT226" s="198"/>
      <c r="DU226" s="198"/>
      <c r="DV226" s="198"/>
      <c r="DW226" s="198"/>
      <c r="DX226" s="198"/>
      <c r="DY226" s="198"/>
      <c r="DZ226" s="198"/>
      <c r="EA226" s="198"/>
      <c r="EB226" s="198"/>
      <c r="EC226" s="198"/>
      <c r="ED226" s="198"/>
      <c r="EE226" s="198"/>
      <c r="EF226" s="198"/>
      <c r="EG226" s="198"/>
      <c r="EH226" s="198"/>
      <c r="EI226" s="198"/>
      <c r="EJ226" s="198"/>
      <c r="EK226" s="198"/>
      <c r="EL226" s="198"/>
      <c r="EM226" s="198"/>
      <c r="EN226" s="198"/>
      <c r="EO226" s="198"/>
      <c r="EP226" s="198"/>
      <c r="EQ226" s="198"/>
      <c r="ER226" s="198"/>
      <c r="ES226" s="198"/>
      <c r="ET226" s="198"/>
      <c r="EU226" s="198"/>
      <c r="EV226" s="198"/>
      <c r="EW226" s="198"/>
      <c r="EX226" s="198"/>
      <c r="EY226" s="198"/>
      <c r="EZ226" s="198"/>
      <c r="FA226" s="198"/>
      <c r="FB226" s="198"/>
      <c r="FC226" s="198"/>
      <c r="FD226" s="198"/>
      <c r="FE226" s="198"/>
      <c r="FF226" s="198"/>
      <c r="FG226" s="198"/>
      <c r="FH226" s="198"/>
      <c r="FI226" s="198"/>
      <c r="FJ226" s="198"/>
      <c r="FK226" s="198"/>
      <c r="FL226" s="198"/>
      <c r="FM226" s="198"/>
      <c r="FN226" s="198"/>
      <c r="FO226" s="198"/>
      <c r="FP226" s="198"/>
      <c r="FQ226" s="198"/>
      <c r="FR226" s="198"/>
      <c r="FS226" s="198"/>
      <c r="FT226" s="198"/>
      <c r="FU226" s="198"/>
      <c r="FV226" s="198"/>
      <c r="FW226" s="198"/>
    </row>
    <row r="227" spans="1:179" s="200" customFormat="1" ht="45" x14ac:dyDescent="0.25">
      <c r="A227" s="194">
        <f t="shared" si="3"/>
        <v>212</v>
      </c>
      <c r="B227" s="195" t="s">
        <v>714</v>
      </c>
      <c r="C227" s="196" t="s">
        <v>237</v>
      </c>
      <c r="D227" s="197">
        <v>0</v>
      </c>
      <c r="E227" s="197"/>
      <c r="F227" s="197">
        <v>1.1691419999999999</v>
      </c>
      <c r="G227" s="197">
        <v>2014</v>
      </c>
      <c r="H227" s="197">
        <v>2015</v>
      </c>
      <c r="I227" s="197" t="s">
        <v>265</v>
      </c>
      <c r="J227" s="197" t="s">
        <v>266</v>
      </c>
      <c r="K227" s="197" t="s">
        <v>266</v>
      </c>
      <c r="L227" s="197" t="s">
        <v>266</v>
      </c>
      <c r="M227" s="198"/>
      <c r="N227" s="198"/>
      <c r="O227" s="198"/>
      <c r="P227" s="198"/>
      <c r="Q227" s="198"/>
      <c r="R227" s="198"/>
      <c r="S227" s="198"/>
      <c r="T227" s="198"/>
      <c r="U227" s="198"/>
      <c r="V227" s="198"/>
      <c r="W227" s="198"/>
      <c r="X227" s="198"/>
      <c r="Y227" s="198"/>
      <c r="Z227" s="198"/>
      <c r="AA227" s="198"/>
      <c r="AB227" s="198"/>
      <c r="AC227" s="198"/>
      <c r="AD227" s="198"/>
      <c r="AE227" s="198"/>
      <c r="AF227" s="198"/>
      <c r="AG227" s="198"/>
      <c r="AH227" s="198"/>
      <c r="AI227" s="198"/>
      <c r="AJ227" s="198"/>
      <c r="AK227" s="198"/>
      <c r="AL227" s="198"/>
      <c r="AM227" s="198"/>
      <c r="AN227" s="198"/>
      <c r="AO227" s="198"/>
      <c r="AP227" s="198"/>
      <c r="AQ227" s="198"/>
      <c r="AR227" s="198"/>
      <c r="AS227" s="198"/>
      <c r="AT227" s="198"/>
      <c r="AU227" s="198"/>
      <c r="AV227" s="198"/>
      <c r="AW227" s="198"/>
      <c r="AX227" s="198"/>
      <c r="AY227" s="198"/>
      <c r="AZ227" s="198"/>
      <c r="BA227" s="198"/>
      <c r="BB227" s="198"/>
      <c r="BC227" s="198"/>
      <c r="BD227" s="198"/>
      <c r="BE227" s="198"/>
      <c r="BF227" s="198"/>
      <c r="BG227" s="198"/>
      <c r="BH227" s="198"/>
      <c r="BI227" s="198"/>
      <c r="BJ227" s="198"/>
      <c r="BK227" s="198"/>
      <c r="BL227" s="198"/>
      <c r="BM227" s="198"/>
      <c r="BN227" s="198"/>
      <c r="BO227" s="198"/>
      <c r="BP227" s="198"/>
      <c r="BQ227" s="198"/>
      <c r="BR227" s="198"/>
      <c r="BS227" s="198"/>
      <c r="BT227" s="198"/>
      <c r="BU227" s="198"/>
      <c r="BV227" s="198"/>
      <c r="BW227" s="198"/>
      <c r="BX227" s="198"/>
      <c r="BY227" s="198"/>
      <c r="BZ227" s="198"/>
      <c r="CA227" s="198"/>
      <c r="CB227" s="198"/>
      <c r="CC227" s="198"/>
      <c r="CD227" s="198"/>
      <c r="CE227" s="198"/>
      <c r="CF227" s="198"/>
      <c r="CG227" s="198"/>
      <c r="CH227" s="198"/>
      <c r="CI227" s="198"/>
      <c r="CJ227" s="198"/>
      <c r="CK227" s="198"/>
      <c r="CL227" s="198"/>
      <c r="CM227" s="198"/>
      <c r="CN227" s="198"/>
      <c r="CO227" s="198"/>
      <c r="CP227" s="198"/>
      <c r="CQ227" s="198"/>
      <c r="CR227" s="198"/>
      <c r="CS227" s="198"/>
      <c r="CT227" s="198"/>
      <c r="CU227" s="198"/>
      <c r="CV227" s="198"/>
      <c r="CW227" s="198"/>
      <c r="CX227" s="198"/>
      <c r="CY227" s="198"/>
      <c r="CZ227" s="198"/>
      <c r="DA227" s="198"/>
      <c r="DB227" s="198"/>
      <c r="DC227" s="198"/>
      <c r="DD227" s="198"/>
      <c r="DE227" s="198"/>
      <c r="DF227" s="198"/>
      <c r="DG227" s="198"/>
      <c r="DH227" s="198"/>
      <c r="DI227" s="198"/>
      <c r="DJ227" s="198"/>
      <c r="DK227" s="198"/>
      <c r="DL227" s="198"/>
      <c r="DM227" s="198"/>
      <c r="DN227" s="198"/>
      <c r="DO227" s="198"/>
      <c r="DP227" s="198"/>
      <c r="DQ227" s="198"/>
      <c r="DR227" s="198"/>
      <c r="DS227" s="198"/>
      <c r="DT227" s="198"/>
      <c r="DU227" s="198"/>
      <c r="DV227" s="198"/>
      <c r="DW227" s="198"/>
      <c r="DX227" s="198"/>
      <c r="DY227" s="198"/>
      <c r="DZ227" s="198"/>
      <c r="EA227" s="198"/>
      <c r="EB227" s="198"/>
      <c r="EC227" s="198"/>
      <c r="ED227" s="198"/>
      <c r="EE227" s="198"/>
      <c r="EF227" s="198"/>
      <c r="EG227" s="198"/>
      <c r="EH227" s="198"/>
      <c r="EI227" s="198"/>
      <c r="EJ227" s="198"/>
      <c r="EK227" s="198"/>
      <c r="EL227" s="198"/>
      <c r="EM227" s="198"/>
      <c r="EN227" s="198"/>
      <c r="EO227" s="198"/>
      <c r="EP227" s="198"/>
      <c r="EQ227" s="198"/>
      <c r="ER227" s="198"/>
      <c r="ES227" s="198"/>
      <c r="ET227" s="198"/>
      <c r="EU227" s="198"/>
      <c r="EV227" s="198"/>
      <c r="EW227" s="198"/>
      <c r="EX227" s="198"/>
      <c r="EY227" s="198"/>
      <c r="EZ227" s="198"/>
      <c r="FA227" s="198"/>
      <c r="FB227" s="198"/>
      <c r="FC227" s="198"/>
      <c r="FD227" s="198"/>
      <c r="FE227" s="198"/>
      <c r="FF227" s="198"/>
      <c r="FG227" s="198"/>
      <c r="FH227" s="198"/>
      <c r="FI227" s="198"/>
      <c r="FJ227" s="198"/>
      <c r="FK227" s="198"/>
      <c r="FL227" s="198"/>
      <c r="FM227" s="198"/>
      <c r="FN227" s="198"/>
      <c r="FO227" s="198"/>
      <c r="FP227" s="198"/>
      <c r="FQ227" s="198"/>
      <c r="FR227" s="198"/>
      <c r="FS227" s="198"/>
      <c r="FT227" s="198"/>
      <c r="FU227" s="198"/>
      <c r="FV227" s="198"/>
      <c r="FW227" s="198"/>
    </row>
    <row r="228" spans="1:179" s="200" customFormat="1" ht="30" x14ac:dyDescent="0.25">
      <c r="A228" s="194">
        <f t="shared" si="3"/>
        <v>213</v>
      </c>
      <c r="B228" s="195" t="s">
        <v>715</v>
      </c>
      <c r="C228" s="196" t="s">
        <v>237</v>
      </c>
      <c r="D228" s="197">
        <v>0</v>
      </c>
      <c r="E228" s="197"/>
      <c r="F228" s="197">
        <v>1.546</v>
      </c>
      <c r="G228" s="197">
        <v>2013</v>
      </c>
      <c r="H228" s="197">
        <v>2014</v>
      </c>
      <c r="I228" s="197" t="s">
        <v>265</v>
      </c>
      <c r="J228" s="197" t="s">
        <v>266</v>
      </c>
      <c r="K228" s="197" t="s">
        <v>266</v>
      </c>
      <c r="L228" s="197" t="s">
        <v>266</v>
      </c>
      <c r="M228" s="198"/>
      <c r="N228" s="198"/>
      <c r="O228" s="198"/>
      <c r="P228" s="198"/>
      <c r="Q228" s="198"/>
      <c r="R228" s="198"/>
      <c r="S228" s="198"/>
      <c r="T228" s="198"/>
      <c r="U228" s="198"/>
      <c r="V228" s="198"/>
      <c r="W228" s="198"/>
      <c r="X228" s="198"/>
      <c r="Y228" s="198"/>
      <c r="Z228" s="198"/>
      <c r="AA228" s="198"/>
      <c r="AB228" s="198"/>
      <c r="AC228" s="198"/>
      <c r="AD228" s="198"/>
      <c r="AE228" s="198"/>
      <c r="AF228" s="198"/>
      <c r="AG228" s="198"/>
      <c r="AH228" s="198"/>
      <c r="AI228" s="198"/>
      <c r="AJ228" s="198"/>
      <c r="AK228" s="198"/>
      <c r="AL228" s="198"/>
      <c r="AM228" s="198"/>
      <c r="AN228" s="198"/>
      <c r="AO228" s="198"/>
      <c r="AP228" s="198"/>
      <c r="AQ228" s="198"/>
      <c r="AR228" s="198"/>
      <c r="AS228" s="198"/>
      <c r="AT228" s="198"/>
      <c r="AU228" s="198"/>
      <c r="AV228" s="198"/>
      <c r="AW228" s="198"/>
      <c r="AX228" s="198"/>
      <c r="AY228" s="198"/>
      <c r="AZ228" s="198"/>
      <c r="BA228" s="198"/>
      <c r="BB228" s="198"/>
      <c r="BC228" s="198"/>
      <c r="BD228" s="198"/>
      <c r="BE228" s="198"/>
      <c r="BF228" s="198"/>
      <c r="BG228" s="198"/>
      <c r="BH228" s="198"/>
      <c r="BI228" s="198"/>
      <c r="BJ228" s="198"/>
      <c r="BK228" s="198"/>
      <c r="BL228" s="198"/>
      <c r="BM228" s="198"/>
      <c r="BN228" s="198"/>
      <c r="BO228" s="198"/>
      <c r="BP228" s="198"/>
      <c r="BQ228" s="198"/>
      <c r="BR228" s="198"/>
      <c r="BS228" s="198"/>
      <c r="BT228" s="198"/>
      <c r="BU228" s="198"/>
      <c r="BV228" s="198"/>
      <c r="BW228" s="198"/>
      <c r="BX228" s="198"/>
      <c r="BY228" s="198"/>
      <c r="BZ228" s="198"/>
      <c r="CA228" s="198"/>
      <c r="CB228" s="198"/>
      <c r="CC228" s="198"/>
      <c r="CD228" s="198"/>
      <c r="CE228" s="198"/>
      <c r="CF228" s="198"/>
      <c r="CG228" s="198"/>
      <c r="CH228" s="198"/>
      <c r="CI228" s="198"/>
      <c r="CJ228" s="198"/>
      <c r="CK228" s="198"/>
      <c r="CL228" s="198"/>
      <c r="CM228" s="198"/>
      <c r="CN228" s="198"/>
      <c r="CO228" s="198"/>
      <c r="CP228" s="198"/>
      <c r="CQ228" s="198"/>
      <c r="CR228" s="198"/>
      <c r="CS228" s="198"/>
      <c r="CT228" s="198"/>
      <c r="CU228" s="198"/>
      <c r="CV228" s="198"/>
      <c r="CW228" s="198"/>
      <c r="CX228" s="198"/>
      <c r="CY228" s="198"/>
      <c r="CZ228" s="198"/>
      <c r="DA228" s="198"/>
      <c r="DB228" s="198"/>
      <c r="DC228" s="198"/>
      <c r="DD228" s="198"/>
      <c r="DE228" s="198"/>
      <c r="DF228" s="198"/>
      <c r="DG228" s="198"/>
      <c r="DH228" s="198"/>
      <c r="DI228" s="198"/>
      <c r="DJ228" s="198"/>
      <c r="DK228" s="198"/>
      <c r="DL228" s="198"/>
      <c r="DM228" s="198"/>
      <c r="DN228" s="198"/>
      <c r="DO228" s="198"/>
      <c r="DP228" s="198"/>
      <c r="DQ228" s="198"/>
      <c r="DR228" s="198"/>
      <c r="DS228" s="198"/>
      <c r="DT228" s="198"/>
      <c r="DU228" s="198"/>
      <c r="DV228" s="198"/>
      <c r="DW228" s="198"/>
      <c r="DX228" s="198"/>
      <c r="DY228" s="198"/>
      <c r="DZ228" s="198"/>
      <c r="EA228" s="198"/>
      <c r="EB228" s="198"/>
      <c r="EC228" s="198"/>
      <c r="ED228" s="198"/>
      <c r="EE228" s="198"/>
      <c r="EF228" s="198"/>
      <c r="EG228" s="198"/>
      <c r="EH228" s="198"/>
      <c r="EI228" s="198"/>
      <c r="EJ228" s="198"/>
      <c r="EK228" s="198"/>
      <c r="EL228" s="198"/>
      <c r="EM228" s="198"/>
      <c r="EN228" s="198"/>
      <c r="EO228" s="198"/>
      <c r="EP228" s="198"/>
      <c r="EQ228" s="198"/>
      <c r="ER228" s="198"/>
      <c r="ES228" s="198"/>
      <c r="ET228" s="198"/>
      <c r="EU228" s="198"/>
      <c r="EV228" s="198"/>
      <c r="EW228" s="198"/>
      <c r="EX228" s="198"/>
      <c r="EY228" s="198"/>
      <c r="EZ228" s="198"/>
      <c r="FA228" s="198"/>
      <c r="FB228" s="198"/>
      <c r="FC228" s="198"/>
      <c r="FD228" s="198"/>
      <c r="FE228" s="198"/>
      <c r="FF228" s="198"/>
      <c r="FG228" s="198"/>
      <c r="FH228" s="198"/>
      <c r="FI228" s="198"/>
      <c r="FJ228" s="198"/>
      <c r="FK228" s="198"/>
      <c r="FL228" s="198"/>
      <c r="FM228" s="198"/>
      <c r="FN228" s="198"/>
      <c r="FO228" s="198"/>
      <c r="FP228" s="198"/>
      <c r="FQ228" s="198"/>
      <c r="FR228" s="198"/>
      <c r="FS228" s="198"/>
      <c r="FT228" s="198"/>
      <c r="FU228" s="198"/>
      <c r="FV228" s="198"/>
      <c r="FW228" s="198"/>
    </row>
    <row r="229" spans="1:179" s="200" customFormat="1" ht="75" x14ac:dyDescent="0.25">
      <c r="A229" s="194">
        <f t="shared" si="3"/>
        <v>214</v>
      </c>
      <c r="B229" s="195" t="s">
        <v>717</v>
      </c>
      <c r="C229" s="196" t="s">
        <v>237</v>
      </c>
      <c r="D229" s="197">
        <v>0.1</v>
      </c>
      <c r="E229" s="197"/>
      <c r="F229" s="197">
        <v>0.66696926666666678</v>
      </c>
      <c r="G229" s="197">
        <v>2014</v>
      </c>
      <c r="H229" s="197">
        <v>2015</v>
      </c>
      <c r="I229" s="197" t="s">
        <v>265</v>
      </c>
      <c r="J229" s="197" t="s">
        <v>266</v>
      </c>
      <c r="K229" s="197" t="s">
        <v>266</v>
      </c>
      <c r="L229" s="197" t="s">
        <v>266</v>
      </c>
      <c r="M229" s="198"/>
      <c r="N229" s="198"/>
      <c r="O229" s="198"/>
      <c r="P229" s="198"/>
      <c r="Q229" s="198"/>
      <c r="R229" s="198"/>
      <c r="S229" s="198"/>
      <c r="T229" s="198"/>
      <c r="U229" s="198"/>
      <c r="V229" s="198"/>
      <c r="W229" s="198"/>
      <c r="X229" s="198"/>
      <c r="Y229" s="198"/>
      <c r="Z229" s="198"/>
      <c r="AA229" s="198"/>
      <c r="AB229" s="198"/>
      <c r="AC229" s="198"/>
      <c r="AD229" s="198"/>
      <c r="AE229" s="198"/>
      <c r="AF229" s="198"/>
      <c r="AG229" s="198"/>
      <c r="AH229" s="198"/>
      <c r="AI229" s="198"/>
      <c r="AJ229" s="198"/>
      <c r="AK229" s="198"/>
      <c r="AL229" s="198"/>
      <c r="AM229" s="198"/>
      <c r="AN229" s="198"/>
      <c r="AO229" s="198"/>
      <c r="AP229" s="198"/>
      <c r="AQ229" s="198"/>
      <c r="AR229" s="198"/>
      <c r="AS229" s="198"/>
      <c r="AT229" s="198"/>
      <c r="AU229" s="198"/>
      <c r="AV229" s="198"/>
      <c r="AW229" s="198"/>
      <c r="AX229" s="198"/>
      <c r="AY229" s="198"/>
      <c r="AZ229" s="198"/>
      <c r="BA229" s="198"/>
      <c r="BB229" s="198"/>
      <c r="BC229" s="198"/>
      <c r="BD229" s="198"/>
      <c r="BE229" s="198"/>
      <c r="BF229" s="198"/>
      <c r="BG229" s="198"/>
      <c r="BH229" s="198"/>
      <c r="BI229" s="198"/>
      <c r="BJ229" s="198"/>
      <c r="BK229" s="198"/>
      <c r="BL229" s="198"/>
      <c r="BM229" s="198"/>
      <c r="BN229" s="198"/>
      <c r="BO229" s="198"/>
      <c r="BP229" s="198"/>
      <c r="BQ229" s="198"/>
      <c r="BR229" s="198"/>
      <c r="BS229" s="198"/>
      <c r="BT229" s="198"/>
      <c r="BU229" s="198"/>
      <c r="BV229" s="198"/>
      <c r="BW229" s="198"/>
      <c r="BX229" s="198"/>
      <c r="BY229" s="198"/>
      <c r="BZ229" s="198"/>
      <c r="CA229" s="198"/>
      <c r="CB229" s="198"/>
      <c r="CC229" s="198"/>
      <c r="CD229" s="198"/>
      <c r="CE229" s="198"/>
      <c r="CF229" s="198"/>
      <c r="CG229" s="198"/>
      <c r="CH229" s="198"/>
      <c r="CI229" s="198"/>
      <c r="CJ229" s="198"/>
      <c r="CK229" s="198"/>
      <c r="CL229" s="198"/>
      <c r="CM229" s="198"/>
      <c r="CN229" s="198"/>
      <c r="CO229" s="198"/>
      <c r="CP229" s="198"/>
      <c r="CQ229" s="198"/>
      <c r="CR229" s="198"/>
      <c r="CS229" s="198"/>
      <c r="CT229" s="198"/>
      <c r="CU229" s="198"/>
      <c r="CV229" s="198"/>
      <c r="CW229" s="198"/>
      <c r="CX229" s="198"/>
      <c r="CY229" s="198"/>
      <c r="CZ229" s="198"/>
      <c r="DA229" s="198"/>
      <c r="DB229" s="198"/>
      <c r="DC229" s="198"/>
      <c r="DD229" s="198"/>
      <c r="DE229" s="198"/>
      <c r="DF229" s="198"/>
      <c r="DG229" s="198"/>
      <c r="DH229" s="198"/>
      <c r="DI229" s="198"/>
      <c r="DJ229" s="198"/>
      <c r="DK229" s="198"/>
      <c r="DL229" s="198"/>
      <c r="DM229" s="198"/>
      <c r="DN229" s="198"/>
      <c r="DO229" s="198"/>
      <c r="DP229" s="198"/>
      <c r="DQ229" s="198"/>
      <c r="DR229" s="198"/>
      <c r="DS229" s="198"/>
      <c r="DT229" s="198"/>
      <c r="DU229" s="198"/>
      <c r="DV229" s="198"/>
      <c r="DW229" s="198"/>
      <c r="DX229" s="198"/>
      <c r="DY229" s="198"/>
      <c r="DZ229" s="198"/>
      <c r="EA229" s="198"/>
      <c r="EB229" s="198"/>
      <c r="EC229" s="198"/>
      <c r="ED229" s="198"/>
      <c r="EE229" s="198"/>
      <c r="EF229" s="198"/>
      <c r="EG229" s="198"/>
      <c r="EH229" s="198"/>
      <c r="EI229" s="198"/>
      <c r="EJ229" s="198"/>
      <c r="EK229" s="198"/>
      <c r="EL229" s="198"/>
      <c r="EM229" s="198"/>
      <c r="EN229" s="198"/>
      <c r="EO229" s="198"/>
      <c r="EP229" s="198"/>
      <c r="EQ229" s="198"/>
      <c r="ER229" s="198"/>
      <c r="ES229" s="198"/>
      <c r="ET229" s="198"/>
      <c r="EU229" s="198"/>
      <c r="EV229" s="198"/>
      <c r="EW229" s="198"/>
      <c r="EX229" s="198"/>
      <c r="EY229" s="198"/>
      <c r="EZ229" s="198"/>
      <c r="FA229" s="198"/>
      <c r="FB229" s="198"/>
      <c r="FC229" s="198"/>
      <c r="FD229" s="198"/>
      <c r="FE229" s="198"/>
      <c r="FF229" s="198"/>
      <c r="FG229" s="198"/>
      <c r="FH229" s="198"/>
      <c r="FI229" s="198"/>
      <c r="FJ229" s="198"/>
      <c r="FK229" s="198"/>
      <c r="FL229" s="198"/>
      <c r="FM229" s="198"/>
      <c r="FN229" s="198"/>
      <c r="FO229" s="198"/>
      <c r="FP229" s="198"/>
      <c r="FQ229" s="198"/>
      <c r="FR229" s="198"/>
      <c r="FS229" s="198"/>
      <c r="FT229" s="198"/>
      <c r="FU229" s="198"/>
      <c r="FV229" s="198"/>
      <c r="FW229" s="198"/>
    </row>
    <row r="230" spans="1:179" s="200" customFormat="1" ht="45" x14ac:dyDescent="0.25">
      <c r="A230" s="194">
        <f t="shared" si="3"/>
        <v>215</v>
      </c>
      <c r="B230" s="195" t="s">
        <v>718</v>
      </c>
      <c r="C230" s="196" t="s">
        <v>237</v>
      </c>
      <c r="D230" s="197">
        <v>0</v>
      </c>
      <c r="E230" s="197"/>
      <c r="F230" s="197">
        <v>2.75</v>
      </c>
      <c r="G230" s="197">
        <v>2013</v>
      </c>
      <c r="H230" s="197">
        <v>2014</v>
      </c>
      <c r="I230" s="197" t="s">
        <v>265</v>
      </c>
      <c r="J230" s="197" t="s">
        <v>266</v>
      </c>
      <c r="K230" s="197" t="s">
        <v>266</v>
      </c>
      <c r="L230" s="197" t="s">
        <v>266</v>
      </c>
      <c r="M230" s="198"/>
      <c r="N230" s="198"/>
      <c r="O230" s="198"/>
      <c r="P230" s="198"/>
      <c r="Q230" s="198"/>
      <c r="R230" s="198"/>
      <c r="S230" s="198"/>
      <c r="T230" s="198"/>
      <c r="U230" s="198"/>
      <c r="V230" s="198"/>
      <c r="W230" s="198"/>
      <c r="X230" s="198"/>
      <c r="Y230" s="198"/>
      <c r="Z230" s="198"/>
      <c r="AA230" s="198"/>
      <c r="AB230" s="198"/>
      <c r="AC230" s="198"/>
      <c r="AD230" s="198"/>
      <c r="AE230" s="198"/>
      <c r="AF230" s="198"/>
      <c r="AG230" s="198"/>
      <c r="AH230" s="198"/>
      <c r="AI230" s="198"/>
      <c r="AJ230" s="198"/>
      <c r="AK230" s="198"/>
      <c r="AL230" s="198"/>
      <c r="AM230" s="198"/>
      <c r="AN230" s="198"/>
      <c r="AO230" s="198"/>
      <c r="AP230" s="198"/>
      <c r="AQ230" s="198"/>
      <c r="AR230" s="198"/>
      <c r="AS230" s="198"/>
      <c r="AT230" s="198"/>
      <c r="AU230" s="198"/>
      <c r="AV230" s="198"/>
      <c r="AW230" s="198"/>
      <c r="AX230" s="198"/>
      <c r="AY230" s="198"/>
      <c r="AZ230" s="198"/>
      <c r="BA230" s="198"/>
      <c r="BB230" s="198"/>
      <c r="BC230" s="198"/>
      <c r="BD230" s="198"/>
      <c r="BE230" s="198"/>
      <c r="BF230" s="198"/>
      <c r="BG230" s="198"/>
      <c r="BH230" s="198"/>
      <c r="BI230" s="198"/>
      <c r="BJ230" s="198"/>
      <c r="BK230" s="198"/>
      <c r="BL230" s="198"/>
      <c r="BM230" s="198"/>
      <c r="BN230" s="198"/>
      <c r="BO230" s="198"/>
      <c r="BP230" s="198"/>
      <c r="BQ230" s="198"/>
      <c r="BR230" s="198"/>
      <c r="BS230" s="198"/>
      <c r="BT230" s="198"/>
      <c r="BU230" s="198"/>
      <c r="BV230" s="198"/>
      <c r="BW230" s="198"/>
      <c r="BX230" s="198"/>
      <c r="BY230" s="198"/>
      <c r="BZ230" s="198"/>
      <c r="CA230" s="198"/>
      <c r="CB230" s="198"/>
      <c r="CC230" s="198"/>
      <c r="CD230" s="198"/>
      <c r="CE230" s="198"/>
      <c r="CF230" s="198"/>
      <c r="CG230" s="198"/>
      <c r="CH230" s="198"/>
      <c r="CI230" s="198"/>
      <c r="CJ230" s="198"/>
      <c r="CK230" s="198"/>
      <c r="CL230" s="198"/>
      <c r="CM230" s="198"/>
      <c r="CN230" s="198"/>
      <c r="CO230" s="198"/>
      <c r="CP230" s="198"/>
      <c r="CQ230" s="198"/>
      <c r="CR230" s="198"/>
      <c r="CS230" s="198"/>
      <c r="CT230" s="198"/>
      <c r="CU230" s="198"/>
      <c r="CV230" s="198"/>
      <c r="CW230" s="198"/>
      <c r="CX230" s="198"/>
      <c r="CY230" s="198"/>
      <c r="CZ230" s="198"/>
      <c r="DA230" s="198"/>
      <c r="DB230" s="198"/>
      <c r="DC230" s="198"/>
      <c r="DD230" s="198"/>
      <c r="DE230" s="198"/>
      <c r="DF230" s="198"/>
      <c r="DG230" s="198"/>
      <c r="DH230" s="198"/>
      <c r="DI230" s="198"/>
      <c r="DJ230" s="198"/>
      <c r="DK230" s="198"/>
      <c r="DL230" s="198"/>
      <c r="DM230" s="198"/>
      <c r="DN230" s="198"/>
      <c r="DO230" s="198"/>
      <c r="DP230" s="198"/>
      <c r="DQ230" s="198"/>
      <c r="DR230" s="198"/>
      <c r="DS230" s="198"/>
      <c r="DT230" s="198"/>
      <c r="DU230" s="198"/>
      <c r="DV230" s="198"/>
      <c r="DW230" s="198"/>
      <c r="DX230" s="198"/>
      <c r="DY230" s="198"/>
      <c r="DZ230" s="198"/>
      <c r="EA230" s="198"/>
      <c r="EB230" s="198"/>
      <c r="EC230" s="198"/>
      <c r="ED230" s="198"/>
      <c r="EE230" s="198"/>
      <c r="EF230" s="198"/>
      <c r="EG230" s="198"/>
      <c r="EH230" s="198"/>
      <c r="EI230" s="198"/>
      <c r="EJ230" s="198"/>
      <c r="EK230" s="198"/>
      <c r="EL230" s="198"/>
      <c r="EM230" s="198"/>
      <c r="EN230" s="198"/>
      <c r="EO230" s="198"/>
      <c r="EP230" s="198"/>
      <c r="EQ230" s="198"/>
      <c r="ER230" s="198"/>
      <c r="ES230" s="198"/>
      <c r="ET230" s="198"/>
      <c r="EU230" s="198"/>
      <c r="EV230" s="198"/>
      <c r="EW230" s="198"/>
      <c r="EX230" s="198"/>
      <c r="EY230" s="198"/>
      <c r="EZ230" s="198"/>
      <c r="FA230" s="198"/>
      <c r="FB230" s="198"/>
      <c r="FC230" s="198"/>
      <c r="FD230" s="198"/>
      <c r="FE230" s="198"/>
      <c r="FF230" s="198"/>
      <c r="FG230" s="198"/>
      <c r="FH230" s="198"/>
      <c r="FI230" s="198"/>
      <c r="FJ230" s="198"/>
      <c r="FK230" s="198"/>
      <c r="FL230" s="198"/>
      <c r="FM230" s="198"/>
      <c r="FN230" s="198"/>
      <c r="FO230" s="198"/>
      <c r="FP230" s="198"/>
      <c r="FQ230" s="198"/>
      <c r="FR230" s="198"/>
      <c r="FS230" s="198"/>
      <c r="FT230" s="198"/>
      <c r="FU230" s="198"/>
      <c r="FV230" s="198"/>
      <c r="FW230" s="198"/>
    </row>
    <row r="231" spans="1:179" s="200" customFormat="1" ht="75" x14ac:dyDescent="0.25">
      <c r="A231" s="194">
        <f t="shared" si="3"/>
        <v>216</v>
      </c>
      <c r="B231" s="195" t="s">
        <v>719</v>
      </c>
      <c r="C231" s="196" t="s">
        <v>237</v>
      </c>
      <c r="D231" s="197">
        <v>0</v>
      </c>
      <c r="E231" s="197"/>
      <c r="F231" s="197">
        <v>3</v>
      </c>
      <c r="G231" s="197">
        <v>2013</v>
      </c>
      <c r="H231" s="197">
        <v>2014</v>
      </c>
      <c r="I231" s="197" t="s">
        <v>265</v>
      </c>
      <c r="J231" s="197" t="s">
        <v>266</v>
      </c>
      <c r="K231" s="197" t="s">
        <v>266</v>
      </c>
      <c r="L231" s="197" t="s">
        <v>266</v>
      </c>
      <c r="M231" s="198"/>
      <c r="N231" s="198"/>
      <c r="O231" s="198"/>
      <c r="P231" s="198"/>
      <c r="Q231" s="198"/>
      <c r="R231" s="198"/>
      <c r="S231" s="198"/>
      <c r="T231" s="198"/>
      <c r="U231" s="198"/>
      <c r="V231" s="198"/>
      <c r="W231" s="198"/>
      <c r="X231" s="198"/>
      <c r="Y231" s="198"/>
      <c r="Z231" s="198"/>
      <c r="AA231" s="198"/>
      <c r="AB231" s="198"/>
      <c r="AC231" s="198"/>
      <c r="AD231" s="198"/>
      <c r="AE231" s="198"/>
      <c r="AF231" s="198"/>
      <c r="AG231" s="198"/>
      <c r="AH231" s="198"/>
      <c r="AI231" s="198"/>
      <c r="AJ231" s="198"/>
      <c r="AK231" s="198"/>
      <c r="AL231" s="198"/>
      <c r="AM231" s="198"/>
      <c r="AN231" s="198"/>
      <c r="AO231" s="198"/>
      <c r="AP231" s="198"/>
      <c r="AQ231" s="198"/>
      <c r="AR231" s="198"/>
      <c r="AS231" s="198"/>
      <c r="AT231" s="198"/>
      <c r="AU231" s="198"/>
      <c r="AV231" s="198"/>
      <c r="AW231" s="198"/>
      <c r="AX231" s="198"/>
      <c r="AY231" s="198"/>
      <c r="AZ231" s="198"/>
      <c r="BA231" s="198"/>
      <c r="BB231" s="198"/>
      <c r="BC231" s="198"/>
      <c r="BD231" s="198"/>
      <c r="BE231" s="198"/>
      <c r="BF231" s="198"/>
      <c r="BG231" s="198"/>
      <c r="BH231" s="198"/>
      <c r="BI231" s="198"/>
      <c r="BJ231" s="198"/>
      <c r="BK231" s="198"/>
      <c r="BL231" s="198"/>
      <c r="BM231" s="198"/>
      <c r="BN231" s="198"/>
      <c r="BO231" s="198"/>
      <c r="BP231" s="198"/>
      <c r="BQ231" s="198"/>
      <c r="BR231" s="198"/>
      <c r="BS231" s="198"/>
      <c r="BT231" s="198"/>
      <c r="BU231" s="198"/>
      <c r="BV231" s="198"/>
      <c r="BW231" s="198"/>
      <c r="BX231" s="198"/>
      <c r="BY231" s="198"/>
      <c r="BZ231" s="198"/>
      <c r="CA231" s="198"/>
      <c r="CB231" s="198"/>
      <c r="CC231" s="198"/>
      <c r="CD231" s="198"/>
      <c r="CE231" s="198"/>
      <c r="CF231" s="198"/>
      <c r="CG231" s="198"/>
      <c r="CH231" s="198"/>
      <c r="CI231" s="198"/>
      <c r="CJ231" s="198"/>
      <c r="CK231" s="198"/>
      <c r="CL231" s="198"/>
      <c r="CM231" s="198"/>
      <c r="CN231" s="198"/>
      <c r="CO231" s="198"/>
      <c r="CP231" s="198"/>
      <c r="CQ231" s="198"/>
      <c r="CR231" s="198"/>
      <c r="CS231" s="198"/>
      <c r="CT231" s="198"/>
      <c r="CU231" s="198"/>
      <c r="CV231" s="198"/>
      <c r="CW231" s="198"/>
      <c r="CX231" s="198"/>
      <c r="CY231" s="198"/>
      <c r="CZ231" s="198"/>
      <c r="DA231" s="198"/>
      <c r="DB231" s="198"/>
      <c r="DC231" s="198"/>
      <c r="DD231" s="198"/>
      <c r="DE231" s="198"/>
      <c r="DF231" s="198"/>
      <c r="DG231" s="198"/>
      <c r="DH231" s="198"/>
      <c r="DI231" s="198"/>
      <c r="DJ231" s="198"/>
      <c r="DK231" s="198"/>
      <c r="DL231" s="198"/>
      <c r="DM231" s="198"/>
      <c r="DN231" s="198"/>
      <c r="DO231" s="198"/>
      <c r="DP231" s="198"/>
      <c r="DQ231" s="198"/>
      <c r="DR231" s="198"/>
      <c r="DS231" s="198"/>
      <c r="DT231" s="198"/>
      <c r="DU231" s="198"/>
      <c r="DV231" s="198"/>
      <c r="DW231" s="198"/>
      <c r="DX231" s="198"/>
      <c r="DY231" s="198"/>
      <c r="DZ231" s="198"/>
      <c r="EA231" s="198"/>
      <c r="EB231" s="198"/>
      <c r="EC231" s="198"/>
      <c r="ED231" s="198"/>
      <c r="EE231" s="198"/>
      <c r="EF231" s="198"/>
      <c r="EG231" s="198"/>
      <c r="EH231" s="198"/>
      <c r="EI231" s="198"/>
      <c r="EJ231" s="198"/>
      <c r="EK231" s="198"/>
      <c r="EL231" s="198"/>
      <c r="EM231" s="198"/>
      <c r="EN231" s="198"/>
      <c r="EO231" s="198"/>
      <c r="EP231" s="198"/>
      <c r="EQ231" s="198"/>
      <c r="ER231" s="198"/>
      <c r="ES231" s="198"/>
      <c r="ET231" s="198"/>
      <c r="EU231" s="198"/>
      <c r="EV231" s="198"/>
      <c r="EW231" s="198"/>
      <c r="EX231" s="198"/>
      <c r="EY231" s="198"/>
      <c r="EZ231" s="198"/>
      <c r="FA231" s="198"/>
      <c r="FB231" s="198"/>
      <c r="FC231" s="198"/>
      <c r="FD231" s="198"/>
      <c r="FE231" s="198"/>
      <c r="FF231" s="198"/>
      <c r="FG231" s="198"/>
      <c r="FH231" s="198"/>
      <c r="FI231" s="198"/>
      <c r="FJ231" s="198"/>
      <c r="FK231" s="198"/>
      <c r="FL231" s="198"/>
      <c r="FM231" s="198"/>
      <c r="FN231" s="198"/>
      <c r="FO231" s="198"/>
      <c r="FP231" s="198"/>
      <c r="FQ231" s="198"/>
      <c r="FR231" s="198"/>
      <c r="FS231" s="198"/>
      <c r="FT231" s="198"/>
      <c r="FU231" s="198"/>
      <c r="FV231" s="198"/>
      <c r="FW231" s="198"/>
    </row>
    <row r="232" spans="1:179" s="200" customFormat="1" ht="75" x14ac:dyDescent="0.25">
      <c r="A232" s="194">
        <f t="shared" si="3"/>
        <v>217</v>
      </c>
      <c r="B232" s="195" t="s">
        <v>721</v>
      </c>
      <c r="C232" s="196" t="s">
        <v>237</v>
      </c>
      <c r="D232" s="197">
        <v>6.3E-2</v>
      </c>
      <c r="E232" s="197"/>
      <c r="F232" s="197">
        <v>0.2249873916666667</v>
      </c>
      <c r="G232" s="197">
        <v>2014</v>
      </c>
      <c r="H232" s="197">
        <v>2015</v>
      </c>
      <c r="I232" s="197" t="s">
        <v>265</v>
      </c>
      <c r="J232" s="197" t="s">
        <v>266</v>
      </c>
      <c r="K232" s="197" t="s">
        <v>266</v>
      </c>
      <c r="L232" s="197" t="s">
        <v>266</v>
      </c>
      <c r="M232" s="198"/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8"/>
      <c r="Y232" s="198"/>
      <c r="Z232" s="198"/>
      <c r="AA232" s="198"/>
      <c r="AB232" s="198"/>
      <c r="AC232" s="198"/>
      <c r="AD232" s="198"/>
      <c r="AE232" s="198"/>
      <c r="AF232" s="198"/>
      <c r="AG232" s="198"/>
      <c r="AH232" s="198"/>
      <c r="AI232" s="198"/>
      <c r="AJ232" s="198"/>
      <c r="AK232" s="198"/>
      <c r="AL232" s="198"/>
      <c r="AM232" s="198"/>
      <c r="AN232" s="198"/>
      <c r="AO232" s="198"/>
      <c r="AP232" s="198"/>
      <c r="AQ232" s="198"/>
      <c r="AR232" s="198"/>
      <c r="AS232" s="198"/>
      <c r="AT232" s="198"/>
      <c r="AU232" s="198"/>
      <c r="AV232" s="198"/>
      <c r="AW232" s="198"/>
      <c r="AX232" s="198"/>
      <c r="AY232" s="198"/>
      <c r="AZ232" s="198"/>
      <c r="BA232" s="198"/>
      <c r="BB232" s="198"/>
      <c r="BC232" s="198"/>
      <c r="BD232" s="198"/>
      <c r="BE232" s="198"/>
      <c r="BF232" s="198"/>
      <c r="BG232" s="198"/>
      <c r="BH232" s="198"/>
      <c r="BI232" s="198"/>
      <c r="BJ232" s="198"/>
      <c r="BK232" s="198"/>
      <c r="BL232" s="198"/>
      <c r="BM232" s="198"/>
      <c r="BN232" s="198"/>
      <c r="BO232" s="198"/>
      <c r="BP232" s="198"/>
      <c r="BQ232" s="198"/>
      <c r="BR232" s="198"/>
      <c r="BS232" s="198"/>
      <c r="BT232" s="198"/>
      <c r="BU232" s="198"/>
      <c r="BV232" s="198"/>
      <c r="BW232" s="198"/>
      <c r="BX232" s="198"/>
      <c r="BY232" s="198"/>
      <c r="BZ232" s="198"/>
      <c r="CA232" s="198"/>
      <c r="CB232" s="198"/>
      <c r="CC232" s="198"/>
      <c r="CD232" s="198"/>
      <c r="CE232" s="198"/>
      <c r="CF232" s="198"/>
      <c r="CG232" s="198"/>
      <c r="CH232" s="198"/>
      <c r="CI232" s="198"/>
      <c r="CJ232" s="198"/>
      <c r="CK232" s="198"/>
      <c r="CL232" s="198"/>
      <c r="CM232" s="198"/>
      <c r="CN232" s="198"/>
      <c r="CO232" s="198"/>
      <c r="CP232" s="198"/>
      <c r="CQ232" s="198"/>
      <c r="CR232" s="198"/>
      <c r="CS232" s="198"/>
      <c r="CT232" s="198"/>
      <c r="CU232" s="198"/>
      <c r="CV232" s="198"/>
      <c r="CW232" s="198"/>
      <c r="CX232" s="198"/>
      <c r="CY232" s="198"/>
      <c r="CZ232" s="198"/>
      <c r="DA232" s="198"/>
      <c r="DB232" s="198"/>
      <c r="DC232" s="198"/>
      <c r="DD232" s="198"/>
      <c r="DE232" s="198"/>
      <c r="DF232" s="198"/>
      <c r="DG232" s="198"/>
      <c r="DH232" s="198"/>
      <c r="DI232" s="198"/>
      <c r="DJ232" s="198"/>
      <c r="DK232" s="198"/>
      <c r="DL232" s="198"/>
      <c r="DM232" s="198"/>
      <c r="DN232" s="198"/>
      <c r="DO232" s="198"/>
      <c r="DP232" s="198"/>
      <c r="DQ232" s="198"/>
      <c r="DR232" s="198"/>
      <c r="DS232" s="198"/>
      <c r="DT232" s="198"/>
      <c r="DU232" s="198"/>
      <c r="DV232" s="198"/>
      <c r="DW232" s="198"/>
      <c r="DX232" s="198"/>
      <c r="DY232" s="198"/>
      <c r="DZ232" s="198"/>
      <c r="EA232" s="198"/>
      <c r="EB232" s="198"/>
      <c r="EC232" s="198"/>
      <c r="ED232" s="198"/>
      <c r="EE232" s="198"/>
      <c r="EF232" s="198"/>
      <c r="EG232" s="198"/>
      <c r="EH232" s="198"/>
      <c r="EI232" s="198"/>
      <c r="EJ232" s="198"/>
      <c r="EK232" s="198"/>
      <c r="EL232" s="198"/>
      <c r="EM232" s="198"/>
      <c r="EN232" s="198"/>
      <c r="EO232" s="198"/>
      <c r="EP232" s="198"/>
      <c r="EQ232" s="198"/>
      <c r="ER232" s="198"/>
      <c r="ES232" s="198"/>
      <c r="ET232" s="198"/>
      <c r="EU232" s="198"/>
      <c r="EV232" s="198"/>
      <c r="EW232" s="198"/>
      <c r="EX232" s="198"/>
      <c r="EY232" s="198"/>
      <c r="EZ232" s="198"/>
      <c r="FA232" s="198"/>
      <c r="FB232" s="198"/>
      <c r="FC232" s="198"/>
      <c r="FD232" s="198"/>
      <c r="FE232" s="198"/>
      <c r="FF232" s="198"/>
      <c r="FG232" s="198"/>
      <c r="FH232" s="198"/>
      <c r="FI232" s="198"/>
      <c r="FJ232" s="198"/>
      <c r="FK232" s="198"/>
      <c r="FL232" s="198"/>
      <c r="FM232" s="198"/>
      <c r="FN232" s="198"/>
      <c r="FO232" s="198"/>
      <c r="FP232" s="198"/>
      <c r="FQ232" s="198"/>
      <c r="FR232" s="198"/>
      <c r="FS232" s="198"/>
      <c r="FT232" s="198"/>
      <c r="FU232" s="198"/>
      <c r="FV232" s="198"/>
      <c r="FW232" s="198"/>
    </row>
    <row r="233" spans="1:179" s="200" customFormat="1" ht="60" x14ac:dyDescent="0.25">
      <c r="A233" s="194">
        <f t="shared" si="3"/>
        <v>218</v>
      </c>
      <c r="B233" s="195" t="s">
        <v>722</v>
      </c>
      <c r="C233" s="196" t="s">
        <v>237</v>
      </c>
      <c r="D233" s="197">
        <v>0</v>
      </c>
      <c r="E233" s="197"/>
      <c r="F233" s="197">
        <v>2.08</v>
      </c>
      <c r="G233" s="197">
        <v>2013</v>
      </c>
      <c r="H233" s="197">
        <v>2014</v>
      </c>
      <c r="I233" s="197" t="s">
        <v>265</v>
      </c>
      <c r="J233" s="197" t="s">
        <v>266</v>
      </c>
      <c r="K233" s="197" t="s">
        <v>266</v>
      </c>
      <c r="L233" s="197" t="s">
        <v>266</v>
      </c>
      <c r="M233" s="198"/>
      <c r="N233" s="198"/>
      <c r="O233" s="198"/>
      <c r="P233" s="198"/>
      <c r="Q233" s="198"/>
      <c r="R233" s="198"/>
      <c r="S233" s="198"/>
      <c r="T233" s="198"/>
      <c r="U233" s="198"/>
      <c r="V233" s="198"/>
      <c r="W233" s="198"/>
      <c r="X233" s="198"/>
      <c r="Y233" s="198"/>
      <c r="Z233" s="198"/>
      <c r="AA233" s="198"/>
      <c r="AB233" s="198"/>
      <c r="AC233" s="198"/>
      <c r="AD233" s="198"/>
      <c r="AE233" s="198"/>
      <c r="AF233" s="198"/>
      <c r="AG233" s="198"/>
      <c r="AH233" s="198"/>
      <c r="AI233" s="198"/>
      <c r="AJ233" s="198"/>
      <c r="AK233" s="198"/>
      <c r="AL233" s="198"/>
      <c r="AM233" s="198"/>
      <c r="AN233" s="198"/>
      <c r="AO233" s="198"/>
      <c r="AP233" s="198"/>
      <c r="AQ233" s="198"/>
      <c r="AR233" s="198"/>
      <c r="AS233" s="198"/>
      <c r="AT233" s="198"/>
      <c r="AU233" s="198"/>
      <c r="AV233" s="198"/>
      <c r="AW233" s="198"/>
      <c r="AX233" s="198"/>
      <c r="AY233" s="198"/>
      <c r="AZ233" s="198"/>
      <c r="BA233" s="198"/>
      <c r="BB233" s="198"/>
      <c r="BC233" s="198"/>
      <c r="BD233" s="198"/>
      <c r="BE233" s="198"/>
      <c r="BF233" s="198"/>
      <c r="BG233" s="198"/>
      <c r="BH233" s="198"/>
      <c r="BI233" s="198"/>
      <c r="BJ233" s="198"/>
      <c r="BK233" s="198"/>
      <c r="BL233" s="198"/>
      <c r="BM233" s="198"/>
      <c r="BN233" s="198"/>
      <c r="BO233" s="198"/>
      <c r="BP233" s="198"/>
      <c r="BQ233" s="198"/>
      <c r="BR233" s="198"/>
      <c r="BS233" s="198"/>
      <c r="BT233" s="198"/>
      <c r="BU233" s="198"/>
      <c r="BV233" s="198"/>
      <c r="BW233" s="198"/>
      <c r="BX233" s="198"/>
      <c r="BY233" s="198"/>
      <c r="BZ233" s="198"/>
      <c r="CA233" s="198"/>
      <c r="CB233" s="198"/>
      <c r="CC233" s="198"/>
      <c r="CD233" s="198"/>
      <c r="CE233" s="198"/>
      <c r="CF233" s="198"/>
      <c r="CG233" s="198"/>
      <c r="CH233" s="198"/>
      <c r="CI233" s="198"/>
      <c r="CJ233" s="198"/>
      <c r="CK233" s="198"/>
      <c r="CL233" s="198"/>
      <c r="CM233" s="198"/>
      <c r="CN233" s="198"/>
      <c r="CO233" s="198"/>
      <c r="CP233" s="198"/>
      <c r="CQ233" s="198"/>
      <c r="CR233" s="198"/>
      <c r="CS233" s="198"/>
      <c r="CT233" s="198"/>
      <c r="CU233" s="198"/>
      <c r="CV233" s="198"/>
      <c r="CW233" s="198"/>
      <c r="CX233" s="198"/>
      <c r="CY233" s="198"/>
      <c r="CZ233" s="198"/>
      <c r="DA233" s="198"/>
      <c r="DB233" s="198"/>
      <c r="DC233" s="198"/>
      <c r="DD233" s="198"/>
      <c r="DE233" s="198"/>
      <c r="DF233" s="198"/>
      <c r="DG233" s="198"/>
      <c r="DH233" s="198"/>
      <c r="DI233" s="198"/>
      <c r="DJ233" s="198"/>
      <c r="DK233" s="198"/>
      <c r="DL233" s="198"/>
      <c r="DM233" s="198"/>
      <c r="DN233" s="198"/>
      <c r="DO233" s="198"/>
      <c r="DP233" s="198"/>
      <c r="DQ233" s="198"/>
      <c r="DR233" s="198"/>
      <c r="DS233" s="198"/>
      <c r="DT233" s="198"/>
      <c r="DU233" s="198"/>
      <c r="DV233" s="198"/>
      <c r="DW233" s="198"/>
      <c r="DX233" s="198"/>
      <c r="DY233" s="198"/>
      <c r="DZ233" s="198"/>
      <c r="EA233" s="198"/>
      <c r="EB233" s="198"/>
      <c r="EC233" s="198"/>
      <c r="ED233" s="198"/>
      <c r="EE233" s="198"/>
      <c r="EF233" s="198"/>
      <c r="EG233" s="198"/>
      <c r="EH233" s="198"/>
      <c r="EI233" s="198"/>
      <c r="EJ233" s="198"/>
      <c r="EK233" s="198"/>
      <c r="EL233" s="198"/>
      <c r="EM233" s="198"/>
      <c r="EN233" s="198"/>
      <c r="EO233" s="198"/>
      <c r="EP233" s="198"/>
      <c r="EQ233" s="198"/>
      <c r="ER233" s="198"/>
      <c r="ES233" s="198"/>
      <c r="ET233" s="198"/>
      <c r="EU233" s="198"/>
      <c r="EV233" s="198"/>
      <c r="EW233" s="198"/>
      <c r="EX233" s="198"/>
      <c r="EY233" s="198"/>
      <c r="EZ233" s="198"/>
      <c r="FA233" s="198"/>
      <c r="FB233" s="198"/>
      <c r="FC233" s="198"/>
      <c r="FD233" s="198"/>
      <c r="FE233" s="198"/>
      <c r="FF233" s="198"/>
      <c r="FG233" s="198"/>
      <c r="FH233" s="198"/>
      <c r="FI233" s="198"/>
      <c r="FJ233" s="198"/>
      <c r="FK233" s="198"/>
      <c r="FL233" s="198"/>
      <c r="FM233" s="198"/>
      <c r="FN233" s="198"/>
      <c r="FO233" s="198"/>
      <c r="FP233" s="198"/>
      <c r="FQ233" s="198"/>
      <c r="FR233" s="198"/>
      <c r="FS233" s="198"/>
      <c r="FT233" s="198"/>
      <c r="FU233" s="198"/>
      <c r="FV233" s="198"/>
      <c r="FW233" s="198"/>
    </row>
    <row r="234" spans="1:179" s="200" customFormat="1" ht="45" x14ac:dyDescent="0.25">
      <c r="A234" s="194">
        <f t="shared" si="3"/>
        <v>219</v>
      </c>
      <c r="B234" s="195" t="s">
        <v>723</v>
      </c>
      <c r="C234" s="196" t="s">
        <v>237</v>
      </c>
      <c r="D234" s="197">
        <v>0</v>
      </c>
      <c r="E234" s="197"/>
      <c r="F234" s="197">
        <v>0.69514066153846155</v>
      </c>
      <c r="G234" s="197">
        <v>2014</v>
      </c>
      <c r="H234" s="197">
        <v>2015</v>
      </c>
      <c r="I234" s="197" t="s">
        <v>265</v>
      </c>
      <c r="J234" s="197" t="s">
        <v>266</v>
      </c>
      <c r="K234" s="197" t="s">
        <v>266</v>
      </c>
      <c r="L234" s="197" t="s">
        <v>266</v>
      </c>
      <c r="M234" s="198"/>
      <c r="N234" s="198"/>
      <c r="O234" s="198"/>
      <c r="P234" s="198"/>
      <c r="Q234" s="198"/>
      <c r="R234" s="198"/>
      <c r="S234" s="198"/>
      <c r="T234" s="198"/>
      <c r="U234" s="198"/>
      <c r="V234" s="198"/>
      <c r="W234" s="198"/>
      <c r="X234" s="198"/>
      <c r="Y234" s="198"/>
      <c r="Z234" s="198"/>
      <c r="AA234" s="198"/>
      <c r="AB234" s="198"/>
      <c r="AC234" s="198"/>
      <c r="AD234" s="198"/>
      <c r="AE234" s="198"/>
      <c r="AF234" s="198"/>
      <c r="AG234" s="198"/>
      <c r="AH234" s="198"/>
      <c r="AI234" s="198"/>
      <c r="AJ234" s="198"/>
      <c r="AK234" s="198"/>
      <c r="AL234" s="198"/>
      <c r="AM234" s="198"/>
      <c r="AN234" s="198"/>
      <c r="AO234" s="198"/>
      <c r="AP234" s="198"/>
      <c r="AQ234" s="198"/>
      <c r="AR234" s="198"/>
      <c r="AS234" s="198"/>
      <c r="AT234" s="198"/>
      <c r="AU234" s="198"/>
      <c r="AV234" s="198"/>
      <c r="AW234" s="198"/>
      <c r="AX234" s="198"/>
      <c r="AY234" s="198"/>
      <c r="AZ234" s="198"/>
      <c r="BA234" s="198"/>
      <c r="BB234" s="198"/>
      <c r="BC234" s="198"/>
      <c r="BD234" s="198"/>
      <c r="BE234" s="198"/>
      <c r="BF234" s="198"/>
      <c r="BG234" s="198"/>
      <c r="BH234" s="198"/>
      <c r="BI234" s="198"/>
      <c r="BJ234" s="198"/>
      <c r="BK234" s="198"/>
      <c r="BL234" s="198"/>
      <c r="BM234" s="198"/>
      <c r="BN234" s="198"/>
      <c r="BO234" s="198"/>
      <c r="BP234" s="198"/>
      <c r="BQ234" s="198"/>
      <c r="BR234" s="198"/>
      <c r="BS234" s="198"/>
      <c r="BT234" s="198"/>
      <c r="BU234" s="198"/>
      <c r="BV234" s="198"/>
      <c r="BW234" s="198"/>
      <c r="BX234" s="198"/>
      <c r="BY234" s="198"/>
      <c r="BZ234" s="198"/>
      <c r="CA234" s="198"/>
      <c r="CB234" s="198"/>
      <c r="CC234" s="198"/>
      <c r="CD234" s="198"/>
      <c r="CE234" s="198"/>
      <c r="CF234" s="198"/>
      <c r="CG234" s="198"/>
      <c r="CH234" s="198"/>
      <c r="CI234" s="198"/>
      <c r="CJ234" s="198"/>
      <c r="CK234" s="198"/>
      <c r="CL234" s="198"/>
      <c r="CM234" s="198"/>
      <c r="CN234" s="198"/>
      <c r="CO234" s="198"/>
      <c r="CP234" s="198"/>
      <c r="CQ234" s="198"/>
      <c r="CR234" s="198"/>
      <c r="CS234" s="198"/>
      <c r="CT234" s="198"/>
      <c r="CU234" s="198"/>
      <c r="CV234" s="198"/>
      <c r="CW234" s="198"/>
      <c r="CX234" s="198"/>
      <c r="CY234" s="198"/>
      <c r="CZ234" s="198"/>
      <c r="DA234" s="198"/>
      <c r="DB234" s="198"/>
      <c r="DC234" s="198"/>
      <c r="DD234" s="198"/>
      <c r="DE234" s="198"/>
      <c r="DF234" s="198"/>
      <c r="DG234" s="198"/>
      <c r="DH234" s="198"/>
      <c r="DI234" s="198"/>
      <c r="DJ234" s="198"/>
      <c r="DK234" s="198"/>
      <c r="DL234" s="198"/>
      <c r="DM234" s="198"/>
      <c r="DN234" s="198"/>
      <c r="DO234" s="198"/>
      <c r="DP234" s="198"/>
      <c r="DQ234" s="198"/>
      <c r="DR234" s="198"/>
      <c r="DS234" s="198"/>
      <c r="DT234" s="198"/>
      <c r="DU234" s="198"/>
      <c r="DV234" s="198"/>
      <c r="DW234" s="198"/>
      <c r="DX234" s="198"/>
      <c r="DY234" s="198"/>
      <c r="DZ234" s="198"/>
      <c r="EA234" s="198"/>
      <c r="EB234" s="198"/>
      <c r="EC234" s="198"/>
      <c r="ED234" s="198"/>
      <c r="EE234" s="198"/>
      <c r="EF234" s="198"/>
      <c r="EG234" s="198"/>
      <c r="EH234" s="198"/>
      <c r="EI234" s="198"/>
      <c r="EJ234" s="198"/>
      <c r="EK234" s="198"/>
      <c r="EL234" s="198"/>
      <c r="EM234" s="198"/>
      <c r="EN234" s="198"/>
      <c r="EO234" s="198"/>
      <c r="EP234" s="198"/>
      <c r="EQ234" s="198"/>
      <c r="ER234" s="198"/>
      <c r="ES234" s="198"/>
      <c r="ET234" s="198"/>
      <c r="EU234" s="198"/>
      <c r="EV234" s="198"/>
      <c r="EW234" s="198"/>
      <c r="EX234" s="198"/>
      <c r="EY234" s="198"/>
      <c r="EZ234" s="198"/>
      <c r="FA234" s="198"/>
      <c r="FB234" s="198"/>
      <c r="FC234" s="198"/>
      <c r="FD234" s="198"/>
      <c r="FE234" s="198"/>
      <c r="FF234" s="198"/>
      <c r="FG234" s="198"/>
      <c r="FH234" s="198"/>
      <c r="FI234" s="198"/>
      <c r="FJ234" s="198"/>
      <c r="FK234" s="198"/>
      <c r="FL234" s="198"/>
      <c r="FM234" s="198"/>
      <c r="FN234" s="198"/>
      <c r="FO234" s="198"/>
      <c r="FP234" s="198"/>
      <c r="FQ234" s="198"/>
      <c r="FR234" s="198"/>
      <c r="FS234" s="198"/>
      <c r="FT234" s="198"/>
      <c r="FU234" s="198"/>
      <c r="FV234" s="198"/>
      <c r="FW234" s="198"/>
    </row>
    <row r="235" spans="1:179" s="200" customFormat="1" ht="30" x14ac:dyDescent="0.25">
      <c r="A235" s="194">
        <f t="shared" si="3"/>
        <v>220</v>
      </c>
      <c r="B235" s="195" t="s">
        <v>724</v>
      </c>
      <c r="C235" s="196" t="s">
        <v>237</v>
      </c>
      <c r="D235" s="197">
        <v>0</v>
      </c>
      <c r="E235" s="197"/>
      <c r="F235" s="197">
        <v>0.65826691538461535</v>
      </c>
      <c r="G235" s="197">
        <v>2014</v>
      </c>
      <c r="H235" s="197">
        <v>2015</v>
      </c>
      <c r="I235" s="197" t="s">
        <v>265</v>
      </c>
      <c r="J235" s="197" t="s">
        <v>266</v>
      </c>
      <c r="K235" s="197" t="s">
        <v>266</v>
      </c>
      <c r="L235" s="197" t="s">
        <v>266</v>
      </c>
      <c r="M235" s="198"/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8"/>
      <c r="Y235" s="198"/>
      <c r="Z235" s="198"/>
      <c r="AA235" s="198"/>
      <c r="AB235" s="198"/>
      <c r="AC235" s="198"/>
      <c r="AD235" s="198"/>
      <c r="AE235" s="198"/>
      <c r="AF235" s="198"/>
      <c r="AG235" s="198"/>
      <c r="AH235" s="198"/>
      <c r="AI235" s="198"/>
      <c r="AJ235" s="198"/>
      <c r="AK235" s="198"/>
      <c r="AL235" s="198"/>
      <c r="AM235" s="198"/>
      <c r="AN235" s="198"/>
      <c r="AO235" s="198"/>
      <c r="AP235" s="198"/>
      <c r="AQ235" s="198"/>
      <c r="AR235" s="198"/>
      <c r="AS235" s="198"/>
      <c r="AT235" s="198"/>
      <c r="AU235" s="198"/>
      <c r="AV235" s="198"/>
      <c r="AW235" s="198"/>
      <c r="AX235" s="198"/>
      <c r="AY235" s="198"/>
      <c r="AZ235" s="198"/>
      <c r="BA235" s="198"/>
      <c r="BB235" s="198"/>
      <c r="BC235" s="198"/>
      <c r="BD235" s="198"/>
      <c r="BE235" s="198"/>
      <c r="BF235" s="198"/>
      <c r="BG235" s="198"/>
      <c r="BH235" s="198"/>
      <c r="BI235" s="198"/>
      <c r="BJ235" s="198"/>
      <c r="BK235" s="198"/>
      <c r="BL235" s="198"/>
      <c r="BM235" s="198"/>
      <c r="BN235" s="198"/>
      <c r="BO235" s="198"/>
      <c r="BP235" s="198"/>
      <c r="BQ235" s="198"/>
      <c r="BR235" s="198"/>
      <c r="BS235" s="198"/>
      <c r="BT235" s="198"/>
      <c r="BU235" s="198"/>
      <c r="BV235" s="198"/>
      <c r="BW235" s="198"/>
      <c r="BX235" s="198"/>
      <c r="BY235" s="198"/>
      <c r="BZ235" s="198"/>
      <c r="CA235" s="198"/>
      <c r="CB235" s="198"/>
      <c r="CC235" s="198"/>
      <c r="CD235" s="198"/>
      <c r="CE235" s="198"/>
      <c r="CF235" s="198"/>
      <c r="CG235" s="198"/>
      <c r="CH235" s="198"/>
      <c r="CI235" s="198"/>
      <c r="CJ235" s="198"/>
      <c r="CK235" s="198"/>
      <c r="CL235" s="198"/>
      <c r="CM235" s="198"/>
      <c r="CN235" s="198"/>
      <c r="CO235" s="198"/>
      <c r="CP235" s="198"/>
      <c r="CQ235" s="198"/>
      <c r="CR235" s="198"/>
      <c r="CS235" s="198"/>
      <c r="CT235" s="198"/>
      <c r="CU235" s="198"/>
      <c r="CV235" s="198"/>
      <c r="CW235" s="198"/>
      <c r="CX235" s="198"/>
      <c r="CY235" s="198"/>
      <c r="CZ235" s="198"/>
      <c r="DA235" s="198"/>
      <c r="DB235" s="198"/>
      <c r="DC235" s="198"/>
      <c r="DD235" s="198"/>
      <c r="DE235" s="198"/>
      <c r="DF235" s="198"/>
      <c r="DG235" s="198"/>
      <c r="DH235" s="198"/>
      <c r="DI235" s="198"/>
      <c r="DJ235" s="198"/>
      <c r="DK235" s="198"/>
      <c r="DL235" s="198"/>
      <c r="DM235" s="198"/>
      <c r="DN235" s="198"/>
      <c r="DO235" s="198"/>
      <c r="DP235" s="198"/>
      <c r="DQ235" s="198"/>
      <c r="DR235" s="198"/>
      <c r="DS235" s="198"/>
      <c r="DT235" s="198"/>
      <c r="DU235" s="198"/>
      <c r="DV235" s="198"/>
      <c r="DW235" s="198"/>
      <c r="DX235" s="198"/>
      <c r="DY235" s="198"/>
      <c r="DZ235" s="198"/>
      <c r="EA235" s="198"/>
      <c r="EB235" s="198"/>
      <c r="EC235" s="198"/>
      <c r="ED235" s="198"/>
      <c r="EE235" s="198"/>
      <c r="EF235" s="198"/>
      <c r="EG235" s="198"/>
      <c r="EH235" s="198"/>
      <c r="EI235" s="198"/>
      <c r="EJ235" s="198"/>
      <c r="EK235" s="198"/>
      <c r="EL235" s="198"/>
      <c r="EM235" s="198"/>
      <c r="EN235" s="198"/>
      <c r="EO235" s="198"/>
      <c r="EP235" s="198"/>
      <c r="EQ235" s="198"/>
      <c r="ER235" s="198"/>
      <c r="ES235" s="198"/>
      <c r="ET235" s="198"/>
      <c r="EU235" s="198"/>
      <c r="EV235" s="198"/>
      <c r="EW235" s="198"/>
      <c r="EX235" s="198"/>
      <c r="EY235" s="198"/>
      <c r="EZ235" s="198"/>
      <c r="FA235" s="198"/>
      <c r="FB235" s="198"/>
      <c r="FC235" s="198"/>
      <c r="FD235" s="198"/>
      <c r="FE235" s="198"/>
      <c r="FF235" s="198"/>
      <c r="FG235" s="198"/>
      <c r="FH235" s="198"/>
      <c r="FI235" s="198"/>
      <c r="FJ235" s="198"/>
      <c r="FK235" s="198"/>
      <c r="FL235" s="198"/>
      <c r="FM235" s="198"/>
      <c r="FN235" s="198"/>
      <c r="FO235" s="198"/>
      <c r="FP235" s="198"/>
      <c r="FQ235" s="198"/>
      <c r="FR235" s="198"/>
      <c r="FS235" s="198"/>
      <c r="FT235" s="198"/>
      <c r="FU235" s="198"/>
      <c r="FV235" s="198"/>
      <c r="FW235" s="198"/>
    </row>
    <row r="236" spans="1:179" s="200" customFormat="1" ht="30" x14ac:dyDescent="0.25">
      <c r="A236" s="194">
        <f t="shared" si="3"/>
        <v>221</v>
      </c>
      <c r="B236" s="195" t="s">
        <v>725</v>
      </c>
      <c r="C236" s="196" t="s">
        <v>237</v>
      </c>
      <c r="D236" s="197">
        <v>0</v>
      </c>
      <c r="E236" s="197"/>
      <c r="F236" s="197">
        <v>1.5580886384615382</v>
      </c>
      <c r="G236" s="197">
        <v>2014</v>
      </c>
      <c r="H236" s="197">
        <v>2015</v>
      </c>
      <c r="I236" s="197" t="s">
        <v>265</v>
      </c>
      <c r="J236" s="197" t="s">
        <v>266</v>
      </c>
      <c r="K236" s="197" t="s">
        <v>266</v>
      </c>
      <c r="L236" s="197" t="s">
        <v>266</v>
      </c>
      <c r="M236" s="198"/>
      <c r="N236" s="198"/>
      <c r="O236" s="198"/>
      <c r="P236" s="198"/>
      <c r="Q236" s="198"/>
      <c r="R236" s="198"/>
      <c r="S236" s="198"/>
      <c r="T236" s="198"/>
      <c r="U236" s="198"/>
      <c r="V236" s="198"/>
      <c r="W236" s="198"/>
      <c r="X236" s="198"/>
      <c r="Y236" s="198"/>
      <c r="Z236" s="198"/>
      <c r="AA236" s="198"/>
      <c r="AB236" s="198"/>
      <c r="AC236" s="198"/>
      <c r="AD236" s="198"/>
      <c r="AE236" s="198"/>
      <c r="AF236" s="198"/>
      <c r="AG236" s="198"/>
      <c r="AH236" s="198"/>
      <c r="AI236" s="198"/>
      <c r="AJ236" s="198"/>
      <c r="AK236" s="198"/>
      <c r="AL236" s="198"/>
      <c r="AM236" s="198"/>
      <c r="AN236" s="198"/>
      <c r="AO236" s="198"/>
      <c r="AP236" s="198"/>
      <c r="AQ236" s="198"/>
      <c r="AR236" s="198"/>
      <c r="AS236" s="198"/>
      <c r="AT236" s="198"/>
      <c r="AU236" s="198"/>
      <c r="AV236" s="198"/>
      <c r="AW236" s="198"/>
      <c r="AX236" s="198"/>
      <c r="AY236" s="198"/>
      <c r="AZ236" s="198"/>
      <c r="BA236" s="198"/>
      <c r="BB236" s="198"/>
      <c r="BC236" s="198"/>
      <c r="BD236" s="198"/>
      <c r="BE236" s="198"/>
      <c r="BF236" s="198"/>
      <c r="BG236" s="198"/>
      <c r="BH236" s="198"/>
      <c r="BI236" s="198"/>
      <c r="BJ236" s="198"/>
      <c r="BK236" s="198"/>
      <c r="BL236" s="198"/>
      <c r="BM236" s="198"/>
      <c r="BN236" s="198"/>
      <c r="BO236" s="198"/>
      <c r="BP236" s="198"/>
      <c r="BQ236" s="198"/>
      <c r="BR236" s="198"/>
      <c r="BS236" s="198"/>
      <c r="BT236" s="198"/>
      <c r="BU236" s="198"/>
      <c r="BV236" s="198"/>
      <c r="BW236" s="198"/>
      <c r="BX236" s="198"/>
      <c r="BY236" s="198"/>
      <c r="BZ236" s="198"/>
      <c r="CA236" s="198"/>
      <c r="CB236" s="198"/>
      <c r="CC236" s="198"/>
      <c r="CD236" s="198"/>
      <c r="CE236" s="198"/>
      <c r="CF236" s="198"/>
      <c r="CG236" s="198"/>
      <c r="CH236" s="198"/>
      <c r="CI236" s="198"/>
      <c r="CJ236" s="198"/>
      <c r="CK236" s="198"/>
      <c r="CL236" s="198"/>
      <c r="CM236" s="198"/>
      <c r="CN236" s="198"/>
      <c r="CO236" s="198"/>
      <c r="CP236" s="198"/>
      <c r="CQ236" s="198"/>
      <c r="CR236" s="198"/>
      <c r="CS236" s="198"/>
      <c r="CT236" s="198"/>
      <c r="CU236" s="198"/>
      <c r="CV236" s="198"/>
      <c r="CW236" s="198"/>
      <c r="CX236" s="198"/>
      <c r="CY236" s="198"/>
      <c r="CZ236" s="198"/>
      <c r="DA236" s="198"/>
      <c r="DB236" s="198"/>
      <c r="DC236" s="198"/>
      <c r="DD236" s="198"/>
      <c r="DE236" s="198"/>
      <c r="DF236" s="198"/>
      <c r="DG236" s="198"/>
      <c r="DH236" s="198"/>
      <c r="DI236" s="198"/>
      <c r="DJ236" s="198"/>
      <c r="DK236" s="198"/>
      <c r="DL236" s="198"/>
      <c r="DM236" s="198"/>
      <c r="DN236" s="198"/>
      <c r="DO236" s="198"/>
      <c r="DP236" s="198"/>
      <c r="DQ236" s="198"/>
      <c r="DR236" s="198"/>
      <c r="DS236" s="198"/>
      <c r="DT236" s="198"/>
      <c r="DU236" s="198"/>
      <c r="DV236" s="198"/>
      <c r="DW236" s="198"/>
      <c r="DX236" s="198"/>
      <c r="DY236" s="198"/>
      <c r="DZ236" s="198"/>
      <c r="EA236" s="198"/>
      <c r="EB236" s="198"/>
      <c r="EC236" s="198"/>
      <c r="ED236" s="198"/>
      <c r="EE236" s="198"/>
      <c r="EF236" s="198"/>
      <c r="EG236" s="198"/>
      <c r="EH236" s="198"/>
      <c r="EI236" s="198"/>
      <c r="EJ236" s="198"/>
      <c r="EK236" s="198"/>
      <c r="EL236" s="198"/>
      <c r="EM236" s="198"/>
      <c r="EN236" s="198"/>
      <c r="EO236" s="198"/>
      <c r="EP236" s="198"/>
      <c r="EQ236" s="198"/>
      <c r="ER236" s="198"/>
      <c r="ES236" s="198"/>
      <c r="ET236" s="198"/>
      <c r="EU236" s="198"/>
      <c r="EV236" s="198"/>
      <c r="EW236" s="198"/>
      <c r="EX236" s="198"/>
      <c r="EY236" s="198"/>
      <c r="EZ236" s="198"/>
      <c r="FA236" s="198"/>
      <c r="FB236" s="198"/>
      <c r="FC236" s="198"/>
      <c r="FD236" s="198"/>
      <c r="FE236" s="198"/>
      <c r="FF236" s="198"/>
      <c r="FG236" s="198"/>
      <c r="FH236" s="198"/>
      <c r="FI236" s="198"/>
      <c r="FJ236" s="198"/>
      <c r="FK236" s="198"/>
      <c r="FL236" s="198"/>
      <c r="FM236" s="198"/>
      <c r="FN236" s="198"/>
      <c r="FO236" s="198"/>
      <c r="FP236" s="198"/>
      <c r="FQ236" s="198"/>
      <c r="FR236" s="198"/>
      <c r="FS236" s="198"/>
      <c r="FT236" s="198"/>
      <c r="FU236" s="198"/>
      <c r="FV236" s="198"/>
      <c r="FW236" s="198"/>
    </row>
    <row r="237" spans="1:179" s="200" customFormat="1" ht="45" x14ac:dyDescent="0.25">
      <c r="A237" s="194">
        <f t="shared" si="3"/>
        <v>222</v>
      </c>
      <c r="B237" s="195" t="s">
        <v>728</v>
      </c>
      <c r="C237" s="196" t="s">
        <v>237</v>
      </c>
      <c r="D237" s="197">
        <v>0</v>
      </c>
      <c r="E237" s="197"/>
      <c r="F237" s="197">
        <v>4.3150000000000004</v>
      </c>
      <c r="G237" s="197">
        <v>2013</v>
      </c>
      <c r="H237" s="197">
        <v>2014</v>
      </c>
      <c r="I237" s="197" t="s">
        <v>265</v>
      </c>
      <c r="J237" s="197" t="s">
        <v>266</v>
      </c>
      <c r="K237" s="197" t="s">
        <v>266</v>
      </c>
      <c r="L237" s="197" t="s">
        <v>266</v>
      </c>
      <c r="M237" s="198"/>
      <c r="N237" s="198"/>
      <c r="O237" s="198"/>
      <c r="P237" s="198"/>
      <c r="Q237" s="198"/>
      <c r="R237" s="198"/>
      <c r="S237" s="198"/>
      <c r="T237" s="198"/>
      <c r="U237" s="198"/>
      <c r="V237" s="198"/>
      <c r="W237" s="198"/>
      <c r="X237" s="198"/>
      <c r="Y237" s="198"/>
      <c r="Z237" s="198"/>
      <c r="AA237" s="198"/>
      <c r="AB237" s="198"/>
      <c r="AC237" s="198"/>
      <c r="AD237" s="198"/>
      <c r="AE237" s="198"/>
      <c r="AF237" s="198"/>
      <c r="AG237" s="198"/>
      <c r="AH237" s="198"/>
      <c r="AI237" s="198"/>
      <c r="AJ237" s="198"/>
      <c r="AK237" s="198"/>
      <c r="AL237" s="198"/>
      <c r="AM237" s="198"/>
      <c r="AN237" s="198"/>
      <c r="AO237" s="198"/>
      <c r="AP237" s="198"/>
      <c r="AQ237" s="198"/>
      <c r="AR237" s="198"/>
      <c r="AS237" s="198"/>
      <c r="AT237" s="198"/>
      <c r="AU237" s="198"/>
      <c r="AV237" s="198"/>
      <c r="AW237" s="198"/>
      <c r="AX237" s="198"/>
      <c r="AY237" s="198"/>
      <c r="AZ237" s="198"/>
      <c r="BA237" s="198"/>
      <c r="BB237" s="198"/>
      <c r="BC237" s="198"/>
      <c r="BD237" s="198"/>
      <c r="BE237" s="198"/>
      <c r="BF237" s="198"/>
      <c r="BG237" s="198"/>
      <c r="BH237" s="198"/>
      <c r="BI237" s="198"/>
      <c r="BJ237" s="198"/>
      <c r="BK237" s="198"/>
      <c r="BL237" s="198"/>
      <c r="BM237" s="198"/>
      <c r="BN237" s="198"/>
      <c r="BO237" s="198"/>
      <c r="BP237" s="198"/>
      <c r="BQ237" s="198"/>
      <c r="BR237" s="198"/>
      <c r="BS237" s="198"/>
      <c r="BT237" s="198"/>
      <c r="BU237" s="198"/>
      <c r="BV237" s="198"/>
      <c r="BW237" s="198"/>
      <c r="BX237" s="198"/>
      <c r="BY237" s="198"/>
      <c r="BZ237" s="198"/>
      <c r="CA237" s="198"/>
      <c r="CB237" s="198"/>
      <c r="CC237" s="198"/>
      <c r="CD237" s="198"/>
      <c r="CE237" s="198"/>
      <c r="CF237" s="198"/>
      <c r="CG237" s="198"/>
      <c r="CH237" s="198"/>
      <c r="CI237" s="198"/>
      <c r="CJ237" s="198"/>
      <c r="CK237" s="198"/>
      <c r="CL237" s="198"/>
      <c r="CM237" s="198"/>
      <c r="CN237" s="198"/>
      <c r="CO237" s="198"/>
      <c r="CP237" s="198"/>
      <c r="CQ237" s="198"/>
      <c r="CR237" s="198"/>
      <c r="CS237" s="198"/>
      <c r="CT237" s="198"/>
      <c r="CU237" s="198"/>
      <c r="CV237" s="198"/>
      <c r="CW237" s="198"/>
      <c r="CX237" s="198"/>
      <c r="CY237" s="198"/>
      <c r="CZ237" s="198"/>
      <c r="DA237" s="198"/>
      <c r="DB237" s="198"/>
      <c r="DC237" s="198"/>
      <c r="DD237" s="198"/>
      <c r="DE237" s="198"/>
      <c r="DF237" s="198"/>
      <c r="DG237" s="198"/>
      <c r="DH237" s="198"/>
      <c r="DI237" s="198"/>
      <c r="DJ237" s="198"/>
      <c r="DK237" s="198"/>
      <c r="DL237" s="198"/>
      <c r="DM237" s="198"/>
      <c r="DN237" s="198"/>
      <c r="DO237" s="198"/>
      <c r="DP237" s="198"/>
      <c r="DQ237" s="198"/>
      <c r="DR237" s="198"/>
      <c r="DS237" s="198"/>
      <c r="DT237" s="198"/>
      <c r="DU237" s="198"/>
      <c r="DV237" s="198"/>
      <c r="DW237" s="198"/>
      <c r="DX237" s="198"/>
      <c r="DY237" s="198"/>
      <c r="DZ237" s="198"/>
      <c r="EA237" s="198"/>
      <c r="EB237" s="198"/>
      <c r="EC237" s="198"/>
      <c r="ED237" s="198"/>
      <c r="EE237" s="198"/>
      <c r="EF237" s="198"/>
      <c r="EG237" s="198"/>
      <c r="EH237" s="198"/>
      <c r="EI237" s="198"/>
      <c r="EJ237" s="198"/>
      <c r="EK237" s="198"/>
      <c r="EL237" s="198"/>
      <c r="EM237" s="198"/>
      <c r="EN237" s="198"/>
      <c r="EO237" s="198"/>
      <c r="EP237" s="198"/>
      <c r="EQ237" s="198"/>
      <c r="ER237" s="198"/>
      <c r="ES237" s="198"/>
      <c r="ET237" s="198"/>
      <c r="EU237" s="198"/>
      <c r="EV237" s="198"/>
      <c r="EW237" s="198"/>
      <c r="EX237" s="198"/>
      <c r="EY237" s="198"/>
      <c r="EZ237" s="198"/>
      <c r="FA237" s="198"/>
      <c r="FB237" s="198"/>
      <c r="FC237" s="198"/>
      <c r="FD237" s="198"/>
      <c r="FE237" s="198"/>
      <c r="FF237" s="198"/>
      <c r="FG237" s="198"/>
      <c r="FH237" s="198"/>
      <c r="FI237" s="198"/>
      <c r="FJ237" s="198"/>
      <c r="FK237" s="198"/>
      <c r="FL237" s="198"/>
      <c r="FM237" s="198"/>
      <c r="FN237" s="198"/>
      <c r="FO237" s="198"/>
      <c r="FP237" s="198"/>
      <c r="FQ237" s="198"/>
      <c r="FR237" s="198"/>
      <c r="FS237" s="198"/>
      <c r="FT237" s="198"/>
      <c r="FU237" s="198"/>
      <c r="FV237" s="198"/>
      <c r="FW237" s="198"/>
    </row>
    <row r="238" spans="1:179" s="200" customFormat="1" ht="45" x14ac:dyDescent="0.25">
      <c r="A238" s="194">
        <f t="shared" si="3"/>
        <v>223</v>
      </c>
      <c r="B238" s="195" t="s">
        <v>733</v>
      </c>
      <c r="C238" s="196" t="s">
        <v>237</v>
      </c>
      <c r="D238" s="197">
        <v>0</v>
      </c>
      <c r="E238" s="197"/>
      <c r="F238" s="197">
        <v>1.405</v>
      </c>
      <c r="G238" s="197">
        <v>2014</v>
      </c>
      <c r="H238" s="197">
        <v>2015</v>
      </c>
      <c r="I238" s="197" t="s">
        <v>265</v>
      </c>
      <c r="J238" s="197" t="s">
        <v>266</v>
      </c>
      <c r="K238" s="197" t="s">
        <v>266</v>
      </c>
      <c r="L238" s="197" t="s">
        <v>266</v>
      </c>
      <c r="M238" s="198"/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8"/>
      <c r="Y238" s="198"/>
      <c r="Z238" s="198"/>
      <c r="AA238" s="198"/>
      <c r="AB238" s="198"/>
      <c r="AC238" s="198"/>
      <c r="AD238" s="198"/>
      <c r="AE238" s="198"/>
      <c r="AF238" s="198"/>
      <c r="AG238" s="198"/>
      <c r="AH238" s="198"/>
      <c r="AI238" s="198"/>
      <c r="AJ238" s="198"/>
      <c r="AK238" s="198"/>
      <c r="AL238" s="198"/>
      <c r="AM238" s="198"/>
      <c r="AN238" s="198"/>
      <c r="AO238" s="198"/>
      <c r="AP238" s="198"/>
      <c r="AQ238" s="198"/>
      <c r="AR238" s="198"/>
      <c r="AS238" s="198"/>
      <c r="AT238" s="198"/>
      <c r="AU238" s="198"/>
      <c r="AV238" s="198"/>
      <c r="AW238" s="198"/>
      <c r="AX238" s="198"/>
      <c r="AY238" s="198"/>
      <c r="AZ238" s="198"/>
      <c r="BA238" s="198"/>
      <c r="BB238" s="198"/>
      <c r="BC238" s="198"/>
      <c r="BD238" s="198"/>
      <c r="BE238" s="198"/>
      <c r="BF238" s="198"/>
      <c r="BG238" s="198"/>
      <c r="BH238" s="198"/>
      <c r="BI238" s="198"/>
      <c r="BJ238" s="198"/>
      <c r="BK238" s="198"/>
      <c r="BL238" s="198"/>
      <c r="BM238" s="198"/>
      <c r="BN238" s="198"/>
      <c r="BO238" s="198"/>
      <c r="BP238" s="198"/>
      <c r="BQ238" s="198"/>
      <c r="BR238" s="198"/>
      <c r="BS238" s="198"/>
      <c r="BT238" s="198"/>
      <c r="BU238" s="198"/>
      <c r="BV238" s="198"/>
      <c r="BW238" s="198"/>
      <c r="BX238" s="198"/>
      <c r="BY238" s="198"/>
      <c r="BZ238" s="198"/>
      <c r="CA238" s="198"/>
      <c r="CB238" s="198"/>
      <c r="CC238" s="198"/>
      <c r="CD238" s="198"/>
      <c r="CE238" s="198"/>
      <c r="CF238" s="198"/>
      <c r="CG238" s="198"/>
      <c r="CH238" s="198"/>
      <c r="CI238" s="198"/>
      <c r="CJ238" s="198"/>
      <c r="CK238" s="198"/>
      <c r="CL238" s="198"/>
      <c r="CM238" s="198"/>
      <c r="CN238" s="198"/>
      <c r="CO238" s="198"/>
      <c r="CP238" s="198"/>
      <c r="CQ238" s="198"/>
      <c r="CR238" s="198"/>
      <c r="CS238" s="198"/>
      <c r="CT238" s="198"/>
      <c r="CU238" s="198"/>
      <c r="CV238" s="198"/>
      <c r="CW238" s="198"/>
      <c r="CX238" s="198"/>
      <c r="CY238" s="198"/>
      <c r="CZ238" s="198"/>
      <c r="DA238" s="198"/>
      <c r="DB238" s="198"/>
      <c r="DC238" s="198"/>
      <c r="DD238" s="198"/>
      <c r="DE238" s="198"/>
      <c r="DF238" s="198"/>
      <c r="DG238" s="198"/>
      <c r="DH238" s="198"/>
      <c r="DI238" s="198"/>
      <c r="DJ238" s="198"/>
      <c r="DK238" s="198"/>
      <c r="DL238" s="198"/>
      <c r="DM238" s="198"/>
      <c r="DN238" s="198"/>
      <c r="DO238" s="198"/>
      <c r="DP238" s="198"/>
      <c r="DQ238" s="198"/>
      <c r="DR238" s="198"/>
      <c r="DS238" s="198"/>
      <c r="DT238" s="198"/>
      <c r="DU238" s="198"/>
      <c r="DV238" s="198"/>
      <c r="DW238" s="198"/>
      <c r="DX238" s="198"/>
      <c r="DY238" s="198"/>
      <c r="DZ238" s="198"/>
      <c r="EA238" s="198"/>
      <c r="EB238" s="198"/>
      <c r="EC238" s="198"/>
      <c r="ED238" s="198"/>
      <c r="EE238" s="198"/>
      <c r="EF238" s="198"/>
      <c r="EG238" s="198"/>
      <c r="EH238" s="198"/>
      <c r="EI238" s="198"/>
      <c r="EJ238" s="198"/>
      <c r="EK238" s="198"/>
      <c r="EL238" s="198"/>
      <c r="EM238" s="198"/>
      <c r="EN238" s="198"/>
      <c r="EO238" s="198"/>
      <c r="EP238" s="198"/>
      <c r="EQ238" s="198"/>
      <c r="ER238" s="198"/>
      <c r="ES238" s="198"/>
      <c r="ET238" s="198"/>
      <c r="EU238" s="198"/>
      <c r="EV238" s="198"/>
      <c r="EW238" s="198"/>
      <c r="EX238" s="198"/>
      <c r="EY238" s="198"/>
      <c r="EZ238" s="198"/>
      <c r="FA238" s="198"/>
      <c r="FB238" s="198"/>
      <c r="FC238" s="198"/>
      <c r="FD238" s="198"/>
      <c r="FE238" s="198"/>
      <c r="FF238" s="198"/>
      <c r="FG238" s="198"/>
      <c r="FH238" s="198"/>
      <c r="FI238" s="198"/>
      <c r="FJ238" s="198"/>
      <c r="FK238" s="198"/>
      <c r="FL238" s="198"/>
      <c r="FM238" s="198"/>
      <c r="FN238" s="198"/>
      <c r="FO238" s="198"/>
      <c r="FP238" s="198"/>
      <c r="FQ238" s="198"/>
      <c r="FR238" s="198"/>
      <c r="FS238" s="198"/>
      <c r="FT238" s="198"/>
      <c r="FU238" s="198"/>
      <c r="FV238" s="198"/>
      <c r="FW238" s="198"/>
    </row>
    <row r="239" spans="1:179" s="200" customFormat="1" ht="60" x14ac:dyDescent="0.25">
      <c r="A239" s="194">
        <f t="shared" si="3"/>
        <v>224</v>
      </c>
      <c r="B239" s="195" t="s">
        <v>734</v>
      </c>
      <c r="C239" s="196" t="s">
        <v>237</v>
      </c>
      <c r="D239" s="197">
        <v>0</v>
      </c>
      <c r="E239" s="197"/>
      <c r="F239" s="197">
        <v>0.2536406769230769</v>
      </c>
      <c r="G239" s="197">
        <v>2014</v>
      </c>
      <c r="H239" s="197">
        <v>2015</v>
      </c>
      <c r="I239" s="197" t="s">
        <v>265</v>
      </c>
      <c r="J239" s="197" t="s">
        <v>266</v>
      </c>
      <c r="K239" s="197" t="s">
        <v>266</v>
      </c>
      <c r="L239" s="197" t="s">
        <v>266</v>
      </c>
      <c r="M239" s="198"/>
      <c r="N239" s="198"/>
      <c r="O239" s="198"/>
      <c r="P239" s="198"/>
      <c r="Q239" s="198"/>
      <c r="R239" s="198"/>
      <c r="S239" s="198"/>
      <c r="T239" s="198"/>
      <c r="U239" s="198"/>
      <c r="V239" s="198"/>
      <c r="W239" s="198"/>
      <c r="X239" s="198"/>
      <c r="Y239" s="198"/>
      <c r="Z239" s="198"/>
      <c r="AA239" s="198"/>
      <c r="AB239" s="198"/>
      <c r="AC239" s="198"/>
      <c r="AD239" s="198"/>
      <c r="AE239" s="198"/>
      <c r="AF239" s="198"/>
      <c r="AG239" s="198"/>
      <c r="AH239" s="198"/>
      <c r="AI239" s="198"/>
      <c r="AJ239" s="198"/>
      <c r="AK239" s="198"/>
      <c r="AL239" s="198"/>
      <c r="AM239" s="198"/>
      <c r="AN239" s="198"/>
      <c r="AO239" s="198"/>
      <c r="AP239" s="198"/>
      <c r="AQ239" s="198"/>
      <c r="AR239" s="198"/>
      <c r="AS239" s="198"/>
      <c r="AT239" s="198"/>
      <c r="AU239" s="198"/>
      <c r="AV239" s="198"/>
      <c r="AW239" s="198"/>
      <c r="AX239" s="198"/>
      <c r="AY239" s="198"/>
      <c r="AZ239" s="198"/>
      <c r="BA239" s="198"/>
      <c r="BB239" s="198"/>
      <c r="BC239" s="198"/>
      <c r="BD239" s="198"/>
      <c r="BE239" s="198"/>
      <c r="BF239" s="198"/>
      <c r="BG239" s="198"/>
      <c r="BH239" s="198"/>
      <c r="BI239" s="198"/>
      <c r="BJ239" s="198"/>
      <c r="BK239" s="198"/>
      <c r="BL239" s="198"/>
      <c r="BM239" s="198"/>
      <c r="BN239" s="198"/>
      <c r="BO239" s="198"/>
      <c r="BP239" s="198"/>
      <c r="BQ239" s="198"/>
      <c r="BR239" s="198"/>
      <c r="BS239" s="198"/>
      <c r="BT239" s="198"/>
      <c r="BU239" s="198"/>
      <c r="BV239" s="198"/>
      <c r="BW239" s="198"/>
      <c r="BX239" s="198"/>
      <c r="BY239" s="198"/>
      <c r="BZ239" s="198"/>
      <c r="CA239" s="198"/>
      <c r="CB239" s="198"/>
      <c r="CC239" s="198"/>
      <c r="CD239" s="198"/>
      <c r="CE239" s="198"/>
      <c r="CF239" s="198"/>
      <c r="CG239" s="198"/>
      <c r="CH239" s="198"/>
      <c r="CI239" s="198"/>
      <c r="CJ239" s="198"/>
      <c r="CK239" s="198"/>
      <c r="CL239" s="198"/>
      <c r="CM239" s="198"/>
      <c r="CN239" s="198"/>
      <c r="CO239" s="198"/>
      <c r="CP239" s="198"/>
      <c r="CQ239" s="198"/>
      <c r="CR239" s="198"/>
      <c r="CS239" s="198"/>
      <c r="CT239" s="198"/>
      <c r="CU239" s="198"/>
      <c r="CV239" s="198"/>
      <c r="CW239" s="198"/>
      <c r="CX239" s="198"/>
      <c r="CY239" s="198"/>
      <c r="CZ239" s="198"/>
      <c r="DA239" s="198"/>
      <c r="DB239" s="198"/>
      <c r="DC239" s="198"/>
      <c r="DD239" s="198"/>
      <c r="DE239" s="198"/>
      <c r="DF239" s="198"/>
      <c r="DG239" s="198"/>
      <c r="DH239" s="198"/>
      <c r="DI239" s="198"/>
      <c r="DJ239" s="198"/>
      <c r="DK239" s="198"/>
      <c r="DL239" s="198"/>
      <c r="DM239" s="198"/>
      <c r="DN239" s="198"/>
      <c r="DO239" s="198"/>
      <c r="DP239" s="198"/>
      <c r="DQ239" s="198"/>
      <c r="DR239" s="198"/>
      <c r="DS239" s="198"/>
      <c r="DT239" s="198"/>
      <c r="DU239" s="198"/>
      <c r="DV239" s="198"/>
      <c r="DW239" s="198"/>
      <c r="DX239" s="198"/>
      <c r="DY239" s="198"/>
      <c r="DZ239" s="198"/>
      <c r="EA239" s="198"/>
      <c r="EB239" s="198"/>
      <c r="EC239" s="198"/>
      <c r="ED239" s="198"/>
      <c r="EE239" s="198"/>
      <c r="EF239" s="198"/>
      <c r="EG239" s="198"/>
      <c r="EH239" s="198"/>
      <c r="EI239" s="198"/>
      <c r="EJ239" s="198"/>
      <c r="EK239" s="198"/>
      <c r="EL239" s="198"/>
      <c r="EM239" s="198"/>
      <c r="EN239" s="198"/>
      <c r="EO239" s="198"/>
      <c r="EP239" s="198"/>
      <c r="EQ239" s="198"/>
      <c r="ER239" s="198"/>
      <c r="ES239" s="198"/>
      <c r="ET239" s="198"/>
      <c r="EU239" s="198"/>
      <c r="EV239" s="198"/>
      <c r="EW239" s="198"/>
      <c r="EX239" s="198"/>
      <c r="EY239" s="198"/>
      <c r="EZ239" s="198"/>
      <c r="FA239" s="198"/>
      <c r="FB239" s="198"/>
      <c r="FC239" s="198"/>
      <c r="FD239" s="198"/>
      <c r="FE239" s="198"/>
      <c r="FF239" s="198"/>
      <c r="FG239" s="198"/>
      <c r="FH239" s="198"/>
      <c r="FI239" s="198"/>
      <c r="FJ239" s="198"/>
      <c r="FK239" s="198"/>
      <c r="FL239" s="198"/>
      <c r="FM239" s="198"/>
      <c r="FN239" s="198"/>
      <c r="FO239" s="198"/>
      <c r="FP239" s="198"/>
      <c r="FQ239" s="198"/>
      <c r="FR239" s="198"/>
      <c r="FS239" s="198"/>
      <c r="FT239" s="198"/>
      <c r="FU239" s="198"/>
      <c r="FV239" s="198"/>
      <c r="FW239" s="198"/>
    </row>
    <row r="240" spans="1:179" s="200" customFormat="1" ht="60" x14ac:dyDescent="0.25">
      <c r="A240" s="194">
        <f t="shared" si="3"/>
        <v>225</v>
      </c>
      <c r="B240" s="195" t="s">
        <v>735</v>
      </c>
      <c r="C240" s="196" t="s">
        <v>237</v>
      </c>
      <c r="D240" s="197">
        <v>0</v>
      </c>
      <c r="E240" s="197"/>
      <c r="F240" s="197">
        <v>0.65703536153846154</v>
      </c>
      <c r="G240" s="197">
        <v>2014</v>
      </c>
      <c r="H240" s="197">
        <v>2015</v>
      </c>
      <c r="I240" s="197" t="s">
        <v>265</v>
      </c>
      <c r="J240" s="197" t="s">
        <v>266</v>
      </c>
      <c r="K240" s="197" t="s">
        <v>266</v>
      </c>
      <c r="L240" s="197" t="s">
        <v>266</v>
      </c>
      <c r="M240" s="198"/>
      <c r="N240" s="198"/>
      <c r="O240" s="198"/>
      <c r="P240" s="198"/>
      <c r="Q240" s="198"/>
      <c r="R240" s="198"/>
      <c r="S240" s="198"/>
      <c r="T240" s="198"/>
      <c r="U240" s="198"/>
      <c r="V240" s="198"/>
      <c r="W240" s="198"/>
      <c r="X240" s="198"/>
      <c r="Y240" s="198"/>
      <c r="Z240" s="198"/>
      <c r="AA240" s="198"/>
      <c r="AB240" s="198"/>
      <c r="AC240" s="198"/>
      <c r="AD240" s="198"/>
      <c r="AE240" s="198"/>
      <c r="AF240" s="198"/>
      <c r="AG240" s="198"/>
      <c r="AH240" s="198"/>
      <c r="AI240" s="198"/>
      <c r="AJ240" s="198"/>
      <c r="AK240" s="198"/>
      <c r="AL240" s="198"/>
      <c r="AM240" s="198"/>
      <c r="AN240" s="198"/>
      <c r="AO240" s="198"/>
      <c r="AP240" s="198"/>
      <c r="AQ240" s="198"/>
      <c r="AR240" s="198"/>
      <c r="AS240" s="198"/>
      <c r="AT240" s="198"/>
      <c r="AU240" s="198"/>
      <c r="AV240" s="198"/>
      <c r="AW240" s="198"/>
      <c r="AX240" s="198"/>
      <c r="AY240" s="198"/>
      <c r="AZ240" s="198"/>
      <c r="BA240" s="198"/>
      <c r="BB240" s="198"/>
      <c r="BC240" s="198"/>
      <c r="BD240" s="198"/>
      <c r="BE240" s="198"/>
      <c r="BF240" s="198"/>
      <c r="BG240" s="198"/>
      <c r="BH240" s="198"/>
      <c r="BI240" s="198"/>
      <c r="BJ240" s="198"/>
      <c r="BK240" s="198"/>
      <c r="BL240" s="198"/>
      <c r="BM240" s="198"/>
      <c r="BN240" s="198"/>
      <c r="BO240" s="198"/>
      <c r="BP240" s="198"/>
      <c r="BQ240" s="198"/>
      <c r="BR240" s="198"/>
      <c r="BS240" s="198"/>
      <c r="BT240" s="198"/>
      <c r="BU240" s="198"/>
      <c r="BV240" s="198"/>
      <c r="BW240" s="198"/>
      <c r="BX240" s="198"/>
      <c r="BY240" s="198"/>
      <c r="BZ240" s="198"/>
      <c r="CA240" s="198"/>
      <c r="CB240" s="198"/>
      <c r="CC240" s="198"/>
      <c r="CD240" s="198"/>
      <c r="CE240" s="198"/>
      <c r="CF240" s="198"/>
      <c r="CG240" s="198"/>
      <c r="CH240" s="198"/>
      <c r="CI240" s="198"/>
      <c r="CJ240" s="198"/>
      <c r="CK240" s="198"/>
      <c r="CL240" s="198"/>
      <c r="CM240" s="198"/>
      <c r="CN240" s="198"/>
      <c r="CO240" s="198"/>
      <c r="CP240" s="198"/>
      <c r="CQ240" s="198"/>
      <c r="CR240" s="198"/>
      <c r="CS240" s="198"/>
      <c r="CT240" s="198"/>
      <c r="CU240" s="198"/>
      <c r="CV240" s="198"/>
      <c r="CW240" s="198"/>
      <c r="CX240" s="198"/>
      <c r="CY240" s="198"/>
      <c r="CZ240" s="198"/>
      <c r="DA240" s="198"/>
      <c r="DB240" s="198"/>
      <c r="DC240" s="198"/>
      <c r="DD240" s="198"/>
      <c r="DE240" s="198"/>
      <c r="DF240" s="198"/>
      <c r="DG240" s="198"/>
      <c r="DH240" s="198"/>
      <c r="DI240" s="198"/>
      <c r="DJ240" s="198"/>
      <c r="DK240" s="198"/>
      <c r="DL240" s="198"/>
      <c r="DM240" s="198"/>
      <c r="DN240" s="198"/>
      <c r="DO240" s="198"/>
      <c r="DP240" s="198"/>
      <c r="DQ240" s="198"/>
      <c r="DR240" s="198"/>
      <c r="DS240" s="198"/>
      <c r="DT240" s="198"/>
      <c r="DU240" s="198"/>
      <c r="DV240" s="198"/>
      <c r="DW240" s="198"/>
      <c r="DX240" s="198"/>
      <c r="DY240" s="198"/>
      <c r="DZ240" s="198"/>
      <c r="EA240" s="198"/>
      <c r="EB240" s="198"/>
      <c r="EC240" s="198"/>
      <c r="ED240" s="198"/>
      <c r="EE240" s="198"/>
      <c r="EF240" s="198"/>
      <c r="EG240" s="198"/>
      <c r="EH240" s="198"/>
      <c r="EI240" s="198"/>
      <c r="EJ240" s="198"/>
      <c r="EK240" s="198"/>
      <c r="EL240" s="198"/>
      <c r="EM240" s="198"/>
      <c r="EN240" s="198"/>
      <c r="EO240" s="198"/>
      <c r="EP240" s="198"/>
      <c r="EQ240" s="198"/>
      <c r="ER240" s="198"/>
      <c r="ES240" s="198"/>
      <c r="ET240" s="198"/>
      <c r="EU240" s="198"/>
      <c r="EV240" s="198"/>
      <c r="EW240" s="198"/>
      <c r="EX240" s="198"/>
      <c r="EY240" s="198"/>
      <c r="EZ240" s="198"/>
      <c r="FA240" s="198"/>
      <c r="FB240" s="198"/>
      <c r="FC240" s="198"/>
      <c r="FD240" s="198"/>
      <c r="FE240" s="198"/>
      <c r="FF240" s="198"/>
      <c r="FG240" s="198"/>
      <c r="FH240" s="198"/>
      <c r="FI240" s="198"/>
      <c r="FJ240" s="198"/>
      <c r="FK240" s="198"/>
      <c r="FL240" s="198"/>
      <c r="FM240" s="198"/>
      <c r="FN240" s="198"/>
      <c r="FO240" s="198"/>
      <c r="FP240" s="198"/>
      <c r="FQ240" s="198"/>
      <c r="FR240" s="198"/>
      <c r="FS240" s="198"/>
      <c r="FT240" s="198"/>
      <c r="FU240" s="198"/>
      <c r="FV240" s="198"/>
      <c r="FW240" s="198"/>
    </row>
    <row r="241" spans="1:179" s="200" customFormat="1" ht="60" x14ac:dyDescent="0.25">
      <c r="A241" s="194">
        <f t="shared" si="3"/>
        <v>226</v>
      </c>
      <c r="B241" s="195" t="s">
        <v>736</v>
      </c>
      <c r="C241" s="196" t="s">
        <v>237</v>
      </c>
      <c r="D241" s="197">
        <v>0</v>
      </c>
      <c r="E241" s="197"/>
      <c r="F241" s="197">
        <v>1.3804605384615385</v>
      </c>
      <c r="G241" s="197">
        <v>2014</v>
      </c>
      <c r="H241" s="197">
        <v>2015</v>
      </c>
      <c r="I241" s="197" t="s">
        <v>265</v>
      </c>
      <c r="J241" s="197" t="s">
        <v>266</v>
      </c>
      <c r="K241" s="197" t="s">
        <v>266</v>
      </c>
      <c r="L241" s="197" t="s">
        <v>266</v>
      </c>
      <c r="M241" s="198"/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8"/>
      <c r="Y241" s="198"/>
      <c r="Z241" s="198"/>
      <c r="AA241" s="198"/>
      <c r="AB241" s="198"/>
      <c r="AC241" s="198"/>
      <c r="AD241" s="198"/>
      <c r="AE241" s="198"/>
      <c r="AF241" s="198"/>
      <c r="AG241" s="198"/>
      <c r="AH241" s="198"/>
      <c r="AI241" s="198"/>
      <c r="AJ241" s="198"/>
      <c r="AK241" s="198"/>
      <c r="AL241" s="198"/>
      <c r="AM241" s="198"/>
      <c r="AN241" s="198"/>
      <c r="AO241" s="198"/>
      <c r="AP241" s="198"/>
      <c r="AQ241" s="198"/>
      <c r="AR241" s="198"/>
      <c r="AS241" s="198"/>
      <c r="AT241" s="198"/>
      <c r="AU241" s="198"/>
      <c r="AV241" s="198"/>
      <c r="AW241" s="198"/>
      <c r="AX241" s="198"/>
      <c r="AY241" s="198"/>
      <c r="AZ241" s="198"/>
      <c r="BA241" s="198"/>
      <c r="BB241" s="198"/>
      <c r="BC241" s="198"/>
      <c r="BD241" s="198"/>
      <c r="BE241" s="198"/>
      <c r="BF241" s="198"/>
      <c r="BG241" s="198"/>
      <c r="BH241" s="198"/>
      <c r="BI241" s="198"/>
      <c r="BJ241" s="198"/>
      <c r="BK241" s="198"/>
      <c r="BL241" s="198"/>
      <c r="BM241" s="198"/>
      <c r="BN241" s="198"/>
      <c r="BO241" s="198"/>
      <c r="BP241" s="198"/>
      <c r="BQ241" s="198"/>
      <c r="BR241" s="198"/>
      <c r="BS241" s="198"/>
      <c r="BT241" s="198"/>
      <c r="BU241" s="198"/>
      <c r="BV241" s="198"/>
      <c r="BW241" s="198"/>
      <c r="BX241" s="198"/>
      <c r="BY241" s="198"/>
      <c r="BZ241" s="198"/>
      <c r="CA241" s="198"/>
      <c r="CB241" s="198"/>
      <c r="CC241" s="198"/>
      <c r="CD241" s="198"/>
      <c r="CE241" s="198"/>
      <c r="CF241" s="198"/>
      <c r="CG241" s="198"/>
      <c r="CH241" s="198"/>
      <c r="CI241" s="198"/>
      <c r="CJ241" s="198"/>
      <c r="CK241" s="198"/>
      <c r="CL241" s="198"/>
      <c r="CM241" s="198"/>
      <c r="CN241" s="198"/>
      <c r="CO241" s="198"/>
      <c r="CP241" s="198"/>
      <c r="CQ241" s="198"/>
      <c r="CR241" s="198"/>
      <c r="CS241" s="198"/>
      <c r="CT241" s="198"/>
      <c r="CU241" s="198"/>
      <c r="CV241" s="198"/>
      <c r="CW241" s="198"/>
      <c r="CX241" s="198"/>
      <c r="CY241" s="198"/>
      <c r="CZ241" s="198"/>
      <c r="DA241" s="198"/>
      <c r="DB241" s="198"/>
      <c r="DC241" s="198"/>
      <c r="DD241" s="198"/>
      <c r="DE241" s="198"/>
      <c r="DF241" s="198"/>
      <c r="DG241" s="198"/>
      <c r="DH241" s="198"/>
      <c r="DI241" s="198"/>
      <c r="DJ241" s="198"/>
      <c r="DK241" s="198"/>
      <c r="DL241" s="198"/>
      <c r="DM241" s="198"/>
      <c r="DN241" s="198"/>
      <c r="DO241" s="198"/>
      <c r="DP241" s="198"/>
      <c r="DQ241" s="198"/>
      <c r="DR241" s="198"/>
      <c r="DS241" s="198"/>
      <c r="DT241" s="198"/>
      <c r="DU241" s="198"/>
      <c r="DV241" s="198"/>
      <c r="DW241" s="198"/>
      <c r="DX241" s="198"/>
      <c r="DY241" s="198"/>
      <c r="DZ241" s="198"/>
      <c r="EA241" s="198"/>
      <c r="EB241" s="198"/>
      <c r="EC241" s="198"/>
      <c r="ED241" s="198"/>
      <c r="EE241" s="198"/>
      <c r="EF241" s="198"/>
      <c r="EG241" s="198"/>
      <c r="EH241" s="198"/>
      <c r="EI241" s="198"/>
      <c r="EJ241" s="198"/>
      <c r="EK241" s="198"/>
      <c r="EL241" s="198"/>
      <c r="EM241" s="198"/>
      <c r="EN241" s="198"/>
      <c r="EO241" s="198"/>
      <c r="EP241" s="198"/>
      <c r="EQ241" s="198"/>
      <c r="ER241" s="198"/>
      <c r="ES241" s="198"/>
      <c r="ET241" s="198"/>
      <c r="EU241" s="198"/>
      <c r="EV241" s="198"/>
      <c r="EW241" s="198"/>
      <c r="EX241" s="198"/>
      <c r="EY241" s="198"/>
      <c r="EZ241" s="198"/>
      <c r="FA241" s="198"/>
      <c r="FB241" s="198"/>
      <c r="FC241" s="198"/>
      <c r="FD241" s="198"/>
      <c r="FE241" s="198"/>
      <c r="FF241" s="198"/>
      <c r="FG241" s="198"/>
      <c r="FH241" s="198"/>
      <c r="FI241" s="198"/>
      <c r="FJ241" s="198"/>
      <c r="FK241" s="198"/>
      <c r="FL241" s="198"/>
      <c r="FM241" s="198"/>
      <c r="FN241" s="198"/>
      <c r="FO241" s="198"/>
      <c r="FP241" s="198"/>
      <c r="FQ241" s="198"/>
      <c r="FR241" s="198"/>
      <c r="FS241" s="198"/>
      <c r="FT241" s="198"/>
      <c r="FU241" s="198"/>
      <c r="FV241" s="198"/>
      <c r="FW241" s="198"/>
    </row>
    <row r="242" spans="1:179" s="200" customFormat="1" ht="180" x14ac:dyDescent="0.25">
      <c r="A242" s="194">
        <f t="shared" si="3"/>
        <v>227</v>
      </c>
      <c r="B242" s="195" t="s">
        <v>737</v>
      </c>
      <c r="C242" s="196" t="s">
        <v>237</v>
      </c>
      <c r="D242" s="197">
        <v>0</v>
      </c>
      <c r="E242" s="197"/>
      <c r="F242" s="197">
        <v>8.3180176923076929E-2</v>
      </c>
      <c r="G242" s="197">
        <v>2014</v>
      </c>
      <c r="H242" s="197">
        <v>2015</v>
      </c>
      <c r="I242" s="197" t="s">
        <v>265</v>
      </c>
      <c r="J242" s="197" t="s">
        <v>266</v>
      </c>
      <c r="K242" s="197" t="s">
        <v>266</v>
      </c>
      <c r="L242" s="197" t="s">
        <v>266</v>
      </c>
      <c r="M242" s="198"/>
      <c r="N242" s="198"/>
      <c r="O242" s="198"/>
      <c r="P242" s="198"/>
      <c r="Q242" s="198"/>
      <c r="R242" s="198"/>
      <c r="S242" s="198"/>
      <c r="T242" s="198"/>
      <c r="U242" s="198"/>
      <c r="V242" s="198"/>
      <c r="W242" s="198"/>
      <c r="X242" s="198"/>
      <c r="Y242" s="198"/>
      <c r="Z242" s="198"/>
      <c r="AA242" s="198"/>
      <c r="AB242" s="198"/>
      <c r="AC242" s="198"/>
      <c r="AD242" s="198"/>
      <c r="AE242" s="198"/>
      <c r="AF242" s="198"/>
      <c r="AG242" s="198"/>
      <c r="AH242" s="198"/>
      <c r="AI242" s="198"/>
      <c r="AJ242" s="198"/>
      <c r="AK242" s="198"/>
      <c r="AL242" s="198"/>
      <c r="AM242" s="198"/>
      <c r="AN242" s="198"/>
      <c r="AO242" s="198"/>
      <c r="AP242" s="198"/>
      <c r="AQ242" s="198"/>
      <c r="AR242" s="198"/>
      <c r="AS242" s="198"/>
      <c r="AT242" s="198"/>
      <c r="AU242" s="198"/>
      <c r="AV242" s="198"/>
      <c r="AW242" s="198"/>
      <c r="AX242" s="198"/>
      <c r="AY242" s="198"/>
      <c r="AZ242" s="198"/>
      <c r="BA242" s="198"/>
      <c r="BB242" s="198"/>
      <c r="BC242" s="198"/>
      <c r="BD242" s="198"/>
      <c r="BE242" s="198"/>
      <c r="BF242" s="198"/>
      <c r="BG242" s="198"/>
      <c r="BH242" s="198"/>
      <c r="BI242" s="198"/>
      <c r="BJ242" s="198"/>
      <c r="BK242" s="198"/>
      <c r="BL242" s="198"/>
      <c r="BM242" s="198"/>
      <c r="BN242" s="198"/>
      <c r="BO242" s="198"/>
      <c r="BP242" s="198"/>
      <c r="BQ242" s="198"/>
      <c r="BR242" s="198"/>
      <c r="BS242" s="198"/>
      <c r="BT242" s="198"/>
      <c r="BU242" s="198"/>
      <c r="BV242" s="198"/>
      <c r="BW242" s="198"/>
      <c r="BX242" s="198"/>
      <c r="BY242" s="198"/>
      <c r="BZ242" s="198"/>
      <c r="CA242" s="198"/>
      <c r="CB242" s="198"/>
      <c r="CC242" s="198"/>
      <c r="CD242" s="198"/>
      <c r="CE242" s="198"/>
      <c r="CF242" s="198"/>
      <c r="CG242" s="198"/>
      <c r="CH242" s="198"/>
      <c r="CI242" s="198"/>
      <c r="CJ242" s="198"/>
      <c r="CK242" s="198"/>
      <c r="CL242" s="198"/>
      <c r="CM242" s="198"/>
      <c r="CN242" s="198"/>
      <c r="CO242" s="198"/>
      <c r="CP242" s="198"/>
      <c r="CQ242" s="198"/>
      <c r="CR242" s="198"/>
      <c r="CS242" s="198"/>
      <c r="CT242" s="198"/>
      <c r="CU242" s="198"/>
      <c r="CV242" s="198"/>
      <c r="CW242" s="198"/>
      <c r="CX242" s="198"/>
      <c r="CY242" s="198"/>
      <c r="CZ242" s="198"/>
      <c r="DA242" s="198"/>
      <c r="DB242" s="198"/>
      <c r="DC242" s="198"/>
      <c r="DD242" s="198"/>
      <c r="DE242" s="198"/>
      <c r="DF242" s="198"/>
      <c r="DG242" s="198"/>
      <c r="DH242" s="198"/>
      <c r="DI242" s="198"/>
      <c r="DJ242" s="198"/>
      <c r="DK242" s="198"/>
      <c r="DL242" s="198"/>
      <c r="DM242" s="198"/>
      <c r="DN242" s="198"/>
      <c r="DO242" s="198"/>
      <c r="DP242" s="198"/>
      <c r="DQ242" s="198"/>
      <c r="DR242" s="198"/>
      <c r="DS242" s="198"/>
      <c r="DT242" s="198"/>
      <c r="DU242" s="198"/>
      <c r="DV242" s="198"/>
      <c r="DW242" s="198"/>
      <c r="DX242" s="198"/>
      <c r="DY242" s="198"/>
      <c r="DZ242" s="198"/>
      <c r="EA242" s="198"/>
      <c r="EB242" s="198"/>
      <c r="EC242" s="198"/>
      <c r="ED242" s="198"/>
      <c r="EE242" s="198"/>
      <c r="EF242" s="198"/>
      <c r="EG242" s="198"/>
      <c r="EH242" s="198"/>
      <c r="EI242" s="198"/>
      <c r="EJ242" s="198"/>
      <c r="EK242" s="198"/>
      <c r="EL242" s="198"/>
      <c r="EM242" s="198"/>
      <c r="EN242" s="198"/>
      <c r="EO242" s="198"/>
      <c r="EP242" s="198"/>
      <c r="EQ242" s="198"/>
      <c r="ER242" s="198"/>
      <c r="ES242" s="198"/>
      <c r="ET242" s="198"/>
      <c r="EU242" s="198"/>
      <c r="EV242" s="198"/>
      <c r="EW242" s="198"/>
      <c r="EX242" s="198"/>
      <c r="EY242" s="198"/>
      <c r="EZ242" s="198"/>
      <c r="FA242" s="198"/>
      <c r="FB242" s="198"/>
      <c r="FC242" s="198"/>
      <c r="FD242" s="198"/>
      <c r="FE242" s="198"/>
      <c r="FF242" s="198"/>
      <c r="FG242" s="198"/>
      <c r="FH242" s="198"/>
      <c r="FI242" s="198"/>
      <c r="FJ242" s="198"/>
      <c r="FK242" s="198"/>
      <c r="FL242" s="198"/>
      <c r="FM242" s="198"/>
      <c r="FN242" s="198"/>
      <c r="FO242" s="198"/>
      <c r="FP242" s="198"/>
      <c r="FQ242" s="198"/>
      <c r="FR242" s="198"/>
      <c r="FS242" s="198"/>
      <c r="FT242" s="198"/>
      <c r="FU242" s="198"/>
      <c r="FV242" s="198"/>
      <c r="FW242" s="198"/>
    </row>
    <row r="243" spans="1:179" s="200" customFormat="1" ht="180" x14ac:dyDescent="0.25">
      <c r="A243" s="194">
        <f t="shared" si="3"/>
        <v>228</v>
      </c>
      <c r="B243" s="195" t="s">
        <v>738</v>
      </c>
      <c r="C243" s="196" t="s">
        <v>237</v>
      </c>
      <c r="D243" s="197">
        <v>0</v>
      </c>
      <c r="E243" s="197"/>
      <c r="F243" s="197">
        <v>0.10583495384615385</v>
      </c>
      <c r="G243" s="197">
        <v>2014</v>
      </c>
      <c r="H243" s="197">
        <v>2015</v>
      </c>
      <c r="I243" s="197" t="s">
        <v>265</v>
      </c>
      <c r="J243" s="197" t="s">
        <v>266</v>
      </c>
      <c r="K243" s="197" t="s">
        <v>266</v>
      </c>
      <c r="L243" s="197" t="s">
        <v>266</v>
      </c>
      <c r="M243" s="198"/>
      <c r="N243" s="198"/>
      <c r="O243" s="198"/>
      <c r="P243" s="198"/>
      <c r="Q243" s="198"/>
      <c r="R243" s="198"/>
      <c r="S243" s="198"/>
      <c r="T243" s="198"/>
      <c r="U243" s="198"/>
      <c r="V243" s="198"/>
      <c r="W243" s="198"/>
      <c r="X243" s="198"/>
      <c r="Y243" s="198"/>
      <c r="Z243" s="198"/>
      <c r="AA243" s="198"/>
      <c r="AB243" s="198"/>
      <c r="AC243" s="198"/>
      <c r="AD243" s="198"/>
      <c r="AE243" s="198"/>
      <c r="AF243" s="198"/>
      <c r="AG243" s="198"/>
      <c r="AH243" s="198"/>
      <c r="AI243" s="198"/>
      <c r="AJ243" s="198"/>
      <c r="AK243" s="198"/>
      <c r="AL243" s="198"/>
      <c r="AM243" s="198"/>
      <c r="AN243" s="198"/>
      <c r="AO243" s="198"/>
      <c r="AP243" s="198"/>
      <c r="AQ243" s="198"/>
      <c r="AR243" s="198"/>
      <c r="AS243" s="198"/>
      <c r="AT243" s="198"/>
      <c r="AU243" s="198"/>
      <c r="AV243" s="198"/>
      <c r="AW243" s="198"/>
      <c r="AX243" s="198"/>
      <c r="AY243" s="198"/>
      <c r="AZ243" s="198"/>
      <c r="BA243" s="198"/>
      <c r="BB243" s="198"/>
      <c r="BC243" s="198"/>
      <c r="BD243" s="198"/>
      <c r="BE243" s="198"/>
      <c r="BF243" s="198"/>
      <c r="BG243" s="198"/>
      <c r="BH243" s="198"/>
      <c r="BI243" s="198"/>
      <c r="BJ243" s="198"/>
      <c r="BK243" s="198"/>
      <c r="BL243" s="198"/>
      <c r="BM243" s="198"/>
      <c r="BN243" s="198"/>
      <c r="BO243" s="198"/>
      <c r="BP243" s="198"/>
      <c r="BQ243" s="198"/>
      <c r="BR243" s="198"/>
      <c r="BS243" s="198"/>
      <c r="BT243" s="198"/>
      <c r="BU243" s="198"/>
      <c r="BV243" s="198"/>
      <c r="BW243" s="198"/>
      <c r="BX243" s="198"/>
      <c r="BY243" s="198"/>
      <c r="BZ243" s="198"/>
      <c r="CA243" s="198"/>
      <c r="CB243" s="198"/>
      <c r="CC243" s="198"/>
      <c r="CD243" s="198"/>
      <c r="CE243" s="198"/>
      <c r="CF243" s="198"/>
      <c r="CG243" s="198"/>
      <c r="CH243" s="198"/>
      <c r="CI243" s="198"/>
      <c r="CJ243" s="198"/>
      <c r="CK243" s="198"/>
      <c r="CL243" s="198"/>
      <c r="CM243" s="198"/>
      <c r="CN243" s="198"/>
      <c r="CO243" s="198"/>
      <c r="CP243" s="198"/>
      <c r="CQ243" s="198"/>
      <c r="CR243" s="198"/>
      <c r="CS243" s="198"/>
      <c r="CT243" s="198"/>
      <c r="CU243" s="198"/>
      <c r="CV243" s="198"/>
      <c r="CW243" s="198"/>
      <c r="CX243" s="198"/>
      <c r="CY243" s="198"/>
      <c r="CZ243" s="198"/>
      <c r="DA243" s="198"/>
      <c r="DB243" s="198"/>
      <c r="DC243" s="198"/>
      <c r="DD243" s="198"/>
      <c r="DE243" s="198"/>
      <c r="DF243" s="198"/>
      <c r="DG243" s="198"/>
      <c r="DH243" s="198"/>
      <c r="DI243" s="198"/>
      <c r="DJ243" s="198"/>
      <c r="DK243" s="198"/>
      <c r="DL243" s="198"/>
      <c r="DM243" s="198"/>
      <c r="DN243" s="198"/>
      <c r="DO243" s="198"/>
      <c r="DP243" s="198"/>
      <c r="DQ243" s="198"/>
      <c r="DR243" s="198"/>
      <c r="DS243" s="198"/>
      <c r="DT243" s="198"/>
      <c r="DU243" s="198"/>
      <c r="DV243" s="198"/>
      <c r="DW243" s="198"/>
      <c r="DX243" s="198"/>
      <c r="DY243" s="198"/>
      <c r="DZ243" s="198"/>
      <c r="EA243" s="198"/>
      <c r="EB243" s="198"/>
      <c r="EC243" s="198"/>
      <c r="ED243" s="198"/>
      <c r="EE243" s="198"/>
      <c r="EF243" s="198"/>
      <c r="EG243" s="198"/>
      <c r="EH243" s="198"/>
      <c r="EI243" s="198"/>
      <c r="EJ243" s="198"/>
      <c r="EK243" s="198"/>
      <c r="EL243" s="198"/>
      <c r="EM243" s="198"/>
      <c r="EN243" s="198"/>
      <c r="EO243" s="198"/>
      <c r="EP243" s="198"/>
      <c r="EQ243" s="198"/>
      <c r="ER243" s="198"/>
      <c r="ES243" s="198"/>
      <c r="ET243" s="198"/>
      <c r="EU243" s="198"/>
      <c r="EV243" s="198"/>
      <c r="EW243" s="198"/>
      <c r="EX243" s="198"/>
      <c r="EY243" s="198"/>
      <c r="EZ243" s="198"/>
      <c r="FA243" s="198"/>
      <c r="FB243" s="198"/>
      <c r="FC243" s="198"/>
      <c r="FD243" s="198"/>
      <c r="FE243" s="198"/>
      <c r="FF243" s="198"/>
      <c r="FG243" s="198"/>
      <c r="FH243" s="198"/>
      <c r="FI243" s="198"/>
      <c r="FJ243" s="198"/>
      <c r="FK243" s="198"/>
      <c r="FL243" s="198"/>
      <c r="FM243" s="198"/>
      <c r="FN243" s="198"/>
      <c r="FO243" s="198"/>
      <c r="FP243" s="198"/>
      <c r="FQ243" s="198"/>
      <c r="FR243" s="198"/>
      <c r="FS243" s="198"/>
      <c r="FT243" s="198"/>
      <c r="FU243" s="198"/>
      <c r="FV243" s="198"/>
      <c r="FW243" s="198"/>
    </row>
    <row r="244" spans="1:179" s="200" customFormat="1" ht="195" x14ac:dyDescent="0.25">
      <c r="A244" s="194">
        <f t="shared" si="3"/>
        <v>229</v>
      </c>
      <c r="B244" s="195" t="s">
        <v>739</v>
      </c>
      <c r="C244" s="196" t="s">
        <v>237</v>
      </c>
      <c r="D244" s="197">
        <v>0</v>
      </c>
      <c r="E244" s="197"/>
      <c r="F244" s="197">
        <v>5.4784723076923066E-2</v>
      </c>
      <c r="G244" s="197">
        <v>2014</v>
      </c>
      <c r="H244" s="197">
        <v>2015</v>
      </c>
      <c r="I244" s="197" t="s">
        <v>265</v>
      </c>
      <c r="J244" s="197" t="s">
        <v>266</v>
      </c>
      <c r="K244" s="197" t="s">
        <v>266</v>
      </c>
      <c r="L244" s="197" t="s">
        <v>266</v>
      </c>
      <c r="M244" s="198"/>
      <c r="N244" s="198"/>
      <c r="O244" s="198"/>
      <c r="P244" s="198"/>
      <c r="Q244" s="198"/>
      <c r="R244" s="198"/>
      <c r="S244" s="198"/>
      <c r="T244" s="198"/>
      <c r="U244" s="198"/>
      <c r="V244" s="198"/>
      <c r="W244" s="198"/>
      <c r="X244" s="198"/>
      <c r="Y244" s="198"/>
      <c r="Z244" s="198"/>
      <c r="AA244" s="198"/>
      <c r="AB244" s="198"/>
      <c r="AC244" s="198"/>
      <c r="AD244" s="198"/>
      <c r="AE244" s="198"/>
      <c r="AF244" s="198"/>
      <c r="AG244" s="198"/>
      <c r="AH244" s="198"/>
      <c r="AI244" s="198"/>
      <c r="AJ244" s="198"/>
      <c r="AK244" s="198"/>
      <c r="AL244" s="198"/>
      <c r="AM244" s="198"/>
      <c r="AN244" s="198"/>
      <c r="AO244" s="198"/>
      <c r="AP244" s="198"/>
      <c r="AQ244" s="198"/>
      <c r="AR244" s="198"/>
      <c r="AS244" s="198"/>
      <c r="AT244" s="198"/>
      <c r="AU244" s="198"/>
      <c r="AV244" s="198"/>
      <c r="AW244" s="198"/>
      <c r="AX244" s="198"/>
      <c r="AY244" s="198"/>
      <c r="AZ244" s="198"/>
      <c r="BA244" s="198"/>
      <c r="BB244" s="198"/>
      <c r="BC244" s="198"/>
      <c r="BD244" s="198"/>
      <c r="BE244" s="198"/>
      <c r="BF244" s="198"/>
      <c r="BG244" s="198"/>
      <c r="BH244" s="198"/>
      <c r="BI244" s="198"/>
      <c r="BJ244" s="198"/>
      <c r="BK244" s="198"/>
      <c r="BL244" s="198"/>
      <c r="BM244" s="198"/>
      <c r="BN244" s="198"/>
      <c r="BO244" s="198"/>
      <c r="BP244" s="198"/>
      <c r="BQ244" s="198"/>
      <c r="BR244" s="198"/>
      <c r="BS244" s="198"/>
      <c r="BT244" s="198"/>
      <c r="BU244" s="198"/>
      <c r="BV244" s="198"/>
      <c r="BW244" s="198"/>
      <c r="BX244" s="198"/>
      <c r="BY244" s="198"/>
      <c r="BZ244" s="198"/>
      <c r="CA244" s="198"/>
      <c r="CB244" s="198"/>
      <c r="CC244" s="198"/>
      <c r="CD244" s="198"/>
      <c r="CE244" s="198"/>
      <c r="CF244" s="198"/>
      <c r="CG244" s="198"/>
      <c r="CH244" s="198"/>
      <c r="CI244" s="198"/>
      <c r="CJ244" s="198"/>
      <c r="CK244" s="198"/>
      <c r="CL244" s="198"/>
      <c r="CM244" s="198"/>
      <c r="CN244" s="198"/>
      <c r="CO244" s="198"/>
      <c r="CP244" s="198"/>
      <c r="CQ244" s="198"/>
      <c r="CR244" s="198"/>
      <c r="CS244" s="198"/>
      <c r="CT244" s="198"/>
      <c r="CU244" s="198"/>
      <c r="CV244" s="198"/>
      <c r="CW244" s="198"/>
      <c r="CX244" s="198"/>
      <c r="CY244" s="198"/>
      <c r="CZ244" s="198"/>
      <c r="DA244" s="198"/>
      <c r="DB244" s="198"/>
      <c r="DC244" s="198"/>
      <c r="DD244" s="198"/>
      <c r="DE244" s="198"/>
      <c r="DF244" s="198"/>
      <c r="DG244" s="198"/>
      <c r="DH244" s="198"/>
      <c r="DI244" s="198"/>
      <c r="DJ244" s="198"/>
      <c r="DK244" s="198"/>
      <c r="DL244" s="198"/>
      <c r="DM244" s="198"/>
      <c r="DN244" s="198"/>
      <c r="DO244" s="198"/>
      <c r="DP244" s="198"/>
      <c r="DQ244" s="198"/>
      <c r="DR244" s="198"/>
      <c r="DS244" s="198"/>
      <c r="DT244" s="198"/>
      <c r="DU244" s="198"/>
      <c r="DV244" s="198"/>
      <c r="DW244" s="198"/>
      <c r="DX244" s="198"/>
      <c r="DY244" s="198"/>
      <c r="DZ244" s="198"/>
      <c r="EA244" s="198"/>
      <c r="EB244" s="198"/>
      <c r="EC244" s="198"/>
      <c r="ED244" s="198"/>
      <c r="EE244" s="198"/>
      <c r="EF244" s="198"/>
      <c r="EG244" s="198"/>
      <c r="EH244" s="198"/>
      <c r="EI244" s="198"/>
      <c r="EJ244" s="198"/>
      <c r="EK244" s="198"/>
      <c r="EL244" s="198"/>
      <c r="EM244" s="198"/>
      <c r="EN244" s="198"/>
      <c r="EO244" s="198"/>
      <c r="EP244" s="198"/>
      <c r="EQ244" s="198"/>
      <c r="ER244" s="198"/>
      <c r="ES244" s="198"/>
      <c r="ET244" s="198"/>
      <c r="EU244" s="198"/>
      <c r="EV244" s="198"/>
      <c r="EW244" s="198"/>
      <c r="EX244" s="198"/>
      <c r="EY244" s="198"/>
      <c r="EZ244" s="198"/>
      <c r="FA244" s="198"/>
      <c r="FB244" s="198"/>
      <c r="FC244" s="198"/>
      <c r="FD244" s="198"/>
      <c r="FE244" s="198"/>
      <c r="FF244" s="198"/>
      <c r="FG244" s="198"/>
      <c r="FH244" s="198"/>
      <c r="FI244" s="198"/>
      <c r="FJ244" s="198"/>
      <c r="FK244" s="198"/>
      <c r="FL244" s="198"/>
      <c r="FM244" s="198"/>
      <c r="FN244" s="198"/>
      <c r="FO244" s="198"/>
      <c r="FP244" s="198"/>
      <c r="FQ244" s="198"/>
      <c r="FR244" s="198"/>
      <c r="FS244" s="198"/>
      <c r="FT244" s="198"/>
      <c r="FU244" s="198"/>
      <c r="FV244" s="198"/>
      <c r="FW244" s="198"/>
    </row>
    <row r="245" spans="1:179" s="200" customFormat="1" ht="90" x14ac:dyDescent="0.25">
      <c r="A245" s="194">
        <f t="shared" si="3"/>
        <v>230</v>
      </c>
      <c r="B245" s="195" t="s">
        <v>781</v>
      </c>
      <c r="C245" s="196" t="s">
        <v>237</v>
      </c>
      <c r="D245" s="197">
        <v>2.5000000000000001E-2</v>
      </c>
      <c r="E245" s="197"/>
      <c r="F245" s="197">
        <v>0</v>
      </c>
      <c r="G245" s="197">
        <v>2014</v>
      </c>
      <c r="H245" s="197">
        <v>2015</v>
      </c>
      <c r="I245" s="197" t="s">
        <v>265</v>
      </c>
      <c r="J245" s="197" t="s">
        <v>266</v>
      </c>
      <c r="K245" s="197" t="s">
        <v>266</v>
      </c>
      <c r="L245" s="197" t="s">
        <v>266</v>
      </c>
      <c r="M245" s="198"/>
      <c r="N245" s="198"/>
      <c r="O245" s="198"/>
      <c r="P245" s="198"/>
      <c r="Q245" s="198"/>
      <c r="R245" s="198"/>
      <c r="S245" s="198"/>
      <c r="T245" s="198"/>
      <c r="U245" s="198"/>
      <c r="V245" s="198"/>
      <c r="W245" s="198"/>
      <c r="X245" s="198"/>
      <c r="Y245" s="198"/>
      <c r="Z245" s="198"/>
      <c r="AA245" s="198"/>
      <c r="AB245" s="198"/>
      <c r="AC245" s="198"/>
      <c r="AD245" s="198"/>
      <c r="AE245" s="198"/>
      <c r="AF245" s="198"/>
      <c r="AG245" s="198"/>
      <c r="AH245" s="198"/>
      <c r="AI245" s="198"/>
      <c r="AJ245" s="198"/>
      <c r="AK245" s="198"/>
      <c r="AL245" s="198"/>
      <c r="AM245" s="198"/>
      <c r="AN245" s="198"/>
      <c r="AO245" s="198"/>
      <c r="AP245" s="198"/>
      <c r="AQ245" s="198"/>
      <c r="AR245" s="198"/>
      <c r="AS245" s="198"/>
      <c r="AT245" s="198"/>
      <c r="AU245" s="198"/>
      <c r="AV245" s="198"/>
      <c r="AW245" s="198"/>
      <c r="AX245" s="198"/>
      <c r="AY245" s="198"/>
      <c r="AZ245" s="198"/>
      <c r="BA245" s="198"/>
      <c r="BB245" s="198"/>
      <c r="BC245" s="198"/>
      <c r="BD245" s="198"/>
      <c r="BE245" s="198"/>
      <c r="BF245" s="198"/>
      <c r="BG245" s="198"/>
      <c r="BH245" s="198"/>
      <c r="BI245" s="198"/>
      <c r="BJ245" s="198"/>
      <c r="BK245" s="198"/>
      <c r="BL245" s="198"/>
      <c r="BM245" s="198"/>
      <c r="BN245" s="198"/>
      <c r="BO245" s="198"/>
      <c r="BP245" s="198"/>
      <c r="BQ245" s="198"/>
      <c r="BR245" s="198"/>
      <c r="BS245" s="198"/>
      <c r="BT245" s="198"/>
      <c r="BU245" s="198"/>
      <c r="BV245" s="198"/>
      <c r="BW245" s="198"/>
      <c r="BX245" s="198"/>
      <c r="BY245" s="198"/>
      <c r="BZ245" s="198"/>
      <c r="CA245" s="198"/>
      <c r="CB245" s="198"/>
      <c r="CC245" s="198"/>
      <c r="CD245" s="198"/>
      <c r="CE245" s="198"/>
      <c r="CF245" s="198"/>
      <c r="CG245" s="198"/>
      <c r="CH245" s="198"/>
      <c r="CI245" s="198"/>
      <c r="CJ245" s="198"/>
      <c r="CK245" s="198"/>
      <c r="CL245" s="198"/>
      <c r="CM245" s="198"/>
      <c r="CN245" s="198"/>
      <c r="CO245" s="198"/>
      <c r="CP245" s="198"/>
      <c r="CQ245" s="198"/>
      <c r="CR245" s="198"/>
      <c r="CS245" s="198"/>
      <c r="CT245" s="198"/>
      <c r="CU245" s="198"/>
      <c r="CV245" s="198"/>
      <c r="CW245" s="198"/>
      <c r="CX245" s="198"/>
      <c r="CY245" s="198"/>
      <c r="CZ245" s="198"/>
      <c r="DA245" s="198"/>
      <c r="DB245" s="198"/>
      <c r="DC245" s="198"/>
      <c r="DD245" s="198"/>
      <c r="DE245" s="198"/>
      <c r="DF245" s="198"/>
      <c r="DG245" s="198"/>
      <c r="DH245" s="198"/>
      <c r="DI245" s="198"/>
      <c r="DJ245" s="198"/>
      <c r="DK245" s="198"/>
      <c r="DL245" s="198"/>
      <c r="DM245" s="198"/>
      <c r="DN245" s="198"/>
      <c r="DO245" s="198"/>
      <c r="DP245" s="198"/>
      <c r="DQ245" s="198"/>
      <c r="DR245" s="198"/>
      <c r="DS245" s="198"/>
      <c r="DT245" s="198"/>
      <c r="DU245" s="198"/>
      <c r="DV245" s="198"/>
      <c r="DW245" s="198"/>
      <c r="DX245" s="198"/>
      <c r="DY245" s="198"/>
      <c r="DZ245" s="198"/>
      <c r="EA245" s="198"/>
      <c r="EB245" s="198"/>
      <c r="EC245" s="198"/>
      <c r="ED245" s="198"/>
      <c r="EE245" s="198"/>
      <c r="EF245" s="198"/>
      <c r="EG245" s="198"/>
      <c r="EH245" s="198"/>
      <c r="EI245" s="198"/>
      <c r="EJ245" s="198"/>
      <c r="EK245" s="198"/>
      <c r="EL245" s="198"/>
      <c r="EM245" s="198"/>
      <c r="EN245" s="198"/>
      <c r="EO245" s="198"/>
      <c r="EP245" s="198"/>
      <c r="EQ245" s="198"/>
      <c r="ER245" s="198"/>
      <c r="ES245" s="198"/>
      <c r="ET245" s="198"/>
      <c r="EU245" s="198"/>
      <c r="EV245" s="198"/>
      <c r="EW245" s="198"/>
      <c r="EX245" s="198"/>
      <c r="EY245" s="198"/>
      <c r="EZ245" s="198"/>
      <c r="FA245" s="198"/>
      <c r="FB245" s="198"/>
      <c r="FC245" s="198"/>
      <c r="FD245" s="198"/>
      <c r="FE245" s="198"/>
      <c r="FF245" s="198"/>
      <c r="FG245" s="198"/>
      <c r="FH245" s="198"/>
      <c r="FI245" s="198"/>
      <c r="FJ245" s="198"/>
      <c r="FK245" s="198"/>
      <c r="FL245" s="198"/>
      <c r="FM245" s="198"/>
      <c r="FN245" s="198"/>
      <c r="FO245" s="198"/>
      <c r="FP245" s="198"/>
      <c r="FQ245" s="198"/>
      <c r="FR245" s="198"/>
      <c r="FS245" s="198"/>
      <c r="FT245" s="198"/>
      <c r="FU245" s="198"/>
      <c r="FV245" s="198"/>
      <c r="FW245" s="198"/>
    </row>
    <row r="246" spans="1:179" s="200" customFormat="1" ht="60" x14ac:dyDescent="0.25">
      <c r="A246" s="194">
        <f t="shared" si="3"/>
        <v>231</v>
      </c>
      <c r="B246" s="195" t="s">
        <v>782</v>
      </c>
      <c r="C246" s="196" t="s">
        <v>237</v>
      </c>
      <c r="D246" s="197">
        <v>0.1</v>
      </c>
      <c r="E246" s="197"/>
      <c r="F246" s="197">
        <v>0</v>
      </c>
      <c r="G246" s="197">
        <v>2014</v>
      </c>
      <c r="H246" s="197">
        <v>2015</v>
      </c>
      <c r="I246" s="197" t="s">
        <v>265</v>
      </c>
      <c r="J246" s="197" t="s">
        <v>266</v>
      </c>
      <c r="K246" s="197" t="s">
        <v>266</v>
      </c>
      <c r="L246" s="197" t="s">
        <v>266</v>
      </c>
      <c r="M246" s="198"/>
      <c r="N246" s="198"/>
      <c r="O246" s="198"/>
      <c r="P246" s="198"/>
      <c r="Q246" s="198"/>
      <c r="R246" s="198"/>
      <c r="S246" s="198"/>
      <c r="T246" s="198"/>
      <c r="U246" s="198"/>
      <c r="V246" s="198"/>
      <c r="W246" s="198"/>
      <c r="X246" s="198"/>
      <c r="Y246" s="198"/>
      <c r="Z246" s="198"/>
      <c r="AA246" s="198"/>
      <c r="AB246" s="198"/>
      <c r="AC246" s="198"/>
      <c r="AD246" s="198"/>
      <c r="AE246" s="198"/>
      <c r="AF246" s="198"/>
      <c r="AG246" s="198"/>
      <c r="AH246" s="198"/>
      <c r="AI246" s="198"/>
      <c r="AJ246" s="198"/>
      <c r="AK246" s="198"/>
      <c r="AL246" s="198"/>
      <c r="AM246" s="198"/>
      <c r="AN246" s="198"/>
      <c r="AO246" s="198"/>
      <c r="AP246" s="198"/>
      <c r="AQ246" s="198"/>
      <c r="AR246" s="198"/>
      <c r="AS246" s="198"/>
      <c r="AT246" s="198"/>
      <c r="AU246" s="198"/>
      <c r="AV246" s="198"/>
      <c r="AW246" s="198"/>
      <c r="AX246" s="198"/>
      <c r="AY246" s="198"/>
      <c r="AZ246" s="198"/>
      <c r="BA246" s="198"/>
      <c r="BB246" s="198"/>
      <c r="BC246" s="198"/>
      <c r="BD246" s="198"/>
      <c r="BE246" s="198"/>
      <c r="BF246" s="198"/>
      <c r="BG246" s="198"/>
      <c r="BH246" s="198"/>
      <c r="BI246" s="198"/>
      <c r="BJ246" s="198"/>
      <c r="BK246" s="198"/>
      <c r="BL246" s="198"/>
      <c r="BM246" s="198"/>
      <c r="BN246" s="198"/>
      <c r="BO246" s="198"/>
      <c r="BP246" s="198"/>
      <c r="BQ246" s="198"/>
      <c r="BR246" s="198"/>
      <c r="BS246" s="198"/>
      <c r="BT246" s="198"/>
      <c r="BU246" s="198"/>
      <c r="BV246" s="198"/>
      <c r="BW246" s="198"/>
      <c r="BX246" s="198"/>
      <c r="BY246" s="198"/>
      <c r="BZ246" s="198"/>
      <c r="CA246" s="198"/>
      <c r="CB246" s="198"/>
      <c r="CC246" s="198"/>
      <c r="CD246" s="198"/>
      <c r="CE246" s="198"/>
      <c r="CF246" s="198"/>
      <c r="CG246" s="198"/>
      <c r="CH246" s="198"/>
      <c r="CI246" s="198"/>
      <c r="CJ246" s="198"/>
      <c r="CK246" s="198"/>
      <c r="CL246" s="198"/>
      <c r="CM246" s="198"/>
      <c r="CN246" s="198"/>
      <c r="CO246" s="198"/>
      <c r="CP246" s="198"/>
      <c r="CQ246" s="198"/>
      <c r="CR246" s="198"/>
      <c r="CS246" s="198"/>
      <c r="CT246" s="198"/>
      <c r="CU246" s="198"/>
      <c r="CV246" s="198"/>
      <c r="CW246" s="198"/>
      <c r="CX246" s="198"/>
      <c r="CY246" s="198"/>
      <c r="CZ246" s="198"/>
      <c r="DA246" s="198"/>
      <c r="DB246" s="198"/>
      <c r="DC246" s="198"/>
      <c r="DD246" s="198"/>
      <c r="DE246" s="198"/>
      <c r="DF246" s="198"/>
      <c r="DG246" s="198"/>
      <c r="DH246" s="198"/>
      <c r="DI246" s="198"/>
      <c r="DJ246" s="198"/>
      <c r="DK246" s="198"/>
      <c r="DL246" s="198"/>
      <c r="DM246" s="198"/>
      <c r="DN246" s="198"/>
      <c r="DO246" s="198"/>
      <c r="DP246" s="198"/>
      <c r="DQ246" s="198"/>
      <c r="DR246" s="198"/>
      <c r="DS246" s="198"/>
      <c r="DT246" s="198"/>
      <c r="DU246" s="198"/>
      <c r="DV246" s="198"/>
      <c r="DW246" s="198"/>
      <c r="DX246" s="198"/>
      <c r="DY246" s="198"/>
      <c r="DZ246" s="198"/>
      <c r="EA246" s="198"/>
      <c r="EB246" s="198"/>
      <c r="EC246" s="198"/>
      <c r="ED246" s="198"/>
      <c r="EE246" s="198"/>
      <c r="EF246" s="198"/>
      <c r="EG246" s="198"/>
      <c r="EH246" s="198"/>
      <c r="EI246" s="198"/>
      <c r="EJ246" s="198"/>
      <c r="EK246" s="198"/>
      <c r="EL246" s="198"/>
      <c r="EM246" s="198"/>
      <c r="EN246" s="198"/>
      <c r="EO246" s="198"/>
      <c r="EP246" s="198"/>
      <c r="EQ246" s="198"/>
      <c r="ER246" s="198"/>
      <c r="ES246" s="198"/>
      <c r="ET246" s="198"/>
      <c r="EU246" s="198"/>
      <c r="EV246" s="198"/>
      <c r="EW246" s="198"/>
      <c r="EX246" s="198"/>
      <c r="EY246" s="198"/>
      <c r="EZ246" s="198"/>
      <c r="FA246" s="198"/>
      <c r="FB246" s="198"/>
      <c r="FC246" s="198"/>
      <c r="FD246" s="198"/>
      <c r="FE246" s="198"/>
      <c r="FF246" s="198"/>
      <c r="FG246" s="198"/>
      <c r="FH246" s="198"/>
      <c r="FI246" s="198"/>
      <c r="FJ246" s="198"/>
      <c r="FK246" s="198"/>
      <c r="FL246" s="198"/>
      <c r="FM246" s="198"/>
      <c r="FN246" s="198"/>
      <c r="FO246" s="198"/>
      <c r="FP246" s="198"/>
      <c r="FQ246" s="198"/>
      <c r="FR246" s="198"/>
      <c r="FS246" s="198"/>
      <c r="FT246" s="198"/>
      <c r="FU246" s="198"/>
      <c r="FV246" s="198"/>
      <c r="FW246" s="198"/>
    </row>
    <row r="247" spans="1:179" s="200" customFormat="1" ht="60" x14ac:dyDescent="0.25">
      <c r="A247" s="194">
        <f t="shared" si="3"/>
        <v>232</v>
      </c>
      <c r="B247" s="195" t="s">
        <v>783</v>
      </c>
      <c r="C247" s="196" t="s">
        <v>237</v>
      </c>
      <c r="D247" s="197">
        <v>2.5000000000000001E-2</v>
      </c>
      <c r="E247" s="197"/>
      <c r="F247" s="197">
        <v>0</v>
      </c>
      <c r="G247" s="197">
        <v>2014</v>
      </c>
      <c r="H247" s="197">
        <v>2015</v>
      </c>
      <c r="I247" s="197" t="s">
        <v>265</v>
      </c>
      <c r="J247" s="197" t="s">
        <v>266</v>
      </c>
      <c r="K247" s="197" t="s">
        <v>266</v>
      </c>
      <c r="L247" s="197" t="s">
        <v>266</v>
      </c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8"/>
      <c r="Z247" s="198"/>
      <c r="AA247" s="198"/>
      <c r="AB247" s="198"/>
      <c r="AC247" s="198"/>
      <c r="AD247" s="198"/>
      <c r="AE247" s="198"/>
      <c r="AF247" s="198"/>
      <c r="AG247" s="198"/>
      <c r="AH247" s="198"/>
      <c r="AI247" s="198"/>
      <c r="AJ247" s="198"/>
      <c r="AK247" s="198"/>
      <c r="AL247" s="198"/>
      <c r="AM247" s="198"/>
      <c r="AN247" s="198"/>
      <c r="AO247" s="198"/>
      <c r="AP247" s="198"/>
      <c r="AQ247" s="198"/>
      <c r="AR247" s="198"/>
      <c r="AS247" s="198"/>
      <c r="AT247" s="198"/>
      <c r="AU247" s="198"/>
      <c r="AV247" s="198"/>
      <c r="AW247" s="198"/>
      <c r="AX247" s="198"/>
      <c r="AY247" s="198"/>
      <c r="AZ247" s="198"/>
      <c r="BA247" s="198"/>
      <c r="BB247" s="198"/>
      <c r="BC247" s="198"/>
      <c r="BD247" s="198"/>
      <c r="BE247" s="198"/>
      <c r="BF247" s="198"/>
      <c r="BG247" s="198"/>
      <c r="BH247" s="198"/>
      <c r="BI247" s="198"/>
      <c r="BJ247" s="198"/>
      <c r="BK247" s="198"/>
      <c r="BL247" s="198"/>
      <c r="BM247" s="198"/>
      <c r="BN247" s="198"/>
      <c r="BO247" s="198"/>
      <c r="BP247" s="198"/>
      <c r="BQ247" s="198"/>
      <c r="BR247" s="198"/>
      <c r="BS247" s="198"/>
      <c r="BT247" s="198"/>
      <c r="BU247" s="198"/>
      <c r="BV247" s="198"/>
      <c r="BW247" s="198"/>
      <c r="BX247" s="198"/>
      <c r="BY247" s="198"/>
      <c r="BZ247" s="198"/>
      <c r="CA247" s="198"/>
      <c r="CB247" s="198"/>
      <c r="CC247" s="198"/>
      <c r="CD247" s="198"/>
      <c r="CE247" s="198"/>
      <c r="CF247" s="198"/>
      <c r="CG247" s="198"/>
      <c r="CH247" s="198"/>
      <c r="CI247" s="198"/>
      <c r="CJ247" s="198"/>
      <c r="CK247" s="198"/>
      <c r="CL247" s="198"/>
      <c r="CM247" s="198"/>
      <c r="CN247" s="198"/>
      <c r="CO247" s="198"/>
      <c r="CP247" s="198"/>
      <c r="CQ247" s="198"/>
      <c r="CR247" s="198"/>
      <c r="CS247" s="198"/>
      <c r="CT247" s="198"/>
      <c r="CU247" s="198"/>
      <c r="CV247" s="198"/>
      <c r="CW247" s="198"/>
      <c r="CX247" s="198"/>
      <c r="CY247" s="198"/>
      <c r="CZ247" s="198"/>
      <c r="DA247" s="198"/>
      <c r="DB247" s="198"/>
      <c r="DC247" s="198"/>
      <c r="DD247" s="198"/>
      <c r="DE247" s="198"/>
      <c r="DF247" s="198"/>
      <c r="DG247" s="198"/>
      <c r="DH247" s="198"/>
      <c r="DI247" s="198"/>
      <c r="DJ247" s="198"/>
      <c r="DK247" s="198"/>
      <c r="DL247" s="198"/>
      <c r="DM247" s="198"/>
      <c r="DN247" s="198"/>
      <c r="DO247" s="198"/>
      <c r="DP247" s="198"/>
      <c r="DQ247" s="198"/>
      <c r="DR247" s="198"/>
      <c r="DS247" s="198"/>
      <c r="DT247" s="198"/>
      <c r="DU247" s="198"/>
      <c r="DV247" s="198"/>
      <c r="DW247" s="198"/>
      <c r="DX247" s="198"/>
      <c r="DY247" s="198"/>
      <c r="DZ247" s="198"/>
      <c r="EA247" s="198"/>
      <c r="EB247" s="198"/>
      <c r="EC247" s="198"/>
      <c r="ED247" s="198"/>
      <c r="EE247" s="198"/>
      <c r="EF247" s="198"/>
      <c r="EG247" s="198"/>
      <c r="EH247" s="198"/>
      <c r="EI247" s="198"/>
      <c r="EJ247" s="198"/>
      <c r="EK247" s="198"/>
      <c r="EL247" s="198"/>
      <c r="EM247" s="198"/>
      <c r="EN247" s="198"/>
      <c r="EO247" s="198"/>
      <c r="EP247" s="198"/>
      <c r="EQ247" s="198"/>
      <c r="ER247" s="198"/>
      <c r="ES247" s="198"/>
      <c r="ET247" s="198"/>
      <c r="EU247" s="198"/>
      <c r="EV247" s="198"/>
      <c r="EW247" s="198"/>
      <c r="EX247" s="198"/>
      <c r="EY247" s="198"/>
      <c r="EZ247" s="198"/>
      <c r="FA247" s="198"/>
      <c r="FB247" s="198"/>
      <c r="FC247" s="198"/>
      <c r="FD247" s="198"/>
      <c r="FE247" s="198"/>
      <c r="FF247" s="198"/>
      <c r="FG247" s="198"/>
      <c r="FH247" s="198"/>
      <c r="FI247" s="198"/>
      <c r="FJ247" s="198"/>
      <c r="FK247" s="198"/>
      <c r="FL247" s="198"/>
      <c r="FM247" s="198"/>
      <c r="FN247" s="198"/>
      <c r="FO247" s="198"/>
      <c r="FP247" s="198"/>
      <c r="FQ247" s="198"/>
      <c r="FR247" s="198"/>
      <c r="FS247" s="198"/>
      <c r="FT247" s="198"/>
      <c r="FU247" s="198"/>
      <c r="FV247" s="198"/>
      <c r="FW247" s="198"/>
    </row>
    <row r="248" spans="1:179" s="200" customFormat="1" ht="60" x14ac:dyDescent="0.25">
      <c r="A248" s="194">
        <f t="shared" si="3"/>
        <v>233</v>
      </c>
      <c r="B248" s="195" t="s">
        <v>790</v>
      </c>
      <c r="C248" s="196" t="s">
        <v>237</v>
      </c>
      <c r="D248" s="197">
        <v>0.05</v>
      </c>
      <c r="E248" s="197"/>
      <c r="F248" s="197">
        <v>0</v>
      </c>
      <c r="G248" s="197">
        <v>2013</v>
      </c>
      <c r="H248" s="197">
        <v>2015</v>
      </c>
      <c r="I248" s="197" t="s">
        <v>265</v>
      </c>
      <c r="J248" s="197" t="s">
        <v>266</v>
      </c>
      <c r="K248" s="197" t="s">
        <v>266</v>
      </c>
      <c r="L248" s="197" t="s">
        <v>266</v>
      </c>
      <c r="M248" s="198"/>
      <c r="N248" s="198"/>
      <c r="O248" s="198"/>
      <c r="P248" s="198"/>
      <c r="Q248" s="198"/>
      <c r="R248" s="198"/>
      <c r="S248" s="198"/>
      <c r="T248" s="198"/>
      <c r="U248" s="198"/>
      <c r="V248" s="198"/>
      <c r="W248" s="198"/>
      <c r="X248" s="198"/>
      <c r="Y248" s="198"/>
      <c r="Z248" s="198"/>
      <c r="AA248" s="198"/>
      <c r="AB248" s="198"/>
      <c r="AC248" s="198"/>
      <c r="AD248" s="198"/>
      <c r="AE248" s="198"/>
      <c r="AF248" s="198"/>
      <c r="AG248" s="198"/>
      <c r="AH248" s="198"/>
      <c r="AI248" s="198"/>
      <c r="AJ248" s="198"/>
      <c r="AK248" s="198"/>
      <c r="AL248" s="198"/>
      <c r="AM248" s="198"/>
      <c r="AN248" s="198"/>
      <c r="AO248" s="198"/>
      <c r="AP248" s="198"/>
      <c r="AQ248" s="198"/>
      <c r="AR248" s="198"/>
      <c r="AS248" s="198"/>
      <c r="AT248" s="198"/>
      <c r="AU248" s="198"/>
      <c r="AV248" s="198"/>
      <c r="AW248" s="198"/>
      <c r="AX248" s="198"/>
      <c r="AY248" s="198"/>
      <c r="AZ248" s="198"/>
      <c r="BA248" s="198"/>
      <c r="BB248" s="198"/>
      <c r="BC248" s="198"/>
      <c r="BD248" s="198"/>
      <c r="BE248" s="198"/>
      <c r="BF248" s="198"/>
      <c r="BG248" s="198"/>
      <c r="BH248" s="198"/>
      <c r="BI248" s="198"/>
      <c r="BJ248" s="198"/>
      <c r="BK248" s="198"/>
      <c r="BL248" s="198"/>
      <c r="BM248" s="198"/>
      <c r="BN248" s="198"/>
      <c r="BO248" s="198"/>
      <c r="BP248" s="198"/>
      <c r="BQ248" s="198"/>
      <c r="BR248" s="198"/>
      <c r="BS248" s="198"/>
      <c r="BT248" s="198"/>
      <c r="BU248" s="198"/>
      <c r="BV248" s="198"/>
      <c r="BW248" s="198"/>
      <c r="BX248" s="198"/>
      <c r="BY248" s="198"/>
      <c r="BZ248" s="198"/>
      <c r="CA248" s="198"/>
      <c r="CB248" s="198"/>
      <c r="CC248" s="198"/>
      <c r="CD248" s="198"/>
      <c r="CE248" s="198"/>
      <c r="CF248" s="198"/>
      <c r="CG248" s="198"/>
      <c r="CH248" s="198"/>
      <c r="CI248" s="198"/>
      <c r="CJ248" s="198"/>
      <c r="CK248" s="198"/>
      <c r="CL248" s="198"/>
      <c r="CM248" s="198"/>
      <c r="CN248" s="198"/>
      <c r="CO248" s="198"/>
      <c r="CP248" s="198"/>
      <c r="CQ248" s="198"/>
      <c r="CR248" s="198"/>
      <c r="CS248" s="198"/>
      <c r="CT248" s="198"/>
      <c r="CU248" s="198"/>
      <c r="CV248" s="198"/>
      <c r="CW248" s="198"/>
      <c r="CX248" s="198"/>
      <c r="CY248" s="198"/>
      <c r="CZ248" s="198"/>
      <c r="DA248" s="198"/>
      <c r="DB248" s="198"/>
      <c r="DC248" s="198"/>
      <c r="DD248" s="198"/>
      <c r="DE248" s="198"/>
      <c r="DF248" s="198"/>
      <c r="DG248" s="198"/>
      <c r="DH248" s="198"/>
      <c r="DI248" s="198"/>
      <c r="DJ248" s="198"/>
      <c r="DK248" s="198"/>
      <c r="DL248" s="198"/>
      <c r="DM248" s="198"/>
      <c r="DN248" s="198"/>
      <c r="DO248" s="198"/>
      <c r="DP248" s="198"/>
      <c r="DQ248" s="198"/>
      <c r="DR248" s="198"/>
      <c r="DS248" s="198"/>
      <c r="DT248" s="198"/>
      <c r="DU248" s="198"/>
      <c r="DV248" s="198"/>
      <c r="DW248" s="198"/>
      <c r="DX248" s="198"/>
      <c r="DY248" s="198"/>
      <c r="DZ248" s="198"/>
      <c r="EA248" s="198"/>
      <c r="EB248" s="198"/>
      <c r="EC248" s="198"/>
      <c r="ED248" s="198"/>
      <c r="EE248" s="198"/>
      <c r="EF248" s="198"/>
      <c r="EG248" s="198"/>
      <c r="EH248" s="198"/>
      <c r="EI248" s="198"/>
      <c r="EJ248" s="198"/>
      <c r="EK248" s="198"/>
      <c r="EL248" s="198"/>
      <c r="EM248" s="198"/>
      <c r="EN248" s="198"/>
      <c r="EO248" s="198"/>
      <c r="EP248" s="198"/>
      <c r="EQ248" s="198"/>
      <c r="ER248" s="198"/>
      <c r="ES248" s="198"/>
      <c r="ET248" s="198"/>
      <c r="EU248" s="198"/>
      <c r="EV248" s="198"/>
      <c r="EW248" s="198"/>
      <c r="EX248" s="198"/>
      <c r="EY248" s="198"/>
      <c r="EZ248" s="198"/>
      <c r="FA248" s="198"/>
      <c r="FB248" s="198"/>
      <c r="FC248" s="198"/>
      <c r="FD248" s="198"/>
      <c r="FE248" s="198"/>
      <c r="FF248" s="198"/>
      <c r="FG248" s="198"/>
      <c r="FH248" s="198"/>
      <c r="FI248" s="198"/>
      <c r="FJ248" s="198"/>
      <c r="FK248" s="198"/>
      <c r="FL248" s="198"/>
      <c r="FM248" s="198"/>
      <c r="FN248" s="198"/>
      <c r="FO248" s="198"/>
      <c r="FP248" s="198"/>
      <c r="FQ248" s="198"/>
      <c r="FR248" s="198"/>
      <c r="FS248" s="198"/>
      <c r="FT248" s="198"/>
      <c r="FU248" s="198"/>
      <c r="FV248" s="198"/>
      <c r="FW248" s="198"/>
    </row>
    <row r="249" spans="1:179" s="200" customFormat="1" ht="30" x14ac:dyDescent="0.25">
      <c r="A249" s="194">
        <f t="shared" si="3"/>
        <v>234</v>
      </c>
      <c r="B249" s="195" t="s">
        <v>791</v>
      </c>
      <c r="C249" s="196" t="s">
        <v>237</v>
      </c>
      <c r="D249" s="197">
        <v>0.25</v>
      </c>
      <c r="E249" s="197"/>
      <c r="F249" s="197">
        <v>0</v>
      </c>
      <c r="G249" s="197">
        <v>2013</v>
      </c>
      <c r="H249" s="197">
        <v>2015</v>
      </c>
      <c r="I249" s="197" t="s">
        <v>265</v>
      </c>
      <c r="J249" s="197" t="s">
        <v>265</v>
      </c>
      <c r="K249" s="197" t="s">
        <v>266</v>
      </c>
      <c r="L249" s="197" t="s">
        <v>266</v>
      </c>
      <c r="M249" s="198"/>
      <c r="N249" s="198"/>
      <c r="O249" s="198"/>
      <c r="P249" s="198"/>
      <c r="Q249" s="198"/>
      <c r="R249" s="198"/>
      <c r="S249" s="198"/>
      <c r="T249" s="198"/>
      <c r="U249" s="198"/>
      <c r="V249" s="198"/>
      <c r="W249" s="198"/>
      <c r="X249" s="198"/>
      <c r="Y249" s="198"/>
      <c r="Z249" s="198"/>
      <c r="AA249" s="198"/>
      <c r="AB249" s="198"/>
      <c r="AC249" s="198"/>
      <c r="AD249" s="198"/>
      <c r="AE249" s="198"/>
      <c r="AF249" s="198"/>
      <c r="AG249" s="198"/>
      <c r="AH249" s="198"/>
      <c r="AI249" s="198"/>
      <c r="AJ249" s="198"/>
      <c r="AK249" s="198"/>
      <c r="AL249" s="198"/>
      <c r="AM249" s="198"/>
      <c r="AN249" s="198"/>
      <c r="AO249" s="198"/>
      <c r="AP249" s="198"/>
      <c r="AQ249" s="198"/>
      <c r="AR249" s="198"/>
      <c r="AS249" s="198"/>
      <c r="AT249" s="198"/>
      <c r="AU249" s="198"/>
      <c r="AV249" s="198"/>
      <c r="AW249" s="198"/>
      <c r="AX249" s="198"/>
      <c r="AY249" s="198"/>
      <c r="AZ249" s="198"/>
      <c r="BA249" s="198"/>
      <c r="BB249" s="198"/>
      <c r="BC249" s="198"/>
      <c r="BD249" s="198"/>
      <c r="BE249" s="198"/>
      <c r="BF249" s="198"/>
      <c r="BG249" s="198"/>
      <c r="BH249" s="198"/>
      <c r="BI249" s="198"/>
      <c r="BJ249" s="198"/>
      <c r="BK249" s="198"/>
      <c r="BL249" s="198"/>
      <c r="BM249" s="198"/>
      <c r="BN249" s="198"/>
      <c r="BO249" s="198"/>
      <c r="BP249" s="198"/>
      <c r="BQ249" s="198"/>
      <c r="BR249" s="198"/>
      <c r="BS249" s="198"/>
      <c r="BT249" s="198"/>
      <c r="BU249" s="198"/>
      <c r="BV249" s="198"/>
      <c r="BW249" s="198"/>
      <c r="BX249" s="198"/>
      <c r="BY249" s="198"/>
      <c r="BZ249" s="198"/>
      <c r="CA249" s="198"/>
      <c r="CB249" s="198"/>
      <c r="CC249" s="198"/>
      <c r="CD249" s="198"/>
      <c r="CE249" s="198"/>
      <c r="CF249" s="198"/>
      <c r="CG249" s="198"/>
      <c r="CH249" s="198"/>
      <c r="CI249" s="198"/>
      <c r="CJ249" s="198"/>
      <c r="CK249" s="198"/>
      <c r="CL249" s="198"/>
      <c r="CM249" s="198"/>
      <c r="CN249" s="198"/>
      <c r="CO249" s="198"/>
      <c r="CP249" s="198"/>
      <c r="CQ249" s="198"/>
      <c r="CR249" s="198"/>
      <c r="CS249" s="198"/>
      <c r="CT249" s="198"/>
      <c r="CU249" s="198"/>
      <c r="CV249" s="198"/>
      <c r="CW249" s="198"/>
      <c r="CX249" s="198"/>
      <c r="CY249" s="198"/>
      <c r="CZ249" s="198"/>
      <c r="DA249" s="198"/>
      <c r="DB249" s="198"/>
      <c r="DC249" s="198"/>
      <c r="DD249" s="198"/>
      <c r="DE249" s="198"/>
      <c r="DF249" s="198"/>
      <c r="DG249" s="198"/>
      <c r="DH249" s="198"/>
      <c r="DI249" s="198"/>
      <c r="DJ249" s="198"/>
      <c r="DK249" s="198"/>
      <c r="DL249" s="198"/>
      <c r="DM249" s="198"/>
      <c r="DN249" s="198"/>
      <c r="DO249" s="198"/>
      <c r="DP249" s="198"/>
      <c r="DQ249" s="198"/>
      <c r="DR249" s="198"/>
      <c r="DS249" s="198"/>
      <c r="DT249" s="198"/>
      <c r="DU249" s="198"/>
      <c r="DV249" s="198"/>
      <c r="DW249" s="198"/>
      <c r="DX249" s="198"/>
      <c r="DY249" s="198"/>
      <c r="DZ249" s="198"/>
      <c r="EA249" s="198"/>
      <c r="EB249" s="198"/>
      <c r="EC249" s="198"/>
      <c r="ED249" s="198"/>
      <c r="EE249" s="198"/>
      <c r="EF249" s="198"/>
      <c r="EG249" s="198"/>
      <c r="EH249" s="198"/>
      <c r="EI249" s="198"/>
      <c r="EJ249" s="198"/>
      <c r="EK249" s="198"/>
      <c r="EL249" s="198"/>
      <c r="EM249" s="198"/>
      <c r="EN249" s="198"/>
      <c r="EO249" s="198"/>
      <c r="EP249" s="198"/>
      <c r="EQ249" s="198"/>
      <c r="ER249" s="198"/>
      <c r="ES249" s="198"/>
      <c r="ET249" s="198"/>
      <c r="EU249" s="198"/>
      <c r="EV249" s="198"/>
      <c r="EW249" s="198"/>
      <c r="EX249" s="198"/>
      <c r="EY249" s="198"/>
      <c r="EZ249" s="198"/>
      <c r="FA249" s="198"/>
      <c r="FB249" s="198"/>
      <c r="FC249" s="198"/>
      <c r="FD249" s="198"/>
      <c r="FE249" s="198"/>
      <c r="FF249" s="198"/>
      <c r="FG249" s="198"/>
      <c r="FH249" s="198"/>
      <c r="FI249" s="198"/>
      <c r="FJ249" s="198"/>
      <c r="FK249" s="198"/>
      <c r="FL249" s="198"/>
      <c r="FM249" s="198"/>
      <c r="FN249" s="198"/>
      <c r="FO249" s="198"/>
      <c r="FP249" s="198"/>
      <c r="FQ249" s="198"/>
      <c r="FR249" s="198"/>
      <c r="FS249" s="198"/>
      <c r="FT249" s="198"/>
      <c r="FU249" s="198"/>
      <c r="FV249" s="198"/>
      <c r="FW249" s="198"/>
    </row>
    <row r="250" spans="1:179" s="200" customFormat="1" ht="45" x14ac:dyDescent="0.25">
      <c r="A250" s="194">
        <f t="shared" si="3"/>
        <v>235</v>
      </c>
      <c r="B250" s="195" t="s">
        <v>523</v>
      </c>
      <c r="C250" s="196" t="s">
        <v>237</v>
      </c>
      <c r="D250" s="197">
        <v>0.63</v>
      </c>
      <c r="E250" s="197"/>
      <c r="F250" s="197">
        <v>0</v>
      </c>
      <c r="G250" s="197">
        <v>2014</v>
      </c>
      <c r="H250" s="197">
        <v>2014</v>
      </c>
      <c r="I250" s="197" t="s">
        <v>265</v>
      </c>
      <c r="J250" s="197" t="s">
        <v>266</v>
      </c>
      <c r="K250" s="197" t="s">
        <v>266</v>
      </c>
      <c r="L250" s="197" t="s">
        <v>266</v>
      </c>
      <c r="M250" s="198"/>
      <c r="N250" s="198"/>
      <c r="O250" s="198"/>
      <c r="P250" s="198"/>
      <c r="Q250" s="198"/>
      <c r="R250" s="198"/>
      <c r="S250" s="198"/>
      <c r="T250" s="198"/>
      <c r="U250" s="198"/>
      <c r="V250" s="198"/>
      <c r="W250" s="198"/>
      <c r="X250" s="198"/>
      <c r="Y250" s="198"/>
      <c r="Z250" s="198"/>
      <c r="AA250" s="198"/>
      <c r="AB250" s="198"/>
      <c r="AC250" s="198"/>
      <c r="AD250" s="198"/>
      <c r="AE250" s="198"/>
      <c r="AF250" s="198"/>
      <c r="AG250" s="198"/>
      <c r="AH250" s="198"/>
      <c r="AI250" s="198"/>
      <c r="AJ250" s="198"/>
      <c r="AK250" s="198"/>
      <c r="AL250" s="198"/>
      <c r="AM250" s="198"/>
      <c r="AN250" s="198"/>
      <c r="AO250" s="198"/>
      <c r="AP250" s="198"/>
      <c r="AQ250" s="198"/>
      <c r="AR250" s="198"/>
      <c r="AS250" s="198"/>
      <c r="AT250" s="198"/>
      <c r="AU250" s="198"/>
      <c r="AV250" s="198"/>
      <c r="AW250" s="198"/>
      <c r="AX250" s="198"/>
      <c r="AY250" s="198"/>
      <c r="AZ250" s="198"/>
      <c r="BA250" s="198"/>
      <c r="BB250" s="198"/>
      <c r="BC250" s="198"/>
      <c r="BD250" s="198"/>
      <c r="BE250" s="198"/>
      <c r="BF250" s="198"/>
      <c r="BG250" s="198"/>
      <c r="BH250" s="198"/>
      <c r="BI250" s="198"/>
      <c r="BJ250" s="198"/>
      <c r="BK250" s="198"/>
      <c r="BL250" s="198"/>
      <c r="BM250" s="198"/>
      <c r="BN250" s="198"/>
      <c r="BO250" s="198"/>
      <c r="BP250" s="198"/>
      <c r="BQ250" s="198"/>
      <c r="BR250" s="198"/>
      <c r="BS250" s="198"/>
      <c r="BT250" s="198"/>
      <c r="BU250" s="198"/>
      <c r="BV250" s="198"/>
      <c r="BW250" s="198"/>
      <c r="BX250" s="198"/>
      <c r="BY250" s="198"/>
      <c r="BZ250" s="198"/>
      <c r="CA250" s="198"/>
      <c r="CB250" s="198"/>
      <c r="CC250" s="198"/>
      <c r="CD250" s="198"/>
      <c r="CE250" s="198"/>
      <c r="CF250" s="198"/>
      <c r="CG250" s="198"/>
      <c r="CH250" s="198"/>
      <c r="CI250" s="198"/>
      <c r="CJ250" s="198"/>
      <c r="CK250" s="198"/>
      <c r="CL250" s="198"/>
      <c r="CM250" s="198"/>
      <c r="CN250" s="198"/>
      <c r="CO250" s="198"/>
      <c r="CP250" s="198"/>
      <c r="CQ250" s="198"/>
      <c r="CR250" s="198"/>
      <c r="CS250" s="198"/>
      <c r="CT250" s="198"/>
      <c r="CU250" s="198"/>
      <c r="CV250" s="198"/>
      <c r="CW250" s="198"/>
      <c r="CX250" s="198"/>
      <c r="CY250" s="198"/>
      <c r="CZ250" s="198"/>
      <c r="DA250" s="198"/>
      <c r="DB250" s="198"/>
      <c r="DC250" s="198"/>
      <c r="DD250" s="198"/>
      <c r="DE250" s="198"/>
      <c r="DF250" s="198"/>
      <c r="DG250" s="198"/>
      <c r="DH250" s="198"/>
      <c r="DI250" s="198"/>
      <c r="DJ250" s="198"/>
      <c r="DK250" s="198"/>
      <c r="DL250" s="198"/>
      <c r="DM250" s="198"/>
      <c r="DN250" s="198"/>
      <c r="DO250" s="198"/>
      <c r="DP250" s="198"/>
      <c r="DQ250" s="198"/>
      <c r="DR250" s="198"/>
      <c r="DS250" s="198"/>
      <c r="DT250" s="198"/>
      <c r="DU250" s="198"/>
      <c r="DV250" s="198"/>
      <c r="DW250" s="198"/>
      <c r="DX250" s="198"/>
      <c r="DY250" s="198"/>
      <c r="DZ250" s="198"/>
      <c r="EA250" s="198"/>
      <c r="EB250" s="198"/>
      <c r="EC250" s="198"/>
      <c r="ED250" s="198"/>
      <c r="EE250" s="198"/>
      <c r="EF250" s="198"/>
      <c r="EG250" s="198"/>
      <c r="EH250" s="198"/>
      <c r="EI250" s="198"/>
      <c r="EJ250" s="198"/>
      <c r="EK250" s="198"/>
      <c r="EL250" s="198"/>
      <c r="EM250" s="198"/>
      <c r="EN250" s="198"/>
      <c r="EO250" s="198"/>
      <c r="EP250" s="198"/>
      <c r="EQ250" s="198"/>
      <c r="ER250" s="198"/>
      <c r="ES250" s="198"/>
      <c r="ET250" s="198"/>
      <c r="EU250" s="198"/>
      <c r="EV250" s="198"/>
      <c r="EW250" s="198"/>
      <c r="EX250" s="198"/>
      <c r="EY250" s="198"/>
      <c r="EZ250" s="198"/>
      <c r="FA250" s="198"/>
      <c r="FB250" s="198"/>
      <c r="FC250" s="198"/>
      <c r="FD250" s="198"/>
      <c r="FE250" s="198"/>
      <c r="FF250" s="198"/>
      <c r="FG250" s="198"/>
      <c r="FH250" s="198"/>
      <c r="FI250" s="198"/>
      <c r="FJ250" s="198"/>
      <c r="FK250" s="198"/>
      <c r="FL250" s="198"/>
      <c r="FM250" s="198"/>
      <c r="FN250" s="198"/>
      <c r="FO250" s="198"/>
      <c r="FP250" s="198"/>
      <c r="FQ250" s="198"/>
      <c r="FR250" s="198"/>
      <c r="FS250" s="198"/>
      <c r="FT250" s="198"/>
      <c r="FU250" s="198"/>
      <c r="FV250" s="198"/>
      <c r="FW250" s="198"/>
    </row>
    <row r="251" spans="1:179" s="200" customFormat="1" ht="60" x14ac:dyDescent="0.25">
      <c r="A251" s="194">
        <f t="shared" si="3"/>
        <v>236</v>
      </c>
      <c r="B251" s="195" t="s">
        <v>382</v>
      </c>
      <c r="C251" s="196" t="s">
        <v>237</v>
      </c>
      <c r="D251" s="197">
        <v>0</v>
      </c>
      <c r="E251" s="197"/>
      <c r="F251" s="197">
        <v>0</v>
      </c>
      <c r="G251" s="197">
        <v>2015</v>
      </c>
      <c r="H251" s="197">
        <v>2015</v>
      </c>
      <c r="I251" s="197" t="s">
        <v>265</v>
      </c>
      <c r="J251" s="197" t="s">
        <v>265</v>
      </c>
      <c r="K251" s="197" t="s">
        <v>266</v>
      </c>
      <c r="L251" s="197" t="s">
        <v>266</v>
      </c>
      <c r="M251" s="198"/>
      <c r="N251" s="198"/>
      <c r="O251" s="198"/>
      <c r="P251" s="198"/>
      <c r="Q251" s="198"/>
      <c r="R251" s="198"/>
      <c r="S251" s="198"/>
      <c r="T251" s="198"/>
      <c r="U251" s="198"/>
      <c r="V251" s="198"/>
      <c r="W251" s="198"/>
      <c r="X251" s="198"/>
      <c r="Y251" s="198"/>
      <c r="Z251" s="198"/>
      <c r="AA251" s="198"/>
      <c r="AB251" s="198"/>
      <c r="AC251" s="198"/>
      <c r="AD251" s="198"/>
      <c r="AE251" s="198"/>
      <c r="AF251" s="198"/>
      <c r="AG251" s="198"/>
      <c r="AH251" s="198"/>
      <c r="AI251" s="198"/>
      <c r="AJ251" s="198"/>
      <c r="AK251" s="198"/>
      <c r="AL251" s="198"/>
      <c r="AM251" s="198"/>
      <c r="AN251" s="198"/>
      <c r="AO251" s="198"/>
      <c r="AP251" s="198"/>
      <c r="AQ251" s="198"/>
      <c r="AR251" s="198"/>
      <c r="AS251" s="198"/>
      <c r="AT251" s="198"/>
      <c r="AU251" s="198"/>
      <c r="AV251" s="198"/>
      <c r="AW251" s="198"/>
      <c r="AX251" s="198"/>
      <c r="AY251" s="198"/>
      <c r="AZ251" s="198"/>
      <c r="BA251" s="198"/>
      <c r="BB251" s="198"/>
      <c r="BC251" s="198"/>
      <c r="BD251" s="198"/>
      <c r="BE251" s="198"/>
      <c r="BF251" s="198"/>
      <c r="BG251" s="198"/>
      <c r="BH251" s="198"/>
      <c r="BI251" s="198"/>
      <c r="BJ251" s="198"/>
      <c r="BK251" s="198"/>
      <c r="BL251" s="198"/>
      <c r="BM251" s="198"/>
      <c r="BN251" s="198"/>
      <c r="BO251" s="198"/>
      <c r="BP251" s="198"/>
      <c r="BQ251" s="198"/>
      <c r="BR251" s="198"/>
      <c r="BS251" s="198"/>
      <c r="BT251" s="198"/>
      <c r="BU251" s="198"/>
      <c r="BV251" s="198"/>
      <c r="BW251" s="198"/>
      <c r="BX251" s="198"/>
      <c r="BY251" s="198"/>
      <c r="BZ251" s="198"/>
      <c r="CA251" s="198"/>
      <c r="CB251" s="198"/>
      <c r="CC251" s="198"/>
      <c r="CD251" s="198"/>
      <c r="CE251" s="198"/>
      <c r="CF251" s="198"/>
      <c r="CG251" s="198"/>
      <c r="CH251" s="198"/>
      <c r="CI251" s="198"/>
      <c r="CJ251" s="198"/>
      <c r="CK251" s="198"/>
      <c r="CL251" s="198"/>
      <c r="CM251" s="198"/>
      <c r="CN251" s="198"/>
      <c r="CO251" s="198"/>
      <c r="CP251" s="198"/>
      <c r="CQ251" s="198"/>
      <c r="CR251" s="198"/>
      <c r="CS251" s="198"/>
      <c r="CT251" s="198"/>
      <c r="CU251" s="198"/>
      <c r="CV251" s="198"/>
      <c r="CW251" s="198"/>
      <c r="CX251" s="198"/>
      <c r="CY251" s="198"/>
      <c r="CZ251" s="198"/>
      <c r="DA251" s="198"/>
      <c r="DB251" s="198"/>
      <c r="DC251" s="198"/>
      <c r="DD251" s="198"/>
      <c r="DE251" s="198"/>
      <c r="DF251" s="198"/>
      <c r="DG251" s="198"/>
      <c r="DH251" s="198"/>
      <c r="DI251" s="198"/>
      <c r="DJ251" s="198"/>
      <c r="DK251" s="198"/>
      <c r="DL251" s="198"/>
      <c r="DM251" s="198"/>
      <c r="DN251" s="198"/>
      <c r="DO251" s="198"/>
      <c r="DP251" s="198"/>
      <c r="DQ251" s="198"/>
      <c r="DR251" s="198"/>
      <c r="DS251" s="198"/>
      <c r="DT251" s="198"/>
      <c r="DU251" s="198"/>
      <c r="DV251" s="198"/>
      <c r="DW251" s="198"/>
      <c r="DX251" s="198"/>
      <c r="DY251" s="198"/>
      <c r="DZ251" s="198"/>
      <c r="EA251" s="198"/>
      <c r="EB251" s="198"/>
      <c r="EC251" s="198"/>
      <c r="ED251" s="198"/>
      <c r="EE251" s="198"/>
      <c r="EF251" s="198"/>
      <c r="EG251" s="198"/>
      <c r="EH251" s="198"/>
      <c r="EI251" s="198"/>
      <c r="EJ251" s="198"/>
      <c r="EK251" s="198"/>
      <c r="EL251" s="198"/>
      <c r="EM251" s="198"/>
      <c r="EN251" s="198"/>
      <c r="EO251" s="198"/>
      <c r="EP251" s="198"/>
      <c r="EQ251" s="198"/>
      <c r="ER251" s="198"/>
      <c r="ES251" s="198"/>
      <c r="ET251" s="198"/>
      <c r="EU251" s="198"/>
      <c r="EV251" s="198"/>
      <c r="EW251" s="198"/>
      <c r="EX251" s="198"/>
      <c r="EY251" s="198"/>
      <c r="EZ251" s="198"/>
      <c r="FA251" s="198"/>
      <c r="FB251" s="198"/>
      <c r="FC251" s="198"/>
      <c r="FD251" s="198"/>
      <c r="FE251" s="198"/>
      <c r="FF251" s="198"/>
      <c r="FG251" s="198"/>
      <c r="FH251" s="198"/>
      <c r="FI251" s="198"/>
      <c r="FJ251" s="198"/>
      <c r="FK251" s="198"/>
      <c r="FL251" s="198"/>
      <c r="FM251" s="198"/>
      <c r="FN251" s="198"/>
      <c r="FO251" s="198"/>
      <c r="FP251" s="198"/>
      <c r="FQ251" s="198"/>
      <c r="FR251" s="198"/>
      <c r="FS251" s="198"/>
      <c r="FT251" s="198"/>
      <c r="FU251" s="198"/>
      <c r="FV251" s="198"/>
      <c r="FW251" s="198"/>
    </row>
    <row r="252" spans="1:179" s="200" customFormat="1" ht="45" x14ac:dyDescent="0.25">
      <c r="A252" s="194">
        <f t="shared" si="3"/>
        <v>237</v>
      </c>
      <c r="B252" s="195" t="s">
        <v>524</v>
      </c>
      <c r="C252" s="196" t="s">
        <v>237</v>
      </c>
      <c r="D252" s="197">
        <v>0</v>
      </c>
      <c r="E252" s="197"/>
      <c r="F252" s="197">
        <v>0</v>
      </c>
      <c r="G252" s="197">
        <v>2013</v>
      </c>
      <c r="H252" s="197">
        <v>2014</v>
      </c>
      <c r="I252" s="197" t="s">
        <v>265</v>
      </c>
      <c r="J252" s="197" t="s">
        <v>266</v>
      </c>
      <c r="K252" s="197" t="s">
        <v>266</v>
      </c>
      <c r="L252" s="197" t="s">
        <v>266</v>
      </c>
      <c r="M252" s="198"/>
      <c r="N252" s="198"/>
      <c r="O252" s="198"/>
      <c r="P252" s="198"/>
      <c r="Q252" s="198"/>
      <c r="R252" s="198"/>
      <c r="S252" s="198"/>
      <c r="T252" s="198"/>
      <c r="U252" s="198"/>
      <c r="V252" s="198"/>
      <c r="W252" s="198"/>
      <c r="X252" s="198"/>
      <c r="Y252" s="198"/>
      <c r="Z252" s="198"/>
      <c r="AA252" s="198"/>
      <c r="AB252" s="198"/>
      <c r="AC252" s="198"/>
      <c r="AD252" s="198"/>
      <c r="AE252" s="198"/>
      <c r="AF252" s="198"/>
      <c r="AG252" s="198"/>
      <c r="AH252" s="198"/>
      <c r="AI252" s="198"/>
      <c r="AJ252" s="198"/>
      <c r="AK252" s="198"/>
      <c r="AL252" s="198"/>
      <c r="AM252" s="198"/>
      <c r="AN252" s="198"/>
      <c r="AO252" s="198"/>
      <c r="AP252" s="198"/>
      <c r="AQ252" s="198"/>
      <c r="AR252" s="198"/>
      <c r="AS252" s="198"/>
      <c r="AT252" s="198"/>
      <c r="AU252" s="198"/>
      <c r="AV252" s="198"/>
      <c r="AW252" s="198"/>
      <c r="AX252" s="198"/>
      <c r="AY252" s="198"/>
      <c r="AZ252" s="198"/>
      <c r="BA252" s="198"/>
      <c r="BB252" s="198"/>
      <c r="BC252" s="198"/>
      <c r="BD252" s="198"/>
      <c r="BE252" s="198"/>
      <c r="BF252" s="198"/>
      <c r="BG252" s="198"/>
      <c r="BH252" s="198"/>
      <c r="BI252" s="198"/>
      <c r="BJ252" s="198"/>
      <c r="BK252" s="198"/>
      <c r="BL252" s="198"/>
      <c r="BM252" s="198"/>
      <c r="BN252" s="198"/>
      <c r="BO252" s="198"/>
      <c r="BP252" s="198"/>
      <c r="BQ252" s="198"/>
      <c r="BR252" s="198"/>
      <c r="BS252" s="198"/>
      <c r="BT252" s="198"/>
      <c r="BU252" s="198"/>
      <c r="BV252" s="198"/>
      <c r="BW252" s="198"/>
      <c r="BX252" s="198"/>
      <c r="BY252" s="198"/>
      <c r="BZ252" s="198"/>
      <c r="CA252" s="198"/>
      <c r="CB252" s="198"/>
      <c r="CC252" s="198"/>
      <c r="CD252" s="198"/>
      <c r="CE252" s="198"/>
      <c r="CF252" s="198"/>
      <c r="CG252" s="198"/>
      <c r="CH252" s="198"/>
      <c r="CI252" s="198"/>
      <c r="CJ252" s="198"/>
      <c r="CK252" s="198"/>
      <c r="CL252" s="198"/>
      <c r="CM252" s="198"/>
      <c r="CN252" s="198"/>
      <c r="CO252" s="198"/>
      <c r="CP252" s="198"/>
      <c r="CQ252" s="198"/>
      <c r="CR252" s="198"/>
      <c r="CS252" s="198"/>
      <c r="CT252" s="198"/>
      <c r="CU252" s="198"/>
      <c r="CV252" s="198"/>
      <c r="CW252" s="198"/>
      <c r="CX252" s="198"/>
      <c r="CY252" s="198"/>
      <c r="CZ252" s="198"/>
      <c r="DA252" s="198"/>
      <c r="DB252" s="198"/>
      <c r="DC252" s="198"/>
      <c r="DD252" s="198"/>
      <c r="DE252" s="198"/>
      <c r="DF252" s="198"/>
      <c r="DG252" s="198"/>
      <c r="DH252" s="198"/>
      <c r="DI252" s="198"/>
      <c r="DJ252" s="198"/>
      <c r="DK252" s="198"/>
      <c r="DL252" s="198"/>
      <c r="DM252" s="198"/>
      <c r="DN252" s="198"/>
      <c r="DO252" s="198"/>
      <c r="DP252" s="198"/>
      <c r="DQ252" s="198"/>
      <c r="DR252" s="198"/>
      <c r="DS252" s="198"/>
      <c r="DT252" s="198"/>
      <c r="DU252" s="198"/>
      <c r="DV252" s="198"/>
      <c r="DW252" s="198"/>
      <c r="DX252" s="198"/>
      <c r="DY252" s="198"/>
      <c r="DZ252" s="198"/>
      <c r="EA252" s="198"/>
      <c r="EB252" s="198"/>
      <c r="EC252" s="198"/>
      <c r="ED252" s="198"/>
      <c r="EE252" s="198"/>
      <c r="EF252" s="198"/>
      <c r="EG252" s="198"/>
      <c r="EH252" s="198"/>
      <c r="EI252" s="198"/>
      <c r="EJ252" s="198"/>
      <c r="EK252" s="198"/>
      <c r="EL252" s="198"/>
      <c r="EM252" s="198"/>
      <c r="EN252" s="198"/>
      <c r="EO252" s="198"/>
      <c r="EP252" s="198"/>
      <c r="EQ252" s="198"/>
      <c r="ER252" s="198"/>
      <c r="ES252" s="198"/>
      <c r="ET252" s="198"/>
      <c r="EU252" s="198"/>
      <c r="EV252" s="198"/>
      <c r="EW252" s="198"/>
      <c r="EX252" s="198"/>
      <c r="EY252" s="198"/>
      <c r="EZ252" s="198"/>
      <c r="FA252" s="198"/>
      <c r="FB252" s="198"/>
      <c r="FC252" s="198"/>
      <c r="FD252" s="198"/>
      <c r="FE252" s="198"/>
      <c r="FF252" s="198"/>
      <c r="FG252" s="198"/>
      <c r="FH252" s="198"/>
      <c r="FI252" s="198"/>
      <c r="FJ252" s="198"/>
      <c r="FK252" s="198"/>
      <c r="FL252" s="198"/>
      <c r="FM252" s="198"/>
      <c r="FN252" s="198"/>
      <c r="FO252" s="198"/>
      <c r="FP252" s="198"/>
      <c r="FQ252" s="198"/>
      <c r="FR252" s="198"/>
      <c r="FS252" s="198"/>
      <c r="FT252" s="198"/>
      <c r="FU252" s="198"/>
      <c r="FV252" s="198"/>
      <c r="FW252" s="198"/>
    </row>
    <row r="253" spans="1:179" s="200" customFormat="1" ht="30" x14ac:dyDescent="0.25">
      <c r="A253" s="194">
        <f t="shared" si="3"/>
        <v>238</v>
      </c>
      <c r="B253" s="195" t="s">
        <v>525</v>
      </c>
      <c r="C253" s="196" t="s">
        <v>237</v>
      </c>
      <c r="D253" s="197">
        <v>0</v>
      </c>
      <c r="E253" s="197"/>
      <c r="F253" s="197">
        <v>0</v>
      </c>
      <c r="G253" s="197">
        <v>2014</v>
      </c>
      <c r="H253" s="197">
        <v>2014</v>
      </c>
      <c r="I253" s="197" t="s">
        <v>265</v>
      </c>
      <c r="J253" s="197" t="s">
        <v>266</v>
      </c>
      <c r="K253" s="197" t="s">
        <v>266</v>
      </c>
      <c r="L253" s="197" t="s">
        <v>266</v>
      </c>
      <c r="M253" s="198"/>
      <c r="N253" s="198"/>
      <c r="O253" s="198"/>
      <c r="P253" s="198"/>
      <c r="Q253" s="198"/>
      <c r="R253" s="198"/>
      <c r="S253" s="198"/>
      <c r="T253" s="198"/>
      <c r="U253" s="198"/>
      <c r="V253" s="198"/>
      <c r="W253" s="198"/>
      <c r="X253" s="198"/>
      <c r="Y253" s="198"/>
      <c r="Z253" s="198"/>
      <c r="AA253" s="198"/>
      <c r="AB253" s="198"/>
      <c r="AC253" s="198"/>
      <c r="AD253" s="198"/>
      <c r="AE253" s="198"/>
      <c r="AF253" s="198"/>
      <c r="AG253" s="198"/>
      <c r="AH253" s="198"/>
      <c r="AI253" s="198"/>
      <c r="AJ253" s="198"/>
      <c r="AK253" s="198"/>
      <c r="AL253" s="198"/>
      <c r="AM253" s="198"/>
      <c r="AN253" s="198"/>
      <c r="AO253" s="198"/>
      <c r="AP253" s="198"/>
      <c r="AQ253" s="198"/>
      <c r="AR253" s="198"/>
      <c r="AS253" s="198"/>
      <c r="AT253" s="198"/>
      <c r="AU253" s="198"/>
      <c r="AV253" s="198"/>
      <c r="AW253" s="198"/>
      <c r="AX253" s="198"/>
      <c r="AY253" s="198"/>
      <c r="AZ253" s="198"/>
      <c r="BA253" s="198"/>
      <c r="BB253" s="198"/>
      <c r="BC253" s="198"/>
      <c r="BD253" s="198"/>
      <c r="BE253" s="198"/>
      <c r="BF253" s="198"/>
      <c r="BG253" s="198"/>
      <c r="BH253" s="198"/>
      <c r="BI253" s="198"/>
      <c r="BJ253" s="198"/>
      <c r="BK253" s="198"/>
      <c r="BL253" s="198"/>
      <c r="BM253" s="198"/>
      <c r="BN253" s="198"/>
      <c r="BO253" s="198"/>
      <c r="BP253" s="198"/>
      <c r="BQ253" s="198"/>
      <c r="BR253" s="198"/>
      <c r="BS253" s="198"/>
      <c r="BT253" s="198"/>
      <c r="BU253" s="198"/>
      <c r="BV253" s="198"/>
      <c r="BW253" s="198"/>
      <c r="BX253" s="198"/>
      <c r="BY253" s="198"/>
      <c r="BZ253" s="198"/>
      <c r="CA253" s="198"/>
      <c r="CB253" s="198"/>
      <c r="CC253" s="198"/>
      <c r="CD253" s="198"/>
      <c r="CE253" s="198"/>
      <c r="CF253" s="198"/>
      <c r="CG253" s="198"/>
      <c r="CH253" s="198"/>
      <c r="CI253" s="198"/>
      <c r="CJ253" s="198"/>
      <c r="CK253" s="198"/>
      <c r="CL253" s="198"/>
      <c r="CM253" s="198"/>
      <c r="CN253" s="198"/>
      <c r="CO253" s="198"/>
      <c r="CP253" s="198"/>
      <c r="CQ253" s="198"/>
      <c r="CR253" s="198"/>
      <c r="CS253" s="198"/>
      <c r="CT253" s="198"/>
      <c r="CU253" s="198"/>
      <c r="CV253" s="198"/>
      <c r="CW253" s="198"/>
      <c r="CX253" s="198"/>
      <c r="CY253" s="198"/>
      <c r="CZ253" s="198"/>
      <c r="DA253" s="198"/>
      <c r="DB253" s="198"/>
      <c r="DC253" s="198"/>
      <c r="DD253" s="198"/>
      <c r="DE253" s="198"/>
      <c r="DF253" s="198"/>
      <c r="DG253" s="198"/>
      <c r="DH253" s="198"/>
      <c r="DI253" s="198"/>
      <c r="DJ253" s="198"/>
      <c r="DK253" s="198"/>
      <c r="DL253" s="198"/>
      <c r="DM253" s="198"/>
      <c r="DN253" s="198"/>
      <c r="DO253" s="198"/>
      <c r="DP253" s="198"/>
      <c r="DQ253" s="198"/>
      <c r="DR253" s="198"/>
      <c r="DS253" s="198"/>
      <c r="DT253" s="198"/>
      <c r="DU253" s="198"/>
      <c r="DV253" s="198"/>
      <c r="DW253" s="198"/>
      <c r="DX253" s="198"/>
      <c r="DY253" s="198"/>
      <c r="DZ253" s="198"/>
      <c r="EA253" s="198"/>
      <c r="EB253" s="198"/>
      <c r="EC253" s="198"/>
      <c r="ED253" s="198"/>
      <c r="EE253" s="198"/>
      <c r="EF253" s="198"/>
      <c r="EG253" s="198"/>
      <c r="EH253" s="198"/>
      <c r="EI253" s="198"/>
      <c r="EJ253" s="198"/>
      <c r="EK253" s="198"/>
      <c r="EL253" s="198"/>
      <c r="EM253" s="198"/>
      <c r="EN253" s="198"/>
      <c r="EO253" s="198"/>
      <c r="EP253" s="198"/>
      <c r="EQ253" s="198"/>
      <c r="ER253" s="198"/>
      <c r="ES253" s="198"/>
      <c r="ET253" s="198"/>
      <c r="EU253" s="198"/>
      <c r="EV253" s="198"/>
      <c r="EW253" s="198"/>
      <c r="EX253" s="198"/>
      <c r="EY253" s="198"/>
      <c r="EZ253" s="198"/>
      <c r="FA253" s="198"/>
      <c r="FB253" s="198"/>
      <c r="FC253" s="198"/>
      <c r="FD253" s="198"/>
      <c r="FE253" s="198"/>
      <c r="FF253" s="198"/>
      <c r="FG253" s="198"/>
      <c r="FH253" s="198"/>
      <c r="FI253" s="198"/>
      <c r="FJ253" s="198"/>
      <c r="FK253" s="198"/>
      <c r="FL253" s="198"/>
      <c r="FM253" s="198"/>
      <c r="FN253" s="198"/>
      <c r="FO253" s="198"/>
      <c r="FP253" s="198"/>
      <c r="FQ253" s="198"/>
      <c r="FR253" s="198"/>
      <c r="FS253" s="198"/>
      <c r="FT253" s="198"/>
      <c r="FU253" s="198"/>
      <c r="FV253" s="198"/>
      <c r="FW253" s="198"/>
    </row>
    <row r="254" spans="1:179" s="200" customFormat="1" ht="30" x14ac:dyDescent="0.25">
      <c r="A254" s="194">
        <f t="shared" si="3"/>
        <v>239</v>
      </c>
      <c r="B254" s="195" t="s">
        <v>802</v>
      </c>
      <c r="C254" s="196" t="s">
        <v>237</v>
      </c>
      <c r="D254" s="197">
        <v>0</v>
      </c>
      <c r="E254" s="197"/>
      <c r="F254" s="197">
        <v>0</v>
      </c>
      <c r="G254" s="197">
        <v>2013</v>
      </c>
      <c r="H254" s="197">
        <v>2015</v>
      </c>
      <c r="I254" s="197" t="s">
        <v>265</v>
      </c>
      <c r="J254" s="197" t="s">
        <v>266</v>
      </c>
      <c r="K254" s="197" t="s">
        <v>266</v>
      </c>
      <c r="L254" s="197" t="s">
        <v>266</v>
      </c>
      <c r="M254" s="198"/>
      <c r="N254" s="198"/>
      <c r="O254" s="198"/>
      <c r="P254" s="198"/>
      <c r="Q254" s="198"/>
      <c r="R254" s="198"/>
      <c r="S254" s="198"/>
      <c r="T254" s="198"/>
      <c r="U254" s="198"/>
      <c r="V254" s="198"/>
      <c r="W254" s="198"/>
      <c r="X254" s="198"/>
      <c r="Y254" s="198"/>
      <c r="Z254" s="198"/>
      <c r="AA254" s="198"/>
      <c r="AB254" s="198"/>
      <c r="AC254" s="198"/>
      <c r="AD254" s="198"/>
      <c r="AE254" s="198"/>
      <c r="AF254" s="198"/>
      <c r="AG254" s="198"/>
      <c r="AH254" s="198"/>
      <c r="AI254" s="198"/>
      <c r="AJ254" s="198"/>
      <c r="AK254" s="198"/>
      <c r="AL254" s="198"/>
      <c r="AM254" s="198"/>
      <c r="AN254" s="198"/>
      <c r="AO254" s="198"/>
      <c r="AP254" s="198"/>
      <c r="AQ254" s="198"/>
      <c r="AR254" s="198"/>
      <c r="AS254" s="198"/>
      <c r="AT254" s="198"/>
      <c r="AU254" s="198"/>
      <c r="AV254" s="198"/>
      <c r="AW254" s="198"/>
      <c r="AX254" s="198"/>
      <c r="AY254" s="198"/>
      <c r="AZ254" s="198"/>
      <c r="BA254" s="198"/>
      <c r="BB254" s="198"/>
      <c r="BC254" s="198"/>
      <c r="BD254" s="198"/>
      <c r="BE254" s="198"/>
      <c r="BF254" s="198"/>
      <c r="BG254" s="198"/>
      <c r="BH254" s="198"/>
      <c r="BI254" s="198"/>
      <c r="BJ254" s="198"/>
      <c r="BK254" s="198"/>
      <c r="BL254" s="198"/>
      <c r="BM254" s="198"/>
      <c r="BN254" s="198"/>
      <c r="BO254" s="198"/>
      <c r="BP254" s="198"/>
      <c r="BQ254" s="198"/>
      <c r="BR254" s="198"/>
      <c r="BS254" s="198"/>
      <c r="BT254" s="198"/>
      <c r="BU254" s="198"/>
      <c r="BV254" s="198"/>
      <c r="BW254" s="198"/>
      <c r="BX254" s="198"/>
      <c r="BY254" s="198"/>
      <c r="BZ254" s="198"/>
      <c r="CA254" s="198"/>
      <c r="CB254" s="198"/>
      <c r="CC254" s="198"/>
      <c r="CD254" s="198"/>
      <c r="CE254" s="198"/>
      <c r="CF254" s="198"/>
      <c r="CG254" s="198"/>
      <c r="CH254" s="198"/>
      <c r="CI254" s="198"/>
      <c r="CJ254" s="198"/>
      <c r="CK254" s="198"/>
      <c r="CL254" s="198"/>
      <c r="CM254" s="198"/>
      <c r="CN254" s="198"/>
      <c r="CO254" s="198"/>
      <c r="CP254" s="198"/>
      <c r="CQ254" s="198"/>
      <c r="CR254" s="198"/>
      <c r="CS254" s="198"/>
      <c r="CT254" s="198"/>
      <c r="CU254" s="198"/>
      <c r="CV254" s="198"/>
      <c r="CW254" s="198"/>
      <c r="CX254" s="198"/>
      <c r="CY254" s="198"/>
      <c r="CZ254" s="198"/>
      <c r="DA254" s="198"/>
      <c r="DB254" s="198"/>
      <c r="DC254" s="198"/>
      <c r="DD254" s="198"/>
      <c r="DE254" s="198"/>
      <c r="DF254" s="198"/>
      <c r="DG254" s="198"/>
      <c r="DH254" s="198"/>
      <c r="DI254" s="198"/>
      <c r="DJ254" s="198"/>
      <c r="DK254" s="198"/>
      <c r="DL254" s="198"/>
      <c r="DM254" s="198"/>
      <c r="DN254" s="198"/>
      <c r="DO254" s="198"/>
      <c r="DP254" s="198"/>
      <c r="DQ254" s="198"/>
      <c r="DR254" s="198"/>
      <c r="DS254" s="198"/>
      <c r="DT254" s="198"/>
      <c r="DU254" s="198"/>
      <c r="DV254" s="198"/>
      <c r="DW254" s="198"/>
      <c r="DX254" s="198"/>
      <c r="DY254" s="198"/>
      <c r="DZ254" s="198"/>
      <c r="EA254" s="198"/>
      <c r="EB254" s="198"/>
      <c r="EC254" s="198"/>
      <c r="ED254" s="198"/>
      <c r="EE254" s="198"/>
      <c r="EF254" s="198"/>
      <c r="EG254" s="198"/>
      <c r="EH254" s="198"/>
      <c r="EI254" s="198"/>
      <c r="EJ254" s="198"/>
      <c r="EK254" s="198"/>
      <c r="EL254" s="198"/>
      <c r="EM254" s="198"/>
      <c r="EN254" s="198"/>
      <c r="EO254" s="198"/>
      <c r="EP254" s="198"/>
      <c r="EQ254" s="198"/>
      <c r="ER254" s="198"/>
      <c r="ES254" s="198"/>
      <c r="ET254" s="198"/>
      <c r="EU254" s="198"/>
      <c r="EV254" s="198"/>
      <c r="EW254" s="198"/>
      <c r="EX254" s="198"/>
      <c r="EY254" s="198"/>
      <c r="EZ254" s="198"/>
      <c r="FA254" s="198"/>
      <c r="FB254" s="198"/>
      <c r="FC254" s="198"/>
      <c r="FD254" s="198"/>
      <c r="FE254" s="198"/>
      <c r="FF254" s="198"/>
      <c r="FG254" s="198"/>
      <c r="FH254" s="198"/>
      <c r="FI254" s="198"/>
      <c r="FJ254" s="198"/>
      <c r="FK254" s="198"/>
      <c r="FL254" s="198"/>
      <c r="FM254" s="198"/>
      <c r="FN254" s="198"/>
      <c r="FO254" s="198"/>
      <c r="FP254" s="198"/>
      <c r="FQ254" s="198"/>
      <c r="FR254" s="198"/>
      <c r="FS254" s="198"/>
      <c r="FT254" s="198"/>
      <c r="FU254" s="198"/>
      <c r="FV254" s="198"/>
      <c r="FW254" s="198"/>
    </row>
    <row r="255" spans="1:179" s="200" customFormat="1" ht="60" x14ac:dyDescent="0.25">
      <c r="A255" s="194">
        <f t="shared" si="3"/>
        <v>240</v>
      </c>
      <c r="B255" s="195" t="s">
        <v>803</v>
      </c>
      <c r="C255" s="196" t="s">
        <v>237</v>
      </c>
      <c r="D255" s="197">
        <v>0</v>
      </c>
      <c r="E255" s="197"/>
      <c r="F255" s="197">
        <v>0</v>
      </c>
      <c r="G255" s="197">
        <v>2015</v>
      </c>
      <c r="H255" s="197">
        <v>2015</v>
      </c>
      <c r="I255" s="197" t="s">
        <v>265</v>
      </c>
      <c r="J255" s="197" t="s">
        <v>266</v>
      </c>
      <c r="K255" s="197" t="s">
        <v>266</v>
      </c>
      <c r="L255" s="197" t="s">
        <v>266</v>
      </c>
      <c r="M255" s="198"/>
      <c r="N255" s="198"/>
      <c r="O255" s="198"/>
      <c r="P255" s="198"/>
      <c r="Q255" s="198"/>
      <c r="R255" s="198"/>
      <c r="S255" s="198"/>
      <c r="T255" s="198"/>
      <c r="U255" s="198"/>
      <c r="V255" s="198"/>
      <c r="W255" s="198"/>
      <c r="X255" s="198"/>
      <c r="Y255" s="198"/>
      <c r="Z255" s="198"/>
      <c r="AA255" s="198"/>
      <c r="AB255" s="198"/>
      <c r="AC255" s="198"/>
      <c r="AD255" s="198"/>
      <c r="AE255" s="198"/>
      <c r="AF255" s="198"/>
      <c r="AG255" s="198"/>
      <c r="AH255" s="198"/>
      <c r="AI255" s="198"/>
      <c r="AJ255" s="198"/>
      <c r="AK255" s="198"/>
      <c r="AL255" s="198"/>
      <c r="AM255" s="198"/>
      <c r="AN255" s="198"/>
      <c r="AO255" s="198"/>
      <c r="AP255" s="198"/>
      <c r="AQ255" s="198"/>
      <c r="AR255" s="198"/>
      <c r="AS255" s="198"/>
      <c r="AT255" s="198"/>
      <c r="AU255" s="198"/>
      <c r="AV255" s="198"/>
      <c r="AW255" s="198"/>
      <c r="AX255" s="198"/>
      <c r="AY255" s="198"/>
      <c r="AZ255" s="198"/>
      <c r="BA255" s="198"/>
      <c r="BB255" s="198"/>
      <c r="BC255" s="198"/>
      <c r="BD255" s="198"/>
      <c r="BE255" s="198"/>
      <c r="BF255" s="198"/>
      <c r="BG255" s="198"/>
      <c r="BH255" s="198"/>
      <c r="BI255" s="198"/>
      <c r="BJ255" s="198"/>
      <c r="BK255" s="198"/>
      <c r="BL255" s="198"/>
      <c r="BM255" s="198"/>
      <c r="BN255" s="198"/>
      <c r="BO255" s="198"/>
      <c r="BP255" s="198"/>
      <c r="BQ255" s="198"/>
      <c r="BR255" s="198"/>
      <c r="BS255" s="198"/>
      <c r="BT255" s="198"/>
      <c r="BU255" s="198"/>
      <c r="BV255" s="198"/>
      <c r="BW255" s="198"/>
      <c r="BX255" s="198"/>
      <c r="BY255" s="198"/>
      <c r="BZ255" s="198"/>
      <c r="CA255" s="198"/>
      <c r="CB255" s="198"/>
      <c r="CC255" s="198"/>
      <c r="CD255" s="198"/>
      <c r="CE255" s="198"/>
      <c r="CF255" s="198"/>
      <c r="CG255" s="198"/>
      <c r="CH255" s="198"/>
      <c r="CI255" s="198"/>
      <c r="CJ255" s="198"/>
      <c r="CK255" s="198"/>
      <c r="CL255" s="198"/>
      <c r="CM255" s="198"/>
      <c r="CN255" s="198"/>
      <c r="CO255" s="198"/>
      <c r="CP255" s="198"/>
      <c r="CQ255" s="198"/>
      <c r="CR255" s="198"/>
      <c r="CS255" s="198"/>
      <c r="CT255" s="198"/>
      <c r="CU255" s="198"/>
      <c r="CV255" s="198"/>
      <c r="CW255" s="198"/>
      <c r="CX255" s="198"/>
      <c r="CY255" s="198"/>
      <c r="CZ255" s="198"/>
      <c r="DA255" s="198"/>
      <c r="DB255" s="198"/>
      <c r="DC255" s="198"/>
      <c r="DD255" s="198"/>
      <c r="DE255" s="198"/>
      <c r="DF255" s="198"/>
      <c r="DG255" s="198"/>
      <c r="DH255" s="198"/>
      <c r="DI255" s="198"/>
      <c r="DJ255" s="198"/>
      <c r="DK255" s="198"/>
      <c r="DL255" s="198"/>
      <c r="DM255" s="198"/>
      <c r="DN255" s="198"/>
      <c r="DO255" s="198"/>
      <c r="DP255" s="198"/>
      <c r="DQ255" s="198"/>
      <c r="DR255" s="198"/>
      <c r="DS255" s="198"/>
      <c r="DT255" s="198"/>
      <c r="DU255" s="198"/>
      <c r="DV255" s="198"/>
      <c r="DW255" s="198"/>
      <c r="DX255" s="198"/>
      <c r="DY255" s="198"/>
      <c r="DZ255" s="198"/>
      <c r="EA255" s="198"/>
      <c r="EB255" s="198"/>
      <c r="EC255" s="198"/>
      <c r="ED255" s="198"/>
      <c r="EE255" s="198"/>
      <c r="EF255" s="198"/>
      <c r="EG255" s="198"/>
      <c r="EH255" s="198"/>
      <c r="EI255" s="198"/>
      <c r="EJ255" s="198"/>
      <c r="EK255" s="198"/>
      <c r="EL255" s="198"/>
      <c r="EM255" s="198"/>
      <c r="EN255" s="198"/>
      <c r="EO255" s="198"/>
      <c r="EP255" s="198"/>
      <c r="EQ255" s="198"/>
      <c r="ER255" s="198"/>
      <c r="ES255" s="198"/>
      <c r="ET255" s="198"/>
      <c r="EU255" s="198"/>
      <c r="EV255" s="198"/>
      <c r="EW255" s="198"/>
      <c r="EX255" s="198"/>
      <c r="EY255" s="198"/>
      <c r="EZ255" s="198"/>
      <c r="FA255" s="198"/>
      <c r="FB255" s="198"/>
      <c r="FC255" s="198"/>
      <c r="FD255" s="198"/>
      <c r="FE255" s="198"/>
      <c r="FF255" s="198"/>
      <c r="FG255" s="198"/>
      <c r="FH255" s="198"/>
      <c r="FI255" s="198"/>
      <c r="FJ255" s="198"/>
      <c r="FK255" s="198"/>
      <c r="FL255" s="198"/>
      <c r="FM255" s="198"/>
      <c r="FN255" s="198"/>
      <c r="FO255" s="198"/>
      <c r="FP255" s="198"/>
      <c r="FQ255" s="198"/>
      <c r="FR255" s="198"/>
      <c r="FS255" s="198"/>
      <c r="FT255" s="198"/>
      <c r="FU255" s="198"/>
      <c r="FV255" s="198"/>
      <c r="FW255" s="198"/>
    </row>
    <row r="256" spans="1:179" s="200" customFormat="1" ht="45" x14ac:dyDescent="0.25">
      <c r="A256" s="194">
        <f t="shared" si="3"/>
        <v>241</v>
      </c>
      <c r="B256" s="195" t="s">
        <v>804</v>
      </c>
      <c r="C256" s="196" t="s">
        <v>237</v>
      </c>
      <c r="D256" s="197">
        <v>0</v>
      </c>
      <c r="E256" s="197"/>
      <c r="F256" s="197">
        <v>0</v>
      </c>
      <c r="G256" s="197">
        <v>2015</v>
      </c>
      <c r="H256" s="197">
        <v>2015</v>
      </c>
      <c r="I256" s="197" t="s">
        <v>265</v>
      </c>
      <c r="J256" s="197" t="s">
        <v>266</v>
      </c>
      <c r="K256" s="197" t="s">
        <v>266</v>
      </c>
      <c r="L256" s="197" t="s">
        <v>266</v>
      </c>
      <c r="M256" s="198"/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8"/>
      <c r="Y256" s="198"/>
      <c r="Z256" s="198"/>
      <c r="AA256" s="198"/>
      <c r="AB256" s="198"/>
      <c r="AC256" s="198"/>
      <c r="AD256" s="198"/>
      <c r="AE256" s="198"/>
      <c r="AF256" s="198"/>
      <c r="AG256" s="198"/>
      <c r="AH256" s="198"/>
      <c r="AI256" s="198"/>
      <c r="AJ256" s="198"/>
      <c r="AK256" s="198"/>
      <c r="AL256" s="198"/>
      <c r="AM256" s="198"/>
      <c r="AN256" s="198"/>
      <c r="AO256" s="198"/>
      <c r="AP256" s="198"/>
      <c r="AQ256" s="198"/>
      <c r="AR256" s="198"/>
      <c r="AS256" s="198"/>
      <c r="AT256" s="198"/>
      <c r="AU256" s="198"/>
      <c r="AV256" s="198"/>
      <c r="AW256" s="198"/>
      <c r="AX256" s="198"/>
      <c r="AY256" s="198"/>
      <c r="AZ256" s="198"/>
      <c r="BA256" s="198"/>
      <c r="BB256" s="198"/>
      <c r="BC256" s="198"/>
      <c r="BD256" s="198"/>
      <c r="BE256" s="198"/>
      <c r="BF256" s="198"/>
      <c r="BG256" s="198"/>
      <c r="BH256" s="198"/>
      <c r="BI256" s="198"/>
      <c r="BJ256" s="198"/>
      <c r="BK256" s="198"/>
      <c r="BL256" s="198"/>
      <c r="BM256" s="198"/>
      <c r="BN256" s="198"/>
      <c r="BO256" s="198"/>
      <c r="BP256" s="198"/>
      <c r="BQ256" s="198"/>
      <c r="BR256" s="198"/>
      <c r="BS256" s="198"/>
      <c r="BT256" s="198"/>
      <c r="BU256" s="198"/>
      <c r="BV256" s="198"/>
      <c r="BW256" s="198"/>
      <c r="BX256" s="198"/>
      <c r="BY256" s="198"/>
      <c r="BZ256" s="198"/>
      <c r="CA256" s="198"/>
      <c r="CB256" s="198"/>
      <c r="CC256" s="198"/>
      <c r="CD256" s="198"/>
      <c r="CE256" s="198"/>
      <c r="CF256" s="198"/>
      <c r="CG256" s="198"/>
      <c r="CH256" s="198"/>
      <c r="CI256" s="198"/>
      <c r="CJ256" s="198"/>
      <c r="CK256" s="198"/>
      <c r="CL256" s="198"/>
      <c r="CM256" s="198"/>
      <c r="CN256" s="198"/>
      <c r="CO256" s="198"/>
      <c r="CP256" s="198"/>
      <c r="CQ256" s="198"/>
      <c r="CR256" s="198"/>
      <c r="CS256" s="198"/>
      <c r="CT256" s="198"/>
      <c r="CU256" s="198"/>
      <c r="CV256" s="198"/>
      <c r="CW256" s="198"/>
      <c r="CX256" s="198"/>
      <c r="CY256" s="198"/>
      <c r="CZ256" s="198"/>
      <c r="DA256" s="198"/>
      <c r="DB256" s="198"/>
      <c r="DC256" s="198"/>
      <c r="DD256" s="198"/>
      <c r="DE256" s="198"/>
      <c r="DF256" s="198"/>
      <c r="DG256" s="198"/>
      <c r="DH256" s="198"/>
      <c r="DI256" s="198"/>
      <c r="DJ256" s="198"/>
      <c r="DK256" s="198"/>
      <c r="DL256" s="198"/>
      <c r="DM256" s="198"/>
      <c r="DN256" s="198"/>
      <c r="DO256" s="198"/>
      <c r="DP256" s="198"/>
      <c r="DQ256" s="198"/>
      <c r="DR256" s="198"/>
      <c r="DS256" s="198"/>
      <c r="DT256" s="198"/>
      <c r="DU256" s="198"/>
      <c r="DV256" s="198"/>
      <c r="DW256" s="198"/>
      <c r="DX256" s="198"/>
      <c r="DY256" s="198"/>
      <c r="DZ256" s="198"/>
      <c r="EA256" s="198"/>
      <c r="EB256" s="198"/>
      <c r="EC256" s="198"/>
      <c r="ED256" s="198"/>
      <c r="EE256" s="198"/>
      <c r="EF256" s="198"/>
      <c r="EG256" s="198"/>
      <c r="EH256" s="198"/>
      <c r="EI256" s="198"/>
      <c r="EJ256" s="198"/>
      <c r="EK256" s="198"/>
      <c r="EL256" s="198"/>
      <c r="EM256" s="198"/>
      <c r="EN256" s="198"/>
      <c r="EO256" s="198"/>
      <c r="EP256" s="198"/>
      <c r="EQ256" s="198"/>
      <c r="ER256" s="198"/>
      <c r="ES256" s="198"/>
      <c r="ET256" s="198"/>
      <c r="EU256" s="198"/>
      <c r="EV256" s="198"/>
      <c r="EW256" s="198"/>
      <c r="EX256" s="198"/>
      <c r="EY256" s="198"/>
      <c r="EZ256" s="198"/>
      <c r="FA256" s="198"/>
      <c r="FB256" s="198"/>
      <c r="FC256" s="198"/>
      <c r="FD256" s="198"/>
      <c r="FE256" s="198"/>
      <c r="FF256" s="198"/>
      <c r="FG256" s="198"/>
      <c r="FH256" s="198"/>
      <c r="FI256" s="198"/>
      <c r="FJ256" s="198"/>
      <c r="FK256" s="198"/>
      <c r="FL256" s="198"/>
      <c r="FM256" s="198"/>
      <c r="FN256" s="198"/>
      <c r="FO256" s="198"/>
      <c r="FP256" s="198"/>
      <c r="FQ256" s="198"/>
      <c r="FR256" s="198"/>
      <c r="FS256" s="198"/>
      <c r="FT256" s="198"/>
      <c r="FU256" s="198"/>
      <c r="FV256" s="198"/>
      <c r="FW256" s="198"/>
    </row>
    <row r="257" spans="1:179" s="200" customFormat="1" ht="45" x14ac:dyDescent="0.25">
      <c r="A257" s="194">
        <f t="shared" si="3"/>
        <v>242</v>
      </c>
      <c r="B257" s="195" t="s">
        <v>805</v>
      </c>
      <c r="C257" s="196" t="s">
        <v>237</v>
      </c>
      <c r="D257" s="197">
        <v>0</v>
      </c>
      <c r="E257" s="197"/>
      <c r="F257" s="197">
        <v>0</v>
      </c>
      <c r="G257" s="197">
        <v>2015</v>
      </c>
      <c r="H257" s="197">
        <v>2015</v>
      </c>
      <c r="I257" s="197" t="s">
        <v>265</v>
      </c>
      <c r="J257" s="197" t="s">
        <v>266</v>
      </c>
      <c r="K257" s="197" t="s">
        <v>266</v>
      </c>
      <c r="L257" s="197" t="s">
        <v>266</v>
      </c>
      <c r="M257" s="198"/>
      <c r="N257" s="198"/>
      <c r="O257" s="198"/>
      <c r="P257" s="198"/>
      <c r="Q257" s="198"/>
      <c r="R257" s="198"/>
      <c r="S257" s="198"/>
      <c r="T257" s="198"/>
      <c r="U257" s="198"/>
      <c r="V257" s="198"/>
      <c r="W257" s="198"/>
      <c r="X257" s="198"/>
      <c r="Y257" s="198"/>
      <c r="Z257" s="198"/>
      <c r="AA257" s="198"/>
      <c r="AB257" s="198"/>
      <c r="AC257" s="198"/>
      <c r="AD257" s="198"/>
      <c r="AE257" s="198"/>
      <c r="AF257" s="198"/>
      <c r="AG257" s="198"/>
      <c r="AH257" s="198"/>
      <c r="AI257" s="198"/>
      <c r="AJ257" s="198"/>
      <c r="AK257" s="198"/>
      <c r="AL257" s="198"/>
      <c r="AM257" s="198"/>
      <c r="AN257" s="198"/>
      <c r="AO257" s="198"/>
      <c r="AP257" s="198"/>
      <c r="AQ257" s="198"/>
      <c r="AR257" s="198"/>
      <c r="AS257" s="198"/>
      <c r="AT257" s="198"/>
      <c r="AU257" s="198"/>
      <c r="AV257" s="198"/>
      <c r="AW257" s="198"/>
      <c r="AX257" s="198"/>
      <c r="AY257" s="198"/>
      <c r="AZ257" s="198"/>
      <c r="BA257" s="198"/>
      <c r="BB257" s="198"/>
      <c r="BC257" s="198"/>
      <c r="BD257" s="198"/>
      <c r="BE257" s="198"/>
      <c r="BF257" s="198"/>
      <c r="BG257" s="198"/>
      <c r="BH257" s="198"/>
      <c r="BI257" s="198"/>
      <c r="BJ257" s="198"/>
      <c r="BK257" s="198"/>
      <c r="BL257" s="198"/>
      <c r="BM257" s="198"/>
      <c r="BN257" s="198"/>
      <c r="BO257" s="198"/>
      <c r="BP257" s="198"/>
      <c r="BQ257" s="198"/>
      <c r="BR257" s="198"/>
      <c r="BS257" s="198"/>
      <c r="BT257" s="198"/>
      <c r="BU257" s="198"/>
      <c r="BV257" s="198"/>
      <c r="BW257" s="198"/>
      <c r="BX257" s="198"/>
      <c r="BY257" s="198"/>
      <c r="BZ257" s="198"/>
      <c r="CA257" s="198"/>
      <c r="CB257" s="198"/>
      <c r="CC257" s="198"/>
      <c r="CD257" s="198"/>
      <c r="CE257" s="198"/>
      <c r="CF257" s="198"/>
      <c r="CG257" s="198"/>
      <c r="CH257" s="198"/>
      <c r="CI257" s="198"/>
      <c r="CJ257" s="198"/>
      <c r="CK257" s="198"/>
      <c r="CL257" s="198"/>
      <c r="CM257" s="198"/>
      <c r="CN257" s="198"/>
      <c r="CO257" s="198"/>
      <c r="CP257" s="198"/>
      <c r="CQ257" s="198"/>
      <c r="CR257" s="198"/>
      <c r="CS257" s="198"/>
      <c r="CT257" s="198"/>
      <c r="CU257" s="198"/>
      <c r="CV257" s="198"/>
      <c r="CW257" s="198"/>
      <c r="CX257" s="198"/>
      <c r="CY257" s="198"/>
      <c r="CZ257" s="198"/>
      <c r="DA257" s="198"/>
      <c r="DB257" s="198"/>
      <c r="DC257" s="198"/>
      <c r="DD257" s="198"/>
      <c r="DE257" s="198"/>
      <c r="DF257" s="198"/>
      <c r="DG257" s="198"/>
      <c r="DH257" s="198"/>
      <c r="DI257" s="198"/>
      <c r="DJ257" s="198"/>
      <c r="DK257" s="198"/>
      <c r="DL257" s="198"/>
      <c r="DM257" s="198"/>
      <c r="DN257" s="198"/>
      <c r="DO257" s="198"/>
      <c r="DP257" s="198"/>
      <c r="DQ257" s="198"/>
      <c r="DR257" s="198"/>
      <c r="DS257" s="198"/>
      <c r="DT257" s="198"/>
      <c r="DU257" s="198"/>
      <c r="DV257" s="198"/>
      <c r="DW257" s="198"/>
      <c r="DX257" s="198"/>
      <c r="DY257" s="198"/>
      <c r="DZ257" s="198"/>
      <c r="EA257" s="198"/>
      <c r="EB257" s="198"/>
      <c r="EC257" s="198"/>
      <c r="ED257" s="198"/>
      <c r="EE257" s="198"/>
      <c r="EF257" s="198"/>
      <c r="EG257" s="198"/>
      <c r="EH257" s="198"/>
      <c r="EI257" s="198"/>
      <c r="EJ257" s="198"/>
      <c r="EK257" s="198"/>
      <c r="EL257" s="198"/>
      <c r="EM257" s="198"/>
      <c r="EN257" s="198"/>
      <c r="EO257" s="198"/>
      <c r="EP257" s="198"/>
      <c r="EQ257" s="198"/>
      <c r="ER257" s="198"/>
      <c r="ES257" s="198"/>
      <c r="ET257" s="198"/>
      <c r="EU257" s="198"/>
      <c r="EV257" s="198"/>
      <c r="EW257" s="198"/>
      <c r="EX257" s="198"/>
      <c r="EY257" s="198"/>
      <c r="EZ257" s="198"/>
      <c r="FA257" s="198"/>
      <c r="FB257" s="198"/>
      <c r="FC257" s="198"/>
      <c r="FD257" s="198"/>
      <c r="FE257" s="198"/>
      <c r="FF257" s="198"/>
      <c r="FG257" s="198"/>
      <c r="FH257" s="198"/>
      <c r="FI257" s="198"/>
      <c r="FJ257" s="198"/>
      <c r="FK257" s="198"/>
      <c r="FL257" s="198"/>
      <c r="FM257" s="198"/>
      <c r="FN257" s="198"/>
      <c r="FO257" s="198"/>
      <c r="FP257" s="198"/>
      <c r="FQ257" s="198"/>
      <c r="FR257" s="198"/>
      <c r="FS257" s="198"/>
      <c r="FT257" s="198"/>
      <c r="FU257" s="198"/>
      <c r="FV257" s="198"/>
      <c r="FW257" s="198"/>
    </row>
    <row r="258" spans="1:179" s="200" customFormat="1" ht="75" x14ac:dyDescent="0.25">
      <c r="A258" s="194">
        <f t="shared" si="3"/>
        <v>243</v>
      </c>
      <c r="B258" s="195" t="s">
        <v>806</v>
      </c>
      <c r="C258" s="196" t="s">
        <v>237</v>
      </c>
      <c r="D258" s="197">
        <v>0</v>
      </c>
      <c r="E258" s="197"/>
      <c r="F258" s="197">
        <v>0</v>
      </c>
      <c r="G258" s="197">
        <v>2014</v>
      </c>
      <c r="H258" s="197">
        <v>2015</v>
      </c>
      <c r="I258" s="197" t="s">
        <v>265</v>
      </c>
      <c r="J258" s="197" t="s">
        <v>266</v>
      </c>
      <c r="K258" s="197" t="s">
        <v>266</v>
      </c>
      <c r="L258" s="197" t="s">
        <v>266</v>
      </c>
      <c r="M258" s="198"/>
      <c r="N258" s="198"/>
      <c r="O258" s="198"/>
      <c r="P258" s="198"/>
      <c r="Q258" s="198"/>
      <c r="R258" s="198"/>
      <c r="S258" s="198"/>
      <c r="T258" s="198"/>
      <c r="U258" s="198"/>
      <c r="V258" s="198"/>
      <c r="W258" s="198"/>
      <c r="X258" s="198"/>
      <c r="Y258" s="198"/>
      <c r="Z258" s="198"/>
      <c r="AA258" s="198"/>
      <c r="AB258" s="198"/>
      <c r="AC258" s="198"/>
      <c r="AD258" s="198"/>
      <c r="AE258" s="198"/>
      <c r="AF258" s="198"/>
      <c r="AG258" s="198"/>
      <c r="AH258" s="198"/>
      <c r="AI258" s="198"/>
      <c r="AJ258" s="198"/>
      <c r="AK258" s="198"/>
      <c r="AL258" s="198"/>
      <c r="AM258" s="198"/>
      <c r="AN258" s="198"/>
      <c r="AO258" s="198"/>
      <c r="AP258" s="198"/>
      <c r="AQ258" s="198"/>
      <c r="AR258" s="198"/>
      <c r="AS258" s="198"/>
      <c r="AT258" s="198"/>
      <c r="AU258" s="198"/>
      <c r="AV258" s="198"/>
      <c r="AW258" s="198"/>
      <c r="AX258" s="198"/>
      <c r="AY258" s="198"/>
      <c r="AZ258" s="198"/>
      <c r="BA258" s="198"/>
      <c r="BB258" s="198"/>
      <c r="BC258" s="198"/>
      <c r="BD258" s="198"/>
      <c r="BE258" s="198"/>
      <c r="BF258" s="198"/>
      <c r="BG258" s="198"/>
      <c r="BH258" s="198"/>
      <c r="BI258" s="198"/>
      <c r="BJ258" s="198"/>
      <c r="BK258" s="198"/>
      <c r="BL258" s="198"/>
      <c r="BM258" s="198"/>
      <c r="BN258" s="198"/>
      <c r="BO258" s="198"/>
      <c r="BP258" s="198"/>
      <c r="BQ258" s="198"/>
      <c r="BR258" s="198"/>
      <c r="BS258" s="198"/>
      <c r="BT258" s="198"/>
      <c r="BU258" s="198"/>
      <c r="BV258" s="198"/>
      <c r="BW258" s="198"/>
      <c r="BX258" s="198"/>
      <c r="BY258" s="198"/>
      <c r="BZ258" s="198"/>
      <c r="CA258" s="198"/>
      <c r="CB258" s="198"/>
      <c r="CC258" s="198"/>
      <c r="CD258" s="198"/>
      <c r="CE258" s="198"/>
      <c r="CF258" s="198"/>
      <c r="CG258" s="198"/>
      <c r="CH258" s="198"/>
      <c r="CI258" s="198"/>
      <c r="CJ258" s="198"/>
      <c r="CK258" s="198"/>
      <c r="CL258" s="198"/>
      <c r="CM258" s="198"/>
      <c r="CN258" s="198"/>
      <c r="CO258" s="198"/>
      <c r="CP258" s="198"/>
      <c r="CQ258" s="198"/>
      <c r="CR258" s="198"/>
      <c r="CS258" s="198"/>
      <c r="CT258" s="198"/>
      <c r="CU258" s="198"/>
      <c r="CV258" s="198"/>
      <c r="CW258" s="198"/>
      <c r="CX258" s="198"/>
      <c r="CY258" s="198"/>
      <c r="CZ258" s="198"/>
      <c r="DA258" s="198"/>
      <c r="DB258" s="198"/>
      <c r="DC258" s="198"/>
      <c r="DD258" s="198"/>
      <c r="DE258" s="198"/>
      <c r="DF258" s="198"/>
      <c r="DG258" s="198"/>
      <c r="DH258" s="198"/>
      <c r="DI258" s="198"/>
      <c r="DJ258" s="198"/>
      <c r="DK258" s="198"/>
      <c r="DL258" s="198"/>
      <c r="DM258" s="198"/>
      <c r="DN258" s="198"/>
      <c r="DO258" s="198"/>
      <c r="DP258" s="198"/>
      <c r="DQ258" s="198"/>
      <c r="DR258" s="198"/>
      <c r="DS258" s="198"/>
      <c r="DT258" s="198"/>
      <c r="DU258" s="198"/>
      <c r="DV258" s="198"/>
      <c r="DW258" s="198"/>
      <c r="DX258" s="198"/>
      <c r="DY258" s="198"/>
      <c r="DZ258" s="198"/>
      <c r="EA258" s="198"/>
      <c r="EB258" s="198"/>
      <c r="EC258" s="198"/>
      <c r="ED258" s="198"/>
      <c r="EE258" s="198"/>
      <c r="EF258" s="198"/>
      <c r="EG258" s="198"/>
      <c r="EH258" s="198"/>
      <c r="EI258" s="198"/>
      <c r="EJ258" s="198"/>
      <c r="EK258" s="198"/>
      <c r="EL258" s="198"/>
      <c r="EM258" s="198"/>
      <c r="EN258" s="198"/>
      <c r="EO258" s="198"/>
      <c r="EP258" s="198"/>
      <c r="EQ258" s="198"/>
      <c r="ER258" s="198"/>
      <c r="ES258" s="198"/>
      <c r="ET258" s="198"/>
      <c r="EU258" s="198"/>
      <c r="EV258" s="198"/>
      <c r="EW258" s="198"/>
      <c r="EX258" s="198"/>
      <c r="EY258" s="198"/>
      <c r="EZ258" s="198"/>
      <c r="FA258" s="198"/>
      <c r="FB258" s="198"/>
      <c r="FC258" s="198"/>
      <c r="FD258" s="198"/>
      <c r="FE258" s="198"/>
      <c r="FF258" s="198"/>
      <c r="FG258" s="198"/>
      <c r="FH258" s="198"/>
      <c r="FI258" s="198"/>
      <c r="FJ258" s="198"/>
      <c r="FK258" s="198"/>
      <c r="FL258" s="198"/>
      <c r="FM258" s="198"/>
      <c r="FN258" s="198"/>
      <c r="FO258" s="198"/>
      <c r="FP258" s="198"/>
      <c r="FQ258" s="198"/>
      <c r="FR258" s="198"/>
      <c r="FS258" s="198"/>
      <c r="FT258" s="198"/>
      <c r="FU258" s="198"/>
      <c r="FV258" s="198"/>
      <c r="FW258" s="198"/>
    </row>
    <row r="259" spans="1:179" s="200" customFormat="1" ht="135" x14ac:dyDescent="0.25">
      <c r="A259" s="194">
        <f t="shared" si="3"/>
        <v>244</v>
      </c>
      <c r="B259" s="195" t="s">
        <v>1681</v>
      </c>
      <c r="C259" s="196" t="s">
        <v>237</v>
      </c>
      <c r="D259" s="197">
        <v>0</v>
      </c>
      <c r="E259" s="197"/>
      <c r="F259" s="197">
        <v>0</v>
      </c>
      <c r="G259" s="197">
        <v>2012</v>
      </c>
      <c r="H259" s="197">
        <v>2014</v>
      </c>
      <c r="I259" s="197" t="s">
        <v>265</v>
      </c>
      <c r="J259" s="197" t="s">
        <v>266</v>
      </c>
      <c r="K259" s="197" t="s">
        <v>266</v>
      </c>
      <c r="L259" s="197" t="s">
        <v>266</v>
      </c>
      <c r="M259" s="198"/>
      <c r="N259" s="198"/>
      <c r="O259" s="198"/>
      <c r="P259" s="198"/>
      <c r="Q259" s="198"/>
      <c r="R259" s="198"/>
      <c r="S259" s="198"/>
      <c r="T259" s="198"/>
      <c r="U259" s="198"/>
      <c r="V259" s="198"/>
      <c r="W259" s="198"/>
      <c r="X259" s="198"/>
      <c r="Y259" s="198"/>
      <c r="Z259" s="198"/>
      <c r="AA259" s="198"/>
      <c r="AB259" s="198"/>
      <c r="AC259" s="198"/>
      <c r="AD259" s="198"/>
      <c r="AE259" s="198"/>
      <c r="AF259" s="198"/>
      <c r="AG259" s="198"/>
      <c r="AH259" s="198"/>
      <c r="AI259" s="198"/>
      <c r="AJ259" s="198"/>
      <c r="AK259" s="198"/>
      <c r="AL259" s="198"/>
      <c r="AM259" s="198"/>
      <c r="AN259" s="198"/>
      <c r="AO259" s="198"/>
      <c r="AP259" s="198"/>
      <c r="AQ259" s="198"/>
      <c r="AR259" s="198"/>
      <c r="AS259" s="198"/>
      <c r="AT259" s="198"/>
      <c r="AU259" s="198"/>
      <c r="AV259" s="198"/>
      <c r="AW259" s="198"/>
      <c r="AX259" s="198"/>
      <c r="AY259" s="198"/>
      <c r="AZ259" s="198"/>
      <c r="BA259" s="198"/>
      <c r="BB259" s="198"/>
      <c r="BC259" s="198"/>
      <c r="BD259" s="198"/>
      <c r="BE259" s="198"/>
      <c r="BF259" s="198"/>
      <c r="BG259" s="198"/>
      <c r="BH259" s="198"/>
      <c r="BI259" s="198"/>
      <c r="BJ259" s="198"/>
      <c r="BK259" s="198"/>
      <c r="BL259" s="198"/>
      <c r="BM259" s="198"/>
      <c r="BN259" s="198"/>
      <c r="BO259" s="198"/>
      <c r="BP259" s="198"/>
      <c r="BQ259" s="198"/>
      <c r="BR259" s="198"/>
      <c r="BS259" s="198"/>
      <c r="BT259" s="198"/>
      <c r="BU259" s="198"/>
      <c r="BV259" s="198"/>
      <c r="BW259" s="198"/>
      <c r="BX259" s="198"/>
      <c r="BY259" s="198"/>
      <c r="BZ259" s="198"/>
      <c r="CA259" s="198"/>
      <c r="CB259" s="198"/>
      <c r="CC259" s="198"/>
      <c r="CD259" s="198"/>
      <c r="CE259" s="198"/>
      <c r="CF259" s="198"/>
      <c r="CG259" s="198"/>
      <c r="CH259" s="198"/>
      <c r="CI259" s="198"/>
      <c r="CJ259" s="198"/>
      <c r="CK259" s="198"/>
      <c r="CL259" s="198"/>
      <c r="CM259" s="198"/>
      <c r="CN259" s="198"/>
      <c r="CO259" s="198"/>
      <c r="CP259" s="198"/>
      <c r="CQ259" s="198"/>
      <c r="CR259" s="198"/>
      <c r="CS259" s="198"/>
      <c r="CT259" s="198"/>
      <c r="CU259" s="198"/>
      <c r="CV259" s="198"/>
      <c r="CW259" s="198"/>
      <c r="CX259" s="198"/>
      <c r="CY259" s="198"/>
      <c r="CZ259" s="198"/>
      <c r="DA259" s="198"/>
      <c r="DB259" s="198"/>
      <c r="DC259" s="198"/>
      <c r="DD259" s="198"/>
      <c r="DE259" s="198"/>
      <c r="DF259" s="198"/>
      <c r="DG259" s="198"/>
      <c r="DH259" s="198"/>
      <c r="DI259" s="198"/>
      <c r="DJ259" s="198"/>
      <c r="DK259" s="198"/>
      <c r="DL259" s="198"/>
      <c r="DM259" s="198"/>
      <c r="DN259" s="198"/>
      <c r="DO259" s="198"/>
      <c r="DP259" s="198"/>
      <c r="DQ259" s="198"/>
      <c r="DR259" s="198"/>
      <c r="DS259" s="198"/>
      <c r="DT259" s="198"/>
      <c r="DU259" s="198"/>
      <c r="DV259" s="198"/>
      <c r="DW259" s="198"/>
      <c r="DX259" s="198"/>
      <c r="DY259" s="198"/>
      <c r="DZ259" s="198"/>
      <c r="EA259" s="198"/>
      <c r="EB259" s="198"/>
      <c r="EC259" s="198"/>
      <c r="ED259" s="198"/>
      <c r="EE259" s="198"/>
      <c r="EF259" s="198"/>
      <c r="EG259" s="198"/>
      <c r="EH259" s="198"/>
      <c r="EI259" s="198"/>
      <c r="EJ259" s="198"/>
      <c r="EK259" s="198"/>
      <c r="EL259" s="198"/>
      <c r="EM259" s="198"/>
      <c r="EN259" s="198"/>
      <c r="EO259" s="198"/>
      <c r="EP259" s="198"/>
      <c r="EQ259" s="198"/>
      <c r="ER259" s="198"/>
      <c r="ES259" s="198"/>
      <c r="ET259" s="198"/>
      <c r="EU259" s="198"/>
      <c r="EV259" s="198"/>
      <c r="EW259" s="198"/>
      <c r="EX259" s="198"/>
      <c r="EY259" s="198"/>
      <c r="EZ259" s="198"/>
      <c r="FA259" s="198"/>
      <c r="FB259" s="198"/>
      <c r="FC259" s="198"/>
      <c r="FD259" s="198"/>
      <c r="FE259" s="198"/>
      <c r="FF259" s="198"/>
      <c r="FG259" s="198"/>
      <c r="FH259" s="198"/>
      <c r="FI259" s="198"/>
      <c r="FJ259" s="198"/>
      <c r="FK259" s="198"/>
      <c r="FL259" s="198"/>
      <c r="FM259" s="198"/>
      <c r="FN259" s="198"/>
      <c r="FO259" s="198"/>
      <c r="FP259" s="198"/>
      <c r="FQ259" s="198"/>
      <c r="FR259" s="198"/>
      <c r="FS259" s="198"/>
      <c r="FT259" s="198"/>
      <c r="FU259" s="198"/>
      <c r="FV259" s="198"/>
      <c r="FW259" s="198"/>
    </row>
    <row r="260" spans="1:179" s="200" customFormat="1" ht="30" x14ac:dyDescent="0.25">
      <c r="A260" s="194">
        <f t="shared" si="3"/>
        <v>245</v>
      </c>
      <c r="B260" s="195" t="s">
        <v>1682</v>
      </c>
      <c r="C260" s="196" t="s">
        <v>237</v>
      </c>
      <c r="D260" s="197">
        <v>0</v>
      </c>
      <c r="E260" s="197"/>
      <c r="F260" s="197">
        <v>0</v>
      </c>
      <c r="G260" s="197">
        <v>0</v>
      </c>
      <c r="H260" s="197">
        <v>0</v>
      </c>
      <c r="I260" s="197" t="s">
        <v>266</v>
      </c>
      <c r="J260" s="197" t="s">
        <v>266</v>
      </c>
      <c r="K260" s="197" t="s">
        <v>266</v>
      </c>
      <c r="L260" s="197" t="s">
        <v>266</v>
      </c>
      <c r="M260" s="198"/>
      <c r="N260" s="198"/>
      <c r="O260" s="198"/>
      <c r="P260" s="198"/>
      <c r="Q260" s="198"/>
      <c r="R260" s="198"/>
      <c r="S260" s="198"/>
      <c r="T260" s="198"/>
      <c r="U260" s="198"/>
      <c r="V260" s="198"/>
      <c r="W260" s="198"/>
      <c r="X260" s="198"/>
      <c r="Y260" s="198"/>
      <c r="Z260" s="198"/>
      <c r="AA260" s="198"/>
      <c r="AB260" s="198"/>
      <c r="AC260" s="198"/>
      <c r="AD260" s="198"/>
      <c r="AE260" s="198"/>
      <c r="AF260" s="198"/>
      <c r="AG260" s="198"/>
      <c r="AH260" s="198"/>
      <c r="AI260" s="198"/>
      <c r="AJ260" s="198"/>
      <c r="AK260" s="198"/>
      <c r="AL260" s="198"/>
      <c r="AM260" s="198"/>
      <c r="AN260" s="198"/>
      <c r="AO260" s="198"/>
      <c r="AP260" s="198"/>
      <c r="AQ260" s="198"/>
      <c r="AR260" s="198"/>
      <c r="AS260" s="198"/>
      <c r="AT260" s="198"/>
      <c r="AU260" s="198"/>
      <c r="AV260" s="198"/>
      <c r="AW260" s="198"/>
      <c r="AX260" s="198"/>
      <c r="AY260" s="198"/>
      <c r="AZ260" s="198"/>
      <c r="BA260" s="198"/>
      <c r="BB260" s="198"/>
      <c r="BC260" s="198"/>
      <c r="BD260" s="198"/>
      <c r="BE260" s="198"/>
      <c r="BF260" s="198"/>
      <c r="BG260" s="198"/>
      <c r="BH260" s="198"/>
      <c r="BI260" s="198"/>
      <c r="BJ260" s="198"/>
      <c r="BK260" s="198"/>
      <c r="BL260" s="198"/>
      <c r="BM260" s="198"/>
      <c r="BN260" s="198"/>
      <c r="BO260" s="198"/>
      <c r="BP260" s="198"/>
      <c r="BQ260" s="198"/>
      <c r="BR260" s="198"/>
      <c r="BS260" s="198"/>
      <c r="BT260" s="198"/>
      <c r="BU260" s="198"/>
      <c r="BV260" s="198"/>
      <c r="BW260" s="198"/>
      <c r="BX260" s="198"/>
      <c r="BY260" s="198"/>
      <c r="BZ260" s="198"/>
      <c r="CA260" s="198"/>
      <c r="CB260" s="198"/>
      <c r="CC260" s="198"/>
      <c r="CD260" s="198"/>
      <c r="CE260" s="198"/>
      <c r="CF260" s="198"/>
      <c r="CG260" s="198"/>
      <c r="CH260" s="198"/>
      <c r="CI260" s="198"/>
      <c r="CJ260" s="198"/>
      <c r="CK260" s="198"/>
      <c r="CL260" s="198"/>
      <c r="CM260" s="198"/>
      <c r="CN260" s="198"/>
      <c r="CO260" s="198"/>
      <c r="CP260" s="198"/>
      <c r="CQ260" s="198"/>
      <c r="CR260" s="198"/>
      <c r="CS260" s="198"/>
      <c r="CT260" s="198"/>
      <c r="CU260" s="198"/>
      <c r="CV260" s="198"/>
      <c r="CW260" s="198"/>
      <c r="CX260" s="198"/>
      <c r="CY260" s="198"/>
      <c r="CZ260" s="198"/>
      <c r="DA260" s="198"/>
      <c r="DB260" s="198"/>
      <c r="DC260" s="198"/>
      <c r="DD260" s="198"/>
      <c r="DE260" s="198"/>
      <c r="DF260" s="198"/>
      <c r="DG260" s="198"/>
      <c r="DH260" s="198"/>
      <c r="DI260" s="198"/>
      <c r="DJ260" s="198"/>
      <c r="DK260" s="198"/>
      <c r="DL260" s="198"/>
      <c r="DM260" s="198"/>
      <c r="DN260" s="198"/>
      <c r="DO260" s="198"/>
      <c r="DP260" s="198"/>
      <c r="DQ260" s="198"/>
      <c r="DR260" s="198"/>
      <c r="DS260" s="198"/>
      <c r="DT260" s="198"/>
      <c r="DU260" s="198"/>
      <c r="DV260" s="198"/>
      <c r="DW260" s="198"/>
      <c r="DX260" s="198"/>
      <c r="DY260" s="198"/>
      <c r="DZ260" s="198"/>
      <c r="EA260" s="198"/>
      <c r="EB260" s="198"/>
      <c r="EC260" s="198"/>
      <c r="ED260" s="198"/>
      <c r="EE260" s="198"/>
      <c r="EF260" s="198"/>
      <c r="EG260" s="198"/>
      <c r="EH260" s="198"/>
      <c r="EI260" s="198"/>
      <c r="EJ260" s="198"/>
      <c r="EK260" s="198"/>
      <c r="EL260" s="198"/>
      <c r="EM260" s="198"/>
      <c r="EN260" s="198"/>
      <c r="EO260" s="198"/>
      <c r="EP260" s="198"/>
      <c r="EQ260" s="198"/>
      <c r="ER260" s="198"/>
      <c r="ES260" s="198"/>
      <c r="ET260" s="198"/>
      <c r="EU260" s="198"/>
      <c r="EV260" s="198"/>
      <c r="EW260" s="198"/>
      <c r="EX260" s="198"/>
      <c r="EY260" s="198"/>
      <c r="EZ260" s="198"/>
      <c r="FA260" s="198"/>
      <c r="FB260" s="198"/>
      <c r="FC260" s="198"/>
      <c r="FD260" s="198"/>
      <c r="FE260" s="198"/>
      <c r="FF260" s="198"/>
      <c r="FG260" s="198"/>
      <c r="FH260" s="198"/>
      <c r="FI260" s="198"/>
      <c r="FJ260" s="198"/>
      <c r="FK260" s="198"/>
      <c r="FL260" s="198"/>
      <c r="FM260" s="198"/>
      <c r="FN260" s="198"/>
      <c r="FO260" s="198"/>
      <c r="FP260" s="198"/>
      <c r="FQ260" s="198"/>
      <c r="FR260" s="198"/>
      <c r="FS260" s="198"/>
      <c r="FT260" s="198"/>
      <c r="FU260" s="198"/>
      <c r="FV260" s="198"/>
      <c r="FW260" s="198"/>
    </row>
    <row r="261" spans="1:179" s="200" customFormat="1" ht="30" x14ac:dyDescent="0.25">
      <c r="A261" s="194">
        <f t="shared" si="3"/>
        <v>246</v>
      </c>
      <c r="B261" s="195" t="s">
        <v>1587</v>
      </c>
      <c r="C261" s="196" t="s">
        <v>237</v>
      </c>
      <c r="D261" s="197">
        <v>0</v>
      </c>
      <c r="E261" s="197"/>
      <c r="F261" s="197">
        <v>0</v>
      </c>
      <c r="G261" s="197">
        <v>2014</v>
      </c>
      <c r="H261" s="197">
        <v>2015</v>
      </c>
      <c r="I261" s="197" t="s">
        <v>266</v>
      </c>
      <c r="J261" s="197" t="s">
        <v>266</v>
      </c>
      <c r="K261" s="197" t="s">
        <v>266</v>
      </c>
      <c r="L261" s="197" t="s">
        <v>266</v>
      </c>
      <c r="M261" s="198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  <c r="Z261" s="198"/>
      <c r="AA261" s="198"/>
      <c r="AB261" s="198"/>
      <c r="AC261" s="198"/>
      <c r="AD261" s="198"/>
      <c r="AE261" s="198"/>
      <c r="AF261" s="198"/>
      <c r="AG261" s="198"/>
      <c r="AH261" s="198"/>
      <c r="AI261" s="198"/>
      <c r="AJ261" s="198"/>
      <c r="AK261" s="198"/>
      <c r="AL261" s="198"/>
      <c r="AM261" s="198"/>
      <c r="AN261" s="198"/>
      <c r="AO261" s="198"/>
      <c r="AP261" s="198"/>
      <c r="AQ261" s="198"/>
      <c r="AR261" s="198"/>
      <c r="AS261" s="198"/>
      <c r="AT261" s="198"/>
      <c r="AU261" s="198"/>
      <c r="AV261" s="198"/>
      <c r="AW261" s="198"/>
      <c r="AX261" s="198"/>
      <c r="AY261" s="198"/>
      <c r="AZ261" s="198"/>
      <c r="BA261" s="198"/>
      <c r="BB261" s="198"/>
      <c r="BC261" s="198"/>
      <c r="BD261" s="198"/>
      <c r="BE261" s="198"/>
      <c r="BF261" s="198"/>
      <c r="BG261" s="198"/>
      <c r="BH261" s="198"/>
      <c r="BI261" s="198"/>
      <c r="BJ261" s="198"/>
      <c r="BK261" s="198"/>
      <c r="BL261" s="198"/>
      <c r="BM261" s="198"/>
      <c r="BN261" s="198"/>
      <c r="BO261" s="198"/>
      <c r="BP261" s="198"/>
      <c r="BQ261" s="198"/>
      <c r="BR261" s="198"/>
      <c r="BS261" s="198"/>
      <c r="BT261" s="198"/>
      <c r="BU261" s="198"/>
      <c r="BV261" s="198"/>
      <c r="BW261" s="198"/>
      <c r="BX261" s="198"/>
      <c r="BY261" s="198"/>
      <c r="BZ261" s="198"/>
      <c r="CA261" s="198"/>
      <c r="CB261" s="198"/>
      <c r="CC261" s="198"/>
      <c r="CD261" s="198"/>
      <c r="CE261" s="198"/>
      <c r="CF261" s="198"/>
      <c r="CG261" s="198"/>
      <c r="CH261" s="198"/>
      <c r="CI261" s="198"/>
      <c r="CJ261" s="198"/>
      <c r="CK261" s="198"/>
      <c r="CL261" s="198"/>
      <c r="CM261" s="198"/>
      <c r="CN261" s="198"/>
      <c r="CO261" s="198"/>
      <c r="CP261" s="198"/>
      <c r="CQ261" s="198"/>
      <c r="CR261" s="198"/>
      <c r="CS261" s="198"/>
      <c r="CT261" s="198"/>
      <c r="CU261" s="198"/>
      <c r="CV261" s="198"/>
      <c r="CW261" s="198"/>
      <c r="CX261" s="198"/>
      <c r="CY261" s="198"/>
      <c r="CZ261" s="198"/>
      <c r="DA261" s="198"/>
      <c r="DB261" s="198"/>
      <c r="DC261" s="198"/>
      <c r="DD261" s="198"/>
      <c r="DE261" s="198"/>
      <c r="DF261" s="198"/>
      <c r="DG261" s="198"/>
      <c r="DH261" s="198"/>
      <c r="DI261" s="198"/>
      <c r="DJ261" s="198"/>
      <c r="DK261" s="198"/>
      <c r="DL261" s="198"/>
      <c r="DM261" s="198"/>
      <c r="DN261" s="198"/>
      <c r="DO261" s="198"/>
      <c r="DP261" s="198"/>
      <c r="DQ261" s="198"/>
      <c r="DR261" s="198"/>
      <c r="DS261" s="198"/>
      <c r="DT261" s="198"/>
      <c r="DU261" s="198"/>
      <c r="DV261" s="198"/>
      <c r="DW261" s="198"/>
      <c r="DX261" s="198"/>
      <c r="DY261" s="198"/>
      <c r="DZ261" s="198"/>
      <c r="EA261" s="198"/>
      <c r="EB261" s="198"/>
      <c r="EC261" s="198"/>
      <c r="ED261" s="198"/>
      <c r="EE261" s="198"/>
      <c r="EF261" s="198"/>
      <c r="EG261" s="198"/>
      <c r="EH261" s="198"/>
      <c r="EI261" s="198"/>
      <c r="EJ261" s="198"/>
      <c r="EK261" s="198"/>
      <c r="EL261" s="198"/>
      <c r="EM261" s="198"/>
      <c r="EN261" s="198"/>
      <c r="EO261" s="198"/>
      <c r="EP261" s="198"/>
      <c r="EQ261" s="198"/>
      <c r="ER261" s="198"/>
      <c r="ES261" s="198"/>
      <c r="ET261" s="198"/>
      <c r="EU261" s="198"/>
      <c r="EV261" s="198"/>
      <c r="EW261" s="198"/>
      <c r="EX261" s="198"/>
      <c r="EY261" s="198"/>
      <c r="EZ261" s="198"/>
      <c r="FA261" s="198"/>
      <c r="FB261" s="198"/>
      <c r="FC261" s="198"/>
      <c r="FD261" s="198"/>
      <c r="FE261" s="198"/>
      <c r="FF261" s="198"/>
      <c r="FG261" s="198"/>
      <c r="FH261" s="198"/>
      <c r="FI261" s="198"/>
      <c r="FJ261" s="198"/>
      <c r="FK261" s="198"/>
      <c r="FL261" s="198"/>
      <c r="FM261" s="198"/>
      <c r="FN261" s="198"/>
      <c r="FO261" s="198"/>
      <c r="FP261" s="198"/>
      <c r="FQ261" s="198"/>
      <c r="FR261" s="198"/>
      <c r="FS261" s="198"/>
      <c r="FT261" s="198"/>
      <c r="FU261" s="198"/>
      <c r="FV261" s="198"/>
      <c r="FW261" s="198"/>
    </row>
    <row r="262" spans="1:179" s="200" customFormat="1" x14ac:dyDescent="0.25">
      <c r="A262" s="194">
        <f t="shared" si="3"/>
        <v>247</v>
      </c>
      <c r="B262" s="195" t="s">
        <v>1588</v>
      </c>
      <c r="C262" s="196" t="s">
        <v>237</v>
      </c>
      <c r="D262" s="197">
        <v>0</v>
      </c>
      <c r="E262" s="197"/>
      <c r="F262" s="197">
        <v>0</v>
      </c>
      <c r="G262" s="197">
        <v>2014</v>
      </c>
      <c r="H262" s="197">
        <v>2015</v>
      </c>
      <c r="I262" s="197" t="s">
        <v>266</v>
      </c>
      <c r="J262" s="197" t="s">
        <v>266</v>
      </c>
      <c r="K262" s="197" t="s">
        <v>266</v>
      </c>
      <c r="L262" s="197" t="s">
        <v>266</v>
      </c>
      <c r="M262" s="198"/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8"/>
      <c r="Y262" s="198"/>
      <c r="Z262" s="198"/>
      <c r="AA262" s="198"/>
      <c r="AB262" s="198"/>
      <c r="AC262" s="198"/>
      <c r="AD262" s="198"/>
      <c r="AE262" s="198"/>
      <c r="AF262" s="198"/>
      <c r="AG262" s="198"/>
      <c r="AH262" s="198"/>
      <c r="AI262" s="198"/>
      <c r="AJ262" s="198"/>
      <c r="AK262" s="198"/>
      <c r="AL262" s="198"/>
      <c r="AM262" s="198"/>
      <c r="AN262" s="198"/>
      <c r="AO262" s="198"/>
      <c r="AP262" s="198"/>
      <c r="AQ262" s="198"/>
      <c r="AR262" s="198"/>
      <c r="AS262" s="198"/>
      <c r="AT262" s="198"/>
      <c r="AU262" s="198"/>
      <c r="AV262" s="198"/>
      <c r="AW262" s="198"/>
      <c r="AX262" s="198"/>
      <c r="AY262" s="198"/>
      <c r="AZ262" s="198"/>
      <c r="BA262" s="198"/>
      <c r="BB262" s="198"/>
      <c r="BC262" s="198"/>
      <c r="BD262" s="198"/>
      <c r="BE262" s="198"/>
      <c r="BF262" s="198"/>
      <c r="BG262" s="198"/>
      <c r="BH262" s="198"/>
      <c r="BI262" s="198"/>
      <c r="BJ262" s="198"/>
      <c r="BK262" s="198"/>
      <c r="BL262" s="198"/>
      <c r="BM262" s="198"/>
      <c r="BN262" s="198"/>
      <c r="BO262" s="198"/>
      <c r="BP262" s="198"/>
      <c r="BQ262" s="198"/>
      <c r="BR262" s="198"/>
      <c r="BS262" s="198"/>
      <c r="BT262" s="198"/>
      <c r="BU262" s="198"/>
      <c r="BV262" s="198"/>
      <c r="BW262" s="198"/>
      <c r="BX262" s="198"/>
      <c r="BY262" s="198"/>
      <c r="BZ262" s="198"/>
      <c r="CA262" s="198"/>
      <c r="CB262" s="198"/>
      <c r="CC262" s="198"/>
      <c r="CD262" s="198"/>
      <c r="CE262" s="198"/>
      <c r="CF262" s="198"/>
      <c r="CG262" s="198"/>
      <c r="CH262" s="198"/>
      <c r="CI262" s="198"/>
      <c r="CJ262" s="198"/>
      <c r="CK262" s="198"/>
      <c r="CL262" s="198"/>
      <c r="CM262" s="198"/>
      <c r="CN262" s="198"/>
      <c r="CO262" s="198"/>
      <c r="CP262" s="198"/>
      <c r="CQ262" s="198"/>
      <c r="CR262" s="198"/>
      <c r="CS262" s="198"/>
      <c r="CT262" s="198"/>
      <c r="CU262" s="198"/>
      <c r="CV262" s="198"/>
      <c r="CW262" s="198"/>
      <c r="CX262" s="198"/>
      <c r="CY262" s="198"/>
      <c r="CZ262" s="198"/>
      <c r="DA262" s="198"/>
      <c r="DB262" s="198"/>
      <c r="DC262" s="198"/>
      <c r="DD262" s="198"/>
      <c r="DE262" s="198"/>
      <c r="DF262" s="198"/>
      <c r="DG262" s="198"/>
      <c r="DH262" s="198"/>
      <c r="DI262" s="198"/>
      <c r="DJ262" s="198"/>
      <c r="DK262" s="198"/>
      <c r="DL262" s="198"/>
      <c r="DM262" s="198"/>
      <c r="DN262" s="198"/>
      <c r="DO262" s="198"/>
      <c r="DP262" s="198"/>
      <c r="DQ262" s="198"/>
      <c r="DR262" s="198"/>
      <c r="DS262" s="198"/>
      <c r="DT262" s="198"/>
      <c r="DU262" s="198"/>
      <c r="DV262" s="198"/>
      <c r="DW262" s="198"/>
      <c r="DX262" s="198"/>
      <c r="DY262" s="198"/>
      <c r="DZ262" s="198"/>
      <c r="EA262" s="198"/>
      <c r="EB262" s="198"/>
      <c r="EC262" s="198"/>
      <c r="ED262" s="198"/>
      <c r="EE262" s="198"/>
      <c r="EF262" s="198"/>
      <c r="EG262" s="198"/>
      <c r="EH262" s="198"/>
      <c r="EI262" s="198"/>
      <c r="EJ262" s="198"/>
      <c r="EK262" s="198"/>
      <c r="EL262" s="198"/>
      <c r="EM262" s="198"/>
      <c r="EN262" s="198"/>
      <c r="EO262" s="198"/>
      <c r="EP262" s="198"/>
      <c r="EQ262" s="198"/>
      <c r="ER262" s="198"/>
      <c r="ES262" s="198"/>
      <c r="ET262" s="198"/>
      <c r="EU262" s="198"/>
      <c r="EV262" s="198"/>
      <c r="EW262" s="198"/>
      <c r="EX262" s="198"/>
      <c r="EY262" s="198"/>
      <c r="EZ262" s="198"/>
      <c r="FA262" s="198"/>
      <c r="FB262" s="198"/>
      <c r="FC262" s="198"/>
      <c r="FD262" s="198"/>
      <c r="FE262" s="198"/>
      <c r="FF262" s="198"/>
      <c r="FG262" s="198"/>
      <c r="FH262" s="198"/>
      <c r="FI262" s="198"/>
      <c r="FJ262" s="198"/>
      <c r="FK262" s="198"/>
      <c r="FL262" s="198"/>
      <c r="FM262" s="198"/>
      <c r="FN262" s="198"/>
      <c r="FO262" s="198"/>
      <c r="FP262" s="198"/>
      <c r="FQ262" s="198"/>
      <c r="FR262" s="198"/>
      <c r="FS262" s="198"/>
      <c r="FT262" s="198"/>
      <c r="FU262" s="198"/>
      <c r="FV262" s="198"/>
      <c r="FW262" s="198"/>
    </row>
    <row r="263" spans="1:179" s="200" customFormat="1" x14ac:dyDescent="0.25">
      <c r="A263" s="194">
        <f t="shared" si="3"/>
        <v>248</v>
      </c>
      <c r="B263" s="195" t="s">
        <v>1589</v>
      </c>
      <c r="C263" s="196" t="s">
        <v>237</v>
      </c>
      <c r="D263" s="197">
        <v>0</v>
      </c>
      <c r="E263" s="197"/>
      <c r="F263" s="197">
        <v>0</v>
      </c>
      <c r="G263" s="197">
        <v>2014</v>
      </c>
      <c r="H263" s="197">
        <v>2015</v>
      </c>
      <c r="I263" s="197" t="s">
        <v>266</v>
      </c>
      <c r="J263" s="197" t="s">
        <v>266</v>
      </c>
      <c r="K263" s="197" t="s">
        <v>266</v>
      </c>
      <c r="L263" s="197" t="s">
        <v>266</v>
      </c>
      <c r="M263" s="198"/>
      <c r="N263" s="198"/>
      <c r="O263" s="198"/>
      <c r="P263" s="198"/>
      <c r="Q263" s="198"/>
      <c r="R263" s="198"/>
      <c r="S263" s="198"/>
      <c r="T263" s="198"/>
      <c r="U263" s="198"/>
      <c r="V263" s="198"/>
      <c r="W263" s="198"/>
      <c r="X263" s="198"/>
      <c r="Y263" s="198"/>
      <c r="Z263" s="198"/>
      <c r="AA263" s="198"/>
      <c r="AB263" s="198"/>
      <c r="AC263" s="198"/>
      <c r="AD263" s="198"/>
      <c r="AE263" s="198"/>
      <c r="AF263" s="198"/>
      <c r="AG263" s="198"/>
      <c r="AH263" s="198"/>
      <c r="AI263" s="198"/>
      <c r="AJ263" s="198"/>
      <c r="AK263" s="198"/>
      <c r="AL263" s="198"/>
      <c r="AM263" s="198"/>
      <c r="AN263" s="198"/>
      <c r="AO263" s="198"/>
      <c r="AP263" s="198"/>
      <c r="AQ263" s="198"/>
      <c r="AR263" s="198"/>
      <c r="AS263" s="198"/>
      <c r="AT263" s="198"/>
      <c r="AU263" s="198"/>
      <c r="AV263" s="198"/>
      <c r="AW263" s="198"/>
      <c r="AX263" s="198"/>
      <c r="AY263" s="198"/>
      <c r="AZ263" s="198"/>
      <c r="BA263" s="198"/>
      <c r="BB263" s="198"/>
      <c r="BC263" s="198"/>
      <c r="BD263" s="198"/>
      <c r="BE263" s="198"/>
      <c r="BF263" s="198"/>
      <c r="BG263" s="198"/>
      <c r="BH263" s="198"/>
      <c r="BI263" s="198"/>
      <c r="BJ263" s="198"/>
      <c r="BK263" s="198"/>
      <c r="BL263" s="198"/>
      <c r="BM263" s="198"/>
      <c r="BN263" s="198"/>
      <c r="BO263" s="198"/>
      <c r="BP263" s="198"/>
      <c r="BQ263" s="198"/>
      <c r="BR263" s="198"/>
      <c r="BS263" s="198"/>
      <c r="BT263" s="198"/>
      <c r="BU263" s="198"/>
      <c r="BV263" s="198"/>
      <c r="BW263" s="198"/>
      <c r="BX263" s="198"/>
      <c r="BY263" s="198"/>
      <c r="BZ263" s="198"/>
      <c r="CA263" s="198"/>
      <c r="CB263" s="198"/>
      <c r="CC263" s="198"/>
      <c r="CD263" s="198"/>
      <c r="CE263" s="198"/>
      <c r="CF263" s="198"/>
      <c r="CG263" s="198"/>
      <c r="CH263" s="198"/>
      <c r="CI263" s="198"/>
      <c r="CJ263" s="198"/>
      <c r="CK263" s="198"/>
      <c r="CL263" s="198"/>
      <c r="CM263" s="198"/>
      <c r="CN263" s="198"/>
      <c r="CO263" s="198"/>
      <c r="CP263" s="198"/>
      <c r="CQ263" s="198"/>
      <c r="CR263" s="198"/>
      <c r="CS263" s="198"/>
      <c r="CT263" s="198"/>
      <c r="CU263" s="198"/>
      <c r="CV263" s="198"/>
      <c r="CW263" s="198"/>
      <c r="CX263" s="198"/>
      <c r="CY263" s="198"/>
      <c r="CZ263" s="198"/>
      <c r="DA263" s="198"/>
      <c r="DB263" s="198"/>
      <c r="DC263" s="198"/>
      <c r="DD263" s="198"/>
      <c r="DE263" s="198"/>
      <c r="DF263" s="198"/>
      <c r="DG263" s="198"/>
      <c r="DH263" s="198"/>
      <c r="DI263" s="198"/>
      <c r="DJ263" s="198"/>
      <c r="DK263" s="198"/>
      <c r="DL263" s="198"/>
      <c r="DM263" s="198"/>
      <c r="DN263" s="198"/>
      <c r="DO263" s="198"/>
      <c r="DP263" s="198"/>
      <c r="DQ263" s="198"/>
      <c r="DR263" s="198"/>
      <c r="DS263" s="198"/>
      <c r="DT263" s="198"/>
      <c r="DU263" s="198"/>
      <c r="DV263" s="198"/>
      <c r="DW263" s="198"/>
      <c r="DX263" s="198"/>
      <c r="DY263" s="198"/>
      <c r="DZ263" s="198"/>
      <c r="EA263" s="198"/>
      <c r="EB263" s="198"/>
      <c r="EC263" s="198"/>
      <c r="ED263" s="198"/>
      <c r="EE263" s="198"/>
      <c r="EF263" s="198"/>
      <c r="EG263" s="198"/>
      <c r="EH263" s="198"/>
      <c r="EI263" s="198"/>
      <c r="EJ263" s="198"/>
      <c r="EK263" s="198"/>
      <c r="EL263" s="198"/>
      <c r="EM263" s="198"/>
      <c r="EN263" s="198"/>
      <c r="EO263" s="198"/>
      <c r="EP263" s="198"/>
      <c r="EQ263" s="198"/>
      <c r="ER263" s="198"/>
      <c r="ES263" s="198"/>
      <c r="ET263" s="198"/>
      <c r="EU263" s="198"/>
      <c r="EV263" s="198"/>
      <c r="EW263" s="198"/>
      <c r="EX263" s="198"/>
      <c r="EY263" s="198"/>
      <c r="EZ263" s="198"/>
      <c r="FA263" s="198"/>
      <c r="FB263" s="198"/>
      <c r="FC263" s="198"/>
      <c r="FD263" s="198"/>
      <c r="FE263" s="198"/>
      <c r="FF263" s="198"/>
      <c r="FG263" s="198"/>
      <c r="FH263" s="198"/>
      <c r="FI263" s="198"/>
      <c r="FJ263" s="198"/>
      <c r="FK263" s="198"/>
      <c r="FL263" s="198"/>
      <c r="FM263" s="198"/>
      <c r="FN263" s="198"/>
      <c r="FO263" s="198"/>
      <c r="FP263" s="198"/>
      <c r="FQ263" s="198"/>
      <c r="FR263" s="198"/>
      <c r="FS263" s="198"/>
      <c r="FT263" s="198"/>
      <c r="FU263" s="198"/>
      <c r="FV263" s="198"/>
      <c r="FW263" s="198"/>
    </row>
    <row r="264" spans="1:179" s="200" customFormat="1" x14ac:dyDescent="0.25">
      <c r="A264" s="194">
        <f t="shared" si="3"/>
        <v>249</v>
      </c>
      <c r="B264" s="195" t="s">
        <v>1590</v>
      </c>
      <c r="C264" s="196" t="s">
        <v>237</v>
      </c>
      <c r="D264" s="197">
        <v>0</v>
      </c>
      <c r="E264" s="197"/>
      <c r="F264" s="197">
        <v>0</v>
      </c>
      <c r="G264" s="197">
        <v>2014</v>
      </c>
      <c r="H264" s="197">
        <v>2015</v>
      </c>
      <c r="I264" s="197" t="s">
        <v>266</v>
      </c>
      <c r="J264" s="197" t="s">
        <v>266</v>
      </c>
      <c r="K264" s="197" t="s">
        <v>266</v>
      </c>
      <c r="L264" s="197" t="s">
        <v>266</v>
      </c>
      <c r="M264" s="198"/>
      <c r="N264" s="198"/>
      <c r="O264" s="198"/>
      <c r="P264" s="198"/>
      <c r="Q264" s="198"/>
      <c r="R264" s="198"/>
      <c r="S264" s="198"/>
      <c r="T264" s="198"/>
      <c r="U264" s="198"/>
      <c r="V264" s="198"/>
      <c r="W264" s="198"/>
      <c r="X264" s="198"/>
      <c r="Y264" s="198"/>
      <c r="Z264" s="198"/>
      <c r="AA264" s="198"/>
      <c r="AB264" s="198"/>
      <c r="AC264" s="198"/>
      <c r="AD264" s="198"/>
      <c r="AE264" s="198"/>
      <c r="AF264" s="198"/>
      <c r="AG264" s="198"/>
      <c r="AH264" s="198"/>
      <c r="AI264" s="198"/>
      <c r="AJ264" s="198"/>
      <c r="AK264" s="198"/>
      <c r="AL264" s="198"/>
      <c r="AM264" s="198"/>
      <c r="AN264" s="198"/>
      <c r="AO264" s="198"/>
      <c r="AP264" s="198"/>
      <c r="AQ264" s="198"/>
      <c r="AR264" s="198"/>
      <c r="AS264" s="198"/>
      <c r="AT264" s="198"/>
      <c r="AU264" s="198"/>
      <c r="AV264" s="198"/>
      <c r="AW264" s="198"/>
      <c r="AX264" s="198"/>
      <c r="AY264" s="198"/>
      <c r="AZ264" s="198"/>
      <c r="BA264" s="198"/>
      <c r="BB264" s="198"/>
      <c r="BC264" s="198"/>
      <c r="BD264" s="198"/>
      <c r="BE264" s="198"/>
      <c r="BF264" s="198"/>
      <c r="BG264" s="198"/>
      <c r="BH264" s="198"/>
      <c r="BI264" s="198"/>
      <c r="BJ264" s="198"/>
      <c r="BK264" s="198"/>
      <c r="BL264" s="198"/>
      <c r="BM264" s="198"/>
      <c r="BN264" s="198"/>
      <c r="BO264" s="198"/>
      <c r="BP264" s="198"/>
      <c r="BQ264" s="198"/>
      <c r="BR264" s="198"/>
      <c r="BS264" s="198"/>
      <c r="BT264" s="198"/>
      <c r="BU264" s="198"/>
      <c r="BV264" s="198"/>
      <c r="BW264" s="198"/>
      <c r="BX264" s="198"/>
      <c r="BY264" s="198"/>
      <c r="BZ264" s="198"/>
      <c r="CA264" s="198"/>
      <c r="CB264" s="198"/>
      <c r="CC264" s="198"/>
      <c r="CD264" s="198"/>
      <c r="CE264" s="198"/>
      <c r="CF264" s="198"/>
      <c r="CG264" s="198"/>
      <c r="CH264" s="198"/>
      <c r="CI264" s="198"/>
      <c r="CJ264" s="198"/>
      <c r="CK264" s="198"/>
      <c r="CL264" s="198"/>
      <c r="CM264" s="198"/>
      <c r="CN264" s="198"/>
      <c r="CO264" s="198"/>
      <c r="CP264" s="198"/>
      <c r="CQ264" s="198"/>
      <c r="CR264" s="198"/>
      <c r="CS264" s="198"/>
      <c r="CT264" s="198"/>
      <c r="CU264" s="198"/>
      <c r="CV264" s="198"/>
      <c r="CW264" s="198"/>
      <c r="CX264" s="198"/>
      <c r="CY264" s="198"/>
      <c r="CZ264" s="198"/>
      <c r="DA264" s="198"/>
      <c r="DB264" s="198"/>
      <c r="DC264" s="198"/>
      <c r="DD264" s="198"/>
      <c r="DE264" s="198"/>
      <c r="DF264" s="198"/>
      <c r="DG264" s="198"/>
      <c r="DH264" s="198"/>
      <c r="DI264" s="198"/>
      <c r="DJ264" s="198"/>
      <c r="DK264" s="198"/>
      <c r="DL264" s="198"/>
      <c r="DM264" s="198"/>
      <c r="DN264" s="198"/>
      <c r="DO264" s="198"/>
      <c r="DP264" s="198"/>
      <c r="DQ264" s="198"/>
      <c r="DR264" s="198"/>
      <c r="DS264" s="198"/>
      <c r="DT264" s="198"/>
      <c r="DU264" s="198"/>
      <c r="DV264" s="198"/>
      <c r="DW264" s="198"/>
      <c r="DX264" s="198"/>
      <c r="DY264" s="198"/>
      <c r="DZ264" s="198"/>
      <c r="EA264" s="198"/>
      <c r="EB264" s="198"/>
      <c r="EC264" s="198"/>
      <c r="ED264" s="198"/>
      <c r="EE264" s="198"/>
      <c r="EF264" s="198"/>
      <c r="EG264" s="198"/>
      <c r="EH264" s="198"/>
      <c r="EI264" s="198"/>
      <c r="EJ264" s="198"/>
      <c r="EK264" s="198"/>
      <c r="EL264" s="198"/>
      <c r="EM264" s="198"/>
      <c r="EN264" s="198"/>
      <c r="EO264" s="198"/>
      <c r="EP264" s="198"/>
      <c r="EQ264" s="198"/>
      <c r="ER264" s="198"/>
      <c r="ES264" s="198"/>
      <c r="ET264" s="198"/>
      <c r="EU264" s="198"/>
      <c r="EV264" s="198"/>
      <c r="EW264" s="198"/>
      <c r="EX264" s="198"/>
      <c r="EY264" s="198"/>
      <c r="EZ264" s="198"/>
      <c r="FA264" s="198"/>
      <c r="FB264" s="198"/>
      <c r="FC264" s="198"/>
      <c r="FD264" s="198"/>
      <c r="FE264" s="198"/>
      <c r="FF264" s="198"/>
      <c r="FG264" s="198"/>
      <c r="FH264" s="198"/>
      <c r="FI264" s="198"/>
      <c r="FJ264" s="198"/>
      <c r="FK264" s="198"/>
      <c r="FL264" s="198"/>
      <c r="FM264" s="198"/>
      <c r="FN264" s="198"/>
      <c r="FO264" s="198"/>
      <c r="FP264" s="198"/>
      <c r="FQ264" s="198"/>
      <c r="FR264" s="198"/>
      <c r="FS264" s="198"/>
      <c r="FT264" s="198"/>
      <c r="FU264" s="198"/>
      <c r="FV264" s="198"/>
      <c r="FW264" s="198"/>
    </row>
    <row r="265" spans="1:179" s="200" customFormat="1" ht="30" x14ac:dyDescent="0.25">
      <c r="A265" s="194">
        <f t="shared" si="3"/>
        <v>250</v>
      </c>
      <c r="B265" s="195" t="s">
        <v>1601</v>
      </c>
      <c r="C265" s="196" t="s">
        <v>237</v>
      </c>
      <c r="D265" s="197">
        <v>0</v>
      </c>
      <c r="E265" s="197"/>
      <c r="F265" s="197">
        <v>0</v>
      </c>
      <c r="G265" s="197">
        <v>2014</v>
      </c>
      <c r="H265" s="197">
        <v>2015</v>
      </c>
      <c r="I265" s="197" t="s">
        <v>266</v>
      </c>
      <c r="J265" s="197" t="s">
        <v>266</v>
      </c>
      <c r="K265" s="197" t="s">
        <v>266</v>
      </c>
      <c r="L265" s="197" t="s">
        <v>266</v>
      </c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  <c r="AA265" s="198"/>
      <c r="AB265" s="198"/>
      <c r="AC265" s="198"/>
      <c r="AD265" s="198"/>
      <c r="AE265" s="198"/>
      <c r="AF265" s="198"/>
      <c r="AG265" s="198"/>
      <c r="AH265" s="198"/>
      <c r="AI265" s="198"/>
      <c r="AJ265" s="198"/>
      <c r="AK265" s="198"/>
      <c r="AL265" s="198"/>
      <c r="AM265" s="198"/>
      <c r="AN265" s="198"/>
      <c r="AO265" s="198"/>
      <c r="AP265" s="198"/>
      <c r="AQ265" s="198"/>
      <c r="AR265" s="198"/>
      <c r="AS265" s="198"/>
      <c r="AT265" s="198"/>
      <c r="AU265" s="198"/>
      <c r="AV265" s="198"/>
      <c r="AW265" s="198"/>
      <c r="AX265" s="198"/>
      <c r="AY265" s="198"/>
      <c r="AZ265" s="198"/>
      <c r="BA265" s="198"/>
      <c r="BB265" s="198"/>
      <c r="BC265" s="198"/>
      <c r="BD265" s="198"/>
      <c r="BE265" s="198"/>
      <c r="BF265" s="198"/>
      <c r="BG265" s="198"/>
      <c r="BH265" s="198"/>
      <c r="BI265" s="198"/>
      <c r="BJ265" s="198"/>
      <c r="BK265" s="198"/>
      <c r="BL265" s="198"/>
      <c r="BM265" s="198"/>
      <c r="BN265" s="198"/>
      <c r="BO265" s="198"/>
      <c r="BP265" s="198"/>
      <c r="BQ265" s="198"/>
      <c r="BR265" s="198"/>
      <c r="BS265" s="198"/>
      <c r="BT265" s="198"/>
      <c r="BU265" s="198"/>
      <c r="BV265" s="198"/>
      <c r="BW265" s="198"/>
      <c r="BX265" s="198"/>
      <c r="BY265" s="198"/>
      <c r="BZ265" s="198"/>
      <c r="CA265" s="198"/>
      <c r="CB265" s="198"/>
      <c r="CC265" s="198"/>
      <c r="CD265" s="198"/>
      <c r="CE265" s="198"/>
      <c r="CF265" s="198"/>
      <c r="CG265" s="198"/>
      <c r="CH265" s="198"/>
      <c r="CI265" s="198"/>
      <c r="CJ265" s="198"/>
      <c r="CK265" s="198"/>
      <c r="CL265" s="198"/>
      <c r="CM265" s="198"/>
      <c r="CN265" s="198"/>
      <c r="CO265" s="198"/>
      <c r="CP265" s="198"/>
      <c r="CQ265" s="198"/>
      <c r="CR265" s="198"/>
      <c r="CS265" s="198"/>
      <c r="CT265" s="198"/>
      <c r="CU265" s="198"/>
      <c r="CV265" s="198"/>
      <c r="CW265" s="198"/>
      <c r="CX265" s="198"/>
      <c r="CY265" s="198"/>
      <c r="CZ265" s="198"/>
      <c r="DA265" s="198"/>
      <c r="DB265" s="198"/>
      <c r="DC265" s="198"/>
      <c r="DD265" s="198"/>
      <c r="DE265" s="198"/>
      <c r="DF265" s="198"/>
      <c r="DG265" s="198"/>
      <c r="DH265" s="198"/>
      <c r="DI265" s="198"/>
      <c r="DJ265" s="198"/>
      <c r="DK265" s="198"/>
      <c r="DL265" s="198"/>
      <c r="DM265" s="198"/>
      <c r="DN265" s="198"/>
      <c r="DO265" s="198"/>
      <c r="DP265" s="198"/>
      <c r="DQ265" s="198"/>
      <c r="DR265" s="198"/>
      <c r="DS265" s="198"/>
      <c r="DT265" s="198"/>
      <c r="DU265" s="198"/>
      <c r="DV265" s="198"/>
      <c r="DW265" s="198"/>
      <c r="DX265" s="198"/>
      <c r="DY265" s="198"/>
      <c r="DZ265" s="198"/>
      <c r="EA265" s="198"/>
      <c r="EB265" s="198"/>
      <c r="EC265" s="198"/>
      <c r="ED265" s="198"/>
      <c r="EE265" s="198"/>
      <c r="EF265" s="198"/>
      <c r="EG265" s="198"/>
      <c r="EH265" s="198"/>
      <c r="EI265" s="198"/>
      <c r="EJ265" s="198"/>
      <c r="EK265" s="198"/>
      <c r="EL265" s="198"/>
      <c r="EM265" s="198"/>
      <c r="EN265" s="198"/>
      <c r="EO265" s="198"/>
      <c r="EP265" s="198"/>
      <c r="EQ265" s="198"/>
      <c r="ER265" s="198"/>
      <c r="ES265" s="198"/>
      <c r="ET265" s="198"/>
      <c r="EU265" s="198"/>
      <c r="EV265" s="198"/>
      <c r="EW265" s="198"/>
      <c r="EX265" s="198"/>
      <c r="EY265" s="198"/>
      <c r="EZ265" s="198"/>
      <c r="FA265" s="198"/>
      <c r="FB265" s="198"/>
      <c r="FC265" s="198"/>
      <c r="FD265" s="198"/>
      <c r="FE265" s="198"/>
      <c r="FF265" s="198"/>
      <c r="FG265" s="198"/>
      <c r="FH265" s="198"/>
      <c r="FI265" s="198"/>
      <c r="FJ265" s="198"/>
      <c r="FK265" s="198"/>
      <c r="FL265" s="198"/>
      <c r="FM265" s="198"/>
      <c r="FN265" s="198"/>
      <c r="FO265" s="198"/>
      <c r="FP265" s="198"/>
      <c r="FQ265" s="198"/>
      <c r="FR265" s="198"/>
      <c r="FS265" s="198"/>
      <c r="FT265" s="198"/>
      <c r="FU265" s="198"/>
      <c r="FV265" s="198"/>
      <c r="FW265" s="198"/>
    </row>
    <row r="266" spans="1:179" s="200" customFormat="1" ht="30" x14ac:dyDescent="0.25">
      <c r="A266" s="194">
        <f t="shared" si="3"/>
        <v>251</v>
      </c>
      <c r="B266" s="195" t="s">
        <v>1602</v>
      </c>
      <c r="C266" s="196" t="s">
        <v>237</v>
      </c>
      <c r="D266" s="197">
        <v>0</v>
      </c>
      <c r="E266" s="197"/>
      <c r="F266" s="197">
        <v>0</v>
      </c>
      <c r="G266" s="197">
        <v>2014</v>
      </c>
      <c r="H266" s="197">
        <v>2015</v>
      </c>
      <c r="I266" s="197" t="s">
        <v>266</v>
      </c>
      <c r="J266" s="197" t="s">
        <v>266</v>
      </c>
      <c r="K266" s="197" t="s">
        <v>266</v>
      </c>
      <c r="L266" s="197" t="s">
        <v>266</v>
      </c>
      <c r="M266" s="198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  <c r="AA266" s="198"/>
      <c r="AB266" s="198"/>
      <c r="AC266" s="198"/>
      <c r="AD266" s="198"/>
      <c r="AE266" s="198"/>
      <c r="AF266" s="198"/>
      <c r="AG266" s="198"/>
      <c r="AH266" s="198"/>
      <c r="AI266" s="198"/>
      <c r="AJ266" s="198"/>
      <c r="AK266" s="198"/>
      <c r="AL266" s="198"/>
      <c r="AM266" s="198"/>
      <c r="AN266" s="198"/>
      <c r="AO266" s="198"/>
      <c r="AP266" s="198"/>
      <c r="AQ266" s="198"/>
      <c r="AR266" s="198"/>
      <c r="AS266" s="198"/>
      <c r="AT266" s="198"/>
      <c r="AU266" s="198"/>
      <c r="AV266" s="198"/>
      <c r="AW266" s="198"/>
      <c r="AX266" s="198"/>
      <c r="AY266" s="198"/>
      <c r="AZ266" s="198"/>
      <c r="BA266" s="198"/>
      <c r="BB266" s="198"/>
      <c r="BC266" s="198"/>
      <c r="BD266" s="198"/>
      <c r="BE266" s="198"/>
      <c r="BF266" s="198"/>
      <c r="BG266" s="198"/>
      <c r="BH266" s="198"/>
      <c r="BI266" s="198"/>
      <c r="BJ266" s="198"/>
      <c r="BK266" s="198"/>
      <c r="BL266" s="198"/>
      <c r="BM266" s="198"/>
      <c r="BN266" s="198"/>
      <c r="BO266" s="198"/>
      <c r="BP266" s="198"/>
      <c r="BQ266" s="198"/>
      <c r="BR266" s="198"/>
      <c r="BS266" s="198"/>
      <c r="BT266" s="198"/>
      <c r="BU266" s="198"/>
      <c r="BV266" s="198"/>
      <c r="BW266" s="198"/>
      <c r="BX266" s="198"/>
      <c r="BY266" s="198"/>
      <c r="BZ266" s="198"/>
      <c r="CA266" s="198"/>
      <c r="CB266" s="198"/>
      <c r="CC266" s="198"/>
      <c r="CD266" s="198"/>
      <c r="CE266" s="198"/>
      <c r="CF266" s="198"/>
      <c r="CG266" s="198"/>
      <c r="CH266" s="198"/>
      <c r="CI266" s="198"/>
      <c r="CJ266" s="198"/>
      <c r="CK266" s="198"/>
      <c r="CL266" s="198"/>
      <c r="CM266" s="198"/>
      <c r="CN266" s="198"/>
      <c r="CO266" s="198"/>
      <c r="CP266" s="198"/>
      <c r="CQ266" s="198"/>
      <c r="CR266" s="198"/>
      <c r="CS266" s="198"/>
      <c r="CT266" s="198"/>
      <c r="CU266" s="198"/>
      <c r="CV266" s="198"/>
      <c r="CW266" s="198"/>
      <c r="CX266" s="198"/>
      <c r="CY266" s="198"/>
      <c r="CZ266" s="198"/>
      <c r="DA266" s="198"/>
      <c r="DB266" s="198"/>
      <c r="DC266" s="198"/>
      <c r="DD266" s="198"/>
      <c r="DE266" s="198"/>
      <c r="DF266" s="198"/>
      <c r="DG266" s="198"/>
      <c r="DH266" s="198"/>
      <c r="DI266" s="198"/>
      <c r="DJ266" s="198"/>
      <c r="DK266" s="198"/>
      <c r="DL266" s="198"/>
      <c r="DM266" s="198"/>
      <c r="DN266" s="198"/>
      <c r="DO266" s="198"/>
      <c r="DP266" s="198"/>
      <c r="DQ266" s="198"/>
      <c r="DR266" s="198"/>
      <c r="DS266" s="198"/>
      <c r="DT266" s="198"/>
      <c r="DU266" s="198"/>
      <c r="DV266" s="198"/>
      <c r="DW266" s="198"/>
      <c r="DX266" s="198"/>
      <c r="DY266" s="198"/>
      <c r="DZ266" s="198"/>
      <c r="EA266" s="198"/>
      <c r="EB266" s="198"/>
      <c r="EC266" s="198"/>
      <c r="ED266" s="198"/>
      <c r="EE266" s="198"/>
      <c r="EF266" s="198"/>
      <c r="EG266" s="198"/>
      <c r="EH266" s="198"/>
      <c r="EI266" s="198"/>
      <c r="EJ266" s="198"/>
      <c r="EK266" s="198"/>
      <c r="EL266" s="198"/>
      <c r="EM266" s="198"/>
      <c r="EN266" s="198"/>
      <c r="EO266" s="198"/>
      <c r="EP266" s="198"/>
      <c r="EQ266" s="198"/>
      <c r="ER266" s="198"/>
      <c r="ES266" s="198"/>
      <c r="ET266" s="198"/>
      <c r="EU266" s="198"/>
      <c r="EV266" s="198"/>
      <c r="EW266" s="198"/>
      <c r="EX266" s="198"/>
      <c r="EY266" s="198"/>
      <c r="EZ266" s="198"/>
      <c r="FA266" s="198"/>
      <c r="FB266" s="198"/>
      <c r="FC266" s="198"/>
      <c r="FD266" s="198"/>
      <c r="FE266" s="198"/>
      <c r="FF266" s="198"/>
      <c r="FG266" s="198"/>
      <c r="FH266" s="198"/>
      <c r="FI266" s="198"/>
      <c r="FJ266" s="198"/>
      <c r="FK266" s="198"/>
      <c r="FL266" s="198"/>
      <c r="FM266" s="198"/>
      <c r="FN266" s="198"/>
      <c r="FO266" s="198"/>
      <c r="FP266" s="198"/>
      <c r="FQ266" s="198"/>
      <c r="FR266" s="198"/>
      <c r="FS266" s="198"/>
      <c r="FT266" s="198"/>
      <c r="FU266" s="198"/>
      <c r="FV266" s="198"/>
      <c r="FW266" s="198"/>
    </row>
    <row r="267" spans="1:179" s="200" customFormat="1" ht="30" x14ac:dyDescent="0.25">
      <c r="A267" s="194">
        <f t="shared" si="3"/>
        <v>252</v>
      </c>
      <c r="B267" s="195" t="s">
        <v>384</v>
      </c>
      <c r="C267" s="196" t="s">
        <v>237</v>
      </c>
      <c r="D267" s="197">
        <v>0</v>
      </c>
      <c r="E267" s="197"/>
      <c r="F267" s="197">
        <v>0</v>
      </c>
      <c r="G267" s="197">
        <v>2014</v>
      </c>
      <c r="H267" s="197">
        <v>2015</v>
      </c>
      <c r="I267" s="197" t="s">
        <v>266</v>
      </c>
      <c r="J267" s="197" t="s">
        <v>266</v>
      </c>
      <c r="K267" s="197" t="s">
        <v>266</v>
      </c>
      <c r="L267" s="197" t="s">
        <v>266</v>
      </c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  <c r="AA267" s="198"/>
      <c r="AB267" s="198"/>
      <c r="AC267" s="198"/>
      <c r="AD267" s="198"/>
      <c r="AE267" s="198"/>
      <c r="AF267" s="198"/>
      <c r="AG267" s="198"/>
      <c r="AH267" s="198"/>
      <c r="AI267" s="198"/>
      <c r="AJ267" s="198"/>
      <c r="AK267" s="198"/>
      <c r="AL267" s="198"/>
      <c r="AM267" s="198"/>
      <c r="AN267" s="198"/>
      <c r="AO267" s="198"/>
      <c r="AP267" s="198"/>
      <c r="AQ267" s="198"/>
      <c r="AR267" s="198"/>
      <c r="AS267" s="198"/>
      <c r="AT267" s="198"/>
      <c r="AU267" s="198"/>
      <c r="AV267" s="198"/>
      <c r="AW267" s="198"/>
      <c r="AX267" s="198"/>
      <c r="AY267" s="198"/>
      <c r="AZ267" s="198"/>
      <c r="BA267" s="198"/>
      <c r="BB267" s="198"/>
      <c r="BC267" s="198"/>
      <c r="BD267" s="198"/>
      <c r="BE267" s="198"/>
      <c r="BF267" s="198"/>
      <c r="BG267" s="198"/>
      <c r="BH267" s="198"/>
      <c r="BI267" s="198"/>
      <c r="BJ267" s="198"/>
      <c r="BK267" s="198"/>
      <c r="BL267" s="198"/>
      <c r="BM267" s="198"/>
      <c r="BN267" s="198"/>
      <c r="BO267" s="198"/>
      <c r="BP267" s="198"/>
      <c r="BQ267" s="198"/>
      <c r="BR267" s="198"/>
      <c r="BS267" s="198"/>
      <c r="BT267" s="198"/>
      <c r="BU267" s="198"/>
      <c r="BV267" s="198"/>
      <c r="BW267" s="198"/>
      <c r="BX267" s="198"/>
      <c r="BY267" s="198"/>
      <c r="BZ267" s="198"/>
      <c r="CA267" s="198"/>
      <c r="CB267" s="198"/>
      <c r="CC267" s="198"/>
      <c r="CD267" s="198"/>
      <c r="CE267" s="198"/>
      <c r="CF267" s="198"/>
      <c r="CG267" s="198"/>
      <c r="CH267" s="198"/>
      <c r="CI267" s="198"/>
      <c r="CJ267" s="198"/>
      <c r="CK267" s="198"/>
      <c r="CL267" s="198"/>
      <c r="CM267" s="198"/>
      <c r="CN267" s="198"/>
      <c r="CO267" s="198"/>
      <c r="CP267" s="198"/>
      <c r="CQ267" s="198"/>
      <c r="CR267" s="198"/>
      <c r="CS267" s="198"/>
      <c r="CT267" s="198"/>
      <c r="CU267" s="198"/>
      <c r="CV267" s="198"/>
      <c r="CW267" s="198"/>
      <c r="CX267" s="198"/>
      <c r="CY267" s="198"/>
      <c r="CZ267" s="198"/>
      <c r="DA267" s="198"/>
      <c r="DB267" s="198"/>
      <c r="DC267" s="198"/>
      <c r="DD267" s="198"/>
      <c r="DE267" s="198"/>
      <c r="DF267" s="198"/>
      <c r="DG267" s="198"/>
      <c r="DH267" s="198"/>
      <c r="DI267" s="198"/>
      <c r="DJ267" s="198"/>
      <c r="DK267" s="198"/>
      <c r="DL267" s="198"/>
      <c r="DM267" s="198"/>
      <c r="DN267" s="198"/>
      <c r="DO267" s="198"/>
      <c r="DP267" s="198"/>
      <c r="DQ267" s="198"/>
      <c r="DR267" s="198"/>
      <c r="DS267" s="198"/>
      <c r="DT267" s="198"/>
      <c r="DU267" s="198"/>
      <c r="DV267" s="198"/>
      <c r="DW267" s="198"/>
      <c r="DX267" s="198"/>
      <c r="DY267" s="198"/>
      <c r="DZ267" s="198"/>
      <c r="EA267" s="198"/>
      <c r="EB267" s="198"/>
      <c r="EC267" s="198"/>
      <c r="ED267" s="198"/>
      <c r="EE267" s="198"/>
      <c r="EF267" s="198"/>
      <c r="EG267" s="198"/>
      <c r="EH267" s="198"/>
      <c r="EI267" s="198"/>
      <c r="EJ267" s="198"/>
      <c r="EK267" s="198"/>
      <c r="EL267" s="198"/>
      <c r="EM267" s="198"/>
      <c r="EN267" s="198"/>
      <c r="EO267" s="198"/>
      <c r="EP267" s="198"/>
      <c r="EQ267" s="198"/>
      <c r="ER267" s="198"/>
      <c r="ES267" s="198"/>
      <c r="ET267" s="198"/>
      <c r="EU267" s="198"/>
      <c r="EV267" s="198"/>
      <c r="EW267" s="198"/>
      <c r="EX267" s="198"/>
      <c r="EY267" s="198"/>
      <c r="EZ267" s="198"/>
      <c r="FA267" s="198"/>
      <c r="FB267" s="198"/>
      <c r="FC267" s="198"/>
      <c r="FD267" s="198"/>
      <c r="FE267" s="198"/>
      <c r="FF267" s="198"/>
      <c r="FG267" s="198"/>
      <c r="FH267" s="198"/>
      <c r="FI267" s="198"/>
      <c r="FJ267" s="198"/>
      <c r="FK267" s="198"/>
      <c r="FL267" s="198"/>
      <c r="FM267" s="198"/>
      <c r="FN267" s="198"/>
      <c r="FO267" s="198"/>
      <c r="FP267" s="198"/>
      <c r="FQ267" s="198"/>
      <c r="FR267" s="198"/>
      <c r="FS267" s="198"/>
      <c r="FT267" s="198"/>
      <c r="FU267" s="198"/>
      <c r="FV267" s="198"/>
      <c r="FW267" s="198"/>
    </row>
    <row r="268" spans="1:179" s="200" customFormat="1" x14ac:dyDescent="0.25">
      <c r="A268" s="194">
        <f t="shared" si="3"/>
        <v>253</v>
      </c>
      <c r="B268" s="195" t="s">
        <v>1603</v>
      </c>
      <c r="C268" s="196" t="s">
        <v>237</v>
      </c>
      <c r="D268" s="197">
        <v>0</v>
      </c>
      <c r="E268" s="197"/>
      <c r="F268" s="197">
        <v>0</v>
      </c>
      <c r="G268" s="197">
        <v>2014</v>
      </c>
      <c r="H268" s="197">
        <v>2015</v>
      </c>
      <c r="I268" s="197" t="s">
        <v>266</v>
      </c>
      <c r="J268" s="197" t="s">
        <v>266</v>
      </c>
      <c r="K268" s="197" t="s">
        <v>266</v>
      </c>
      <c r="L268" s="197" t="s">
        <v>266</v>
      </c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  <c r="AA268" s="198"/>
      <c r="AB268" s="198"/>
      <c r="AC268" s="198"/>
      <c r="AD268" s="198"/>
      <c r="AE268" s="198"/>
      <c r="AF268" s="198"/>
      <c r="AG268" s="198"/>
      <c r="AH268" s="198"/>
      <c r="AI268" s="198"/>
      <c r="AJ268" s="198"/>
      <c r="AK268" s="198"/>
      <c r="AL268" s="198"/>
      <c r="AM268" s="198"/>
      <c r="AN268" s="198"/>
      <c r="AO268" s="198"/>
      <c r="AP268" s="198"/>
      <c r="AQ268" s="198"/>
      <c r="AR268" s="198"/>
      <c r="AS268" s="198"/>
      <c r="AT268" s="198"/>
      <c r="AU268" s="198"/>
      <c r="AV268" s="198"/>
      <c r="AW268" s="198"/>
      <c r="AX268" s="198"/>
      <c r="AY268" s="198"/>
      <c r="AZ268" s="198"/>
      <c r="BA268" s="198"/>
      <c r="BB268" s="198"/>
      <c r="BC268" s="198"/>
      <c r="BD268" s="198"/>
      <c r="BE268" s="198"/>
      <c r="BF268" s="198"/>
      <c r="BG268" s="198"/>
      <c r="BH268" s="198"/>
      <c r="BI268" s="198"/>
      <c r="BJ268" s="198"/>
      <c r="BK268" s="198"/>
      <c r="BL268" s="198"/>
      <c r="BM268" s="198"/>
      <c r="BN268" s="198"/>
      <c r="BO268" s="198"/>
      <c r="BP268" s="198"/>
      <c r="BQ268" s="198"/>
      <c r="BR268" s="198"/>
      <c r="BS268" s="198"/>
      <c r="BT268" s="198"/>
      <c r="BU268" s="198"/>
      <c r="BV268" s="198"/>
      <c r="BW268" s="198"/>
      <c r="BX268" s="198"/>
      <c r="BY268" s="198"/>
      <c r="BZ268" s="198"/>
      <c r="CA268" s="198"/>
      <c r="CB268" s="198"/>
      <c r="CC268" s="198"/>
      <c r="CD268" s="198"/>
      <c r="CE268" s="198"/>
      <c r="CF268" s="198"/>
      <c r="CG268" s="198"/>
      <c r="CH268" s="198"/>
      <c r="CI268" s="198"/>
      <c r="CJ268" s="198"/>
      <c r="CK268" s="198"/>
      <c r="CL268" s="198"/>
      <c r="CM268" s="198"/>
      <c r="CN268" s="198"/>
      <c r="CO268" s="198"/>
      <c r="CP268" s="198"/>
      <c r="CQ268" s="198"/>
      <c r="CR268" s="198"/>
      <c r="CS268" s="198"/>
      <c r="CT268" s="198"/>
      <c r="CU268" s="198"/>
      <c r="CV268" s="198"/>
      <c r="CW268" s="198"/>
      <c r="CX268" s="198"/>
      <c r="CY268" s="198"/>
      <c r="CZ268" s="198"/>
      <c r="DA268" s="198"/>
      <c r="DB268" s="198"/>
      <c r="DC268" s="198"/>
      <c r="DD268" s="198"/>
      <c r="DE268" s="198"/>
      <c r="DF268" s="198"/>
      <c r="DG268" s="198"/>
      <c r="DH268" s="198"/>
      <c r="DI268" s="198"/>
      <c r="DJ268" s="198"/>
      <c r="DK268" s="198"/>
      <c r="DL268" s="198"/>
      <c r="DM268" s="198"/>
      <c r="DN268" s="198"/>
      <c r="DO268" s="198"/>
      <c r="DP268" s="198"/>
      <c r="DQ268" s="198"/>
      <c r="DR268" s="198"/>
      <c r="DS268" s="198"/>
      <c r="DT268" s="198"/>
      <c r="DU268" s="198"/>
      <c r="DV268" s="198"/>
      <c r="DW268" s="198"/>
      <c r="DX268" s="198"/>
      <c r="DY268" s="198"/>
      <c r="DZ268" s="198"/>
      <c r="EA268" s="198"/>
      <c r="EB268" s="198"/>
      <c r="EC268" s="198"/>
      <c r="ED268" s="198"/>
      <c r="EE268" s="198"/>
      <c r="EF268" s="198"/>
      <c r="EG268" s="198"/>
      <c r="EH268" s="198"/>
      <c r="EI268" s="198"/>
      <c r="EJ268" s="198"/>
      <c r="EK268" s="198"/>
      <c r="EL268" s="198"/>
      <c r="EM268" s="198"/>
      <c r="EN268" s="198"/>
      <c r="EO268" s="198"/>
      <c r="EP268" s="198"/>
      <c r="EQ268" s="198"/>
      <c r="ER268" s="198"/>
      <c r="ES268" s="198"/>
      <c r="ET268" s="198"/>
      <c r="EU268" s="198"/>
      <c r="EV268" s="198"/>
      <c r="EW268" s="198"/>
      <c r="EX268" s="198"/>
      <c r="EY268" s="198"/>
      <c r="EZ268" s="198"/>
      <c r="FA268" s="198"/>
      <c r="FB268" s="198"/>
      <c r="FC268" s="198"/>
      <c r="FD268" s="198"/>
      <c r="FE268" s="198"/>
      <c r="FF268" s="198"/>
      <c r="FG268" s="198"/>
      <c r="FH268" s="198"/>
      <c r="FI268" s="198"/>
      <c r="FJ268" s="198"/>
      <c r="FK268" s="198"/>
      <c r="FL268" s="198"/>
      <c r="FM268" s="198"/>
      <c r="FN268" s="198"/>
      <c r="FO268" s="198"/>
      <c r="FP268" s="198"/>
      <c r="FQ268" s="198"/>
      <c r="FR268" s="198"/>
      <c r="FS268" s="198"/>
      <c r="FT268" s="198"/>
      <c r="FU268" s="198"/>
      <c r="FV268" s="198"/>
      <c r="FW268" s="198"/>
    </row>
    <row r="269" spans="1:179" s="200" customFormat="1" ht="45" x14ac:dyDescent="0.25">
      <c r="A269" s="194">
        <f t="shared" si="3"/>
        <v>254</v>
      </c>
      <c r="B269" s="195" t="s">
        <v>1604</v>
      </c>
      <c r="C269" s="196" t="s">
        <v>237</v>
      </c>
      <c r="D269" s="197">
        <v>0</v>
      </c>
      <c r="E269" s="197"/>
      <c r="F269" s="197">
        <v>0</v>
      </c>
      <c r="G269" s="197">
        <v>2014</v>
      </c>
      <c r="H269" s="197">
        <v>2015</v>
      </c>
      <c r="I269" s="197" t="s">
        <v>266</v>
      </c>
      <c r="J269" s="197" t="s">
        <v>266</v>
      </c>
      <c r="K269" s="197" t="s">
        <v>266</v>
      </c>
      <c r="L269" s="197" t="s">
        <v>266</v>
      </c>
      <c r="M269" s="198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  <c r="AB269" s="198"/>
      <c r="AC269" s="198"/>
      <c r="AD269" s="198"/>
      <c r="AE269" s="198"/>
      <c r="AF269" s="198"/>
      <c r="AG269" s="198"/>
      <c r="AH269" s="198"/>
      <c r="AI269" s="198"/>
      <c r="AJ269" s="198"/>
      <c r="AK269" s="198"/>
      <c r="AL269" s="198"/>
      <c r="AM269" s="198"/>
      <c r="AN269" s="198"/>
      <c r="AO269" s="198"/>
      <c r="AP269" s="198"/>
      <c r="AQ269" s="198"/>
      <c r="AR269" s="198"/>
      <c r="AS269" s="198"/>
      <c r="AT269" s="198"/>
      <c r="AU269" s="198"/>
      <c r="AV269" s="198"/>
      <c r="AW269" s="198"/>
      <c r="AX269" s="198"/>
      <c r="AY269" s="198"/>
      <c r="AZ269" s="198"/>
      <c r="BA269" s="198"/>
      <c r="BB269" s="198"/>
      <c r="BC269" s="198"/>
      <c r="BD269" s="198"/>
      <c r="BE269" s="198"/>
      <c r="BF269" s="198"/>
      <c r="BG269" s="198"/>
      <c r="BH269" s="198"/>
      <c r="BI269" s="198"/>
      <c r="BJ269" s="198"/>
      <c r="BK269" s="198"/>
      <c r="BL269" s="198"/>
      <c r="BM269" s="198"/>
      <c r="BN269" s="198"/>
      <c r="BO269" s="198"/>
      <c r="BP269" s="198"/>
      <c r="BQ269" s="198"/>
      <c r="BR269" s="198"/>
      <c r="BS269" s="198"/>
      <c r="BT269" s="198"/>
      <c r="BU269" s="198"/>
      <c r="BV269" s="198"/>
      <c r="BW269" s="198"/>
      <c r="BX269" s="198"/>
      <c r="BY269" s="198"/>
      <c r="BZ269" s="198"/>
      <c r="CA269" s="198"/>
      <c r="CB269" s="198"/>
      <c r="CC269" s="198"/>
      <c r="CD269" s="198"/>
      <c r="CE269" s="198"/>
      <c r="CF269" s="198"/>
      <c r="CG269" s="198"/>
      <c r="CH269" s="198"/>
      <c r="CI269" s="198"/>
      <c r="CJ269" s="198"/>
      <c r="CK269" s="198"/>
      <c r="CL269" s="198"/>
      <c r="CM269" s="198"/>
      <c r="CN269" s="198"/>
      <c r="CO269" s="198"/>
      <c r="CP269" s="198"/>
      <c r="CQ269" s="198"/>
      <c r="CR269" s="198"/>
      <c r="CS269" s="198"/>
      <c r="CT269" s="198"/>
      <c r="CU269" s="198"/>
      <c r="CV269" s="198"/>
      <c r="CW269" s="198"/>
      <c r="CX269" s="198"/>
      <c r="CY269" s="198"/>
      <c r="CZ269" s="198"/>
      <c r="DA269" s="198"/>
      <c r="DB269" s="198"/>
      <c r="DC269" s="198"/>
      <c r="DD269" s="198"/>
      <c r="DE269" s="198"/>
      <c r="DF269" s="198"/>
      <c r="DG269" s="198"/>
      <c r="DH269" s="198"/>
      <c r="DI269" s="198"/>
      <c r="DJ269" s="198"/>
      <c r="DK269" s="198"/>
      <c r="DL269" s="198"/>
      <c r="DM269" s="198"/>
      <c r="DN269" s="198"/>
      <c r="DO269" s="198"/>
      <c r="DP269" s="198"/>
      <c r="DQ269" s="198"/>
      <c r="DR269" s="198"/>
      <c r="DS269" s="198"/>
      <c r="DT269" s="198"/>
      <c r="DU269" s="198"/>
      <c r="DV269" s="198"/>
      <c r="DW269" s="198"/>
      <c r="DX269" s="198"/>
      <c r="DY269" s="198"/>
      <c r="DZ269" s="198"/>
      <c r="EA269" s="198"/>
      <c r="EB269" s="198"/>
      <c r="EC269" s="198"/>
      <c r="ED269" s="198"/>
      <c r="EE269" s="198"/>
      <c r="EF269" s="198"/>
      <c r="EG269" s="198"/>
      <c r="EH269" s="198"/>
      <c r="EI269" s="198"/>
      <c r="EJ269" s="198"/>
      <c r="EK269" s="198"/>
      <c r="EL269" s="198"/>
      <c r="EM269" s="198"/>
      <c r="EN269" s="198"/>
      <c r="EO269" s="198"/>
      <c r="EP269" s="198"/>
      <c r="EQ269" s="198"/>
      <c r="ER269" s="198"/>
      <c r="ES269" s="198"/>
      <c r="ET269" s="198"/>
      <c r="EU269" s="198"/>
      <c r="EV269" s="198"/>
      <c r="EW269" s="198"/>
      <c r="EX269" s="198"/>
      <c r="EY269" s="198"/>
      <c r="EZ269" s="198"/>
      <c r="FA269" s="198"/>
      <c r="FB269" s="198"/>
      <c r="FC269" s="198"/>
      <c r="FD269" s="198"/>
      <c r="FE269" s="198"/>
      <c r="FF269" s="198"/>
      <c r="FG269" s="198"/>
      <c r="FH269" s="198"/>
      <c r="FI269" s="198"/>
      <c r="FJ269" s="198"/>
      <c r="FK269" s="198"/>
      <c r="FL269" s="198"/>
      <c r="FM269" s="198"/>
      <c r="FN269" s="198"/>
      <c r="FO269" s="198"/>
      <c r="FP269" s="198"/>
      <c r="FQ269" s="198"/>
      <c r="FR269" s="198"/>
      <c r="FS269" s="198"/>
      <c r="FT269" s="198"/>
      <c r="FU269" s="198"/>
      <c r="FV269" s="198"/>
      <c r="FW269" s="198"/>
    </row>
    <row r="270" spans="1:179" s="200" customFormat="1" ht="45" x14ac:dyDescent="0.25">
      <c r="A270" s="194">
        <f t="shared" si="3"/>
        <v>255</v>
      </c>
      <c r="B270" s="195" t="s">
        <v>1605</v>
      </c>
      <c r="C270" s="196" t="s">
        <v>237</v>
      </c>
      <c r="D270" s="197">
        <v>0</v>
      </c>
      <c r="E270" s="197"/>
      <c r="F270" s="197">
        <v>0</v>
      </c>
      <c r="G270" s="197">
        <v>2014</v>
      </c>
      <c r="H270" s="197">
        <v>2015</v>
      </c>
      <c r="I270" s="197" t="s">
        <v>266</v>
      </c>
      <c r="J270" s="197" t="s">
        <v>266</v>
      </c>
      <c r="K270" s="197" t="s">
        <v>266</v>
      </c>
      <c r="L270" s="197" t="s">
        <v>266</v>
      </c>
      <c r="M270" s="198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  <c r="AA270" s="198"/>
      <c r="AB270" s="198"/>
      <c r="AC270" s="198"/>
      <c r="AD270" s="198"/>
      <c r="AE270" s="198"/>
      <c r="AF270" s="198"/>
      <c r="AG270" s="198"/>
      <c r="AH270" s="198"/>
      <c r="AI270" s="198"/>
      <c r="AJ270" s="198"/>
      <c r="AK270" s="198"/>
      <c r="AL270" s="198"/>
      <c r="AM270" s="198"/>
      <c r="AN270" s="198"/>
      <c r="AO270" s="198"/>
      <c r="AP270" s="198"/>
      <c r="AQ270" s="198"/>
      <c r="AR270" s="198"/>
      <c r="AS270" s="198"/>
      <c r="AT270" s="198"/>
      <c r="AU270" s="198"/>
      <c r="AV270" s="198"/>
      <c r="AW270" s="198"/>
      <c r="AX270" s="198"/>
      <c r="AY270" s="198"/>
      <c r="AZ270" s="198"/>
      <c r="BA270" s="198"/>
      <c r="BB270" s="198"/>
      <c r="BC270" s="198"/>
      <c r="BD270" s="198"/>
      <c r="BE270" s="198"/>
      <c r="BF270" s="198"/>
      <c r="BG270" s="198"/>
      <c r="BH270" s="198"/>
      <c r="BI270" s="198"/>
      <c r="BJ270" s="198"/>
      <c r="BK270" s="198"/>
      <c r="BL270" s="198"/>
      <c r="BM270" s="198"/>
      <c r="BN270" s="198"/>
      <c r="BO270" s="198"/>
      <c r="BP270" s="198"/>
      <c r="BQ270" s="198"/>
      <c r="BR270" s="198"/>
      <c r="BS270" s="198"/>
      <c r="BT270" s="198"/>
      <c r="BU270" s="198"/>
      <c r="BV270" s="198"/>
      <c r="BW270" s="198"/>
      <c r="BX270" s="198"/>
      <c r="BY270" s="198"/>
      <c r="BZ270" s="198"/>
      <c r="CA270" s="198"/>
      <c r="CB270" s="198"/>
      <c r="CC270" s="198"/>
      <c r="CD270" s="198"/>
      <c r="CE270" s="198"/>
      <c r="CF270" s="198"/>
      <c r="CG270" s="198"/>
      <c r="CH270" s="198"/>
      <c r="CI270" s="198"/>
      <c r="CJ270" s="198"/>
      <c r="CK270" s="198"/>
      <c r="CL270" s="198"/>
      <c r="CM270" s="198"/>
      <c r="CN270" s="198"/>
      <c r="CO270" s="198"/>
      <c r="CP270" s="198"/>
      <c r="CQ270" s="198"/>
      <c r="CR270" s="198"/>
      <c r="CS270" s="198"/>
      <c r="CT270" s="198"/>
      <c r="CU270" s="198"/>
      <c r="CV270" s="198"/>
      <c r="CW270" s="198"/>
      <c r="CX270" s="198"/>
      <c r="CY270" s="198"/>
      <c r="CZ270" s="198"/>
      <c r="DA270" s="198"/>
      <c r="DB270" s="198"/>
      <c r="DC270" s="198"/>
      <c r="DD270" s="198"/>
      <c r="DE270" s="198"/>
      <c r="DF270" s="198"/>
      <c r="DG270" s="198"/>
      <c r="DH270" s="198"/>
      <c r="DI270" s="198"/>
      <c r="DJ270" s="198"/>
      <c r="DK270" s="198"/>
      <c r="DL270" s="198"/>
      <c r="DM270" s="198"/>
      <c r="DN270" s="198"/>
      <c r="DO270" s="198"/>
      <c r="DP270" s="198"/>
      <c r="DQ270" s="198"/>
      <c r="DR270" s="198"/>
      <c r="DS270" s="198"/>
      <c r="DT270" s="198"/>
      <c r="DU270" s="198"/>
      <c r="DV270" s="198"/>
      <c r="DW270" s="198"/>
      <c r="DX270" s="198"/>
      <c r="DY270" s="198"/>
      <c r="DZ270" s="198"/>
      <c r="EA270" s="198"/>
      <c r="EB270" s="198"/>
      <c r="EC270" s="198"/>
      <c r="ED270" s="198"/>
      <c r="EE270" s="198"/>
      <c r="EF270" s="198"/>
      <c r="EG270" s="198"/>
      <c r="EH270" s="198"/>
      <c r="EI270" s="198"/>
      <c r="EJ270" s="198"/>
      <c r="EK270" s="198"/>
      <c r="EL270" s="198"/>
      <c r="EM270" s="198"/>
      <c r="EN270" s="198"/>
      <c r="EO270" s="198"/>
      <c r="EP270" s="198"/>
      <c r="EQ270" s="198"/>
      <c r="ER270" s="198"/>
      <c r="ES270" s="198"/>
      <c r="ET270" s="198"/>
      <c r="EU270" s="198"/>
      <c r="EV270" s="198"/>
      <c r="EW270" s="198"/>
      <c r="EX270" s="198"/>
      <c r="EY270" s="198"/>
      <c r="EZ270" s="198"/>
      <c r="FA270" s="198"/>
      <c r="FB270" s="198"/>
      <c r="FC270" s="198"/>
      <c r="FD270" s="198"/>
      <c r="FE270" s="198"/>
      <c r="FF270" s="198"/>
      <c r="FG270" s="198"/>
      <c r="FH270" s="198"/>
      <c r="FI270" s="198"/>
      <c r="FJ270" s="198"/>
      <c r="FK270" s="198"/>
      <c r="FL270" s="198"/>
      <c r="FM270" s="198"/>
      <c r="FN270" s="198"/>
      <c r="FO270" s="198"/>
      <c r="FP270" s="198"/>
      <c r="FQ270" s="198"/>
      <c r="FR270" s="198"/>
      <c r="FS270" s="198"/>
      <c r="FT270" s="198"/>
      <c r="FU270" s="198"/>
      <c r="FV270" s="198"/>
      <c r="FW270" s="198"/>
    </row>
    <row r="271" spans="1:179" s="200" customFormat="1" ht="30" x14ac:dyDescent="0.25">
      <c r="A271" s="194">
        <f t="shared" si="3"/>
        <v>256</v>
      </c>
      <c r="B271" s="195" t="s">
        <v>1606</v>
      </c>
      <c r="C271" s="196" t="s">
        <v>237</v>
      </c>
      <c r="D271" s="197">
        <v>0</v>
      </c>
      <c r="E271" s="197"/>
      <c r="F271" s="197">
        <v>0</v>
      </c>
      <c r="G271" s="197">
        <v>2014</v>
      </c>
      <c r="H271" s="197">
        <v>2015</v>
      </c>
      <c r="I271" s="197" t="s">
        <v>266</v>
      </c>
      <c r="J271" s="197" t="s">
        <v>266</v>
      </c>
      <c r="K271" s="197" t="s">
        <v>266</v>
      </c>
      <c r="L271" s="197" t="s">
        <v>266</v>
      </c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  <c r="AA271" s="198"/>
      <c r="AB271" s="198"/>
      <c r="AC271" s="198"/>
      <c r="AD271" s="198"/>
      <c r="AE271" s="198"/>
      <c r="AF271" s="198"/>
      <c r="AG271" s="198"/>
      <c r="AH271" s="198"/>
      <c r="AI271" s="198"/>
      <c r="AJ271" s="198"/>
      <c r="AK271" s="198"/>
      <c r="AL271" s="198"/>
      <c r="AM271" s="198"/>
      <c r="AN271" s="198"/>
      <c r="AO271" s="198"/>
      <c r="AP271" s="198"/>
      <c r="AQ271" s="198"/>
      <c r="AR271" s="198"/>
      <c r="AS271" s="198"/>
      <c r="AT271" s="198"/>
      <c r="AU271" s="198"/>
      <c r="AV271" s="198"/>
      <c r="AW271" s="198"/>
      <c r="AX271" s="198"/>
      <c r="AY271" s="198"/>
      <c r="AZ271" s="198"/>
      <c r="BA271" s="198"/>
      <c r="BB271" s="198"/>
      <c r="BC271" s="198"/>
      <c r="BD271" s="198"/>
      <c r="BE271" s="198"/>
      <c r="BF271" s="198"/>
      <c r="BG271" s="198"/>
      <c r="BH271" s="198"/>
      <c r="BI271" s="198"/>
      <c r="BJ271" s="198"/>
      <c r="BK271" s="198"/>
      <c r="BL271" s="198"/>
      <c r="BM271" s="198"/>
      <c r="BN271" s="198"/>
      <c r="BO271" s="198"/>
      <c r="BP271" s="198"/>
      <c r="BQ271" s="198"/>
      <c r="BR271" s="198"/>
      <c r="BS271" s="198"/>
      <c r="BT271" s="198"/>
      <c r="BU271" s="198"/>
      <c r="BV271" s="198"/>
      <c r="BW271" s="198"/>
      <c r="BX271" s="198"/>
      <c r="BY271" s="198"/>
      <c r="BZ271" s="198"/>
      <c r="CA271" s="198"/>
      <c r="CB271" s="198"/>
      <c r="CC271" s="198"/>
      <c r="CD271" s="198"/>
      <c r="CE271" s="198"/>
      <c r="CF271" s="198"/>
      <c r="CG271" s="198"/>
      <c r="CH271" s="198"/>
      <c r="CI271" s="198"/>
      <c r="CJ271" s="198"/>
      <c r="CK271" s="198"/>
      <c r="CL271" s="198"/>
      <c r="CM271" s="198"/>
      <c r="CN271" s="198"/>
      <c r="CO271" s="198"/>
      <c r="CP271" s="198"/>
      <c r="CQ271" s="198"/>
      <c r="CR271" s="198"/>
      <c r="CS271" s="198"/>
      <c r="CT271" s="198"/>
      <c r="CU271" s="198"/>
      <c r="CV271" s="198"/>
      <c r="CW271" s="198"/>
      <c r="CX271" s="198"/>
      <c r="CY271" s="198"/>
      <c r="CZ271" s="198"/>
      <c r="DA271" s="198"/>
      <c r="DB271" s="198"/>
      <c r="DC271" s="198"/>
      <c r="DD271" s="198"/>
      <c r="DE271" s="198"/>
      <c r="DF271" s="198"/>
      <c r="DG271" s="198"/>
      <c r="DH271" s="198"/>
      <c r="DI271" s="198"/>
      <c r="DJ271" s="198"/>
      <c r="DK271" s="198"/>
      <c r="DL271" s="198"/>
      <c r="DM271" s="198"/>
      <c r="DN271" s="198"/>
      <c r="DO271" s="198"/>
      <c r="DP271" s="198"/>
      <c r="DQ271" s="198"/>
      <c r="DR271" s="198"/>
      <c r="DS271" s="198"/>
      <c r="DT271" s="198"/>
      <c r="DU271" s="198"/>
      <c r="DV271" s="198"/>
      <c r="DW271" s="198"/>
      <c r="DX271" s="198"/>
      <c r="DY271" s="198"/>
      <c r="DZ271" s="198"/>
      <c r="EA271" s="198"/>
      <c r="EB271" s="198"/>
      <c r="EC271" s="198"/>
      <c r="ED271" s="198"/>
      <c r="EE271" s="198"/>
      <c r="EF271" s="198"/>
      <c r="EG271" s="198"/>
      <c r="EH271" s="198"/>
      <c r="EI271" s="198"/>
      <c r="EJ271" s="198"/>
      <c r="EK271" s="198"/>
      <c r="EL271" s="198"/>
      <c r="EM271" s="198"/>
      <c r="EN271" s="198"/>
      <c r="EO271" s="198"/>
      <c r="EP271" s="198"/>
      <c r="EQ271" s="198"/>
      <c r="ER271" s="198"/>
      <c r="ES271" s="198"/>
      <c r="ET271" s="198"/>
      <c r="EU271" s="198"/>
      <c r="EV271" s="198"/>
      <c r="EW271" s="198"/>
      <c r="EX271" s="198"/>
      <c r="EY271" s="198"/>
      <c r="EZ271" s="198"/>
      <c r="FA271" s="198"/>
      <c r="FB271" s="198"/>
      <c r="FC271" s="198"/>
      <c r="FD271" s="198"/>
      <c r="FE271" s="198"/>
      <c r="FF271" s="198"/>
      <c r="FG271" s="198"/>
      <c r="FH271" s="198"/>
      <c r="FI271" s="198"/>
      <c r="FJ271" s="198"/>
      <c r="FK271" s="198"/>
      <c r="FL271" s="198"/>
      <c r="FM271" s="198"/>
      <c r="FN271" s="198"/>
      <c r="FO271" s="198"/>
      <c r="FP271" s="198"/>
      <c r="FQ271" s="198"/>
      <c r="FR271" s="198"/>
      <c r="FS271" s="198"/>
      <c r="FT271" s="198"/>
      <c r="FU271" s="198"/>
      <c r="FV271" s="198"/>
      <c r="FW271" s="198"/>
    </row>
    <row r="272" spans="1:179" s="200" customFormat="1" ht="45" x14ac:dyDescent="0.25">
      <c r="A272" s="194">
        <f t="shared" si="3"/>
        <v>257</v>
      </c>
      <c r="B272" s="195" t="s">
        <v>1608</v>
      </c>
      <c r="C272" s="196" t="s">
        <v>237</v>
      </c>
      <c r="D272" s="197">
        <v>0</v>
      </c>
      <c r="E272" s="197"/>
      <c r="F272" s="197">
        <v>0</v>
      </c>
      <c r="G272" s="197">
        <v>2014</v>
      </c>
      <c r="H272" s="197">
        <v>2015</v>
      </c>
      <c r="I272" s="197" t="s">
        <v>266</v>
      </c>
      <c r="J272" s="197" t="s">
        <v>266</v>
      </c>
      <c r="K272" s="197" t="s">
        <v>266</v>
      </c>
      <c r="L272" s="197" t="s">
        <v>266</v>
      </c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  <c r="AA272" s="198"/>
      <c r="AB272" s="198"/>
      <c r="AC272" s="198"/>
      <c r="AD272" s="198"/>
      <c r="AE272" s="198"/>
      <c r="AF272" s="198"/>
      <c r="AG272" s="198"/>
      <c r="AH272" s="198"/>
      <c r="AI272" s="198"/>
      <c r="AJ272" s="198"/>
      <c r="AK272" s="198"/>
      <c r="AL272" s="198"/>
      <c r="AM272" s="198"/>
      <c r="AN272" s="198"/>
      <c r="AO272" s="198"/>
      <c r="AP272" s="198"/>
      <c r="AQ272" s="198"/>
      <c r="AR272" s="198"/>
      <c r="AS272" s="198"/>
      <c r="AT272" s="198"/>
      <c r="AU272" s="198"/>
      <c r="AV272" s="198"/>
      <c r="AW272" s="198"/>
      <c r="AX272" s="198"/>
      <c r="AY272" s="198"/>
      <c r="AZ272" s="198"/>
      <c r="BA272" s="198"/>
      <c r="BB272" s="198"/>
      <c r="BC272" s="198"/>
      <c r="BD272" s="198"/>
      <c r="BE272" s="198"/>
      <c r="BF272" s="198"/>
      <c r="BG272" s="198"/>
      <c r="BH272" s="198"/>
      <c r="BI272" s="198"/>
      <c r="BJ272" s="198"/>
      <c r="BK272" s="198"/>
      <c r="BL272" s="198"/>
      <c r="BM272" s="198"/>
      <c r="BN272" s="198"/>
      <c r="BO272" s="198"/>
      <c r="BP272" s="198"/>
      <c r="BQ272" s="198"/>
      <c r="BR272" s="198"/>
      <c r="BS272" s="198"/>
      <c r="BT272" s="198"/>
      <c r="BU272" s="198"/>
      <c r="BV272" s="198"/>
      <c r="BW272" s="198"/>
      <c r="BX272" s="198"/>
      <c r="BY272" s="198"/>
      <c r="BZ272" s="198"/>
      <c r="CA272" s="198"/>
      <c r="CB272" s="198"/>
      <c r="CC272" s="198"/>
      <c r="CD272" s="198"/>
      <c r="CE272" s="198"/>
      <c r="CF272" s="198"/>
      <c r="CG272" s="198"/>
      <c r="CH272" s="198"/>
      <c r="CI272" s="198"/>
      <c r="CJ272" s="198"/>
      <c r="CK272" s="198"/>
      <c r="CL272" s="198"/>
      <c r="CM272" s="198"/>
      <c r="CN272" s="198"/>
      <c r="CO272" s="198"/>
      <c r="CP272" s="198"/>
      <c r="CQ272" s="198"/>
      <c r="CR272" s="198"/>
      <c r="CS272" s="198"/>
      <c r="CT272" s="198"/>
      <c r="CU272" s="198"/>
      <c r="CV272" s="198"/>
      <c r="CW272" s="198"/>
      <c r="CX272" s="198"/>
      <c r="CY272" s="198"/>
      <c r="CZ272" s="198"/>
      <c r="DA272" s="198"/>
      <c r="DB272" s="198"/>
      <c r="DC272" s="198"/>
      <c r="DD272" s="198"/>
      <c r="DE272" s="198"/>
      <c r="DF272" s="198"/>
      <c r="DG272" s="198"/>
      <c r="DH272" s="198"/>
      <c r="DI272" s="198"/>
      <c r="DJ272" s="198"/>
      <c r="DK272" s="198"/>
      <c r="DL272" s="198"/>
      <c r="DM272" s="198"/>
      <c r="DN272" s="198"/>
      <c r="DO272" s="198"/>
      <c r="DP272" s="198"/>
      <c r="DQ272" s="198"/>
      <c r="DR272" s="198"/>
      <c r="DS272" s="198"/>
      <c r="DT272" s="198"/>
      <c r="DU272" s="198"/>
      <c r="DV272" s="198"/>
      <c r="DW272" s="198"/>
      <c r="DX272" s="198"/>
      <c r="DY272" s="198"/>
      <c r="DZ272" s="198"/>
      <c r="EA272" s="198"/>
      <c r="EB272" s="198"/>
      <c r="EC272" s="198"/>
      <c r="ED272" s="198"/>
      <c r="EE272" s="198"/>
      <c r="EF272" s="198"/>
      <c r="EG272" s="198"/>
      <c r="EH272" s="198"/>
      <c r="EI272" s="198"/>
      <c r="EJ272" s="198"/>
      <c r="EK272" s="198"/>
      <c r="EL272" s="198"/>
      <c r="EM272" s="198"/>
      <c r="EN272" s="198"/>
      <c r="EO272" s="198"/>
      <c r="EP272" s="198"/>
      <c r="EQ272" s="198"/>
      <c r="ER272" s="198"/>
      <c r="ES272" s="198"/>
      <c r="ET272" s="198"/>
      <c r="EU272" s="198"/>
      <c r="EV272" s="198"/>
      <c r="EW272" s="198"/>
      <c r="EX272" s="198"/>
      <c r="EY272" s="198"/>
      <c r="EZ272" s="198"/>
      <c r="FA272" s="198"/>
      <c r="FB272" s="198"/>
      <c r="FC272" s="198"/>
      <c r="FD272" s="198"/>
      <c r="FE272" s="198"/>
      <c r="FF272" s="198"/>
      <c r="FG272" s="198"/>
      <c r="FH272" s="198"/>
      <c r="FI272" s="198"/>
      <c r="FJ272" s="198"/>
      <c r="FK272" s="198"/>
      <c r="FL272" s="198"/>
      <c r="FM272" s="198"/>
      <c r="FN272" s="198"/>
      <c r="FO272" s="198"/>
      <c r="FP272" s="198"/>
      <c r="FQ272" s="198"/>
      <c r="FR272" s="198"/>
      <c r="FS272" s="198"/>
      <c r="FT272" s="198"/>
      <c r="FU272" s="198"/>
      <c r="FV272" s="198"/>
      <c r="FW272" s="198"/>
    </row>
    <row r="273" spans="1:179" s="200" customFormat="1" ht="45" x14ac:dyDescent="0.25">
      <c r="A273" s="194">
        <f t="shared" si="3"/>
        <v>258</v>
      </c>
      <c r="B273" s="195" t="s">
        <v>1609</v>
      </c>
      <c r="C273" s="196" t="s">
        <v>237</v>
      </c>
      <c r="D273" s="197">
        <v>0</v>
      </c>
      <c r="E273" s="197"/>
      <c r="F273" s="197">
        <v>0</v>
      </c>
      <c r="G273" s="197">
        <v>2014</v>
      </c>
      <c r="H273" s="197">
        <v>2015</v>
      </c>
      <c r="I273" s="197" t="s">
        <v>266</v>
      </c>
      <c r="J273" s="197" t="s">
        <v>266</v>
      </c>
      <c r="K273" s="197" t="s">
        <v>266</v>
      </c>
      <c r="L273" s="197" t="s">
        <v>266</v>
      </c>
      <c r="M273" s="198"/>
      <c r="N273" s="198"/>
      <c r="O273" s="198"/>
      <c r="P273" s="198"/>
      <c r="Q273" s="198"/>
      <c r="R273" s="198"/>
      <c r="S273" s="198"/>
      <c r="T273" s="198"/>
      <c r="U273" s="198"/>
      <c r="V273" s="198"/>
      <c r="W273" s="198"/>
      <c r="X273" s="198"/>
      <c r="Y273" s="198"/>
      <c r="Z273" s="198"/>
      <c r="AA273" s="198"/>
      <c r="AB273" s="198"/>
      <c r="AC273" s="198"/>
      <c r="AD273" s="198"/>
      <c r="AE273" s="198"/>
      <c r="AF273" s="198"/>
      <c r="AG273" s="198"/>
      <c r="AH273" s="198"/>
      <c r="AI273" s="198"/>
      <c r="AJ273" s="198"/>
      <c r="AK273" s="198"/>
      <c r="AL273" s="198"/>
      <c r="AM273" s="198"/>
      <c r="AN273" s="198"/>
      <c r="AO273" s="198"/>
      <c r="AP273" s="198"/>
      <c r="AQ273" s="198"/>
      <c r="AR273" s="198"/>
      <c r="AS273" s="198"/>
      <c r="AT273" s="198"/>
      <c r="AU273" s="198"/>
      <c r="AV273" s="198"/>
      <c r="AW273" s="198"/>
      <c r="AX273" s="198"/>
      <c r="AY273" s="198"/>
      <c r="AZ273" s="198"/>
      <c r="BA273" s="198"/>
      <c r="BB273" s="198"/>
      <c r="BC273" s="198"/>
      <c r="BD273" s="198"/>
      <c r="BE273" s="198"/>
      <c r="BF273" s="198"/>
      <c r="BG273" s="198"/>
      <c r="BH273" s="198"/>
      <c r="BI273" s="198"/>
      <c r="BJ273" s="198"/>
      <c r="BK273" s="198"/>
      <c r="BL273" s="198"/>
      <c r="BM273" s="198"/>
      <c r="BN273" s="198"/>
      <c r="BO273" s="198"/>
      <c r="BP273" s="198"/>
      <c r="BQ273" s="198"/>
      <c r="BR273" s="198"/>
      <c r="BS273" s="198"/>
      <c r="BT273" s="198"/>
      <c r="BU273" s="198"/>
      <c r="BV273" s="198"/>
      <c r="BW273" s="198"/>
      <c r="BX273" s="198"/>
      <c r="BY273" s="198"/>
      <c r="BZ273" s="198"/>
      <c r="CA273" s="198"/>
      <c r="CB273" s="198"/>
      <c r="CC273" s="198"/>
      <c r="CD273" s="198"/>
      <c r="CE273" s="198"/>
      <c r="CF273" s="198"/>
      <c r="CG273" s="198"/>
      <c r="CH273" s="198"/>
      <c r="CI273" s="198"/>
      <c r="CJ273" s="198"/>
      <c r="CK273" s="198"/>
      <c r="CL273" s="198"/>
      <c r="CM273" s="198"/>
      <c r="CN273" s="198"/>
      <c r="CO273" s="198"/>
      <c r="CP273" s="198"/>
      <c r="CQ273" s="198"/>
      <c r="CR273" s="198"/>
      <c r="CS273" s="198"/>
      <c r="CT273" s="198"/>
      <c r="CU273" s="198"/>
      <c r="CV273" s="198"/>
      <c r="CW273" s="198"/>
      <c r="CX273" s="198"/>
      <c r="CY273" s="198"/>
      <c r="CZ273" s="198"/>
      <c r="DA273" s="198"/>
      <c r="DB273" s="198"/>
      <c r="DC273" s="198"/>
      <c r="DD273" s="198"/>
      <c r="DE273" s="198"/>
      <c r="DF273" s="198"/>
      <c r="DG273" s="198"/>
      <c r="DH273" s="198"/>
      <c r="DI273" s="198"/>
      <c r="DJ273" s="198"/>
      <c r="DK273" s="198"/>
      <c r="DL273" s="198"/>
      <c r="DM273" s="198"/>
      <c r="DN273" s="198"/>
      <c r="DO273" s="198"/>
      <c r="DP273" s="198"/>
      <c r="DQ273" s="198"/>
      <c r="DR273" s="198"/>
      <c r="DS273" s="198"/>
      <c r="DT273" s="198"/>
      <c r="DU273" s="198"/>
      <c r="DV273" s="198"/>
      <c r="DW273" s="198"/>
      <c r="DX273" s="198"/>
      <c r="DY273" s="198"/>
      <c r="DZ273" s="198"/>
      <c r="EA273" s="198"/>
      <c r="EB273" s="198"/>
      <c r="EC273" s="198"/>
      <c r="ED273" s="198"/>
      <c r="EE273" s="198"/>
      <c r="EF273" s="198"/>
      <c r="EG273" s="198"/>
      <c r="EH273" s="198"/>
      <c r="EI273" s="198"/>
      <c r="EJ273" s="198"/>
      <c r="EK273" s="198"/>
      <c r="EL273" s="198"/>
      <c r="EM273" s="198"/>
      <c r="EN273" s="198"/>
      <c r="EO273" s="198"/>
      <c r="EP273" s="198"/>
      <c r="EQ273" s="198"/>
      <c r="ER273" s="198"/>
      <c r="ES273" s="198"/>
      <c r="ET273" s="198"/>
      <c r="EU273" s="198"/>
      <c r="EV273" s="198"/>
      <c r="EW273" s="198"/>
      <c r="EX273" s="198"/>
      <c r="EY273" s="198"/>
      <c r="EZ273" s="198"/>
      <c r="FA273" s="198"/>
      <c r="FB273" s="198"/>
      <c r="FC273" s="198"/>
      <c r="FD273" s="198"/>
      <c r="FE273" s="198"/>
      <c r="FF273" s="198"/>
      <c r="FG273" s="198"/>
      <c r="FH273" s="198"/>
      <c r="FI273" s="198"/>
      <c r="FJ273" s="198"/>
      <c r="FK273" s="198"/>
      <c r="FL273" s="198"/>
      <c r="FM273" s="198"/>
      <c r="FN273" s="198"/>
      <c r="FO273" s="198"/>
      <c r="FP273" s="198"/>
      <c r="FQ273" s="198"/>
      <c r="FR273" s="198"/>
      <c r="FS273" s="198"/>
      <c r="FT273" s="198"/>
      <c r="FU273" s="198"/>
      <c r="FV273" s="198"/>
      <c r="FW273" s="198"/>
    </row>
    <row r="274" spans="1:179" s="200" customFormat="1" ht="60" x14ac:dyDescent="0.25">
      <c r="A274" s="194">
        <f t="shared" ref="A274:A337" si="4">A273+1</f>
        <v>259</v>
      </c>
      <c r="B274" s="195" t="s">
        <v>1610</v>
      </c>
      <c r="C274" s="196" t="s">
        <v>237</v>
      </c>
      <c r="D274" s="197">
        <v>0</v>
      </c>
      <c r="E274" s="197"/>
      <c r="F274" s="197">
        <v>0</v>
      </c>
      <c r="G274" s="197">
        <v>2014</v>
      </c>
      <c r="H274" s="197">
        <v>2015</v>
      </c>
      <c r="I274" s="197" t="s">
        <v>266</v>
      </c>
      <c r="J274" s="197" t="s">
        <v>266</v>
      </c>
      <c r="K274" s="197" t="s">
        <v>266</v>
      </c>
      <c r="L274" s="197" t="s">
        <v>266</v>
      </c>
      <c r="M274" s="198"/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8"/>
      <c r="Y274" s="198"/>
      <c r="Z274" s="198"/>
      <c r="AA274" s="198"/>
      <c r="AB274" s="198"/>
      <c r="AC274" s="198"/>
      <c r="AD274" s="198"/>
      <c r="AE274" s="198"/>
      <c r="AF274" s="198"/>
      <c r="AG274" s="198"/>
      <c r="AH274" s="198"/>
      <c r="AI274" s="198"/>
      <c r="AJ274" s="198"/>
      <c r="AK274" s="198"/>
      <c r="AL274" s="198"/>
      <c r="AM274" s="198"/>
      <c r="AN274" s="198"/>
      <c r="AO274" s="198"/>
      <c r="AP274" s="198"/>
      <c r="AQ274" s="198"/>
      <c r="AR274" s="198"/>
      <c r="AS274" s="198"/>
      <c r="AT274" s="198"/>
      <c r="AU274" s="198"/>
      <c r="AV274" s="198"/>
      <c r="AW274" s="198"/>
      <c r="AX274" s="198"/>
      <c r="AY274" s="198"/>
      <c r="AZ274" s="198"/>
      <c r="BA274" s="198"/>
      <c r="BB274" s="198"/>
      <c r="BC274" s="198"/>
      <c r="BD274" s="198"/>
      <c r="BE274" s="198"/>
      <c r="BF274" s="198"/>
      <c r="BG274" s="198"/>
      <c r="BH274" s="198"/>
      <c r="BI274" s="198"/>
      <c r="BJ274" s="198"/>
      <c r="BK274" s="198"/>
      <c r="BL274" s="198"/>
      <c r="BM274" s="198"/>
      <c r="BN274" s="198"/>
      <c r="BO274" s="198"/>
      <c r="BP274" s="198"/>
      <c r="BQ274" s="198"/>
      <c r="BR274" s="198"/>
      <c r="BS274" s="198"/>
      <c r="BT274" s="198"/>
      <c r="BU274" s="198"/>
      <c r="BV274" s="198"/>
      <c r="BW274" s="198"/>
      <c r="BX274" s="198"/>
      <c r="BY274" s="198"/>
      <c r="BZ274" s="198"/>
      <c r="CA274" s="198"/>
      <c r="CB274" s="198"/>
      <c r="CC274" s="198"/>
      <c r="CD274" s="198"/>
      <c r="CE274" s="198"/>
      <c r="CF274" s="198"/>
      <c r="CG274" s="198"/>
      <c r="CH274" s="198"/>
      <c r="CI274" s="198"/>
      <c r="CJ274" s="198"/>
      <c r="CK274" s="198"/>
      <c r="CL274" s="198"/>
      <c r="CM274" s="198"/>
      <c r="CN274" s="198"/>
      <c r="CO274" s="198"/>
      <c r="CP274" s="198"/>
      <c r="CQ274" s="198"/>
      <c r="CR274" s="198"/>
      <c r="CS274" s="198"/>
      <c r="CT274" s="198"/>
      <c r="CU274" s="198"/>
      <c r="CV274" s="198"/>
      <c r="CW274" s="198"/>
      <c r="CX274" s="198"/>
      <c r="CY274" s="198"/>
      <c r="CZ274" s="198"/>
      <c r="DA274" s="198"/>
      <c r="DB274" s="198"/>
      <c r="DC274" s="198"/>
      <c r="DD274" s="198"/>
      <c r="DE274" s="198"/>
      <c r="DF274" s="198"/>
      <c r="DG274" s="198"/>
      <c r="DH274" s="198"/>
      <c r="DI274" s="198"/>
      <c r="DJ274" s="198"/>
      <c r="DK274" s="198"/>
      <c r="DL274" s="198"/>
      <c r="DM274" s="198"/>
      <c r="DN274" s="198"/>
      <c r="DO274" s="198"/>
      <c r="DP274" s="198"/>
      <c r="DQ274" s="198"/>
      <c r="DR274" s="198"/>
      <c r="DS274" s="198"/>
      <c r="DT274" s="198"/>
      <c r="DU274" s="198"/>
      <c r="DV274" s="198"/>
      <c r="DW274" s="198"/>
      <c r="DX274" s="198"/>
      <c r="DY274" s="198"/>
      <c r="DZ274" s="198"/>
      <c r="EA274" s="198"/>
      <c r="EB274" s="198"/>
      <c r="EC274" s="198"/>
      <c r="ED274" s="198"/>
      <c r="EE274" s="198"/>
      <c r="EF274" s="198"/>
      <c r="EG274" s="198"/>
      <c r="EH274" s="198"/>
      <c r="EI274" s="198"/>
      <c r="EJ274" s="198"/>
      <c r="EK274" s="198"/>
      <c r="EL274" s="198"/>
      <c r="EM274" s="198"/>
      <c r="EN274" s="198"/>
      <c r="EO274" s="198"/>
      <c r="EP274" s="198"/>
      <c r="EQ274" s="198"/>
      <c r="ER274" s="198"/>
      <c r="ES274" s="198"/>
      <c r="ET274" s="198"/>
      <c r="EU274" s="198"/>
      <c r="EV274" s="198"/>
      <c r="EW274" s="198"/>
      <c r="EX274" s="198"/>
      <c r="EY274" s="198"/>
      <c r="EZ274" s="198"/>
      <c r="FA274" s="198"/>
      <c r="FB274" s="198"/>
      <c r="FC274" s="198"/>
      <c r="FD274" s="198"/>
      <c r="FE274" s="198"/>
      <c r="FF274" s="198"/>
      <c r="FG274" s="198"/>
      <c r="FH274" s="198"/>
      <c r="FI274" s="198"/>
      <c r="FJ274" s="198"/>
      <c r="FK274" s="198"/>
      <c r="FL274" s="198"/>
      <c r="FM274" s="198"/>
      <c r="FN274" s="198"/>
      <c r="FO274" s="198"/>
      <c r="FP274" s="198"/>
      <c r="FQ274" s="198"/>
      <c r="FR274" s="198"/>
      <c r="FS274" s="198"/>
      <c r="FT274" s="198"/>
      <c r="FU274" s="198"/>
      <c r="FV274" s="198"/>
      <c r="FW274" s="198"/>
    </row>
    <row r="275" spans="1:179" s="200" customFormat="1" x14ac:dyDescent="0.25">
      <c r="A275" s="194">
        <f t="shared" si="4"/>
        <v>260</v>
      </c>
      <c r="B275" s="195" t="s">
        <v>274</v>
      </c>
      <c r="C275" s="196" t="s">
        <v>237</v>
      </c>
      <c r="D275" s="197">
        <v>0</v>
      </c>
      <c r="E275" s="197"/>
      <c r="F275" s="197">
        <v>0</v>
      </c>
      <c r="G275" s="197">
        <v>2014</v>
      </c>
      <c r="H275" s="197">
        <v>2015</v>
      </c>
      <c r="I275" s="197" t="s">
        <v>266</v>
      </c>
      <c r="J275" s="197" t="s">
        <v>266</v>
      </c>
      <c r="K275" s="197" t="s">
        <v>266</v>
      </c>
      <c r="L275" s="197" t="s">
        <v>266</v>
      </c>
      <c r="M275" s="198"/>
      <c r="N275" s="198"/>
      <c r="O275" s="198"/>
      <c r="P275" s="198"/>
      <c r="Q275" s="198"/>
      <c r="R275" s="198"/>
      <c r="S275" s="198"/>
      <c r="T275" s="198"/>
      <c r="U275" s="198"/>
      <c r="V275" s="198"/>
      <c r="W275" s="198"/>
      <c r="X275" s="198"/>
      <c r="Y275" s="198"/>
      <c r="Z275" s="198"/>
      <c r="AA275" s="198"/>
      <c r="AB275" s="198"/>
      <c r="AC275" s="198"/>
      <c r="AD275" s="198"/>
      <c r="AE275" s="198"/>
      <c r="AF275" s="198"/>
      <c r="AG275" s="198"/>
      <c r="AH275" s="198"/>
      <c r="AI275" s="198"/>
      <c r="AJ275" s="198"/>
      <c r="AK275" s="198"/>
      <c r="AL275" s="198"/>
      <c r="AM275" s="198"/>
      <c r="AN275" s="198"/>
      <c r="AO275" s="198"/>
      <c r="AP275" s="198"/>
      <c r="AQ275" s="198"/>
      <c r="AR275" s="198"/>
      <c r="AS275" s="198"/>
      <c r="AT275" s="198"/>
      <c r="AU275" s="198"/>
      <c r="AV275" s="198"/>
      <c r="AW275" s="198"/>
      <c r="AX275" s="198"/>
      <c r="AY275" s="198"/>
      <c r="AZ275" s="198"/>
      <c r="BA275" s="198"/>
      <c r="BB275" s="198"/>
      <c r="BC275" s="198"/>
      <c r="BD275" s="198"/>
      <c r="BE275" s="198"/>
      <c r="BF275" s="198"/>
      <c r="BG275" s="198"/>
      <c r="BH275" s="198"/>
      <c r="BI275" s="198"/>
      <c r="BJ275" s="198"/>
      <c r="BK275" s="198"/>
      <c r="BL275" s="198"/>
      <c r="BM275" s="198"/>
      <c r="BN275" s="198"/>
      <c r="BO275" s="198"/>
      <c r="BP275" s="198"/>
      <c r="BQ275" s="198"/>
      <c r="BR275" s="198"/>
      <c r="BS275" s="198"/>
      <c r="BT275" s="198"/>
      <c r="BU275" s="198"/>
      <c r="BV275" s="198"/>
      <c r="BW275" s="198"/>
      <c r="BX275" s="198"/>
      <c r="BY275" s="198"/>
      <c r="BZ275" s="198"/>
      <c r="CA275" s="198"/>
      <c r="CB275" s="198"/>
      <c r="CC275" s="198"/>
      <c r="CD275" s="198"/>
      <c r="CE275" s="198"/>
      <c r="CF275" s="198"/>
      <c r="CG275" s="198"/>
      <c r="CH275" s="198"/>
      <c r="CI275" s="198"/>
      <c r="CJ275" s="198"/>
      <c r="CK275" s="198"/>
      <c r="CL275" s="198"/>
      <c r="CM275" s="198"/>
      <c r="CN275" s="198"/>
      <c r="CO275" s="198"/>
      <c r="CP275" s="198"/>
      <c r="CQ275" s="198"/>
      <c r="CR275" s="198"/>
      <c r="CS275" s="198"/>
      <c r="CT275" s="198"/>
      <c r="CU275" s="198"/>
      <c r="CV275" s="198"/>
      <c r="CW275" s="198"/>
      <c r="CX275" s="198"/>
      <c r="CY275" s="198"/>
      <c r="CZ275" s="198"/>
      <c r="DA275" s="198"/>
      <c r="DB275" s="198"/>
      <c r="DC275" s="198"/>
      <c r="DD275" s="198"/>
      <c r="DE275" s="198"/>
      <c r="DF275" s="198"/>
      <c r="DG275" s="198"/>
      <c r="DH275" s="198"/>
      <c r="DI275" s="198"/>
      <c r="DJ275" s="198"/>
      <c r="DK275" s="198"/>
      <c r="DL275" s="198"/>
      <c r="DM275" s="198"/>
      <c r="DN275" s="198"/>
      <c r="DO275" s="198"/>
      <c r="DP275" s="198"/>
      <c r="DQ275" s="198"/>
      <c r="DR275" s="198"/>
      <c r="DS275" s="198"/>
      <c r="DT275" s="198"/>
      <c r="DU275" s="198"/>
      <c r="DV275" s="198"/>
      <c r="DW275" s="198"/>
      <c r="DX275" s="198"/>
      <c r="DY275" s="198"/>
      <c r="DZ275" s="198"/>
      <c r="EA275" s="198"/>
      <c r="EB275" s="198"/>
      <c r="EC275" s="198"/>
      <c r="ED275" s="198"/>
      <c r="EE275" s="198"/>
      <c r="EF275" s="198"/>
      <c r="EG275" s="198"/>
      <c r="EH275" s="198"/>
      <c r="EI275" s="198"/>
      <c r="EJ275" s="198"/>
      <c r="EK275" s="198"/>
      <c r="EL275" s="198"/>
      <c r="EM275" s="198"/>
      <c r="EN275" s="198"/>
      <c r="EO275" s="198"/>
      <c r="EP275" s="198"/>
      <c r="EQ275" s="198"/>
      <c r="ER275" s="198"/>
      <c r="ES275" s="198"/>
      <c r="ET275" s="198"/>
      <c r="EU275" s="198"/>
      <c r="EV275" s="198"/>
      <c r="EW275" s="198"/>
      <c r="EX275" s="198"/>
      <c r="EY275" s="198"/>
      <c r="EZ275" s="198"/>
      <c r="FA275" s="198"/>
      <c r="FB275" s="198"/>
      <c r="FC275" s="198"/>
      <c r="FD275" s="198"/>
      <c r="FE275" s="198"/>
      <c r="FF275" s="198"/>
      <c r="FG275" s="198"/>
      <c r="FH275" s="198"/>
      <c r="FI275" s="198"/>
      <c r="FJ275" s="198"/>
      <c r="FK275" s="198"/>
      <c r="FL275" s="198"/>
      <c r="FM275" s="198"/>
      <c r="FN275" s="198"/>
      <c r="FO275" s="198"/>
      <c r="FP275" s="198"/>
      <c r="FQ275" s="198"/>
      <c r="FR275" s="198"/>
      <c r="FS275" s="198"/>
      <c r="FT275" s="198"/>
      <c r="FU275" s="198"/>
      <c r="FV275" s="198"/>
      <c r="FW275" s="198"/>
    </row>
    <row r="276" spans="1:179" s="200" customFormat="1" x14ac:dyDescent="0.25">
      <c r="A276" s="194">
        <f t="shared" si="4"/>
        <v>261</v>
      </c>
      <c r="B276" s="195" t="s">
        <v>1611</v>
      </c>
      <c r="C276" s="196" t="s">
        <v>237</v>
      </c>
      <c r="D276" s="197">
        <v>0</v>
      </c>
      <c r="E276" s="197"/>
      <c r="F276" s="197">
        <v>0</v>
      </c>
      <c r="G276" s="197">
        <v>2014</v>
      </c>
      <c r="H276" s="197">
        <v>2015</v>
      </c>
      <c r="I276" s="197" t="s">
        <v>266</v>
      </c>
      <c r="J276" s="197" t="s">
        <v>266</v>
      </c>
      <c r="K276" s="197" t="s">
        <v>266</v>
      </c>
      <c r="L276" s="197" t="s">
        <v>266</v>
      </c>
      <c r="M276" s="198"/>
      <c r="N276" s="198"/>
      <c r="O276" s="198"/>
      <c r="P276" s="198"/>
      <c r="Q276" s="198"/>
      <c r="R276" s="198"/>
      <c r="S276" s="198"/>
      <c r="T276" s="198"/>
      <c r="U276" s="198"/>
      <c r="V276" s="198"/>
      <c r="W276" s="198"/>
      <c r="X276" s="198"/>
      <c r="Y276" s="198"/>
      <c r="Z276" s="198"/>
      <c r="AA276" s="198"/>
      <c r="AB276" s="198"/>
      <c r="AC276" s="198"/>
      <c r="AD276" s="198"/>
      <c r="AE276" s="198"/>
      <c r="AF276" s="198"/>
      <c r="AG276" s="198"/>
      <c r="AH276" s="198"/>
      <c r="AI276" s="198"/>
      <c r="AJ276" s="198"/>
      <c r="AK276" s="198"/>
      <c r="AL276" s="198"/>
      <c r="AM276" s="198"/>
      <c r="AN276" s="198"/>
      <c r="AO276" s="198"/>
      <c r="AP276" s="198"/>
      <c r="AQ276" s="198"/>
      <c r="AR276" s="198"/>
      <c r="AS276" s="198"/>
      <c r="AT276" s="198"/>
      <c r="AU276" s="198"/>
      <c r="AV276" s="198"/>
      <c r="AW276" s="198"/>
      <c r="AX276" s="198"/>
      <c r="AY276" s="198"/>
      <c r="AZ276" s="198"/>
      <c r="BA276" s="198"/>
      <c r="BB276" s="198"/>
      <c r="BC276" s="198"/>
      <c r="BD276" s="198"/>
      <c r="BE276" s="198"/>
      <c r="BF276" s="198"/>
      <c r="BG276" s="198"/>
      <c r="BH276" s="198"/>
      <c r="BI276" s="198"/>
      <c r="BJ276" s="198"/>
      <c r="BK276" s="198"/>
      <c r="BL276" s="198"/>
      <c r="BM276" s="198"/>
      <c r="BN276" s="198"/>
      <c r="BO276" s="198"/>
      <c r="BP276" s="198"/>
      <c r="BQ276" s="198"/>
      <c r="BR276" s="198"/>
      <c r="BS276" s="198"/>
      <c r="BT276" s="198"/>
      <c r="BU276" s="198"/>
      <c r="BV276" s="198"/>
      <c r="BW276" s="198"/>
      <c r="BX276" s="198"/>
      <c r="BY276" s="198"/>
      <c r="BZ276" s="198"/>
      <c r="CA276" s="198"/>
      <c r="CB276" s="198"/>
      <c r="CC276" s="198"/>
      <c r="CD276" s="198"/>
      <c r="CE276" s="198"/>
      <c r="CF276" s="198"/>
      <c r="CG276" s="198"/>
      <c r="CH276" s="198"/>
      <c r="CI276" s="198"/>
      <c r="CJ276" s="198"/>
      <c r="CK276" s="198"/>
      <c r="CL276" s="198"/>
      <c r="CM276" s="198"/>
      <c r="CN276" s="198"/>
      <c r="CO276" s="198"/>
      <c r="CP276" s="198"/>
      <c r="CQ276" s="198"/>
      <c r="CR276" s="198"/>
      <c r="CS276" s="198"/>
      <c r="CT276" s="198"/>
      <c r="CU276" s="198"/>
      <c r="CV276" s="198"/>
      <c r="CW276" s="198"/>
      <c r="CX276" s="198"/>
      <c r="CY276" s="198"/>
      <c r="CZ276" s="198"/>
      <c r="DA276" s="198"/>
      <c r="DB276" s="198"/>
      <c r="DC276" s="198"/>
      <c r="DD276" s="198"/>
      <c r="DE276" s="198"/>
      <c r="DF276" s="198"/>
      <c r="DG276" s="198"/>
      <c r="DH276" s="198"/>
      <c r="DI276" s="198"/>
      <c r="DJ276" s="198"/>
      <c r="DK276" s="198"/>
      <c r="DL276" s="198"/>
      <c r="DM276" s="198"/>
      <c r="DN276" s="198"/>
      <c r="DO276" s="198"/>
      <c r="DP276" s="198"/>
      <c r="DQ276" s="198"/>
      <c r="DR276" s="198"/>
      <c r="DS276" s="198"/>
      <c r="DT276" s="198"/>
      <c r="DU276" s="198"/>
      <c r="DV276" s="198"/>
      <c r="DW276" s="198"/>
      <c r="DX276" s="198"/>
      <c r="DY276" s="198"/>
      <c r="DZ276" s="198"/>
      <c r="EA276" s="198"/>
      <c r="EB276" s="198"/>
      <c r="EC276" s="198"/>
      <c r="ED276" s="198"/>
      <c r="EE276" s="198"/>
      <c r="EF276" s="198"/>
      <c r="EG276" s="198"/>
      <c r="EH276" s="198"/>
      <c r="EI276" s="198"/>
      <c r="EJ276" s="198"/>
      <c r="EK276" s="198"/>
      <c r="EL276" s="198"/>
      <c r="EM276" s="198"/>
      <c r="EN276" s="198"/>
      <c r="EO276" s="198"/>
      <c r="EP276" s="198"/>
      <c r="EQ276" s="198"/>
      <c r="ER276" s="198"/>
      <c r="ES276" s="198"/>
      <c r="ET276" s="198"/>
      <c r="EU276" s="198"/>
      <c r="EV276" s="198"/>
      <c r="EW276" s="198"/>
      <c r="EX276" s="198"/>
      <c r="EY276" s="198"/>
      <c r="EZ276" s="198"/>
      <c r="FA276" s="198"/>
      <c r="FB276" s="198"/>
      <c r="FC276" s="198"/>
      <c r="FD276" s="198"/>
      <c r="FE276" s="198"/>
      <c r="FF276" s="198"/>
      <c r="FG276" s="198"/>
      <c r="FH276" s="198"/>
      <c r="FI276" s="198"/>
      <c r="FJ276" s="198"/>
      <c r="FK276" s="198"/>
      <c r="FL276" s="198"/>
      <c r="FM276" s="198"/>
      <c r="FN276" s="198"/>
      <c r="FO276" s="198"/>
      <c r="FP276" s="198"/>
      <c r="FQ276" s="198"/>
      <c r="FR276" s="198"/>
      <c r="FS276" s="198"/>
      <c r="FT276" s="198"/>
      <c r="FU276" s="198"/>
      <c r="FV276" s="198"/>
      <c r="FW276" s="198"/>
    </row>
    <row r="277" spans="1:179" s="200" customFormat="1" x14ac:dyDescent="0.25">
      <c r="A277" s="194">
        <f t="shared" si="4"/>
        <v>262</v>
      </c>
      <c r="B277" s="195" t="s">
        <v>1612</v>
      </c>
      <c r="C277" s="196" t="s">
        <v>237</v>
      </c>
      <c r="D277" s="197">
        <v>0</v>
      </c>
      <c r="E277" s="197"/>
      <c r="F277" s="197">
        <v>0</v>
      </c>
      <c r="G277" s="197">
        <v>2014</v>
      </c>
      <c r="H277" s="197">
        <v>2015</v>
      </c>
      <c r="I277" s="197" t="s">
        <v>266</v>
      </c>
      <c r="J277" s="197" t="s">
        <v>266</v>
      </c>
      <c r="K277" s="197" t="s">
        <v>266</v>
      </c>
      <c r="L277" s="197" t="s">
        <v>266</v>
      </c>
      <c r="M277" s="198"/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8"/>
      <c r="Y277" s="198"/>
      <c r="Z277" s="198"/>
      <c r="AA277" s="198"/>
      <c r="AB277" s="198"/>
      <c r="AC277" s="198"/>
      <c r="AD277" s="198"/>
      <c r="AE277" s="198"/>
      <c r="AF277" s="198"/>
      <c r="AG277" s="198"/>
      <c r="AH277" s="198"/>
      <c r="AI277" s="198"/>
      <c r="AJ277" s="198"/>
      <c r="AK277" s="198"/>
      <c r="AL277" s="198"/>
      <c r="AM277" s="198"/>
      <c r="AN277" s="198"/>
      <c r="AO277" s="198"/>
      <c r="AP277" s="198"/>
      <c r="AQ277" s="198"/>
      <c r="AR277" s="198"/>
      <c r="AS277" s="198"/>
      <c r="AT277" s="198"/>
      <c r="AU277" s="198"/>
      <c r="AV277" s="198"/>
      <c r="AW277" s="198"/>
      <c r="AX277" s="198"/>
      <c r="AY277" s="198"/>
      <c r="AZ277" s="198"/>
      <c r="BA277" s="198"/>
      <c r="BB277" s="198"/>
      <c r="BC277" s="198"/>
      <c r="BD277" s="198"/>
      <c r="BE277" s="198"/>
      <c r="BF277" s="198"/>
      <c r="BG277" s="198"/>
      <c r="BH277" s="198"/>
      <c r="BI277" s="198"/>
      <c r="BJ277" s="198"/>
      <c r="BK277" s="198"/>
      <c r="BL277" s="198"/>
      <c r="BM277" s="198"/>
      <c r="BN277" s="198"/>
      <c r="BO277" s="198"/>
      <c r="BP277" s="198"/>
      <c r="BQ277" s="198"/>
      <c r="BR277" s="198"/>
      <c r="BS277" s="198"/>
      <c r="BT277" s="198"/>
      <c r="BU277" s="198"/>
      <c r="BV277" s="198"/>
      <c r="BW277" s="198"/>
      <c r="BX277" s="198"/>
      <c r="BY277" s="198"/>
      <c r="BZ277" s="198"/>
      <c r="CA277" s="198"/>
      <c r="CB277" s="198"/>
      <c r="CC277" s="198"/>
      <c r="CD277" s="198"/>
      <c r="CE277" s="198"/>
      <c r="CF277" s="198"/>
      <c r="CG277" s="198"/>
      <c r="CH277" s="198"/>
      <c r="CI277" s="198"/>
      <c r="CJ277" s="198"/>
      <c r="CK277" s="198"/>
      <c r="CL277" s="198"/>
      <c r="CM277" s="198"/>
      <c r="CN277" s="198"/>
      <c r="CO277" s="198"/>
      <c r="CP277" s="198"/>
      <c r="CQ277" s="198"/>
      <c r="CR277" s="198"/>
      <c r="CS277" s="198"/>
      <c r="CT277" s="198"/>
      <c r="CU277" s="198"/>
      <c r="CV277" s="198"/>
      <c r="CW277" s="198"/>
      <c r="CX277" s="198"/>
      <c r="CY277" s="198"/>
      <c r="CZ277" s="198"/>
      <c r="DA277" s="198"/>
      <c r="DB277" s="198"/>
      <c r="DC277" s="198"/>
      <c r="DD277" s="198"/>
      <c r="DE277" s="198"/>
      <c r="DF277" s="198"/>
      <c r="DG277" s="198"/>
      <c r="DH277" s="198"/>
      <c r="DI277" s="198"/>
      <c r="DJ277" s="198"/>
      <c r="DK277" s="198"/>
      <c r="DL277" s="198"/>
      <c r="DM277" s="198"/>
      <c r="DN277" s="198"/>
      <c r="DO277" s="198"/>
      <c r="DP277" s="198"/>
      <c r="DQ277" s="198"/>
      <c r="DR277" s="198"/>
      <c r="DS277" s="198"/>
      <c r="DT277" s="198"/>
      <c r="DU277" s="198"/>
      <c r="DV277" s="198"/>
      <c r="DW277" s="198"/>
      <c r="DX277" s="198"/>
      <c r="DY277" s="198"/>
      <c r="DZ277" s="198"/>
      <c r="EA277" s="198"/>
      <c r="EB277" s="198"/>
      <c r="EC277" s="198"/>
      <c r="ED277" s="198"/>
      <c r="EE277" s="198"/>
      <c r="EF277" s="198"/>
      <c r="EG277" s="198"/>
      <c r="EH277" s="198"/>
      <c r="EI277" s="198"/>
      <c r="EJ277" s="198"/>
      <c r="EK277" s="198"/>
      <c r="EL277" s="198"/>
      <c r="EM277" s="198"/>
      <c r="EN277" s="198"/>
      <c r="EO277" s="198"/>
      <c r="EP277" s="198"/>
      <c r="EQ277" s="198"/>
      <c r="ER277" s="198"/>
      <c r="ES277" s="198"/>
      <c r="ET277" s="198"/>
      <c r="EU277" s="198"/>
      <c r="EV277" s="198"/>
      <c r="EW277" s="198"/>
      <c r="EX277" s="198"/>
      <c r="EY277" s="198"/>
      <c r="EZ277" s="198"/>
      <c r="FA277" s="198"/>
      <c r="FB277" s="198"/>
      <c r="FC277" s="198"/>
      <c r="FD277" s="198"/>
      <c r="FE277" s="198"/>
      <c r="FF277" s="198"/>
      <c r="FG277" s="198"/>
      <c r="FH277" s="198"/>
      <c r="FI277" s="198"/>
      <c r="FJ277" s="198"/>
      <c r="FK277" s="198"/>
      <c r="FL277" s="198"/>
      <c r="FM277" s="198"/>
      <c r="FN277" s="198"/>
      <c r="FO277" s="198"/>
      <c r="FP277" s="198"/>
      <c r="FQ277" s="198"/>
      <c r="FR277" s="198"/>
      <c r="FS277" s="198"/>
      <c r="FT277" s="198"/>
      <c r="FU277" s="198"/>
      <c r="FV277" s="198"/>
      <c r="FW277" s="198"/>
    </row>
    <row r="278" spans="1:179" s="200" customFormat="1" x14ac:dyDescent="0.25">
      <c r="A278" s="194">
        <f t="shared" si="4"/>
        <v>263</v>
      </c>
      <c r="B278" s="195" t="s">
        <v>1613</v>
      </c>
      <c r="C278" s="196" t="s">
        <v>237</v>
      </c>
      <c r="D278" s="197">
        <v>0</v>
      </c>
      <c r="E278" s="197"/>
      <c r="F278" s="197">
        <v>0</v>
      </c>
      <c r="G278" s="197">
        <v>2014</v>
      </c>
      <c r="H278" s="197">
        <v>2015</v>
      </c>
      <c r="I278" s="197" t="s">
        <v>266</v>
      </c>
      <c r="J278" s="197" t="s">
        <v>266</v>
      </c>
      <c r="K278" s="197" t="s">
        <v>266</v>
      </c>
      <c r="L278" s="197" t="s">
        <v>266</v>
      </c>
      <c r="M278" s="198"/>
      <c r="N278" s="198"/>
      <c r="O278" s="198"/>
      <c r="P278" s="198"/>
      <c r="Q278" s="198"/>
      <c r="R278" s="198"/>
      <c r="S278" s="198"/>
      <c r="T278" s="198"/>
      <c r="U278" s="198"/>
      <c r="V278" s="198"/>
      <c r="W278" s="198"/>
      <c r="X278" s="198"/>
      <c r="Y278" s="198"/>
      <c r="Z278" s="198"/>
      <c r="AA278" s="198"/>
      <c r="AB278" s="198"/>
      <c r="AC278" s="198"/>
      <c r="AD278" s="198"/>
      <c r="AE278" s="198"/>
      <c r="AF278" s="198"/>
      <c r="AG278" s="198"/>
      <c r="AH278" s="198"/>
      <c r="AI278" s="198"/>
      <c r="AJ278" s="198"/>
      <c r="AK278" s="198"/>
      <c r="AL278" s="198"/>
      <c r="AM278" s="198"/>
      <c r="AN278" s="198"/>
      <c r="AO278" s="198"/>
      <c r="AP278" s="198"/>
      <c r="AQ278" s="198"/>
      <c r="AR278" s="198"/>
      <c r="AS278" s="198"/>
      <c r="AT278" s="198"/>
      <c r="AU278" s="198"/>
      <c r="AV278" s="198"/>
      <c r="AW278" s="198"/>
      <c r="AX278" s="198"/>
      <c r="AY278" s="198"/>
      <c r="AZ278" s="198"/>
      <c r="BA278" s="198"/>
      <c r="BB278" s="198"/>
      <c r="BC278" s="198"/>
      <c r="BD278" s="198"/>
      <c r="BE278" s="198"/>
      <c r="BF278" s="198"/>
      <c r="BG278" s="198"/>
      <c r="BH278" s="198"/>
      <c r="BI278" s="198"/>
      <c r="BJ278" s="198"/>
      <c r="BK278" s="198"/>
      <c r="BL278" s="198"/>
      <c r="BM278" s="198"/>
      <c r="BN278" s="198"/>
      <c r="BO278" s="198"/>
      <c r="BP278" s="198"/>
      <c r="BQ278" s="198"/>
      <c r="BR278" s="198"/>
      <c r="BS278" s="198"/>
      <c r="BT278" s="198"/>
      <c r="BU278" s="198"/>
      <c r="BV278" s="198"/>
      <c r="BW278" s="198"/>
      <c r="BX278" s="198"/>
      <c r="BY278" s="198"/>
      <c r="BZ278" s="198"/>
      <c r="CA278" s="198"/>
      <c r="CB278" s="198"/>
      <c r="CC278" s="198"/>
      <c r="CD278" s="198"/>
      <c r="CE278" s="198"/>
      <c r="CF278" s="198"/>
      <c r="CG278" s="198"/>
      <c r="CH278" s="198"/>
      <c r="CI278" s="198"/>
      <c r="CJ278" s="198"/>
      <c r="CK278" s="198"/>
      <c r="CL278" s="198"/>
      <c r="CM278" s="198"/>
      <c r="CN278" s="198"/>
      <c r="CO278" s="198"/>
      <c r="CP278" s="198"/>
      <c r="CQ278" s="198"/>
      <c r="CR278" s="198"/>
      <c r="CS278" s="198"/>
      <c r="CT278" s="198"/>
      <c r="CU278" s="198"/>
      <c r="CV278" s="198"/>
      <c r="CW278" s="198"/>
      <c r="CX278" s="198"/>
      <c r="CY278" s="198"/>
      <c r="CZ278" s="198"/>
      <c r="DA278" s="198"/>
      <c r="DB278" s="198"/>
      <c r="DC278" s="198"/>
      <c r="DD278" s="198"/>
      <c r="DE278" s="198"/>
      <c r="DF278" s="198"/>
      <c r="DG278" s="198"/>
      <c r="DH278" s="198"/>
      <c r="DI278" s="198"/>
      <c r="DJ278" s="198"/>
      <c r="DK278" s="198"/>
      <c r="DL278" s="198"/>
      <c r="DM278" s="198"/>
      <c r="DN278" s="198"/>
      <c r="DO278" s="198"/>
      <c r="DP278" s="198"/>
      <c r="DQ278" s="198"/>
      <c r="DR278" s="198"/>
      <c r="DS278" s="198"/>
      <c r="DT278" s="198"/>
      <c r="DU278" s="198"/>
      <c r="DV278" s="198"/>
      <c r="DW278" s="198"/>
      <c r="DX278" s="198"/>
      <c r="DY278" s="198"/>
      <c r="DZ278" s="198"/>
      <c r="EA278" s="198"/>
      <c r="EB278" s="198"/>
      <c r="EC278" s="198"/>
      <c r="ED278" s="198"/>
      <c r="EE278" s="198"/>
      <c r="EF278" s="198"/>
      <c r="EG278" s="198"/>
      <c r="EH278" s="198"/>
      <c r="EI278" s="198"/>
      <c r="EJ278" s="198"/>
      <c r="EK278" s="198"/>
      <c r="EL278" s="198"/>
      <c r="EM278" s="198"/>
      <c r="EN278" s="198"/>
      <c r="EO278" s="198"/>
      <c r="EP278" s="198"/>
      <c r="EQ278" s="198"/>
      <c r="ER278" s="198"/>
      <c r="ES278" s="198"/>
      <c r="ET278" s="198"/>
      <c r="EU278" s="198"/>
      <c r="EV278" s="198"/>
      <c r="EW278" s="198"/>
      <c r="EX278" s="198"/>
      <c r="EY278" s="198"/>
      <c r="EZ278" s="198"/>
      <c r="FA278" s="198"/>
      <c r="FB278" s="198"/>
      <c r="FC278" s="198"/>
      <c r="FD278" s="198"/>
      <c r="FE278" s="198"/>
      <c r="FF278" s="198"/>
      <c r="FG278" s="198"/>
      <c r="FH278" s="198"/>
      <c r="FI278" s="198"/>
      <c r="FJ278" s="198"/>
      <c r="FK278" s="198"/>
      <c r="FL278" s="198"/>
      <c r="FM278" s="198"/>
      <c r="FN278" s="198"/>
      <c r="FO278" s="198"/>
      <c r="FP278" s="198"/>
      <c r="FQ278" s="198"/>
      <c r="FR278" s="198"/>
      <c r="FS278" s="198"/>
      <c r="FT278" s="198"/>
      <c r="FU278" s="198"/>
      <c r="FV278" s="198"/>
      <c r="FW278" s="198"/>
    </row>
    <row r="279" spans="1:179" s="200" customFormat="1" x14ac:dyDescent="0.25">
      <c r="A279" s="194">
        <f t="shared" si="4"/>
        <v>264</v>
      </c>
      <c r="B279" s="195" t="s">
        <v>1614</v>
      </c>
      <c r="C279" s="196" t="s">
        <v>237</v>
      </c>
      <c r="D279" s="197">
        <v>0</v>
      </c>
      <c r="E279" s="197"/>
      <c r="F279" s="197">
        <v>0</v>
      </c>
      <c r="G279" s="197">
        <v>2014</v>
      </c>
      <c r="H279" s="197">
        <v>2015</v>
      </c>
      <c r="I279" s="197" t="s">
        <v>266</v>
      </c>
      <c r="J279" s="197" t="s">
        <v>266</v>
      </c>
      <c r="K279" s="197" t="s">
        <v>266</v>
      </c>
      <c r="L279" s="197" t="s">
        <v>266</v>
      </c>
      <c r="M279" s="198"/>
      <c r="N279" s="198"/>
      <c r="O279" s="198"/>
      <c r="P279" s="198"/>
      <c r="Q279" s="198"/>
      <c r="R279" s="198"/>
      <c r="S279" s="198"/>
      <c r="T279" s="198"/>
      <c r="U279" s="198"/>
      <c r="V279" s="198"/>
      <c r="W279" s="198"/>
      <c r="X279" s="198"/>
      <c r="Y279" s="198"/>
      <c r="Z279" s="198"/>
      <c r="AA279" s="198"/>
      <c r="AB279" s="198"/>
      <c r="AC279" s="198"/>
      <c r="AD279" s="198"/>
      <c r="AE279" s="198"/>
      <c r="AF279" s="198"/>
      <c r="AG279" s="198"/>
      <c r="AH279" s="198"/>
      <c r="AI279" s="198"/>
      <c r="AJ279" s="198"/>
      <c r="AK279" s="198"/>
      <c r="AL279" s="198"/>
      <c r="AM279" s="198"/>
      <c r="AN279" s="198"/>
      <c r="AO279" s="198"/>
      <c r="AP279" s="198"/>
      <c r="AQ279" s="198"/>
      <c r="AR279" s="198"/>
      <c r="AS279" s="198"/>
      <c r="AT279" s="198"/>
      <c r="AU279" s="198"/>
      <c r="AV279" s="198"/>
      <c r="AW279" s="198"/>
      <c r="AX279" s="198"/>
      <c r="AY279" s="198"/>
      <c r="AZ279" s="198"/>
      <c r="BA279" s="198"/>
      <c r="BB279" s="198"/>
      <c r="BC279" s="198"/>
      <c r="BD279" s="198"/>
      <c r="BE279" s="198"/>
      <c r="BF279" s="198"/>
      <c r="BG279" s="198"/>
      <c r="BH279" s="198"/>
      <c r="BI279" s="198"/>
      <c r="BJ279" s="198"/>
      <c r="BK279" s="198"/>
      <c r="BL279" s="198"/>
      <c r="BM279" s="198"/>
      <c r="BN279" s="198"/>
      <c r="BO279" s="198"/>
      <c r="BP279" s="198"/>
      <c r="BQ279" s="198"/>
      <c r="BR279" s="198"/>
      <c r="BS279" s="198"/>
      <c r="BT279" s="198"/>
      <c r="BU279" s="198"/>
      <c r="BV279" s="198"/>
      <c r="BW279" s="198"/>
      <c r="BX279" s="198"/>
      <c r="BY279" s="198"/>
      <c r="BZ279" s="198"/>
      <c r="CA279" s="198"/>
      <c r="CB279" s="198"/>
      <c r="CC279" s="198"/>
      <c r="CD279" s="198"/>
      <c r="CE279" s="198"/>
      <c r="CF279" s="198"/>
      <c r="CG279" s="198"/>
      <c r="CH279" s="198"/>
      <c r="CI279" s="198"/>
      <c r="CJ279" s="198"/>
      <c r="CK279" s="198"/>
      <c r="CL279" s="198"/>
      <c r="CM279" s="198"/>
      <c r="CN279" s="198"/>
      <c r="CO279" s="198"/>
      <c r="CP279" s="198"/>
      <c r="CQ279" s="198"/>
      <c r="CR279" s="198"/>
      <c r="CS279" s="198"/>
      <c r="CT279" s="198"/>
      <c r="CU279" s="198"/>
      <c r="CV279" s="198"/>
      <c r="CW279" s="198"/>
      <c r="CX279" s="198"/>
      <c r="CY279" s="198"/>
      <c r="CZ279" s="198"/>
      <c r="DA279" s="198"/>
      <c r="DB279" s="198"/>
      <c r="DC279" s="198"/>
      <c r="DD279" s="198"/>
      <c r="DE279" s="198"/>
      <c r="DF279" s="198"/>
      <c r="DG279" s="198"/>
      <c r="DH279" s="198"/>
      <c r="DI279" s="198"/>
      <c r="DJ279" s="198"/>
      <c r="DK279" s="198"/>
      <c r="DL279" s="198"/>
      <c r="DM279" s="198"/>
      <c r="DN279" s="198"/>
      <c r="DO279" s="198"/>
      <c r="DP279" s="198"/>
      <c r="DQ279" s="198"/>
      <c r="DR279" s="198"/>
      <c r="DS279" s="198"/>
      <c r="DT279" s="198"/>
      <c r="DU279" s="198"/>
      <c r="DV279" s="198"/>
      <c r="DW279" s="198"/>
      <c r="DX279" s="198"/>
      <c r="DY279" s="198"/>
      <c r="DZ279" s="198"/>
      <c r="EA279" s="198"/>
      <c r="EB279" s="198"/>
      <c r="EC279" s="198"/>
      <c r="ED279" s="198"/>
      <c r="EE279" s="198"/>
      <c r="EF279" s="198"/>
      <c r="EG279" s="198"/>
      <c r="EH279" s="198"/>
      <c r="EI279" s="198"/>
      <c r="EJ279" s="198"/>
      <c r="EK279" s="198"/>
      <c r="EL279" s="198"/>
      <c r="EM279" s="198"/>
      <c r="EN279" s="198"/>
      <c r="EO279" s="198"/>
      <c r="EP279" s="198"/>
      <c r="EQ279" s="198"/>
      <c r="ER279" s="198"/>
      <c r="ES279" s="198"/>
      <c r="ET279" s="198"/>
      <c r="EU279" s="198"/>
      <c r="EV279" s="198"/>
      <c r="EW279" s="198"/>
      <c r="EX279" s="198"/>
      <c r="EY279" s="198"/>
      <c r="EZ279" s="198"/>
      <c r="FA279" s="198"/>
      <c r="FB279" s="198"/>
      <c r="FC279" s="198"/>
      <c r="FD279" s="198"/>
      <c r="FE279" s="198"/>
      <c r="FF279" s="198"/>
      <c r="FG279" s="198"/>
      <c r="FH279" s="198"/>
      <c r="FI279" s="198"/>
      <c r="FJ279" s="198"/>
      <c r="FK279" s="198"/>
      <c r="FL279" s="198"/>
      <c r="FM279" s="198"/>
      <c r="FN279" s="198"/>
      <c r="FO279" s="198"/>
      <c r="FP279" s="198"/>
      <c r="FQ279" s="198"/>
      <c r="FR279" s="198"/>
      <c r="FS279" s="198"/>
      <c r="FT279" s="198"/>
      <c r="FU279" s="198"/>
      <c r="FV279" s="198"/>
      <c r="FW279" s="198"/>
    </row>
    <row r="280" spans="1:179" s="200" customFormat="1" ht="45" x14ac:dyDescent="0.25">
      <c r="A280" s="194">
        <f t="shared" si="4"/>
        <v>265</v>
      </c>
      <c r="B280" s="195" t="s">
        <v>1615</v>
      </c>
      <c r="C280" s="196" t="s">
        <v>237</v>
      </c>
      <c r="D280" s="197">
        <v>0</v>
      </c>
      <c r="E280" s="197"/>
      <c r="F280" s="197">
        <v>0</v>
      </c>
      <c r="G280" s="197">
        <v>2014</v>
      </c>
      <c r="H280" s="197">
        <v>2015</v>
      </c>
      <c r="I280" s="197" t="s">
        <v>266</v>
      </c>
      <c r="J280" s="197" t="s">
        <v>266</v>
      </c>
      <c r="K280" s="197" t="s">
        <v>266</v>
      </c>
      <c r="L280" s="197" t="s">
        <v>266</v>
      </c>
      <c r="M280" s="198"/>
      <c r="N280" s="198"/>
      <c r="O280" s="198"/>
      <c r="P280" s="198"/>
      <c r="Q280" s="198"/>
      <c r="R280" s="198"/>
      <c r="S280" s="198"/>
      <c r="T280" s="198"/>
      <c r="U280" s="198"/>
      <c r="V280" s="198"/>
      <c r="W280" s="198"/>
      <c r="X280" s="198"/>
      <c r="Y280" s="198"/>
      <c r="Z280" s="198"/>
      <c r="AA280" s="198"/>
      <c r="AB280" s="198"/>
      <c r="AC280" s="198"/>
      <c r="AD280" s="198"/>
      <c r="AE280" s="198"/>
      <c r="AF280" s="198"/>
      <c r="AG280" s="198"/>
      <c r="AH280" s="198"/>
      <c r="AI280" s="198"/>
      <c r="AJ280" s="198"/>
      <c r="AK280" s="198"/>
      <c r="AL280" s="198"/>
      <c r="AM280" s="198"/>
      <c r="AN280" s="198"/>
      <c r="AO280" s="198"/>
      <c r="AP280" s="198"/>
      <c r="AQ280" s="198"/>
      <c r="AR280" s="198"/>
      <c r="AS280" s="198"/>
      <c r="AT280" s="198"/>
      <c r="AU280" s="198"/>
      <c r="AV280" s="198"/>
      <c r="AW280" s="198"/>
      <c r="AX280" s="198"/>
      <c r="AY280" s="198"/>
      <c r="AZ280" s="198"/>
      <c r="BA280" s="198"/>
      <c r="BB280" s="198"/>
      <c r="BC280" s="198"/>
      <c r="BD280" s="198"/>
      <c r="BE280" s="198"/>
      <c r="BF280" s="198"/>
      <c r="BG280" s="198"/>
      <c r="BH280" s="198"/>
      <c r="BI280" s="198"/>
      <c r="BJ280" s="198"/>
      <c r="BK280" s="198"/>
      <c r="BL280" s="198"/>
      <c r="BM280" s="198"/>
      <c r="BN280" s="198"/>
      <c r="BO280" s="198"/>
      <c r="BP280" s="198"/>
      <c r="BQ280" s="198"/>
      <c r="BR280" s="198"/>
      <c r="BS280" s="198"/>
      <c r="BT280" s="198"/>
      <c r="BU280" s="198"/>
      <c r="BV280" s="198"/>
      <c r="BW280" s="198"/>
      <c r="BX280" s="198"/>
      <c r="BY280" s="198"/>
      <c r="BZ280" s="198"/>
      <c r="CA280" s="198"/>
      <c r="CB280" s="198"/>
      <c r="CC280" s="198"/>
      <c r="CD280" s="198"/>
      <c r="CE280" s="198"/>
      <c r="CF280" s="198"/>
      <c r="CG280" s="198"/>
      <c r="CH280" s="198"/>
      <c r="CI280" s="198"/>
      <c r="CJ280" s="198"/>
      <c r="CK280" s="198"/>
      <c r="CL280" s="198"/>
      <c r="CM280" s="198"/>
      <c r="CN280" s="198"/>
      <c r="CO280" s="198"/>
      <c r="CP280" s="198"/>
      <c r="CQ280" s="198"/>
      <c r="CR280" s="198"/>
      <c r="CS280" s="198"/>
      <c r="CT280" s="198"/>
      <c r="CU280" s="198"/>
      <c r="CV280" s="198"/>
      <c r="CW280" s="198"/>
      <c r="CX280" s="198"/>
      <c r="CY280" s="198"/>
      <c r="CZ280" s="198"/>
      <c r="DA280" s="198"/>
      <c r="DB280" s="198"/>
      <c r="DC280" s="198"/>
      <c r="DD280" s="198"/>
      <c r="DE280" s="198"/>
      <c r="DF280" s="198"/>
      <c r="DG280" s="198"/>
      <c r="DH280" s="198"/>
      <c r="DI280" s="198"/>
      <c r="DJ280" s="198"/>
      <c r="DK280" s="198"/>
      <c r="DL280" s="198"/>
      <c r="DM280" s="198"/>
      <c r="DN280" s="198"/>
      <c r="DO280" s="198"/>
      <c r="DP280" s="198"/>
      <c r="DQ280" s="198"/>
      <c r="DR280" s="198"/>
      <c r="DS280" s="198"/>
      <c r="DT280" s="198"/>
      <c r="DU280" s="198"/>
      <c r="DV280" s="198"/>
      <c r="DW280" s="198"/>
      <c r="DX280" s="198"/>
      <c r="DY280" s="198"/>
      <c r="DZ280" s="198"/>
      <c r="EA280" s="198"/>
      <c r="EB280" s="198"/>
      <c r="EC280" s="198"/>
      <c r="ED280" s="198"/>
      <c r="EE280" s="198"/>
      <c r="EF280" s="198"/>
      <c r="EG280" s="198"/>
      <c r="EH280" s="198"/>
      <c r="EI280" s="198"/>
      <c r="EJ280" s="198"/>
      <c r="EK280" s="198"/>
      <c r="EL280" s="198"/>
      <c r="EM280" s="198"/>
      <c r="EN280" s="198"/>
      <c r="EO280" s="198"/>
      <c r="EP280" s="198"/>
      <c r="EQ280" s="198"/>
      <c r="ER280" s="198"/>
      <c r="ES280" s="198"/>
      <c r="ET280" s="198"/>
      <c r="EU280" s="198"/>
      <c r="EV280" s="198"/>
      <c r="EW280" s="198"/>
      <c r="EX280" s="198"/>
      <c r="EY280" s="198"/>
      <c r="EZ280" s="198"/>
      <c r="FA280" s="198"/>
      <c r="FB280" s="198"/>
      <c r="FC280" s="198"/>
      <c r="FD280" s="198"/>
      <c r="FE280" s="198"/>
      <c r="FF280" s="198"/>
      <c r="FG280" s="198"/>
      <c r="FH280" s="198"/>
      <c r="FI280" s="198"/>
      <c r="FJ280" s="198"/>
      <c r="FK280" s="198"/>
      <c r="FL280" s="198"/>
      <c r="FM280" s="198"/>
      <c r="FN280" s="198"/>
      <c r="FO280" s="198"/>
      <c r="FP280" s="198"/>
      <c r="FQ280" s="198"/>
      <c r="FR280" s="198"/>
      <c r="FS280" s="198"/>
      <c r="FT280" s="198"/>
      <c r="FU280" s="198"/>
      <c r="FV280" s="198"/>
      <c r="FW280" s="198"/>
    </row>
    <row r="281" spans="1:179" s="200" customFormat="1" ht="60" x14ac:dyDescent="0.25">
      <c r="A281" s="194">
        <f t="shared" si="4"/>
        <v>266</v>
      </c>
      <c r="B281" s="195" t="s">
        <v>1616</v>
      </c>
      <c r="C281" s="196" t="s">
        <v>237</v>
      </c>
      <c r="D281" s="197">
        <v>0</v>
      </c>
      <c r="E281" s="197"/>
      <c r="F281" s="197">
        <v>0</v>
      </c>
      <c r="G281" s="197">
        <v>2014</v>
      </c>
      <c r="H281" s="197">
        <v>2015</v>
      </c>
      <c r="I281" s="197" t="s">
        <v>266</v>
      </c>
      <c r="J281" s="197" t="s">
        <v>266</v>
      </c>
      <c r="K281" s="197" t="s">
        <v>266</v>
      </c>
      <c r="L281" s="197" t="s">
        <v>266</v>
      </c>
      <c r="M281" s="198"/>
      <c r="N281" s="198"/>
      <c r="O281" s="198"/>
      <c r="P281" s="198"/>
      <c r="Q281" s="198"/>
      <c r="R281" s="198"/>
      <c r="S281" s="198"/>
      <c r="T281" s="198"/>
      <c r="U281" s="198"/>
      <c r="V281" s="198"/>
      <c r="W281" s="198"/>
      <c r="X281" s="198"/>
      <c r="Y281" s="198"/>
      <c r="Z281" s="198"/>
      <c r="AA281" s="198"/>
      <c r="AB281" s="198"/>
      <c r="AC281" s="198"/>
      <c r="AD281" s="198"/>
      <c r="AE281" s="198"/>
      <c r="AF281" s="198"/>
      <c r="AG281" s="198"/>
      <c r="AH281" s="198"/>
      <c r="AI281" s="198"/>
      <c r="AJ281" s="198"/>
      <c r="AK281" s="198"/>
      <c r="AL281" s="198"/>
      <c r="AM281" s="198"/>
      <c r="AN281" s="198"/>
      <c r="AO281" s="198"/>
      <c r="AP281" s="198"/>
      <c r="AQ281" s="198"/>
      <c r="AR281" s="198"/>
      <c r="AS281" s="198"/>
      <c r="AT281" s="198"/>
      <c r="AU281" s="198"/>
      <c r="AV281" s="198"/>
      <c r="AW281" s="198"/>
      <c r="AX281" s="198"/>
      <c r="AY281" s="198"/>
      <c r="AZ281" s="198"/>
      <c r="BA281" s="198"/>
      <c r="BB281" s="198"/>
      <c r="BC281" s="198"/>
      <c r="BD281" s="198"/>
      <c r="BE281" s="198"/>
      <c r="BF281" s="198"/>
      <c r="BG281" s="198"/>
      <c r="BH281" s="198"/>
      <c r="BI281" s="198"/>
      <c r="BJ281" s="198"/>
      <c r="BK281" s="198"/>
      <c r="BL281" s="198"/>
      <c r="BM281" s="198"/>
      <c r="BN281" s="198"/>
      <c r="BO281" s="198"/>
      <c r="BP281" s="198"/>
      <c r="BQ281" s="198"/>
      <c r="BR281" s="198"/>
      <c r="BS281" s="198"/>
      <c r="BT281" s="198"/>
      <c r="BU281" s="198"/>
      <c r="BV281" s="198"/>
      <c r="BW281" s="198"/>
      <c r="BX281" s="198"/>
      <c r="BY281" s="198"/>
      <c r="BZ281" s="198"/>
      <c r="CA281" s="198"/>
      <c r="CB281" s="198"/>
      <c r="CC281" s="198"/>
      <c r="CD281" s="198"/>
      <c r="CE281" s="198"/>
      <c r="CF281" s="198"/>
      <c r="CG281" s="198"/>
      <c r="CH281" s="198"/>
      <c r="CI281" s="198"/>
      <c r="CJ281" s="198"/>
      <c r="CK281" s="198"/>
      <c r="CL281" s="198"/>
      <c r="CM281" s="198"/>
      <c r="CN281" s="198"/>
      <c r="CO281" s="198"/>
      <c r="CP281" s="198"/>
      <c r="CQ281" s="198"/>
      <c r="CR281" s="198"/>
      <c r="CS281" s="198"/>
      <c r="CT281" s="198"/>
      <c r="CU281" s="198"/>
      <c r="CV281" s="198"/>
      <c r="CW281" s="198"/>
      <c r="CX281" s="198"/>
      <c r="CY281" s="198"/>
      <c r="CZ281" s="198"/>
      <c r="DA281" s="198"/>
      <c r="DB281" s="198"/>
      <c r="DC281" s="198"/>
      <c r="DD281" s="198"/>
      <c r="DE281" s="198"/>
      <c r="DF281" s="198"/>
      <c r="DG281" s="198"/>
      <c r="DH281" s="198"/>
      <c r="DI281" s="198"/>
      <c r="DJ281" s="198"/>
      <c r="DK281" s="198"/>
      <c r="DL281" s="198"/>
      <c r="DM281" s="198"/>
      <c r="DN281" s="198"/>
      <c r="DO281" s="198"/>
      <c r="DP281" s="198"/>
      <c r="DQ281" s="198"/>
      <c r="DR281" s="198"/>
      <c r="DS281" s="198"/>
      <c r="DT281" s="198"/>
      <c r="DU281" s="198"/>
      <c r="DV281" s="198"/>
      <c r="DW281" s="198"/>
      <c r="DX281" s="198"/>
      <c r="DY281" s="198"/>
      <c r="DZ281" s="198"/>
      <c r="EA281" s="198"/>
      <c r="EB281" s="198"/>
      <c r="EC281" s="198"/>
      <c r="ED281" s="198"/>
      <c r="EE281" s="198"/>
      <c r="EF281" s="198"/>
      <c r="EG281" s="198"/>
      <c r="EH281" s="198"/>
      <c r="EI281" s="198"/>
      <c r="EJ281" s="198"/>
      <c r="EK281" s="198"/>
      <c r="EL281" s="198"/>
      <c r="EM281" s="198"/>
      <c r="EN281" s="198"/>
      <c r="EO281" s="198"/>
      <c r="EP281" s="198"/>
      <c r="EQ281" s="198"/>
      <c r="ER281" s="198"/>
      <c r="ES281" s="198"/>
      <c r="ET281" s="198"/>
      <c r="EU281" s="198"/>
      <c r="EV281" s="198"/>
      <c r="EW281" s="198"/>
      <c r="EX281" s="198"/>
      <c r="EY281" s="198"/>
      <c r="EZ281" s="198"/>
      <c r="FA281" s="198"/>
      <c r="FB281" s="198"/>
      <c r="FC281" s="198"/>
      <c r="FD281" s="198"/>
      <c r="FE281" s="198"/>
      <c r="FF281" s="198"/>
      <c r="FG281" s="198"/>
      <c r="FH281" s="198"/>
      <c r="FI281" s="198"/>
      <c r="FJ281" s="198"/>
      <c r="FK281" s="198"/>
      <c r="FL281" s="198"/>
      <c r="FM281" s="198"/>
      <c r="FN281" s="198"/>
      <c r="FO281" s="198"/>
      <c r="FP281" s="198"/>
      <c r="FQ281" s="198"/>
      <c r="FR281" s="198"/>
      <c r="FS281" s="198"/>
      <c r="FT281" s="198"/>
      <c r="FU281" s="198"/>
      <c r="FV281" s="198"/>
      <c r="FW281" s="198"/>
    </row>
    <row r="282" spans="1:179" s="200" customFormat="1" x14ac:dyDescent="0.25">
      <c r="A282" s="194">
        <f t="shared" si="4"/>
        <v>267</v>
      </c>
      <c r="B282" s="195" t="s">
        <v>1617</v>
      </c>
      <c r="C282" s="196" t="s">
        <v>237</v>
      </c>
      <c r="D282" s="197">
        <v>0</v>
      </c>
      <c r="E282" s="197"/>
      <c r="F282" s="197">
        <v>0</v>
      </c>
      <c r="G282" s="197">
        <v>2014</v>
      </c>
      <c r="H282" s="197">
        <v>2015</v>
      </c>
      <c r="I282" s="197" t="s">
        <v>266</v>
      </c>
      <c r="J282" s="197" t="s">
        <v>266</v>
      </c>
      <c r="K282" s="197" t="s">
        <v>266</v>
      </c>
      <c r="L282" s="197" t="s">
        <v>266</v>
      </c>
      <c r="M282" s="198"/>
      <c r="N282" s="198"/>
      <c r="O282" s="198"/>
      <c r="P282" s="198"/>
      <c r="Q282" s="198"/>
      <c r="R282" s="198"/>
      <c r="S282" s="198"/>
      <c r="T282" s="198"/>
      <c r="U282" s="198"/>
      <c r="V282" s="198"/>
      <c r="W282" s="198"/>
      <c r="X282" s="198"/>
      <c r="Y282" s="198"/>
      <c r="Z282" s="198"/>
      <c r="AA282" s="198"/>
      <c r="AB282" s="198"/>
      <c r="AC282" s="198"/>
      <c r="AD282" s="198"/>
      <c r="AE282" s="198"/>
      <c r="AF282" s="198"/>
      <c r="AG282" s="198"/>
      <c r="AH282" s="198"/>
      <c r="AI282" s="198"/>
      <c r="AJ282" s="198"/>
      <c r="AK282" s="198"/>
      <c r="AL282" s="198"/>
      <c r="AM282" s="198"/>
      <c r="AN282" s="198"/>
      <c r="AO282" s="198"/>
      <c r="AP282" s="198"/>
      <c r="AQ282" s="198"/>
      <c r="AR282" s="198"/>
      <c r="AS282" s="198"/>
      <c r="AT282" s="198"/>
      <c r="AU282" s="198"/>
      <c r="AV282" s="198"/>
      <c r="AW282" s="198"/>
      <c r="AX282" s="198"/>
      <c r="AY282" s="198"/>
      <c r="AZ282" s="198"/>
      <c r="BA282" s="198"/>
      <c r="BB282" s="198"/>
      <c r="BC282" s="198"/>
      <c r="BD282" s="198"/>
      <c r="BE282" s="198"/>
      <c r="BF282" s="198"/>
      <c r="BG282" s="198"/>
      <c r="BH282" s="198"/>
      <c r="BI282" s="198"/>
      <c r="BJ282" s="198"/>
      <c r="BK282" s="198"/>
      <c r="BL282" s="198"/>
      <c r="BM282" s="198"/>
      <c r="BN282" s="198"/>
      <c r="BO282" s="198"/>
      <c r="BP282" s="198"/>
      <c r="BQ282" s="198"/>
      <c r="BR282" s="198"/>
      <c r="BS282" s="198"/>
      <c r="BT282" s="198"/>
      <c r="BU282" s="198"/>
      <c r="BV282" s="198"/>
      <c r="BW282" s="198"/>
      <c r="BX282" s="198"/>
      <c r="BY282" s="198"/>
      <c r="BZ282" s="198"/>
      <c r="CA282" s="198"/>
      <c r="CB282" s="198"/>
      <c r="CC282" s="198"/>
      <c r="CD282" s="198"/>
      <c r="CE282" s="198"/>
      <c r="CF282" s="198"/>
      <c r="CG282" s="198"/>
      <c r="CH282" s="198"/>
      <c r="CI282" s="198"/>
      <c r="CJ282" s="198"/>
      <c r="CK282" s="198"/>
      <c r="CL282" s="198"/>
      <c r="CM282" s="198"/>
      <c r="CN282" s="198"/>
      <c r="CO282" s="198"/>
      <c r="CP282" s="198"/>
      <c r="CQ282" s="198"/>
      <c r="CR282" s="198"/>
      <c r="CS282" s="198"/>
      <c r="CT282" s="198"/>
      <c r="CU282" s="198"/>
      <c r="CV282" s="198"/>
      <c r="CW282" s="198"/>
      <c r="CX282" s="198"/>
      <c r="CY282" s="198"/>
      <c r="CZ282" s="198"/>
      <c r="DA282" s="198"/>
      <c r="DB282" s="198"/>
      <c r="DC282" s="198"/>
      <c r="DD282" s="198"/>
      <c r="DE282" s="198"/>
      <c r="DF282" s="198"/>
      <c r="DG282" s="198"/>
      <c r="DH282" s="198"/>
      <c r="DI282" s="198"/>
      <c r="DJ282" s="198"/>
      <c r="DK282" s="198"/>
      <c r="DL282" s="198"/>
      <c r="DM282" s="198"/>
      <c r="DN282" s="198"/>
      <c r="DO282" s="198"/>
      <c r="DP282" s="198"/>
      <c r="DQ282" s="198"/>
      <c r="DR282" s="198"/>
      <c r="DS282" s="198"/>
      <c r="DT282" s="198"/>
      <c r="DU282" s="198"/>
      <c r="DV282" s="198"/>
      <c r="DW282" s="198"/>
      <c r="DX282" s="198"/>
      <c r="DY282" s="198"/>
      <c r="DZ282" s="198"/>
      <c r="EA282" s="198"/>
      <c r="EB282" s="198"/>
      <c r="EC282" s="198"/>
      <c r="ED282" s="198"/>
      <c r="EE282" s="198"/>
      <c r="EF282" s="198"/>
      <c r="EG282" s="198"/>
      <c r="EH282" s="198"/>
      <c r="EI282" s="198"/>
      <c r="EJ282" s="198"/>
      <c r="EK282" s="198"/>
      <c r="EL282" s="198"/>
      <c r="EM282" s="198"/>
      <c r="EN282" s="198"/>
      <c r="EO282" s="198"/>
      <c r="EP282" s="198"/>
      <c r="EQ282" s="198"/>
      <c r="ER282" s="198"/>
      <c r="ES282" s="198"/>
      <c r="ET282" s="198"/>
      <c r="EU282" s="198"/>
      <c r="EV282" s="198"/>
      <c r="EW282" s="198"/>
      <c r="EX282" s="198"/>
      <c r="EY282" s="198"/>
      <c r="EZ282" s="198"/>
      <c r="FA282" s="198"/>
      <c r="FB282" s="198"/>
      <c r="FC282" s="198"/>
      <c r="FD282" s="198"/>
      <c r="FE282" s="198"/>
      <c r="FF282" s="198"/>
      <c r="FG282" s="198"/>
      <c r="FH282" s="198"/>
      <c r="FI282" s="198"/>
      <c r="FJ282" s="198"/>
      <c r="FK282" s="198"/>
      <c r="FL282" s="198"/>
      <c r="FM282" s="198"/>
      <c r="FN282" s="198"/>
      <c r="FO282" s="198"/>
      <c r="FP282" s="198"/>
      <c r="FQ282" s="198"/>
      <c r="FR282" s="198"/>
      <c r="FS282" s="198"/>
      <c r="FT282" s="198"/>
      <c r="FU282" s="198"/>
      <c r="FV282" s="198"/>
      <c r="FW282" s="198"/>
    </row>
    <row r="283" spans="1:179" s="200" customFormat="1" x14ac:dyDescent="0.25">
      <c r="A283" s="194">
        <f t="shared" si="4"/>
        <v>268</v>
      </c>
      <c r="B283" s="195" t="s">
        <v>1618</v>
      </c>
      <c r="C283" s="196" t="s">
        <v>237</v>
      </c>
      <c r="D283" s="197">
        <v>0</v>
      </c>
      <c r="E283" s="197"/>
      <c r="F283" s="197">
        <v>0</v>
      </c>
      <c r="G283" s="197">
        <v>2014</v>
      </c>
      <c r="H283" s="197">
        <v>2015</v>
      </c>
      <c r="I283" s="197" t="s">
        <v>266</v>
      </c>
      <c r="J283" s="197" t="s">
        <v>266</v>
      </c>
      <c r="K283" s="197" t="s">
        <v>266</v>
      </c>
      <c r="L283" s="197" t="s">
        <v>266</v>
      </c>
      <c r="M283" s="198"/>
      <c r="N283" s="198"/>
      <c r="O283" s="198"/>
      <c r="P283" s="198"/>
      <c r="Q283" s="198"/>
      <c r="R283" s="198"/>
      <c r="S283" s="198"/>
      <c r="T283" s="198"/>
      <c r="U283" s="198"/>
      <c r="V283" s="198"/>
      <c r="W283" s="198"/>
      <c r="X283" s="198"/>
      <c r="Y283" s="198"/>
      <c r="Z283" s="198"/>
      <c r="AA283" s="198"/>
      <c r="AB283" s="198"/>
      <c r="AC283" s="198"/>
      <c r="AD283" s="198"/>
      <c r="AE283" s="198"/>
      <c r="AF283" s="198"/>
      <c r="AG283" s="198"/>
      <c r="AH283" s="198"/>
      <c r="AI283" s="198"/>
      <c r="AJ283" s="198"/>
      <c r="AK283" s="198"/>
      <c r="AL283" s="198"/>
      <c r="AM283" s="198"/>
      <c r="AN283" s="198"/>
      <c r="AO283" s="198"/>
      <c r="AP283" s="198"/>
      <c r="AQ283" s="198"/>
      <c r="AR283" s="198"/>
      <c r="AS283" s="198"/>
      <c r="AT283" s="198"/>
      <c r="AU283" s="198"/>
      <c r="AV283" s="198"/>
      <c r="AW283" s="198"/>
      <c r="AX283" s="198"/>
      <c r="AY283" s="198"/>
      <c r="AZ283" s="198"/>
      <c r="BA283" s="198"/>
      <c r="BB283" s="198"/>
      <c r="BC283" s="198"/>
      <c r="BD283" s="198"/>
      <c r="BE283" s="198"/>
      <c r="BF283" s="198"/>
      <c r="BG283" s="198"/>
      <c r="BH283" s="198"/>
      <c r="BI283" s="198"/>
      <c r="BJ283" s="198"/>
      <c r="BK283" s="198"/>
      <c r="BL283" s="198"/>
      <c r="BM283" s="198"/>
      <c r="BN283" s="198"/>
      <c r="BO283" s="198"/>
      <c r="BP283" s="198"/>
      <c r="BQ283" s="198"/>
      <c r="BR283" s="198"/>
      <c r="BS283" s="198"/>
      <c r="BT283" s="198"/>
      <c r="BU283" s="198"/>
      <c r="BV283" s="198"/>
      <c r="BW283" s="198"/>
      <c r="BX283" s="198"/>
      <c r="BY283" s="198"/>
      <c r="BZ283" s="198"/>
      <c r="CA283" s="198"/>
      <c r="CB283" s="198"/>
      <c r="CC283" s="198"/>
      <c r="CD283" s="198"/>
      <c r="CE283" s="198"/>
      <c r="CF283" s="198"/>
      <c r="CG283" s="198"/>
      <c r="CH283" s="198"/>
      <c r="CI283" s="198"/>
      <c r="CJ283" s="198"/>
      <c r="CK283" s="198"/>
      <c r="CL283" s="198"/>
      <c r="CM283" s="198"/>
      <c r="CN283" s="198"/>
      <c r="CO283" s="198"/>
      <c r="CP283" s="198"/>
      <c r="CQ283" s="198"/>
      <c r="CR283" s="198"/>
      <c r="CS283" s="198"/>
      <c r="CT283" s="198"/>
      <c r="CU283" s="198"/>
      <c r="CV283" s="198"/>
      <c r="CW283" s="198"/>
      <c r="CX283" s="198"/>
      <c r="CY283" s="198"/>
      <c r="CZ283" s="198"/>
      <c r="DA283" s="198"/>
      <c r="DB283" s="198"/>
      <c r="DC283" s="198"/>
      <c r="DD283" s="198"/>
      <c r="DE283" s="198"/>
      <c r="DF283" s="198"/>
      <c r="DG283" s="198"/>
      <c r="DH283" s="198"/>
      <c r="DI283" s="198"/>
      <c r="DJ283" s="198"/>
      <c r="DK283" s="198"/>
      <c r="DL283" s="198"/>
      <c r="DM283" s="198"/>
      <c r="DN283" s="198"/>
      <c r="DO283" s="198"/>
      <c r="DP283" s="198"/>
      <c r="DQ283" s="198"/>
      <c r="DR283" s="198"/>
      <c r="DS283" s="198"/>
      <c r="DT283" s="198"/>
      <c r="DU283" s="198"/>
      <c r="DV283" s="198"/>
      <c r="DW283" s="198"/>
      <c r="DX283" s="198"/>
      <c r="DY283" s="198"/>
      <c r="DZ283" s="198"/>
      <c r="EA283" s="198"/>
      <c r="EB283" s="198"/>
      <c r="EC283" s="198"/>
      <c r="ED283" s="198"/>
      <c r="EE283" s="198"/>
      <c r="EF283" s="198"/>
      <c r="EG283" s="198"/>
      <c r="EH283" s="198"/>
      <c r="EI283" s="198"/>
      <c r="EJ283" s="198"/>
      <c r="EK283" s="198"/>
      <c r="EL283" s="198"/>
      <c r="EM283" s="198"/>
      <c r="EN283" s="198"/>
      <c r="EO283" s="198"/>
      <c r="EP283" s="198"/>
      <c r="EQ283" s="198"/>
      <c r="ER283" s="198"/>
      <c r="ES283" s="198"/>
      <c r="ET283" s="198"/>
      <c r="EU283" s="198"/>
      <c r="EV283" s="198"/>
      <c r="EW283" s="198"/>
      <c r="EX283" s="198"/>
      <c r="EY283" s="198"/>
      <c r="EZ283" s="198"/>
      <c r="FA283" s="198"/>
      <c r="FB283" s="198"/>
      <c r="FC283" s="198"/>
      <c r="FD283" s="198"/>
      <c r="FE283" s="198"/>
      <c r="FF283" s="198"/>
      <c r="FG283" s="198"/>
      <c r="FH283" s="198"/>
      <c r="FI283" s="198"/>
      <c r="FJ283" s="198"/>
      <c r="FK283" s="198"/>
      <c r="FL283" s="198"/>
      <c r="FM283" s="198"/>
      <c r="FN283" s="198"/>
      <c r="FO283" s="198"/>
      <c r="FP283" s="198"/>
      <c r="FQ283" s="198"/>
      <c r="FR283" s="198"/>
      <c r="FS283" s="198"/>
      <c r="FT283" s="198"/>
      <c r="FU283" s="198"/>
      <c r="FV283" s="198"/>
      <c r="FW283" s="198"/>
    </row>
    <row r="284" spans="1:179" s="200" customFormat="1" ht="30" x14ac:dyDescent="0.25">
      <c r="A284" s="194">
        <f t="shared" si="4"/>
        <v>269</v>
      </c>
      <c r="B284" s="195" t="s">
        <v>1619</v>
      </c>
      <c r="C284" s="196" t="s">
        <v>237</v>
      </c>
      <c r="D284" s="197">
        <v>0</v>
      </c>
      <c r="E284" s="197"/>
      <c r="F284" s="197">
        <v>0</v>
      </c>
      <c r="G284" s="197">
        <v>2014</v>
      </c>
      <c r="H284" s="197">
        <v>2015</v>
      </c>
      <c r="I284" s="197" t="s">
        <v>266</v>
      </c>
      <c r="J284" s="197" t="s">
        <v>266</v>
      </c>
      <c r="K284" s="197" t="s">
        <v>266</v>
      </c>
      <c r="L284" s="197" t="s">
        <v>266</v>
      </c>
      <c r="M284" s="198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  <c r="AA284" s="198"/>
      <c r="AB284" s="198"/>
      <c r="AC284" s="198"/>
      <c r="AD284" s="198"/>
      <c r="AE284" s="198"/>
      <c r="AF284" s="198"/>
      <c r="AG284" s="198"/>
      <c r="AH284" s="198"/>
      <c r="AI284" s="198"/>
      <c r="AJ284" s="198"/>
      <c r="AK284" s="198"/>
      <c r="AL284" s="198"/>
      <c r="AM284" s="198"/>
      <c r="AN284" s="198"/>
      <c r="AO284" s="198"/>
      <c r="AP284" s="198"/>
      <c r="AQ284" s="198"/>
      <c r="AR284" s="198"/>
      <c r="AS284" s="198"/>
      <c r="AT284" s="198"/>
      <c r="AU284" s="198"/>
      <c r="AV284" s="198"/>
      <c r="AW284" s="198"/>
      <c r="AX284" s="198"/>
      <c r="AY284" s="198"/>
      <c r="AZ284" s="198"/>
      <c r="BA284" s="198"/>
      <c r="BB284" s="198"/>
      <c r="BC284" s="198"/>
      <c r="BD284" s="198"/>
      <c r="BE284" s="198"/>
      <c r="BF284" s="198"/>
      <c r="BG284" s="198"/>
      <c r="BH284" s="198"/>
      <c r="BI284" s="198"/>
      <c r="BJ284" s="198"/>
      <c r="BK284" s="198"/>
      <c r="BL284" s="198"/>
      <c r="BM284" s="198"/>
      <c r="BN284" s="198"/>
      <c r="BO284" s="198"/>
      <c r="BP284" s="198"/>
      <c r="BQ284" s="198"/>
      <c r="BR284" s="198"/>
      <c r="BS284" s="198"/>
      <c r="BT284" s="198"/>
      <c r="BU284" s="198"/>
      <c r="BV284" s="198"/>
      <c r="BW284" s="198"/>
      <c r="BX284" s="198"/>
      <c r="BY284" s="198"/>
      <c r="BZ284" s="198"/>
      <c r="CA284" s="198"/>
      <c r="CB284" s="198"/>
      <c r="CC284" s="198"/>
      <c r="CD284" s="198"/>
      <c r="CE284" s="198"/>
      <c r="CF284" s="198"/>
      <c r="CG284" s="198"/>
      <c r="CH284" s="198"/>
      <c r="CI284" s="198"/>
      <c r="CJ284" s="198"/>
      <c r="CK284" s="198"/>
      <c r="CL284" s="198"/>
      <c r="CM284" s="198"/>
      <c r="CN284" s="198"/>
      <c r="CO284" s="198"/>
      <c r="CP284" s="198"/>
      <c r="CQ284" s="198"/>
      <c r="CR284" s="198"/>
      <c r="CS284" s="198"/>
      <c r="CT284" s="198"/>
      <c r="CU284" s="198"/>
      <c r="CV284" s="198"/>
      <c r="CW284" s="198"/>
      <c r="CX284" s="198"/>
      <c r="CY284" s="198"/>
      <c r="CZ284" s="198"/>
      <c r="DA284" s="198"/>
      <c r="DB284" s="198"/>
      <c r="DC284" s="198"/>
      <c r="DD284" s="198"/>
      <c r="DE284" s="198"/>
      <c r="DF284" s="198"/>
      <c r="DG284" s="198"/>
      <c r="DH284" s="198"/>
      <c r="DI284" s="198"/>
      <c r="DJ284" s="198"/>
      <c r="DK284" s="198"/>
      <c r="DL284" s="198"/>
      <c r="DM284" s="198"/>
      <c r="DN284" s="198"/>
      <c r="DO284" s="198"/>
      <c r="DP284" s="198"/>
      <c r="DQ284" s="198"/>
      <c r="DR284" s="198"/>
      <c r="DS284" s="198"/>
      <c r="DT284" s="198"/>
      <c r="DU284" s="198"/>
      <c r="DV284" s="198"/>
      <c r="DW284" s="198"/>
      <c r="DX284" s="198"/>
      <c r="DY284" s="198"/>
      <c r="DZ284" s="198"/>
      <c r="EA284" s="198"/>
      <c r="EB284" s="198"/>
      <c r="EC284" s="198"/>
      <c r="ED284" s="198"/>
      <c r="EE284" s="198"/>
      <c r="EF284" s="198"/>
      <c r="EG284" s="198"/>
      <c r="EH284" s="198"/>
      <c r="EI284" s="198"/>
      <c r="EJ284" s="198"/>
      <c r="EK284" s="198"/>
      <c r="EL284" s="198"/>
      <c r="EM284" s="198"/>
      <c r="EN284" s="198"/>
      <c r="EO284" s="198"/>
      <c r="EP284" s="198"/>
      <c r="EQ284" s="198"/>
      <c r="ER284" s="198"/>
      <c r="ES284" s="198"/>
      <c r="ET284" s="198"/>
      <c r="EU284" s="198"/>
      <c r="EV284" s="198"/>
      <c r="EW284" s="198"/>
      <c r="EX284" s="198"/>
      <c r="EY284" s="198"/>
      <c r="EZ284" s="198"/>
      <c r="FA284" s="198"/>
      <c r="FB284" s="198"/>
      <c r="FC284" s="198"/>
      <c r="FD284" s="198"/>
      <c r="FE284" s="198"/>
      <c r="FF284" s="198"/>
      <c r="FG284" s="198"/>
      <c r="FH284" s="198"/>
      <c r="FI284" s="198"/>
      <c r="FJ284" s="198"/>
      <c r="FK284" s="198"/>
      <c r="FL284" s="198"/>
      <c r="FM284" s="198"/>
      <c r="FN284" s="198"/>
      <c r="FO284" s="198"/>
      <c r="FP284" s="198"/>
      <c r="FQ284" s="198"/>
      <c r="FR284" s="198"/>
      <c r="FS284" s="198"/>
      <c r="FT284" s="198"/>
      <c r="FU284" s="198"/>
      <c r="FV284" s="198"/>
      <c r="FW284" s="198"/>
    </row>
    <row r="285" spans="1:179" s="200" customFormat="1" x14ac:dyDescent="0.25">
      <c r="A285" s="194">
        <f t="shared" si="4"/>
        <v>270</v>
      </c>
      <c r="B285" s="195" t="s">
        <v>1620</v>
      </c>
      <c r="C285" s="196" t="s">
        <v>237</v>
      </c>
      <c r="D285" s="197">
        <v>0</v>
      </c>
      <c r="E285" s="197"/>
      <c r="F285" s="197">
        <v>0</v>
      </c>
      <c r="G285" s="197">
        <v>2014</v>
      </c>
      <c r="H285" s="197">
        <v>2015</v>
      </c>
      <c r="I285" s="197" t="s">
        <v>266</v>
      </c>
      <c r="J285" s="197" t="s">
        <v>266</v>
      </c>
      <c r="K285" s="197" t="s">
        <v>266</v>
      </c>
      <c r="L285" s="197" t="s">
        <v>266</v>
      </c>
      <c r="M285" s="198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  <c r="AA285" s="198"/>
      <c r="AB285" s="198"/>
      <c r="AC285" s="198"/>
      <c r="AD285" s="198"/>
      <c r="AE285" s="198"/>
      <c r="AF285" s="198"/>
      <c r="AG285" s="198"/>
      <c r="AH285" s="198"/>
      <c r="AI285" s="198"/>
      <c r="AJ285" s="198"/>
      <c r="AK285" s="198"/>
      <c r="AL285" s="198"/>
      <c r="AM285" s="198"/>
      <c r="AN285" s="198"/>
      <c r="AO285" s="198"/>
      <c r="AP285" s="198"/>
      <c r="AQ285" s="198"/>
      <c r="AR285" s="198"/>
      <c r="AS285" s="198"/>
      <c r="AT285" s="198"/>
      <c r="AU285" s="198"/>
      <c r="AV285" s="198"/>
      <c r="AW285" s="198"/>
      <c r="AX285" s="198"/>
      <c r="AY285" s="198"/>
      <c r="AZ285" s="198"/>
      <c r="BA285" s="198"/>
      <c r="BB285" s="198"/>
      <c r="BC285" s="198"/>
      <c r="BD285" s="198"/>
      <c r="BE285" s="198"/>
      <c r="BF285" s="198"/>
      <c r="BG285" s="198"/>
      <c r="BH285" s="198"/>
      <c r="BI285" s="198"/>
      <c r="BJ285" s="198"/>
      <c r="BK285" s="198"/>
      <c r="BL285" s="198"/>
      <c r="BM285" s="198"/>
      <c r="BN285" s="198"/>
      <c r="BO285" s="198"/>
      <c r="BP285" s="198"/>
      <c r="BQ285" s="198"/>
      <c r="BR285" s="198"/>
      <c r="BS285" s="198"/>
      <c r="BT285" s="198"/>
      <c r="BU285" s="198"/>
      <c r="BV285" s="198"/>
      <c r="BW285" s="198"/>
      <c r="BX285" s="198"/>
      <c r="BY285" s="198"/>
      <c r="BZ285" s="198"/>
      <c r="CA285" s="198"/>
      <c r="CB285" s="198"/>
      <c r="CC285" s="198"/>
      <c r="CD285" s="198"/>
      <c r="CE285" s="198"/>
      <c r="CF285" s="198"/>
      <c r="CG285" s="198"/>
      <c r="CH285" s="198"/>
      <c r="CI285" s="198"/>
      <c r="CJ285" s="198"/>
      <c r="CK285" s="198"/>
      <c r="CL285" s="198"/>
      <c r="CM285" s="198"/>
      <c r="CN285" s="198"/>
      <c r="CO285" s="198"/>
      <c r="CP285" s="198"/>
      <c r="CQ285" s="198"/>
      <c r="CR285" s="198"/>
      <c r="CS285" s="198"/>
      <c r="CT285" s="198"/>
      <c r="CU285" s="198"/>
      <c r="CV285" s="198"/>
      <c r="CW285" s="198"/>
      <c r="CX285" s="198"/>
      <c r="CY285" s="198"/>
      <c r="CZ285" s="198"/>
      <c r="DA285" s="198"/>
      <c r="DB285" s="198"/>
      <c r="DC285" s="198"/>
      <c r="DD285" s="198"/>
      <c r="DE285" s="198"/>
      <c r="DF285" s="198"/>
      <c r="DG285" s="198"/>
      <c r="DH285" s="198"/>
      <c r="DI285" s="198"/>
      <c r="DJ285" s="198"/>
      <c r="DK285" s="198"/>
      <c r="DL285" s="198"/>
      <c r="DM285" s="198"/>
      <c r="DN285" s="198"/>
      <c r="DO285" s="198"/>
      <c r="DP285" s="198"/>
      <c r="DQ285" s="198"/>
      <c r="DR285" s="198"/>
      <c r="DS285" s="198"/>
      <c r="DT285" s="198"/>
      <c r="DU285" s="198"/>
      <c r="DV285" s="198"/>
      <c r="DW285" s="198"/>
      <c r="DX285" s="198"/>
      <c r="DY285" s="198"/>
      <c r="DZ285" s="198"/>
      <c r="EA285" s="198"/>
      <c r="EB285" s="198"/>
      <c r="EC285" s="198"/>
      <c r="ED285" s="198"/>
      <c r="EE285" s="198"/>
      <c r="EF285" s="198"/>
      <c r="EG285" s="198"/>
      <c r="EH285" s="198"/>
      <c r="EI285" s="198"/>
      <c r="EJ285" s="198"/>
      <c r="EK285" s="198"/>
      <c r="EL285" s="198"/>
      <c r="EM285" s="198"/>
      <c r="EN285" s="198"/>
      <c r="EO285" s="198"/>
      <c r="EP285" s="198"/>
      <c r="EQ285" s="198"/>
      <c r="ER285" s="198"/>
      <c r="ES285" s="198"/>
      <c r="ET285" s="198"/>
      <c r="EU285" s="198"/>
      <c r="EV285" s="198"/>
      <c r="EW285" s="198"/>
      <c r="EX285" s="198"/>
      <c r="EY285" s="198"/>
      <c r="EZ285" s="198"/>
      <c r="FA285" s="198"/>
      <c r="FB285" s="198"/>
      <c r="FC285" s="198"/>
      <c r="FD285" s="198"/>
      <c r="FE285" s="198"/>
      <c r="FF285" s="198"/>
      <c r="FG285" s="198"/>
      <c r="FH285" s="198"/>
      <c r="FI285" s="198"/>
      <c r="FJ285" s="198"/>
      <c r="FK285" s="198"/>
      <c r="FL285" s="198"/>
      <c r="FM285" s="198"/>
      <c r="FN285" s="198"/>
      <c r="FO285" s="198"/>
      <c r="FP285" s="198"/>
      <c r="FQ285" s="198"/>
      <c r="FR285" s="198"/>
      <c r="FS285" s="198"/>
      <c r="FT285" s="198"/>
      <c r="FU285" s="198"/>
      <c r="FV285" s="198"/>
      <c r="FW285" s="198"/>
    </row>
    <row r="286" spans="1:179" s="200" customFormat="1" x14ac:dyDescent="0.25">
      <c r="A286" s="194">
        <f t="shared" si="4"/>
        <v>271</v>
      </c>
      <c r="B286" s="195" t="s">
        <v>1621</v>
      </c>
      <c r="C286" s="196" t="s">
        <v>237</v>
      </c>
      <c r="D286" s="197">
        <v>0</v>
      </c>
      <c r="E286" s="197"/>
      <c r="F286" s="197">
        <v>0</v>
      </c>
      <c r="G286" s="197">
        <v>2014</v>
      </c>
      <c r="H286" s="197">
        <v>2015</v>
      </c>
      <c r="I286" s="197" t="s">
        <v>266</v>
      </c>
      <c r="J286" s="197" t="s">
        <v>266</v>
      </c>
      <c r="K286" s="197" t="s">
        <v>266</v>
      </c>
      <c r="L286" s="197" t="s">
        <v>266</v>
      </c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/>
      <c r="AB286" s="198"/>
      <c r="AC286" s="198"/>
      <c r="AD286" s="198"/>
      <c r="AE286" s="198"/>
      <c r="AF286" s="198"/>
      <c r="AG286" s="198"/>
      <c r="AH286" s="198"/>
      <c r="AI286" s="198"/>
      <c r="AJ286" s="198"/>
      <c r="AK286" s="198"/>
      <c r="AL286" s="198"/>
      <c r="AM286" s="198"/>
      <c r="AN286" s="198"/>
      <c r="AO286" s="198"/>
      <c r="AP286" s="198"/>
      <c r="AQ286" s="198"/>
      <c r="AR286" s="198"/>
      <c r="AS286" s="198"/>
      <c r="AT286" s="198"/>
      <c r="AU286" s="198"/>
      <c r="AV286" s="198"/>
      <c r="AW286" s="198"/>
      <c r="AX286" s="198"/>
      <c r="AY286" s="198"/>
      <c r="AZ286" s="198"/>
      <c r="BA286" s="198"/>
      <c r="BB286" s="198"/>
      <c r="BC286" s="198"/>
      <c r="BD286" s="198"/>
      <c r="BE286" s="198"/>
      <c r="BF286" s="198"/>
      <c r="BG286" s="198"/>
      <c r="BH286" s="198"/>
      <c r="BI286" s="198"/>
      <c r="BJ286" s="198"/>
      <c r="BK286" s="198"/>
      <c r="BL286" s="198"/>
      <c r="BM286" s="198"/>
      <c r="BN286" s="198"/>
      <c r="BO286" s="198"/>
      <c r="BP286" s="198"/>
      <c r="BQ286" s="198"/>
      <c r="BR286" s="198"/>
      <c r="BS286" s="198"/>
      <c r="BT286" s="198"/>
      <c r="BU286" s="198"/>
      <c r="BV286" s="198"/>
      <c r="BW286" s="198"/>
      <c r="BX286" s="198"/>
      <c r="BY286" s="198"/>
      <c r="BZ286" s="198"/>
      <c r="CA286" s="198"/>
      <c r="CB286" s="198"/>
      <c r="CC286" s="198"/>
      <c r="CD286" s="198"/>
      <c r="CE286" s="198"/>
      <c r="CF286" s="198"/>
      <c r="CG286" s="198"/>
      <c r="CH286" s="198"/>
      <c r="CI286" s="198"/>
      <c r="CJ286" s="198"/>
      <c r="CK286" s="198"/>
      <c r="CL286" s="198"/>
      <c r="CM286" s="198"/>
      <c r="CN286" s="198"/>
      <c r="CO286" s="198"/>
      <c r="CP286" s="198"/>
      <c r="CQ286" s="198"/>
      <c r="CR286" s="198"/>
      <c r="CS286" s="198"/>
      <c r="CT286" s="198"/>
      <c r="CU286" s="198"/>
      <c r="CV286" s="198"/>
      <c r="CW286" s="198"/>
      <c r="CX286" s="198"/>
      <c r="CY286" s="198"/>
      <c r="CZ286" s="198"/>
      <c r="DA286" s="198"/>
      <c r="DB286" s="198"/>
      <c r="DC286" s="198"/>
      <c r="DD286" s="198"/>
      <c r="DE286" s="198"/>
      <c r="DF286" s="198"/>
      <c r="DG286" s="198"/>
      <c r="DH286" s="198"/>
      <c r="DI286" s="198"/>
      <c r="DJ286" s="198"/>
      <c r="DK286" s="198"/>
      <c r="DL286" s="198"/>
      <c r="DM286" s="198"/>
      <c r="DN286" s="198"/>
      <c r="DO286" s="198"/>
      <c r="DP286" s="198"/>
      <c r="DQ286" s="198"/>
      <c r="DR286" s="198"/>
      <c r="DS286" s="198"/>
      <c r="DT286" s="198"/>
      <c r="DU286" s="198"/>
      <c r="DV286" s="198"/>
      <c r="DW286" s="198"/>
      <c r="DX286" s="198"/>
      <c r="DY286" s="198"/>
      <c r="DZ286" s="198"/>
      <c r="EA286" s="198"/>
      <c r="EB286" s="198"/>
      <c r="EC286" s="198"/>
      <c r="ED286" s="198"/>
      <c r="EE286" s="198"/>
      <c r="EF286" s="198"/>
      <c r="EG286" s="198"/>
      <c r="EH286" s="198"/>
      <c r="EI286" s="198"/>
      <c r="EJ286" s="198"/>
      <c r="EK286" s="198"/>
      <c r="EL286" s="198"/>
      <c r="EM286" s="198"/>
      <c r="EN286" s="198"/>
      <c r="EO286" s="198"/>
      <c r="EP286" s="198"/>
      <c r="EQ286" s="198"/>
      <c r="ER286" s="198"/>
      <c r="ES286" s="198"/>
      <c r="ET286" s="198"/>
      <c r="EU286" s="198"/>
      <c r="EV286" s="198"/>
      <c r="EW286" s="198"/>
      <c r="EX286" s="198"/>
      <c r="EY286" s="198"/>
      <c r="EZ286" s="198"/>
      <c r="FA286" s="198"/>
      <c r="FB286" s="198"/>
      <c r="FC286" s="198"/>
      <c r="FD286" s="198"/>
      <c r="FE286" s="198"/>
      <c r="FF286" s="198"/>
      <c r="FG286" s="198"/>
      <c r="FH286" s="198"/>
      <c r="FI286" s="198"/>
      <c r="FJ286" s="198"/>
      <c r="FK286" s="198"/>
      <c r="FL286" s="198"/>
      <c r="FM286" s="198"/>
      <c r="FN286" s="198"/>
      <c r="FO286" s="198"/>
      <c r="FP286" s="198"/>
      <c r="FQ286" s="198"/>
      <c r="FR286" s="198"/>
      <c r="FS286" s="198"/>
      <c r="FT286" s="198"/>
      <c r="FU286" s="198"/>
      <c r="FV286" s="198"/>
      <c r="FW286" s="198"/>
    </row>
    <row r="287" spans="1:179" s="200" customFormat="1" x14ac:dyDescent="0.25">
      <c r="A287" s="194">
        <f t="shared" si="4"/>
        <v>272</v>
      </c>
      <c r="B287" s="195" t="s">
        <v>1622</v>
      </c>
      <c r="C287" s="196" t="s">
        <v>237</v>
      </c>
      <c r="D287" s="197">
        <v>0</v>
      </c>
      <c r="E287" s="197"/>
      <c r="F287" s="197">
        <v>0</v>
      </c>
      <c r="G287" s="197">
        <v>2014</v>
      </c>
      <c r="H287" s="197">
        <v>2015</v>
      </c>
      <c r="I287" s="197" t="s">
        <v>266</v>
      </c>
      <c r="J287" s="197" t="s">
        <v>266</v>
      </c>
      <c r="K287" s="197" t="s">
        <v>266</v>
      </c>
      <c r="L287" s="197" t="s">
        <v>266</v>
      </c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  <c r="AB287" s="198"/>
      <c r="AC287" s="198"/>
      <c r="AD287" s="198"/>
      <c r="AE287" s="198"/>
      <c r="AF287" s="198"/>
      <c r="AG287" s="198"/>
      <c r="AH287" s="198"/>
      <c r="AI287" s="198"/>
      <c r="AJ287" s="198"/>
      <c r="AK287" s="198"/>
      <c r="AL287" s="198"/>
      <c r="AM287" s="198"/>
      <c r="AN287" s="198"/>
      <c r="AO287" s="198"/>
      <c r="AP287" s="198"/>
      <c r="AQ287" s="198"/>
      <c r="AR287" s="198"/>
      <c r="AS287" s="198"/>
      <c r="AT287" s="198"/>
      <c r="AU287" s="198"/>
      <c r="AV287" s="198"/>
      <c r="AW287" s="198"/>
      <c r="AX287" s="198"/>
      <c r="AY287" s="198"/>
      <c r="AZ287" s="198"/>
      <c r="BA287" s="198"/>
      <c r="BB287" s="198"/>
      <c r="BC287" s="198"/>
      <c r="BD287" s="198"/>
      <c r="BE287" s="198"/>
      <c r="BF287" s="198"/>
      <c r="BG287" s="198"/>
      <c r="BH287" s="198"/>
      <c r="BI287" s="198"/>
      <c r="BJ287" s="198"/>
      <c r="BK287" s="198"/>
      <c r="BL287" s="198"/>
      <c r="BM287" s="198"/>
      <c r="BN287" s="198"/>
      <c r="BO287" s="198"/>
      <c r="BP287" s="198"/>
      <c r="BQ287" s="198"/>
      <c r="BR287" s="198"/>
      <c r="BS287" s="198"/>
      <c r="BT287" s="198"/>
      <c r="BU287" s="198"/>
      <c r="BV287" s="198"/>
      <c r="BW287" s="198"/>
      <c r="BX287" s="198"/>
      <c r="BY287" s="198"/>
      <c r="BZ287" s="198"/>
      <c r="CA287" s="198"/>
      <c r="CB287" s="198"/>
      <c r="CC287" s="198"/>
      <c r="CD287" s="198"/>
      <c r="CE287" s="198"/>
      <c r="CF287" s="198"/>
      <c r="CG287" s="198"/>
      <c r="CH287" s="198"/>
      <c r="CI287" s="198"/>
      <c r="CJ287" s="198"/>
      <c r="CK287" s="198"/>
      <c r="CL287" s="198"/>
      <c r="CM287" s="198"/>
      <c r="CN287" s="198"/>
      <c r="CO287" s="198"/>
      <c r="CP287" s="198"/>
      <c r="CQ287" s="198"/>
      <c r="CR287" s="198"/>
      <c r="CS287" s="198"/>
      <c r="CT287" s="198"/>
      <c r="CU287" s="198"/>
      <c r="CV287" s="198"/>
      <c r="CW287" s="198"/>
      <c r="CX287" s="198"/>
      <c r="CY287" s="198"/>
      <c r="CZ287" s="198"/>
      <c r="DA287" s="198"/>
      <c r="DB287" s="198"/>
      <c r="DC287" s="198"/>
      <c r="DD287" s="198"/>
      <c r="DE287" s="198"/>
      <c r="DF287" s="198"/>
      <c r="DG287" s="198"/>
      <c r="DH287" s="198"/>
      <c r="DI287" s="198"/>
      <c r="DJ287" s="198"/>
      <c r="DK287" s="198"/>
      <c r="DL287" s="198"/>
      <c r="DM287" s="198"/>
      <c r="DN287" s="198"/>
      <c r="DO287" s="198"/>
      <c r="DP287" s="198"/>
      <c r="DQ287" s="198"/>
      <c r="DR287" s="198"/>
      <c r="DS287" s="198"/>
      <c r="DT287" s="198"/>
      <c r="DU287" s="198"/>
      <c r="DV287" s="198"/>
      <c r="DW287" s="198"/>
      <c r="DX287" s="198"/>
      <c r="DY287" s="198"/>
      <c r="DZ287" s="198"/>
      <c r="EA287" s="198"/>
      <c r="EB287" s="198"/>
      <c r="EC287" s="198"/>
      <c r="ED287" s="198"/>
      <c r="EE287" s="198"/>
      <c r="EF287" s="198"/>
      <c r="EG287" s="198"/>
      <c r="EH287" s="198"/>
      <c r="EI287" s="198"/>
      <c r="EJ287" s="198"/>
      <c r="EK287" s="198"/>
      <c r="EL287" s="198"/>
      <c r="EM287" s="198"/>
      <c r="EN287" s="198"/>
      <c r="EO287" s="198"/>
      <c r="EP287" s="198"/>
      <c r="EQ287" s="198"/>
      <c r="ER287" s="198"/>
      <c r="ES287" s="198"/>
      <c r="ET287" s="198"/>
      <c r="EU287" s="198"/>
      <c r="EV287" s="198"/>
      <c r="EW287" s="198"/>
      <c r="EX287" s="198"/>
      <c r="EY287" s="198"/>
      <c r="EZ287" s="198"/>
      <c r="FA287" s="198"/>
      <c r="FB287" s="198"/>
      <c r="FC287" s="198"/>
      <c r="FD287" s="198"/>
      <c r="FE287" s="198"/>
      <c r="FF287" s="198"/>
      <c r="FG287" s="198"/>
      <c r="FH287" s="198"/>
      <c r="FI287" s="198"/>
      <c r="FJ287" s="198"/>
      <c r="FK287" s="198"/>
      <c r="FL287" s="198"/>
      <c r="FM287" s="198"/>
      <c r="FN287" s="198"/>
      <c r="FO287" s="198"/>
      <c r="FP287" s="198"/>
      <c r="FQ287" s="198"/>
      <c r="FR287" s="198"/>
      <c r="FS287" s="198"/>
      <c r="FT287" s="198"/>
      <c r="FU287" s="198"/>
      <c r="FV287" s="198"/>
      <c r="FW287" s="198"/>
    </row>
    <row r="288" spans="1:179" s="200" customFormat="1" ht="30" x14ac:dyDescent="0.25">
      <c r="A288" s="194">
        <f t="shared" si="4"/>
        <v>273</v>
      </c>
      <c r="B288" s="195" t="s">
        <v>279</v>
      </c>
      <c r="C288" s="196" t="s">
        <v>237</v>
      </c>
      <c r="D288" s="197">
        <v>0</v>
      </c>
      <c r="E288" s="197"/>
      <c r="F288" s="197">
        <v>0</v>
      </c>
      <c r="G288" s="197">
        <v>2014</v>
      </c>
      <c r="H288" s="197">
        <v>2015</v>
      </c>
      <c r="I288" s="197" t="s">
        <v>266</v>
      </c>
      <c r="J288" s="197" t="s">
        <v>266</v>
      </c>
      <c r="K288" s="197" t="s">
        <v>266</v>
      </c>
      <c r="L288" s="197" t="s">
        <v>266</v>
      </c>
      <c r="M288" s="198"/>
      <c r="N288" s="198"/>
      <c r="O288" s="198"/>
      <c r="P288" s="198"/>
      <c r="Q288" s="198"/>
      <c r="R288" s="198"/>
      <c r="S288" s="198"/>
      <c r="T288" s="198"/>
      <c r="U288" s="198"/>
      <c r="V288" s="198"/>
      <c r="W288" s="198"/>
      <c r="X288" s="198"/>
      <c r="Y288" s="198"/>
      <c r="Z288" s="198"/>
      <c r="AA288" s="198"/>
      <c r="AB288" s="198"/>
      <c r="AC288" s="198"/>
      <c r="AD288" s="198"/>
      <c r="AE288" s="198"/>
      <c r="AF288" s="198"/>
      <c r="AG288" s="198"/>
      <c r="AH288" s="198"/>
      <c r="AI288" s="198"/>
      <c r="AJ288" s="198"/>
      <c r="AK288" s="198"/>
      <c r="AL288" s="198"/>
      <c r="AM288" s="198"/>
      <c r="AN288" s="198"/>
      <c r="AO288" s="198"/>
      <c r="AP288" s="198"/>
      <c r="AQ288" s="198"/>
      <c r="AR288" s="198"/>
      <c r="AS288" s="198"/>
      <c r="AT288" s="198"/>
      <c r="AU288" s="198"/>
      <c r="AV288" s="198"/>
      <c r="AW288" s="198"/>
      <c r="AX288" s="198"/>
      <c r="AY288" s="198"/>
      <c r="AZ288" s="198"/>
      <c r="BA288" s="198"/>
      <c r="BB288" s="198"/>
      <c r="BC288" s="198"/>
      <c r="BD288" s="198"/>
      <c r="BE288" s="198"/>
      <c r="BF288" s="198"/>
      <c r="BG288" s="198"/>
      <c r="BH288" s="198"/>
      <c r="BI288" s="198"/>
      <c r="BJ288" s="198"/>
      <c r="BK288" s="198"/>
      <c r="BL288" s="198"/>
      <c r="BM288" s="198"/>
      <c r="BN288" s="198"/>
      <c r="BO288" s="198"/>
      <c r="BP288" s="198"/>
      <c r="BQ288" s="198"/>
      <c r="BR288" s="198"/>
      <c r="BS288" s="198"/>
      <c r="BT288" s="198"/>
      <c r="BU288" s="198"/>
      <c r="BV288" s="198"/>
      <c r="BW288" s="198"/>
      <c r="BX288" s="198"/>
      <c r="BY288" s="198"/>
      <c r="BZ288" s="198"/>
      <c r="CA288" s="198"/>
      <c r="CB288" s="198"/>
      <c r="CC288" s="198"/>
      <c r="CD288" s="198"/>
      <c r="CE288" s="198"/>
      <c r="CF288" s="198"/>
      <c r="CG288" s="198"/>
      <c r="CH288" s="198"/>
      <c r="CI288" s="198"/>
      <c r="CJ288" s="198"/>
      <c r="CK288" s="198"/>
      <c r="CL288" s="198"/>
      <c r="CM288" s="198"/>
      <c r="CN288" s="198"/>
      <c r="CO288" s="198"/>
      <c r="CP288" s="198"/>
      <c r="CQ288" s="198"/>
      <c r="CR288" s="198"/>
      <c r="CS288" s="198"/>
      <c r="CT288" s="198"/>
      <c r="CU288" s="198"/>
      <c r="CV288" s="198"/>
      <c r="CW288" s="198"/>
      <c r="CX288" s="198"/>
      <c r="CY288" s="198"/>
      <c r="CZ288" s="198"/>
      <c r="DA288" s="198"/>
      <c r="DB288" s="198"/>
      <c r="DC288" s="198"/>
      <c r="DD288" s="198"/>
      <c r="DE288" s="198"/>
      <c r="DF288" s="198"/>
      <c r="DG288" s="198"/>
      <c r="DH288" s="198"/>
      <c r="DI288" s="198"/>
      <c r="DJ288" s="198"/>
      <c r="DK288" s="198"/>
      <c r="DL288" s="198"/>
      <c r="DM288" s="198"/>
      <c r="DN288" s="198"/>
      <c r="DO288" s="198"/>
      <c r="DP288" s="198"/>
      <c r="DQ288" s="198"/>
      <c r="DR288" s="198"/>
      <c r="DS288" s="198"/>
      <c r="DT288" s="198"/>
      <c r="DU288" s="198"/>
      <c r="DV288" s="198"/>
      <c r="DW288" s="198"/>
      <c r="DX288" s="198"/>
      <c r="DY288" s="198"/>
      <c r="DZ288" s="198"/>
      <c r="EA288" s="198"/>
      <c r="EB288" s="198"/>
      <c r="EC288" s="198"/>
      <c r="ED288" s="198"/>
      <c r="EE288" s="198"/>
      <c r="EF288" s="198"/>
      <c r="EG288" s="198"/>
      <c r="EH288" s="198"/>
      <c r="EI288" s="198"/>
      <c r="EJ288" s="198"/>
      <c r="EK288" s="198"/>
      <c r="EL288" s="198"/>
      <c r="EM288" s="198"/>
      <c r="EN288" s="198"/>
      <c r="EO288" s="198"/>
      <c r="EP288" s="198"/>
      <c r="EQ288" s="198"/>
      <c r="ER288" s="198"/>
      <c r="ES288" s="198"/>
      <c r="ET288" s="198"/>
      <c r="EU288" s="198"/>
      <c r="EV288" s="198"/>
      <c r="EW288" s="198"/>
      <c r="EX288" s="198"/>
      <c r="EY288" s="198"/>
      <c r="EZ288" s="198"/>
      <c r="FA288" s="198"/>
      <c r="FB288" s="198"/>
      <c r="FC288" s="198"/>
      <c r="FD288" s="198"/>
      <c r="FE288" s="198"/>
      <c r="FF288" s="198"/>
      <c r="FG288" s="198"/>
      <c r="FH288" s="198"/>
      <c r="FI288" s="198"/>
      <c r="FJ288" s="198"/>
      <c r="FK288" s="198"/>
      <c r="FL288" s="198"/>
      <c r="FM288" s="198"/>
      <c r="FN288" s="198"/>
      <c r="FO288" s="198"/>
      <c r="FP288" s="198"/>
      <c r="FQ288" s="198"/>
      <c r="FR288" s="198"/>
      <c r="FS288" s="198"/>
      <c r="FT288" s="198"/>
      <c r="FU288" s="198"/>
      <c r="FV288" s="198"/>
      <c r="FW288" s="198"/>
    </row>
    <row r="289" spans="1:179" s="200" customFormat="1" ht="30" x14ac:dyDescent="0.25">
      <c r="A289" s="194">
        <f t="shared" si="4"/>
        <v>274</v>
      </c>
      <c r="B289" s="195" t="s">
        <v>1623</v>
      </c>
      <c r="C289" s="196" t="s">
        <v>237</v>
      </c>
      <c r="D289" s="197">
        <v>0</v>
      </c>
      <c r="E289" s="197"/>
      <c r="F289" s="197">
        <v>0</v>
      </c>
      <c r="G289" s="197">
        <v>2014</v>
      </c>
      <c r="H289" s="197">
        <v>2015</v>
      </c>
      <c r="I289" s="197" t="s">
        <v>266</v>
      </c>
      <c r="J289" s="197" t="s">
        <v>266</v>
      </c>
      <c r="K289" s="197" t="s">
        <v>266</v>
      </c>
      <c r="L289" s="197" t="s">
        <v>266</v>
      </c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  <c r="AA289" s="198"/>
      <c r="AB289" s="198"/>
      <c r="AC289" s="198"/>
      <c r="AD289" s="198"/>
      <c r="AE289" s="198"/>
      <c r="AF289" s="198"/>
      <c r="AG289" s="198"/>
      <c r="AH289" s="198"/>
      <c r="AI289" s="198"/>
      <c r="AJ289" s="198"/>
      <c r="AK289" s="198"/>
      <c r="AL289" s="198"/>
      <c r="AM289" s="198"/>
      <c r="AN289" s="198"/>
      <c r="AO289" s="198"/>
      <c r="AP289" s="198"/>
      <c r="AQ289" s="198"/>
      <c r="AR289" s="198"/>
      <c r="AS289" s="198"/>
      <c r="AT289" s="198"/>
      <c r="AU289" s="198"/>
      <c r="AV289" s="198"/>
      <c r="AW289" s="198"/>
      <c r="AX289" s="198"/>
      <c r="AY289" s="198"/>
      <c r="AZ289" s="198"/>
      <c r="BA289" s="198"/>
      <c r="BB289" s="198"/>
      <c r="BC289" s="198"/>
      <c r="BD289" s="198"/>
      <c r="BE289" s="198"/>
      <c r="BF289" s="198"/>
      <c r="BG289" s="198"/>
      <c r="BH289" s="198"/>
      <c r="BI289" s="198"/>
      <c r="BJ289" s="198"/>
      <c r="BK289" s="198"/>
      <c r="BL289" s="198"/>
      <c r="BM289" s="198"/>
      <c r="BN289" s="198"/>
      <c r="BO289" s="198"/>
      <c r="BP289" s="198"/>
      <c r="BQ289" s="198"/>
      <c r="BR289" s="198"/>
      <c r="BS289" s="198"/>
      <c r="BT289" s="198"/>
      <c r="BU289" s="198"/>
      <c r="BV289" s="198"/>
      <c r="BW289" s="198"/>
      <c r="BX289" s="198"/>
      <c r="BY289" s="198"/>
      <c r="BZ289" s="198"/>
      <c r="CA289" s="198"/>
      <c r="CB289" s="198"/>
      <c r="CC289" s="198"/>
      <c r="CD289" s="198"/>
      <c r="CE289" s="198"/>
      <c r="CF289" s="198"/>
      <c r="CG289" s="198"/>
      <c r="CH289" s="198"/>
      <c r="CI289" s="198"/>
      <c r="CJ289" s="198"/>
      <c r="CK289" s="198"/>
      <c r="CL289" s="198"/>
      <c r="CM289" s="198"/>
      <c r="CN289" s="198"/>
      <c r="CO289" s="198"/>
      <c r="CP289" s="198"/>
      <c r="CQ289" s="198"/>
      <c r="CR289" s="198"/>
      <c r="CS289" s="198"/>
      <c r="CT289" s="198"/>
      <c r="CU289" s="198"/>
      <c r="CV289" s="198"/>
      <c r="CW289" s="198"/>
      <c r="CX289" s="198"/>
      <c r="CY289" s="198"/>
      <c r="CZ289" s="198"/>
      <c r="DA289" s="198"/>
      <c r="DB289" s="198"/>
      <c r="DC289" s="198"/>
      <c r="DD289" s="198"/>
      <c r="DE289" s="198"/>
      <c r="DF289" s="198"/>
      <c r="DG289" s="198"/>
      <c r="DH289" s="198"/>
      <c r="DI289" s="198"/>
      <c r="DJ289" s="198"/>
      <c r="DK289" s="198"/>
      <c r="DL289" s="198"/>
      <c r="DM289" s="198"/>
      <c r="DN289" s="198"/>
      <c r="DO289" s="198"/>
      <c r="DP289" s="198"/>
      <c r="DQ289" s="198"/>
      <c r="DR289" s="198"/>
      <c r="DS289" s="198"/>
      <c r="DT289" s="198"/>
      <c r="DU289" s="198"/>
      <c r="DV289" s="198"/>
      <c r="DW289" s="198"/>
      <c r="DX289" s="198"/>
      <c r="DY289" s="198"/>
      <c r="DZ289" s="198"/>
      <c r="EA289" s="198"/>
      <c r="EB289" s="198"/>
      <c r="EC289" s="198"/>
      <c r="ED289" s="198"/>
      <c r="EE289" s="198"/>
      <c r="EF289" s="198"/>
      <c r="EG289" s="198"/>
      <c r="EH289" s="198"/>
      <c r="EI289" s="198"/>
      <c r="EJ289" s="198"/>
      <c r="EK289" s="198"/>
      <c r="EL289" s="198"/>
      <c r="EM289" s="198"/>
      <c r="EN289" s="198"/>
      <c r="EO289" s="198"/>
      <c r="EP289" s="198"/>
      <c r="EQ289" s="198"/>
      <c r="ER289" s="198"/>
      <c r="ES289" s="198"/>
      <c r="ET289" s="198"/>
      <c r="EU289" s="198"/>
      <c r="EV289" s="198"/>
      <c r="EW289" s="198"/>
      <c r="EX289" s="198"/>
      <c r="EY289" s="198"/>
      <c r="EZ289" s="198"/>
      <c r="FA289" s="198"/>
      <c r="FB289" s="198"/>
      <c r="FC289" s="198"/>
      <c r="FD289" s="198"/>
      <c r="FE289" s="198"/>
      <c r="FF289" s="198"/>
      <c r="FG289" s="198"/>
      <c r="FH289" s="198"/>
      <c r="FI289" s="198"/>
      <c r="FJ289" s="198"/>
      <c r="FK289" s="198"/>
      <c r="FL289" s="198"/>
      <c r="FM289" s="198"/>
      <c r="FN289" s="198"/>
      <c r="FO289" s="198"/>
      <c r="FP289" s="198"/>
      <c r="FQ289" s="198"/>
      <c r="FR289" s="198"/>
      <c r="FS289" s="198"/>
      <c r="FT289" s="198"/>
      <c r="FU289" s="198"/>
      <c r="FV289" s="198"/>
      <c r="FW289" s="198"/>
    </row>
    <row r="290" spans="1:179" s="200" customFormat="1" ht="30" x14ac:dyDescent="0.25">
      <c r="A290" s="194">
        <f t="shared" si="4"/>
        <v>275</v>
      </c>
      <c r="B290" s="195" t="s">
        <v>1624</v>
      </c>
      <c r="C290" s="196" t="s">
        <v>237</v>
      </c>
      <c r="D290" s="197">
        <v>0</v>
      </c>
      <c r="E290" s="197"/>
      <c r="F290" s="197">
        <v>0</v>
      </c>
      <c r="G290" s="197">
        <v>2014</v>
      </c>
      <c r="H290" s="197">
        <v>2015</v>
      </c>
      <c r="I290" s="197" t="s">
        <v>266</v>
      </c>
      <c r="J290" s="197" t="s">
        <v>266</v>
      </c>
      <c r="K290" s="197" t="s">
        <v>266</v>
      </c>
      <c r="L290" s="197" t="s">
        <v>266</v>
      </c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  <c r="AB290" s="198"/>
      <c r="AC290" s="198"/>
      <c r="AD290" s="198"/>
      <c r="AE290" s="198"/>
      <c r="AF290" s="198"/>
      <c r="AG290" s="198"/>
      <c r="AH290" s="198"/>
      <c r="AI290" s="198"/>
      <c r="AJ290" s="198"/>
      <c r="AK290" s="198"/>
      <c r="AL290" s="198"/>
      <c r="AM290" s="198"/>
      <c r="AN290" s="198"/>
      <c r="AO290" s="198"/>
      <c r="AP290" s="198"/>
      <c r="AQ290" s="198"/>
      <c r="AR290" s="198"/>
      <c r="AS290" s="198"/>
      <c r="AT290" s="198"/>
      <c r="AU290" s="198"/>
      <c r="AV290" s="198"/>
      <c r="AW290" s="198"/>
      <c r="AX290" s="198"/>
      <c r="AY290" s="198"/>
      <c r="AZ290" s="198"/>
      <c r="BA290" s="198"/>
      <c r="BB290" s="198"/>
      <c r="BC290" s="198"/>
      <c r="BD290" s="198"/>
      <c r="BE290" s="198"/>
      <c r="BF290" s="198"/>
      <c r="BG290" s="198"/>
      <c r="BH290" s="198"/>
      <c r="BI290" s="198"/>
      <c r="BJ290" s="198"/>
      <c r="BK290" s="198"/>
      <c r="BL290" s="198"/>
      <c r="BM290" s="198"/>
      <c r="BN290" s="198"/>
      <c r="BO290" s="198"/>
      <c r="BP290" s="198"/>
      <c r="BQ290" s="198"/>
      <c r="BR290" s="198"/>
      <c r="BS290" s="198"/>
      <c r="BT290" s="198"/>
      <c r="BU290" s="198"/>
      <c r="BV290" s="198"/>
      <c r="BW290" s="198"/>
      <c r="BX290" s="198"/>
      <c r="BY290" s="198"/>
      <c r="BZ290" s="198"/>
      <c r="CA290" s="198"/>
      <c r="CB290" s="198"/>
      <c r="CC290" s="198"/>
      <c r="CD290" s="198"/>
      <c r="CE290" s="198"/>
      <c r="CF290" s="198"/>
      <c r="CG290" s="198"/>
      <c r="CH290" s="198"/>
      <c r="CI290" s="198"/>
      <c r="CJ290" s="198"/>
      <c r="CK290" s="198"/>
      <c r="CL290" s="198"/>
      <c r="CM290" s="198"/>
      <c r="CN290" s="198"/>
      <c r="CO290" s="198"/>
      <c r="CP290" s="198"/>
      <c r="CQ290" s="198"/>
      <c r="CR290" s="198"/>
      <c r="CS290" s="198"/>
      <c r="CT290" s="198"/>
      <c r="CU290" s="198"/>
      <c r="CV290" s="198"/>
      <c r="CW290" s="198"/>
      <c r="CX290" s="198"/>
      <c r="CY290" s="198"/>
      <c r="CZ290" s="198"/>
      <c r="DA290" s="198"/>
      <c r="DB290" s="198"/>
      <c r="DC290" s="198"/>
      <c r="DD290" s="198"/>
      <c r="DE290" s="198"/>
      <c r="DF290" s="198"/>
      <c r="DG290" s="198"/>
      <c r="DH290" s="198"/>
      <c r="DI290" s="198"/>
      <c r="DJ290" s="198"/>
      <c r="DK290" s="198"/>
      <c r="DL290" s="198"/>
      <c r="DM290" s="198"/>
      <c r="DN290" s="198"/>
      <c r="DO290" s="198"/>
      <c r="DP290" s="198"/>
      <c r="DQ290" s="198"/>
      <c r="DR290" s="198"/>
      <c r="DS290" s="198"/>
      <c r="DT290" s="198"/>
      <c r="DU290" s="198"/>
      <c r="DV290" s="198"/>
      <c r="DW290" s="198"/>
      <c r="DX290" s="198"/>
      <c r="DY290" s="198"/>
      <c r="DZ290" s="198"/>
      <c r="EA290" s="198"/>
      <c r="EB290" s="198"/>
      <c r="EC290" s="198"/>
      <c r="ED290" s="198"/>
      <c r="EE290" s="198"/>
      <c r="EF290" s="198"/>
      <c r="EG290" s="198"/>
      <c r="EH290" s="198"/>
      <c r="EI290" s="198"/>
      <c r="EJ290" s="198"/>
      <c r="EK290" s="198"/>
      <c r="EL290" s="198"/>
      <c r="EM290" s="198"/>
      <c r="EN290" s="198"/>
      <c r="EO290" s="198"/>
      <c r="EP290" s="198"/>
      <c r="EQ290" s="198"/>
      <c r="ER290" s="198"/>
      <c r="ES290" s="198"/>
      <c r="ET290" s="198"/>
      <c r="EU290" s="198"/>
      <c r="EV290" s="198"/>
      <c r="EW290" s="198"/>
      <c r="EX290" s="198"/>
      <c r="EY290" s="198"/>
      <c r="EZ290" s="198"/>
      <c r="FA290" s="198"/>
      <c r="FB290" s="198"/>
      <c r="FC290" s="198"/>
      <c r="FD290" s="198"/>
      <c r="FE290" s="198"/>
      <c r="FF290" s="198"/>
      <c r="FG290" s="198"/>
      <c r="FH290" s="198"/>
      <c r="FI290" s="198"/>
      <c r="FJ290" s="198"/>
      <c r="FK290" s="198"/>
      <c r="FL290" s="198"/>
      <c r="FM290" s="198"/>
      <c r="FN290" s="198"/>
      <c r="FO290" s="198"/>
      <c r="FP290" s="198"/>
      <c r="FQ290" s="198"/>
      <c r="FR290" s="198"/>
      <c r="FS290" s="198"/>
      <c r="FT290" s="198"/>
      <c r="FU290" s="198"/>
      <c r="FV290" s="198"/>
      <c r="FW290" s="198"/>
    </row>
    <row r="291" spans="1:179" s="200" customFormat="1" ht="75" x14ac:dyDescent="0.25">
      <c r="A291" s="194">
        <f t="shared" si="4"/>
        <v>276</v>
      </c>
      <c r="B291" s="195" t="s">
        <v>1625</v>
      </c>
      <c r="C291" s="196" t="s">
        <v>237</v>
      </c>
      <c r="D291" s="197">
        <v>0</v>
      </c>
      <c r="E291" s="197"/>
      <c r="F291" s="197">
        <v>0</v>
      </c>
      <c r="G291" s="197">
        <v>2014</v>
      </c>
      <c r="H291" s="197">
        <v>2015</v>
      </c>
      <c r="I291" s="197" t="s">
        <v>266</v>
      </c>
      <c r="J291" s="197" t="s">
        <v>266</v>
      </c>
      <c r="K291" s="197" t="s">
        <v>266</v>
      </c>
      <c r="L291" s="197" t="s">
        <v>266</v>
      </c>
      <c r="M291" s="198"/>
      <c r="N291" s="198"/>
      <c r="O291" s="198"/>
      <c r="P291" s="198"/>
      <c r="Q291" s="198"/>
      <c r="R291" s="198"/>
      <c r="S291" s="198"/>
      <c r="T291" s="198"/>
      <c r="U291" s="198"/>
      <c r="V291" s="198"/>
      <c r="W291" s="198"/>
      <c r="X291" s="198"/>
      <c r="Y291" s="198"/>
      <c r="Z291" s="198"/>
      <c r="AA291" s="198"/>
      <c r="AB291" s="198"/>
      <c r="AC291" s="198"/>
      <c r="AD291" s="198"/>
      <c r="AE291" s="198"/>
      <c r="AF291" s="198"/>
      <c r="AG291" s="198"/>
      <c r="AH291" s="198"/>
      <c r="AI291" s="198"/>
      <c r="AJ291" s="198"/>
      <c r="AK291" s="198"/>
      <c r="AL291" s="198"/>
      <c r="AM291" s="198"/>
      <c r="AN291" s="198"/>
      <c r="AO291" s="198"/>
      <c r="AP291" s="198"/>
      <c r="AQ291" s="198"/>
      <c r="AR291" s="198"/>
      <c r="AS291" s="198"/>
      <c r="AT291" s="198"/>
      <c r="AU291" s="198"/>
      <c r="AV291" s="198"/>
      <c r="AW291" s="198"/>
      <c r="AX291" s="198"/>
      <c r="AY291" s="198"/>
      <c r="AZ291" s="198"/>
      <c r="BA291" s="198"/>
      <c r="BB291" s="198"/>
      <c r="BC291" s="198"/>
      <c r="BD291" s="198"/>
      <c r="BE291" s="198"/>
      <c r="BF291" s="198"/>
      <c r="BG291" s="198"/>
      <c r="BH291" s="198"/>
      <c r="BI291" s="198"/>
      <c r="BJ291" s="198"/>
      <c r="BK291" s="198"/>
      <c r="BL291" s="198"/>
      <c r="BM291" s="198"/>
      <c r="BN291" s="198"/>
      <c r="BO291" s="198"/>
      <c r="BP291" s="198"/>
      <c r="BQ291" s="198"/>
      <c r="BR291" s="198"/>
      <c r="BS291" s="198"/>
      <c r="BT291" s="198"/>
      <c r="BU291" s="198"/>
      <c r="BV291" s="198"/>
      <c r="BW291" s="198"/>
      <c r="BX291" s="198"/>
      <c r="BY291" s="198"/>
      <c r="BZ291" s="198"/>
      <c r="CA291" s="198"/>
      <c r="CB291" s="198"/>
      <c r="CC291" s="198"/>
      <c r="CD291" s="198"/>
      <c r="CE291" s="198"/>
      <c r="CF291" s="198"/>
      <c r="CG291" s="198"/>
      <c r="CH291" s="198"/>
      <c r="CI291" s="198"/>
      <c r="CJ291" s="198"/>
      <c r="CK291" s="198"/>
      <c r="CL291" s="198"/>
      <c r="CM291" s="198"/>
      <c r="CN291" s="198"/>
      <c r="CO291" s="198"/>
      <c r="CP291" s="198"/>
      <c r="CQ291" s="198"/>
      <c r="CR291" s="198"/>
      <c r="CS291" s="198"/>
      <c r="CT291" s="198"/>
      <c r="CU291" s="198"/>
      <c r="CV291" s="198"/>
      <c r="CW291" s="198"/>
      <c r="CX291" s="198"/>
      <c r="CY291" s="198"/>
      <c r="CZ291" s="198"/>
      <c r="DA291" s="198"/>
      <c r="DB291" s="198"/>
      <c r="DC291" s="198"/>
      <c r="DD291" s="198"/>
      <c r="DE291" s="198"/>
      <c r="DF291" s="198"/>
      <c r="DG291" s="198"/>
      <c r="DH291" s="198"/>
      <c r="DI291" s="198"/>
      <c r="DJ291" s="198"/>
      <c r="DK291" s="198"/>
      <c r="DL291" s="198"/>
      <c r="DM291" s="198"/>
      <c r="DN291" s="198"/>
      <c r="DO291" s="198"/>
      <c r="DP291" s="198"/>
      <c r="DQ291" s="198"/>
      <c r="DR291" s="198"/>
      <c r="DS291" s="198"/>
      <c r="DT291" s="198"/>
      <c r="DU291" s="198"/>
      <c r="DV291" s="198"/>
      <c r="DW291" s="198"/>
      <c r="DX291" s="198"/>
      <c r="DY291" s="198"/>
      <c r="DZ291" s="198"/>
      <c r="EA291" s="198"/>
      <c r="EB291" s="198"/>
      <c r="EC291" s="198"/>
      <c r="ED291" s="198"/>
      <c r="EE291" s="198"/>
      <c r="EF291" s="198"/>
      <c r="EG291" s="198"/>
      <c r="EH291" s="198"/>
      <c r="EI291" s="198"/>
      <c r="EJ291" s="198"/>
      <c r="EK291" s="198"/>
      <c r="EL291" s="198"/>
      <c r="EM291" s="198"/>
      <c r="EN291" s="198"/>
      <c r="EO291" s="198"/>
      <c r="EP291" s="198"/>
      <c r="EQ291" s="198"/>
      <c r="ER291" s="198"/>
      <c r="ES291" s="198"/>
      <c r="ET291" s="198"/>
      <c r="EU291" s="198"/>
      <c r="EV291" s="198"/>
      <c r="EW291" s="198"/>
      <c r="EX291" s="198"/>
      <c r="EY291" s="198"/>
      <c r="EZ291" s="198"/>
      <c r="FA291" s="198"/>
      <c r="FB291" s="198"/>
      <c r="FC291" s="198"/>
      <c r="FD291" s="198"/>
      <c r="FE291" s="198"/>
      <c r="FF291" s="198"/>
      <c r="FG291" s="198"/>
      <c r="FH291" s="198"/>
      <c r="FI291" s="198"/>
      <c r="FJ291" s="198"/>
      <c r="FK291" s="198"/>
      <c r="FL291" s="198"/>
      <c r="FM291" s="198"/>
      <c r="FN291" s="198"/>
      <c r="FO291" s="198"/>
      <c r="FP291" s="198"/>
      <c r="FQ291" s="198"/>
      <c r="FR291" s="198"/>
      <c r="FS291" s="198"/>
      <c r="FT291" s="198"/>
      <c r="FU291" s="198"/>
      <c r="FV291" s="198"/>
      <c r="FW291" s="198"/>
    </row>
    <row r="292" spans="1:179" s="200" customFormat="1" ht="45" x14ac:dyDescent="0.25">
      <c r="A292" s="194">
        <f t="shared" si="4"/>
        <v>277</v>
      </c>
      <c r="B292" s="195" t="s">
        <v>1626</v>
      </c>
      <c r="C292" s="196" t="s">
        <v>237</v>
      </c>
      <c r="D292" s="197">
        <v>0</v>
      </c>
      <c r="E292" s="197"/>
      <c r="F292" s="197">
        <v>0</v>
      </c>
      <c r="G292" s="197">
        <v>2014</v>
      </c>
      <c r="H292" s="197">
        <v>2015</v>
      </c>
      <c r="I292" s="197" t="s">
        <v>266</v>
      </c>
      <c r="J292" s="197" t="s">
        <v>266</v>
      </c>
      <c r="K292" s="197" t="s">
        <v>266</v>
      </c>
      <c r="L292" s="197" t="s">
        <v>266</v>
      </c>
      <c r="M292" s="198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8"/>
      <c r="Z292" s="198"/>
      <c r="AA292" s="198"/>
      <c r="AB292" s="198"/>
      <c r="AC292" s="198"/>
      <c r="AD292" s="198"/>
      <c r="AE292" s="198"/>
      <c r="AF292" s="198"/>
      <c r="AG292" s="198"/>
      <c r="AH292" s="198"/>
      <c r="AI292" s="198"/>
      <c r="AJ292" s="198"/>
      <c r="AK292" s="198"/>
      <c r="AL292" s="198"/>
      <c r="AM292" s="198"/>
      <c r="AN292" s="198"/>
      <c r="AO292" s="198"/>
      <c r="AP292" s="198"/>
      <c r="AQ292" s="198"/>
      <c r="AR292" s="198"/>
      <c r="AS292" s="198"/>
      <c r="AT292" s="198"/>
      <c r="AU292" s="198"/>
      <c r="AV292" s="198"/>
      <c r="AW292" s="198"/>
      <c r="AX292" s="198"/>
      <c r="AY292" s="198"/>
      <c r="AZ292" s="198"/>
      <c r="BA292" s="198"/>
      <c r="BB292" s="198"/>
      <c r="BC292" s="198"/>
      <c r="BD292" s="198"/>
      <c r="BE292" s="198"/>
      <c r="BF292" s="198"/>
      <c r="BG292" s="198"/>
      <c r="BH292" s="198"/>
      <c r="BI292" s="198"/>
      <c r="BJ292" s="198"/>
      <c r="BK292" s="198"/>
      <c r="BL292" s="198"/>
      <c r="BM292" s="198"/>
      <c r="BN292" s="198"/>
      <c r="BO292" s="198"/>
      <c r="BP292" s="198"/>
      <c r="BQ292" s="198"/>
      <c r="BR292" s="198"/>
      <c r="BS292" s="198"/>
      <c r="BT292" s="198"/>
      <c r="BU292" s="198"/>
      <c r="BV292" s="198"/>
      <c r="BW292" s="198"/>
      <c r="BX292" s="198"/>
      <c r="BY292" s="198"/>
      <c r="BZ292" s="198"/>
      <c r="CA292" s="198"/>
      <c r="CB292" s="198"/>
      <c r="CC292" s="198"/>
      <c r="CD292" s="198"/>
      <c r="CE292" s="198"/>
      <c r="CF292" s="198"/>
      <c r="CG292" s="198"/>
      <c r="CH292" s="198"/>
      <c r="CI292" s="198"/>
      <c r="CJ292" s="198"/>
      <c r="CK292" s="198"/>
      <c r="CL292" s="198"/>
      <c r="CM292" s="198"/>
      <c r="CN292" s="198"/>
      <c r="CO292" s="198"/>
      <c r="CP292" s="198"/>
      <c r="CQ292" s="198"/>
      <c r="CR292" s="198"/>
      <c r="CS292" s="198"/>
      <c r="CT292" s="198"/>
      <c r="CU292" s="198"/>
      <c r="CV292" s="198"/>
      <c r="CW292" s="198"/>
      <c r="CX292" s="198"/>
      <c r="CY292" s="198"/>
      <c r="CZ292" s="198"/>
      <c r="DA292" s="198"/>
      <c r="DB292" s="198"/>
      <c r="DC292" s="198"/>
      <c r="DD292" s="198"/>
      <c r="DE292" s="198"/>
      <c r="DF292" s="198"/>
      <c r="DG292" s="198"/>
      <c r="DH292" s="198"/>
      <c r="DI292" s="198"/>
      <c r="DJ292" s="198"/>
      <c r="DK292" s="198"/>
      <c r="DL292" s="198"/>
      <c r="DM292" s="198"/>
      <c r="DN292" s="198"/>
      <c r="DO292" s="198"/>
      <c r="DP292" s="198"/>
      <c r="DQ292" s="198"/>
      <c r="DR292" s="198"/>
      <c r="DS292" s="198"/>
      <c r="DT292" s="198"/>
      <c r="DU292" s="198"/>
      <c r="DV292" s="198"/>
      <c r="DW292" s="198"/>
      <c r="DX292" s="198"/>
      <c r="DY292" s="198"/>
      <c r="DZ292" s="198"/>
      <c r="EA292" s="198"/>
      <c r="EB292" s="198"/>
      <c r="EC292" s="198"/>
      <c r="ED292" s="198"/>
      <c r="EE292" s="198"/>
      <c r="EF292" s="198"/>
      <c r="EG292" s="198"/>
      <c r="EH292" s="198"/>
      <c r="EI292" s="198"/>
      <c r="EJ292" s="198"/>
      <c r="EK292" s="198"/>
      <c r="EL292" s="198"/>
      <c r="EM292" s="198"/>
      <c r="EN292" s="198"/>
      <c r="EO292" s="198"/>
      <c r="EP292" s="198"/>
      <c r="EQ292" s="198"/>
      <c r="ER292" s="198"/>
      <c r="ES292" s="198"/>
      <c r="ET292" s="198"/>
      <c r="EU292" s="198"/>
      <c r="EV292" s="198"/>
      <c r="EW292" s="198"/>
      <c r="EX292" s="198"/>
      <c r="EY292" s="198"/>
      <c r="EZ292" s="198"/>
      <c r="FA292" s="198"/>
      <c r="FB292" s="198"/>
      <c r="FC292" s="198"/>
      <c r="FD292" s="198"/>
      <c r="FE292" s="198"/>
      <c r="FF292" s="198"/>
      <c r="FG292" s="198"/>
      <c r="FH292" s="198"/>
      <c r="FI292" s="198"/>
      <c r="FJ292" s="198"/>
      <c r="FK292" s="198"/>
      <c r="FL292" s="198"/>
      <c r="FM292" s="198"/>
      <c r="FN292" s="198"/>
      <c r="FO292" s="198"/>
      <c r="FP292" s="198"/>
      <c r="FQ292" s="198"/>
      <c r="FR292" s="198"/>
      <c r="FS292" s="198"/>
      <c r="FT292" s="198"/>
      <c r="FU292" s="198"/>
      <c r="FV292" s="198"/>
      <c r="FW292" s="198"/>
    </row>
    <row r="293" spans="1:179" s="200" customFormat="1" x14ac:dyDescent="0.25">
      <c r="A293" s="194">
        <f t="shared" si="4"/>
        <v>278</v>
      </c>
      <c r="B293" s="195" t="s">
        <v>1627</v>
      </c>
      <c r="C293" s="196" t="s">
        <v>237</v>
      </c>
      <c r="D293" s="197">
        <v>0</v>
      </c>
      <c r="E293" s="197"/>
      <c r="F293" s="197">
        <v>0</v>
      </c>
      <c r="G293" s="197">
        <v>2014</v>
      </c>
      <c r="H293" s="197">
        <v>2015</v>
      </c>
      <c r="I293" s="197" t="s">
        <v>266</v>
      </c>
      <c r="J293" s="197" t="s">
        <v>266</v>
      </c>
      <c r="K293" s="197" t="s">
        <v>266</v>
      </c>
      <c r="L293" s="197" t="s">
        <v>266</v>
      </c>
      <c r="M293" s="198"/>
      <c r="N293" s="198"/>
      <c r="O293" s="198"/>
      <c r="P293" s="198"/>
      <c r="Q293" s="198"/>
      <c r="R293" s="198"/>
      <c r="S293" s="198"/>
      <c r="T293" s="198"/>
      <c r="U293" s="198"/>
      <c r="V293" s="198"/>
      <c r="W293" s="198"/>
      <c r="X293" s="198"/>
      <c r="Y293" s="198"/>
      <c r="Z293" s="198"/>
      <c r="AA293" s="198"/>
      <c r="AB293" s="198"/>
      <c r="AC293" s="198"/>
      <c r="AD293" s="198"/>
      <c r="AE293" s="198"/>
      <c r="AF293" s="198"/>
      <c r="AG293" s="198"/>
      <c r="AH293" s="198"/>
      <c r="AI293" s="198"/>
      <c r="AJ293" s="198"/>
      <c r="AK293" s="198"/>
      <c r="AL293" s="198"/>
      <c r="AM293" s="198"/>
      <c r="AN293" s="198"/>
      <c r="AO293" s="198"/>
      <c r="AP293" s="198"/>
      <c r="AQ293" s="198"/>
      <c r="AR293" s="198"/>
      <c r="AS293" s="198"/>
      <c r="AT293" s="198"/>
      <c r="AU293" s="198"/>
      <c r="AV293" s="198"/>
      <c r="AW293" s="198"/>
      <c r="AX293" s="198"/>
      <c r="AY293" s="198"/>
      <c r="AZ293" s="198"/>
      <c r="BA293" s="198"/>
      <c r="BB293" s="198"/>
      <c r="BC293" s="198"/>
      <c r="BD293" s="198"/>
      <c r="BE293" s="198"/>
      <c r="BF293" s="198"/>
      <c r="BG293" s="198"/>
      <c r="BH293" s="198"/>
      <c r="BI293" s="198"/>
      <c r="BJ293" s="198"/>
      <c r="BK293" s="198"/>
      <c r="BL293" s="198"/>
      <c r="BM293" s="198"/>
      <c r="BN293" s="198"/>
      <c r="BO293" s="198"/>
      <c r="BP293" s="198"/>
      <c r="BQ293" s="198"/>
      <c r="BR293" s="198"/>
      <c r="BS293" s="198"/>
      <c r="BT293" s="198"/>
      <c r="BU293" s="198"/>
      <c r="BV293" s="198"/>
      <c r="BW293" s="198"/>
      <c r="BX293" s="198"/>
      <c r="BY293" s="198"/>
      <c r="BZ293" s="198"/>
      <c r="CA293" s="198"/>
      <c r="CB293" s="198"/>
      <c r="CC293" s="198"/>
      <c r="CD293" s="198"/>
      <c r="CE293" s="198"/>
      <c r="CF293" s="198"/>
      <c r="CG293" s="198"/>
      <c r="CH293" s="198"/>
      <c r="CI293" s="198"/>
      <c r="CJ293" s="198"/>
      <c r="CK293" s="198"/>
      <c r="CL293" s="198"/>
      <c r="CM293" s="198"/>
      <c r="CN293" s="198"/>
      <c r="CO293" s="198"/>
      <c r="CP293" s="198"/>
      <c r="CQ293" s="198"/>
      <c r="CR293" s="198"/>
      <c r="CS293" s="198"/>
      <c r="CT293" s="198"/>
      <c r="CU293" s="198"/>
      <c r="CV293" s="198"/>
      <c r="CW293" s="198"/>
      <c r="CX293" s="198"/>
      <c r="CY293" s="198"/>
      <c r="CZ293" s="198"/>
      <c r="DA293" s="198"/>
      <c r="DB293" s="198"/>
      <c r="DC293" s="198"/>
      <c r="DD293" s="198"/>
      <c r="DE293" s="198"/>
      <c r="DF293" s="198"/>
      <c r="DG293" s="198"/>
      <c r="DH293" s="198"/>
      <c r="DI293" s="198"/>
      <c r="DJ293" s="198"/>
      <c r="DK293" s="198"/>
      <c r="DL293" s="198"/>
      <c r="DM293" s="198"/>
      <c r="DN293" s="198"/>
      <c r="DO293" s="198"/>
      <c r="DP293" s="198"/>
      <c r="DQ293" s="198"/>
      <c r="DR293" s="198"/>
      <c r="DS293" s="198"/>
      <c r="DT293" s="198"/>
      <c r="DU293" s="198"/>
      <c r="DV293" s="198"/>
      <c r="DW293" s="198"/>
      <c r="DX293" s="198"/>
      <c r="DY293" s="198"/>
      <c r="DZ293" s="198"/>
      <c r="EA293" s="198"/>
      <c r="EB293" s="198"/>
      <c r="EC293" s="198"/>
      <c r="ED293" s="198"/>
      <c r="EE293" s="198"/>
      <c r="EF293" s="198"/>
      <c r="EG293" s="198"/>
      <c r="EH293" s="198"/>
      <c r="EI293" s="198"/>
      <c r="EJ293" s="198"/>
      <c r="EK293" s="198"/>
      <c r="EL293" s="198"/>
      <c r="EM293" s="198"/>
      <c r="EN293" s="198"/>
      <c r="EO293" s="198"/>
      <c r="EP293" s="198"/>
      <c r="EQ293" s="198"/>
      <c r="ER293" s="198"/>
      <c r="ES293" s="198"/>
      <c r="ET293" s="198"/>
      <c r="EU293" s="198"/>
      <c r="EV293" s="198"/>
      <c r="EW293" s="198"/>
      <c r="EX293" s="198"/>
      <c r="EY293" s="198"/>
      <c r="EZ293" s="198"/>
      <c r="FA293" s="198"/>
      <c r="FB293" s="198"/>
      <c r="FC293" s="198"/>
      <c r="FD293" s="198"/>
      <c r="FE293" s="198"/>
      <c r="FF293" s="198"/>
      <c r="FG293" s="198"/>
      <c r="FH293" s="198"/>
      <c r="FI293" s="198"/>
      <c r="FJ293" s="198"/>
      <c r="FK293" s="198"/>
      <c r="FL293" s="198"/>
      <c r="FM293" s="198"/>
      <c r="FN293" s="198"/>
      <c r="FO293" s="198"/>
      <c r="FP293" s="198"/>
      <c r="FQ293" s="198"/>
      <c r="FR293" s="198"/>
      <c r="FS293" s="198"/>
      <c r="FT293" s="198"/>
      <c r="FU293" s="198"/>
      <c r="FV293" s="198"/>
      <c r="FW293" s="198"/>
    </row>
    <row r="294" spans="1:179" s="200" customFormat="1" x14ac:dyDescent="0.25">
      <c r="A294" s="194">
        <f t="shared" si="4"/>
        <v>279</v>
      </c>
      <c r="B294" s="195" t="s">
        <v>1628</v>
      </c>
      <c r="C294" s="196" t="s">
        <v>237</v>
      </c>
      <c r="D294" s="197">
        <v>0</v>
      </c>
      <c r="E294" s="197"/>
      <c r="F294" s="197">
        <v>0</v>
      </c>
      <c r="G294" s="197">
        <v>2014</v>
      </c>
      <c r="H294" s="197">
        <v>2015</v>
      </c>
      <c r="I294" s="197" t="s">
        <v>266</v>
      </c>
      <c r="J294" s="197" t="s">
        <v>266</v>
      </c>
      <c r="K294" s="197" t="s">
        <v>266</v>
      </c>
      <c r="L294" s="197" t="s">
        <v>266</v>
      </c>
      <c r="M294" s="198"/>
      <c r="N294" s="198"/>
      <c r="O294" s="198"/>
      <c r="P294" s="198"/>
      <c r="Q294" s="198"/>
      <c r="R294" s="198"/>
      <c r="S294" s="198"/>
      <c r="T294" s="198"/>
      <c r="U294" s="198"/>
      <c r="V294" s="198"/>
      <c r="W294" s="198"/>
      <c r="X294" s="198"/>
      <c r="Y294" s="198"/>
      <c r="Z294" s="198"/>
      <c r="AA294" s="198"/>
      <c r="AB294" s="198"/>
      <c r="AC294" s="198"/>
      <c r="AD294" s="198"/>
      <c r="AE294" s="198"/>
      <c r="AF294" s="198"/>
      <c r="AG294" s="198"/>
      <c r="AH294" s="198"/>
      <c r="AI294" s="198"/>
      <c r="AJ294" s="198"/>
      <c r="AK294" s="198"/>
      <c r="AL294" s="198"/>
      <c r="AM294" s="198"/>
      <c r="AN294" s="198"/>
      <c r="AO294" s="198"/>
      <c r="AP294" s="198"/>
      <c r="AQ294" s="198"/>
      <c r="AR294" s="198"/>
      <c r="AS294" s="198"/>
      <c r="AT294" s="198"/>
      <c r="AU294" s="198"/>
      <c r="AV294" s="198"/>
      <c r="AW294" s="198"/>
      <c r="AX294" s="198"/>
      <c r="AY294" s="198"/>
      <c r="AZ294" s="198"/>
      <c r="BA294" s="198"/>
      <c r="BB294" s="198"/>
      <c r="BC294" s="198"/>
      <c r="BD294" s="198"/>
      <c r="BE294" s="198"/>
      <c r="BF294" s="198"/>
      <c r="BG294" s="198"/>
      <c r="BH294" s="198"/>
      <c r="BI294" s="198"/>
      <c r="BJ294" s="198"/>
      <c r="BK294" s="198"/>
      <c r="BL294" s="198"/>
      <c r="BM294" s="198"/>
      <c r="BN294" s="198"/>
      <c r="BO294" s="198"/>
      <c r="BP294" s="198"/>
      <c r="BQ294" s="198"/>
      <c r="BR294" s="198"/>
      <c r="BS294" s="198"/>
      <c r="BT294" s="198"/>
      <c r="BU294" s="198"/>
      <c r="BV294" s="198"/>
      <c r="BW294" s="198"/>
      <c r="BX294" s="198"/>
      <c r="BY294" s="198"/>
      <c r="BZ294" s="198"/>
      <c r="CA294" s="198"/>
      <c r="CB294" s="198"/>
      <c r="CC294" s="198"/>
      <c r="CD294" s="198"/>
      <c r="CE294" s="198"/>
      <c r="CF294" s="198"/>
      <c r="CG294" s="198"/>
      <c r="CH294" s="198"/>
      <c r="CI294" s="198"/>
      <c r="CJ294" s="198"/>
      <c r="CK294" s="198"/>
      <c r="CL294" s="198"/>
      <c r="CM294" s="198"/>
      <c r="CN294" s="198"/>
      <c r="CO294" s="198"/>
      <c r="CP294" s="198"/>
      <c r="CQ294" s="198"/>
      <c r="CR294" s="198"/>
      <c r="CS294" s="198"/>
      <c r="CT294" s="198"/>
      <c r="CU294" s="198"/>
      <c r="CV294" s="198"/>
      <c r="CW294" s="198"/>
      <c r="CX294" s="198"/>
      <c r="CY294" s="198"/>
      <c r="CZ294" s="198"/>
      <c r="DA294" s="198"/>
      <c r="DB294" s="198"/>
      <c r="DC294" s="198"/>
      <c r="DD294" s="198"/>
      <c r="DE294" s="198"/>
      <c r="DF294" s="198"/>
      <c r="DG294" s="198"/>
      <c r="DH294" s="198"/>
      <c r="DI294" s="198"/>
      <c r="DJ294" s="198"/>
      <c r="DK294" s="198"/>
      <c r="DL294" s="198"/>
      <c r="DM294" s="198"/>
      <c r="DN294" s="198"/>
      <c r="DO294" s="198"/>
      <c r="DP294" s="198"/>
      <c r="DQ294" s="198"/>
      <c r="DR294" s="198"/>
      <c r="DS294" s="198"/>
      <c r="DT294" s="198"/>
      <c r="DU294" s="198"/>
      <c r="DV294" s="198"/>
      <c r="DW294" s="198"/>
      <c r="DX294" s="198"/>
      <c r="DY294" s="198"/>
      <c r="DZ294" s="198"/>
      <c r="EA294" s="198"/>
      <c r="EB294" s="198"/>
      <c r="EC294" s="198"/>
      <c r="ED294" s="198"/>
      <c r="EE294" s="198"/>
      <c r="EF294" s="198"/>
      <c r="EG294" s="198"/>
      <c r="EH294" s="198"/>
      <c r="EI294" s="198"/>
      <c r="EJ294" s="198"/>
      <c r="EK294" s="198"/>
      <c r="EL294" s="198"/>
      <c r="EM294" s="198"/>
      <c r="EN294" s="198"/>
      <c r="EO294" s="198"/>
      <c r="EP294" s="198"/>
      <c r="EQ294" s="198"/>
      <c r="ER294" s="198"/>
      <c r="ES294" s="198"/>
      <c r="ET294" s="198"/>
      <c r="EU294" s="198"/>
      <c r="EV294" s="198"/>
      <c r="EW294" s="198"/>
      <c r="EX294" s="198"/>
      <c r="EY294" s="198"/>
      <c r="EZ294" s="198"/>
      <c r="FA294" s="198"/>
      <c r="FB294" s="198"/>
      <c r="FC294" s="198"/>
      <c r="FD294" s="198"/>
      <c r="FE294" s="198"/>
      <c r="FF294" s="198"/>
      <c r="FG294" s="198"/>
      <c r="FH294" s="198"/>
      <c r="FI294" s="198"/>
      <c r="FJ294" s="198"/>
      <c r="FK294" s="198"/>
      <c r="FL294" s="198"/>
      <c r="FM294" s="198"/>
      <c r="FN294" s="198"/>
      <c r="FO294" s="198"/>
      <c r="FP294" s="198"/>
      <c r="FQ294" s="198"/>
      <c r="FR294" s="198"/>
      <c r="FS294" s="198"/>
      <c r="FT294" s="198"/>
      <c r="FU294" s="198"/>
      <c r="FV294" s="198"/>
      <c r="FW294" s="198"/>
    </row>
    <row r="295" spans="1:179" s="200" customFormat="1" ht="45" x14ac:dyDescent="0.25">
      <c r="A295" s="194">
        <f t="shared" si="4"/>
        <v>280</v>
      </c>
      <c r="B295" s="195" t="s">
        <v>1629</v>
      </c>
      <c r="C295" s="196" t="s">
        <v>237</v>
      </c>
      <c r="D295" s="197">
        <v>0</v>
      </c>
      <c r="E295" s="197"/>
      <c r="F295" s="197">
        <v>0</v>
      </c>
      <c r="G295" s="197">
        <v>2014</v>
      </c>
      <c r="H295" s="197">
        <v>2015</v>
      </c>
      <c r="I295" s="197" t="s">
        <v>266</v>
      </c>
      <c r="J295" s="197" t="s">
        <v>266</v>
      </c>
      <c r="K295" s="197" t="s">
        <v>266</v>
      </c>
      <c r="L295" s="197" t="s">
        <v>266</v>
      </c>
      <c r="M295" s="198"/>
      <c r="N295" s="198"/>
      <c r="O295" s="198"/>
      <c r="P295" s="198"/>
      <c r="Q295" s="198"/>
      <c r="R295" s="198"/>
      <c r="S295" s="198"/>
      <c r="T295" s="198"/>
      <c r="U295" s="198"/>
      <c r="V295" s="198"/>
      <c r="W295" s="198"/>
      <c r="X295" s="198"/>
      <c r="Y295" s="198"/>
      <c r="Z295" s="198"/>
      <c r="AA295" s="198"/>
      <c r="AB295" s="198"/>
      <c r="AC295" s="198"/>
      <c r="AD295" s="198"/>
      <c r="AE295" s="198"/>
      <c r="AF295" s="198"/>
      <c r="AG295" s="198"/>
      <c r="AH295" s="198"/>
      <c r="AI295" s="198"/>
      <c r="AJ295" s="198"/>
      <c r="AK295" s="198"/>
      <c r="AL295" s="198"/>
      <c r="AM295" s="198"/>
      <c r="AN295" s="198"/>
      <c r="AO295" s="198"/>
      <c r="AP295" s="198"/>
      <c r="AQ295" s="198"/>
      <c r="AR295" s="198"/>
      <c r="AS295" s="198"/>
      <c r="AT295" s="198"/>
      <c r="AU295" s="198"/>
      <c r="AV295" s="198"/>
      <c r="AW295" s="198"/>
      <c r="AX295" s="198"/>
      <c r="AY295" s="198"/>
      <c r="AZ295" s="198"/>
      <c r="BA295" s="198"/>
      <c r="BB295" s="198"/>
      <c r="BC295" s="198"/>
      <c r="BD295" s="198"/>
      <c r="BE295" s="198"/>
      <c r="BF295" s="198"/>
      <c r="BG295" s="198"/>
      <c r="BH295" s="198"/>
      <c r="BI295" s="198"/>
      <c r="BJ295" s="198"/>
      <c r="BK295" s="198"/>
      <c r="BL295" s="198"/>
      <c r="BM295" s="198"/>
      <c r="BN295" s="198"/>
      <c r="BO295" s="198"/>
      <c r="BP295" s="198"/>
      <c r="BQ295" s="198"/>
      <c r="BR295" s="198"/>
      <c r="BS295" s="198"/>
      <c r="BT295" s="198"/>
      <c r="BU295" s="198"/>
      <c r="BV295" s="198"/>
      <c r="BW295" s="198"/>
      <c r="BX295" s="198"/>
      <c r="BY295" s="198"/>
      <c r="BZ295" s="198"/>
      <c r="CA295" s="198"/>
      <c r="CB295" s="198"/>
      <c r="CC295" s="198"/>
      <c r="CD295" s="198"/>
      <c r="CE295" s="198"/>
      <c r="CF295" s="198"/>
      <c r="CG295" s="198"/>
      <c r="CH295" s="198"/>
      <c r="CI295" s="198"/>
      <c r="CJ295" s="198"/>
      <c r="CK295" s="198"/>
      <c r="CL295" s="198"/>
      <c r="CM295" s="198"/>
      <c r="CN295" s="198"/>
      <c r="CO295" s="198"/>
      <c r="CP295" s="198"/>
      <c r="CQ295" s="198"/>
      <c r="CR295" s="198"/>
      <c r="CS295" s="198"/>
      <c r="CT295" s="198"/>
      <c r="CU295" s="198"/>
      <c r="CV295" s="198"/>
      <c r="CW295" s="198"/>
      <c r="CX295" s="198"/>
      <c r="CY295" s="198"/>
      <c r="CZ295" s="198"/>
      <c r="DA295" s="198"/>
      <c r="DB295" s="198"/>
      <c r="DC295" s="198"/>
      <c r="DD295" s="198"/>
      <c r="DE295" s="198"/>
      <c r="DF295" s="198"/>
      <c r="DG295" s="198"/>
      <c r="DH295" s="198"/>
      <c r="DI295" s="198"/>
      <c r="DJ295" s="198"/>
      <c r="DK295" s="198"/>
      <c r="DL295" s="198"/>
      <c r="DM295" s="198"/>
      <c r="DN295" s="198"/>
      <c r="DO295" s="198"/>
      <c r="DP295" s="198"/>
      <c r="DQ295" s="198"/>
      <c r="DR295" s="198"/>
      <c r="DS295" s="198"/>
      <c r="DT295" s="198"/>
      <c r="DU295" s="198"/>
      <c r="DV295" s="198"/>
      <c r="DW295" s="198"/>
      <c r="DX295" s="198"/>
      <c r="DY295" s="198"/>
      <c r="DZ295" s="198"/>
      <c r="EA295" s="198"/>
      <c r="EB295" s="198"/>
      <c r="EC295" s="198"/>
      <c r="ED295" s="198"/>
      <c r="EE295" s="198"/>
      <c r="EF295" s="198"/>
      <c r="EG295" s="198"/>
      <c r="EH295" s="198"/>
      <c r="EI295" s="198"/>
      <c r="EJ295" s="198"/>
      <c r="EK295" s="198"/>
      <c r="EL295" s="198"/>
      <c r="EM295" s="198"/>
      <c r="EN295" s="198"/>
      <c r="EO295" s="198"/>
      <c r="EP295" s="198"/>
      <c r="EQ295" s="198"/>
      <c r="ER295" s="198"/>
      <c r="ES295" s="198"/>
      <c r="ET295" s="198"/>
      <c r="EU295" s="198"/>
      <c r="EV295" s="198"/>
      <c r="EW295" s="198"/>
      <c r="EX295" s="198"/>
      <c r="EY295" s="198"/>
      <c r="EZ295" s="198"/>
      <c r="FA295" s="198"/>
      <c r="FB295" s="198"/>
      <c r="FC295" s="198"/>
      <c r="FD295" s="198"/>
      <c r="FE295" s="198"/>
      <c r="FF295" s="198"/>
      <c r="FG295" s="198"/>
      <c r="FH295" s="198"/>
      <c r="FI295" s="198"/>
      <c r="FJ295" s="198"/>
      <c r="FK295" s="198"/>
      <c r="FL295" s="198"/>
      <c r="FM295" s="198"/>
      <c r="FN295" s="198"/>
      <c r="FO295" s="198"/>
      <c r="FP295" s="198"/>
      <c r="FQ295" s="198"/>
      <c r="FR295" s="198"/>
      <c r="FS295" s="198"/>
      <c r="FT295" s="198"/>
      <c r="FU295" s="198"/>
      <c r="FV295" s="198"/>
      <c r="FW295" s="198"/>
    </row>
    <row r="296" spans="1:179" s="200" customFormat="1" ht="30" x14ac:dyDescent="0.25">
      <c r="A296" s="194">
        <f t="shared" si="4"/>
        <v>281</v>
      </c>
      <c r="B296" s="195" t="s">
        <v>1630</v>
      </c>
      <c r="C296" s="196" t="s">
        <v>237</v>
      </c>
      <c r="D296" s="197">
        <v>0</v>
      </c>
      <c r="E296" s="197"/>
      <c r="F296" s="197">
        <v>0</v>
      </c>
      <c r="G296" s="197">
        <v>2014</v>
      </c>
      <c r="H296" s="197">
        <v>2015</v>
      </c>
      <c r="I296" s="197" t="s">
        <v>266</v>
      </c>
      <c r="J296" s="197" t="s">
        <v>266</v>
      </c>
      <c r="K296" s="197" t="s">
        <v>266</v>
      </c>
      <c r="L296" s="197" t="s">
        <v>266</v>
      </c>
      <c r="M296" s="198"/>
      <c r="N296" s="198"/>
      <c r="O296" s="198"/>
      <c r="P296" s="198"/>
      <c r="Q296" s="198"/>
      <c r="R296" s="198"/>
      <c r="S296" s="198"/>
      <c r="T296" s="198"/>
      <c r="U296" s="198"/>
      <c r="V296" s="198"/>
      <c r="W296" s="198"/>
      <c r="X296" s="198"/>
      <c r="Y296" s="198"/>
      <c r="Z296" s="198"/>
      <c r="AA296" s="198"/>
      <c r="AB296" s="198"/>
      <c r="AC296" s="198"/>
      <c r="AD296" s="198"/>
      <c r="AE296" s="198"/>
      <c r="AF296" s="198"/>
      <c r="AG296" s="198"/>
      <c r="AH296" s="198"/>
      <c r="AI296" s="198"/>
      <c r="AJ296" s="198"/>
      <c r="AK296" s="198"/>
      <c r="AL296" s="198"/>
      <c r="AM296" s="198"/>
      <c r="AN296" s="198"/>
      <c r="AO296" s="198"/>
      <c r="AP296" s="198"/>
      <c r="AQ296" s="198"/>
      <c r="AR296" s="198"/>
      <c r="AS296" s="198"/>
      <c r="AT296" s="198"/>
      <c r="AU296" s="198"/>
      <c r="AV296" s="198"/>
      <c r="AW296" s="198"/>
      <c r="AX296" s="198"/>
      <c r="AY296" s="198"/>
      <c r="AZ296" s="198"/>
      <c r="BA296" s="198"/>
      <c r="BB296" s="198"/>
      <c r="BC296" s="198"/>
      <c r="BD296" s="198"/>
      <c r="BE296" s="198"/>
      <c r="BF296" s="198"/>
      <c r="BG296" s="198"/>
      <c r="BH296" s="198"/>
      <c r="BI296" s="198"/>
      <c r="BJ296" s="198"/>
      <c r="BK296" s="198"/>
      <c r="BL296" s="198"/>
      <c r="BM296" s="198"/>
      <c r="BN296" s="198"/>
      <c r="BO296" s="198"/>
      <c r="BP296" s="198"/>
      <c r="BQ296" s="198"/>
      <c r="BR296" s="198"/>
      <c r="BS296" s="198"/>
      <c r="BT296" s="198"/>
      <c r="BU296" s="198"/>
      <c r="BV296" s="198"/>
      <c r="BW296" s="198"/>
      <c r="BX296" s="198"/>
      <c r="BY296" s="198"/>
      <c r="BZ296" s="198"/>
      <c r="CA296" s="198"/>
      <c r="CB296" s="198"/>
      <c r="CC296" s="198"/>
      <c r="CD296" s="198"/>
      <c r="CE296" s="198"/>
      <c r="CF296" s="198"/>
      <c r="CG296" s="198"/>
      <c r="CH296" s="198"/>
      <c r="CI296" s="198"/>
      <c r="CJ296" s="198"/>
      <c r="CK296" s="198"/>
      <c r="CL296" s="198"/>
      <c r="CM296" s="198"/>
      <c r="CN296" s="198"/>
      <c r="CO296" s="198"/>
      <c r="CP296" s="198"/>
      <c r="CQ296" s="198"/>
      <c r="CR296" s="198"/>
      <c r="CS296" s="198"/>
      <c r="CT296" s="198"/>
      <c r="CU296" s="198"/>
      <c r="CV296" s="198"/>
      <c r="CW296" s="198"/>
      <c r="CX296" s="198"/>
      <c r="CY296" s="198"/>
      <c r="CZ296" s="198"/>
      <c r="DA296" s="198"/>
      <c r="DB296" s="198"/>
      <c r="DC296" s="198"/>
      <c r="DD296" s="198"/>
      <c r="DE296" s="198"/>
      <c r="DF296" s="198"/>
      <c r="DG296" s="198"/>
      <c r="DH296" s="198"/>
      <c r="DI296" s="198"/>
      <c r="DJ296" s="198"/>
      <c r="DK296" s="198"/>
      <c r="DL296" s="198"/>
      <c r="DM296" s="198"/>
      <c r="DN296" s="198"/>
      <c r="DO296" s="198"/>
      <c r="DP296" s="198"/>
      <c r="DQ296" s="198"/>
      <c r="DR296" s="198"/>
      <c r="DS296" s="198"/>
      <c r="DT296" s="198"/>
      <c r="DU296" s="198"/>
      <c r="DV296" s="198"/>
      <c r="DW296" s="198"/>
      <c r="DX296" s="198"/>
      <c r="DY296" s="198"/>
      <c r="DZ296" s="198"/>
      <c r="EA296" s="198"/>
      <c r="EB296" s="198"/>
      <c r="EC296" s="198"/>
      <c r="ED296" s="198"/>
      <c r="EE296" s="198"/>
      <c r="EF296" s="198"/>
      <c r="EG296" s="198"/>
      <c r="EH296" s="198"/>
      <c r="EI296" s="198"/>
      <c r="EJ296" s="198"/>
      <c r="EK296" s="198"/>
      <c r="EL296" s="198"/>
      <c r="EM296" s="198"/>
      <c r="EN296" s="198"/>
      <c r="EO296" s="198"/>
      <c r="EP296" s="198"/>
      <c r="EQ296" s="198"/>
      <c r="ER296" s="198"/>
      <c r="ES296" s="198"/>
      <c r="ET296" s="198"/>
      <c r="EU296" s="198"/>
      <c r="EV296" s="198"/>
      <c r="EW296" s="198"/>
      <c r="EX296" s="198"/>
      <c r="EY296" s="198"/>
      <c r="EZ296" s="198"/>
      <c r="FA296" s="198"/>
      <c r="FB296" s="198"/>
      <c r="FC296" s="198"/>
      <c r="FD296" s="198"/>
      <c r="FE296" s="198"/>
      <c r="FF296" s="198"/>
      <c r="FG296" s="198"/>
      <c r="FH296" s="198"/>
      <c r="FI296" s="198"/>
      <c r="FJ296" s="198"/>
      <c r="FK296" s="198"/>
      <c r="FL296" s="198"/>
      <c r="FM296" s="198"/>
      <c r="FN296" s="198"/>
      <c r="FO296" s="198"/>
      <c r="FP296" s="198"/>
      <c r="FQ296" s="198"/>
      <c r="FR296" s="198"/>
      <c r="FS296" s="198"/>
      <c r="FT296" s="198"/>
      <c r="FU296" s="198"/>
      <c r="FV296" s="198"/>
      <c r="FW296" s="198"/>
    </row>
    <row r="297" spans="1:179" s="200" customFormat="1" ht="45" x14ac:dyDescent="0.25">
      <c r="A297" s="194">
        <f t="shared" si="4"/>
        <v>282</v>
      </c>
      <c r="B297" s="195" t="s">
        <v>1631</v>
      </c>
      <c r="C297" s="196" t="s">
        <v>237</v>
      </c>
      <c r="D297" s="197">
        <v>0</v>
      </c>
      <c r="E297" s="197"/>
      <c r="F297" s="197">
        <v>0</v>
      </c>
      <c r="G297" s="197">
        <v>2014</v>
      </c>
      <c r="H297" s="197">
        <v>2015</v>
      </c>
      <c r="I297" s="197" t="s">
        <v>266</v>
      </c>
      <c r="J297" s="197" t="s">
        <v>266</v>
      </c>
      <c r="K297" s="197" t="s">
        <v>266</v>
      </c>
      <c r="L297" s="197" t="s">
        <v>266</v>
      </c>
      <c r="M297" s="198"/>
      <c r="N297" s="198"/>
      <c r="O297" s="198"/>
      <c r="P297" s="198"/>
      <c r="Q297" s="198"/>
      <c r="R297" s="198"/>
      <c r="S297" s="198"/>
      <c r="T297" s="198"/>
      <c r="U297" s="198"/>
      <c r="V297" s="198"/>
      <c r="W297" s="198"/>
      <c r="X297" s="198"/>
      <c r="Y297" s="198"/>
      <c r="Z297" s="198"/>
      <c r="AA297" s="198"/>
      <c r="AB297" s="198"/>
      <c r="AC297" s="198"/>
      <c r="AD297" s="198"/>
      <c r="AE297" s="198"/>
      <c r="AF297" s="198"/>
      <c r="AG297" s="198"/>
      <c r="AH297" s="198"/>
      <c r="AI297" s="198"/>
      <c r="AJ297" s="198"/>
      <c r="AK297" s="198"/>
      <c r="AL297" s="198"/>
      <c r="AM297" s="198"/>
      <c r="AN297" s="198"/>
      <c r="AO297" s="198"/>
      <c r="AP297" s="198"/>
      <c r="AQ297" s="198"/>
      <c r="AR297" s="198"/>
      <c r="AS297" s="198"/>
      <c r="AT297" s="198"/>
      <c r="AU297" s="198"/>
      <c r="AV297" s="198"/>
      <c r="AW297" s="198"/>
      <c r="AX297" s="198"/>
      <c r="AY297" s="198"/>
      <c r="AZ297" s="198"/>
      <c r="BA297" s="198"/>
      <c r="BB297" s="198"/>
      <c r="BC297" s="198"/>
      <c r="BD297" s="198"/>
      <c r="BE297" s="198"/>
      <c r="BF297" s="198"/>
      <c r="BG297" s="198"/>
      <c r="BH297" s="198"/>
      <c r="BI297" s="198"/>
      <c r="BJ297" s="198"/>
      <c r="BK297" s="198"/>
      <c r="BL297" s="198"/>
      <c r="BM297" s="198"/>
      <c r="BN297" s="198"/>
      <c r="BO297" s="198"/>
      <c r="BP297" s="198"/>
      <c r="BQ297" s="198"/>
      <c r="BR297" s="198"/>
      <c r="BS297" s="198"/>
      <c r="BT297" s="198"/>
      <c r="BU297" s="198"/>
      <c r="BV297" s="198"/>
      <c r="BW297" s="198"/>
      <c r="BX297" s="198"/>
      <c r="BY297" s="198"/>
      <c r="BZ297" s="198"/>
      <c r="CA297" s="198"/>
      <c r="CB297" s="198"/>
      <c r="CC297" s="198"/>
      <c r="CD297" s="198"/>
      <c r="CE297" s="198"/>
      <c r="CF297" s="198"/>
      <c r="CG297" s="198"/>
      <c r="CH297" s="198"/>
      <c r="CI297" s="198"/>
      <c r="CJ297" s="198"/>
      <c r="CK297" s="198"/>
      <c r="CL297" s="198"/>
      <c r="CM297" s="198"/>
      <c r="CN297" s="198"/>
      <c r="CO297" s="198"/>
      <c r="CP297" s="198"/>
      <c r="CQ297" s="198"/>
      <c r="CR297" s="198"/>
      <c r="CS297" s="198"/>
      <c r="CT297" s="198"/>
      <c r="CU297" s="198"/>
      <c r="CV297" s="198"/>
      <c r="CW297" s="198"/>
      <c r="CX297" s="198"/>
      <c r="CY297" s="198"/>
      <c r="CZ297" s="198"/>
      <c r="DA297" s="198"/>
      <c r="DB297" s="198"/>
      <c r="DC297" s="198"/>
      <c r="DD297" s="198"/>
      <c r="DE297" s="198"/>
      <c r="DF297" s="198"/>
      <c r="DG297" s="198"/>
      <c r="DH297" s="198"/>
      <c r="DI297" s="198"/>
      <c r="DJ297" s="198"/>
      <c r="DK297" s="198"/>
      <c r="DL297" s="198"/>
      <c r="DM297" s="198"/>
      <c r="DN297" s="198"/>
      <c r="DO297" s="198"/>
      <c r="DP297" s="198"/>
      <c r="DQ297" s="198"/>
      <c r="DR297" s="198"/>
      <c r="DS297" s="198"/>
      <c r="DT297" s="198"/>
      <c r="DU297" s="198"/>
      <c r="DV297" s="198"/>
      <c r="DW297" s="198"/>
      <c r="DX297" s="198"/>
      <c r="DY297" s="198"/>
      <c r="DZ297" s="198"/>
      <c r="EA297" s="198"/>
      <c r="EB297" s="198"/>
      <c r="EC297" s="198"/>
      <c r="ED297" s="198"/>
      <c r="EE297" s="198"/>
      <c r="EF297" s="198"/>
      <c r="EG297" s="198"/>
      <c r="EH297" s="198"/>
      <c r="EI297" s="198"/>
      <c r="EJ297" s="198"/>
      <c r="EK297" s="198"/>
      <c r="EL297" s="198"/>
      <c r="EM297" s="198"/>
      <c r="EN297" s="198"/>
      <c r="EO297" s="198"/>
      <c r="EP297" s="198"/>
      <c r="EQ297" s="198"/>
      <c r="ER297" s="198"/>
      <c r="ES297" s="198"/>
      <c r="ET297" s="198"/>
      <c r="EU297" s="198"/>
      <c r="EV297" s="198"/>
      <c r="EW297" s="198"/>
      <c r="EX297" s="198"/>
      <c r="EY297" s="198"/>
      <c r="EZ297" s="198"/>
      <c r="FA297" s="198"/>
      <c r="FB297" s="198"/>
      <c r="FC297" s="198"/>
      <c r="FD297" s="198"/>
      <c r="FE297" s="198"/>
      <c r="FF297" s="198"/>
      <c r="FG297" s="198"/>
      <c r="FH297" s="198"/>
      <c r="FI297" s="198"/>
      <c r="FJ297" s="198"/>
      <c r="FK297" s="198"/>
      <c r="FL297" s="198"/>
      <c r="FM297" s="198"/>
      <c r="FN297" s="198"/>
      <c r="FO297" s="198"/>
      <c r="FP297" s="198"/>
      <c r="FQ297" s="198"/>
      <c r="FR297" s="198"/>
      <c r="FS297" s="198"/>
      <c r="FT297" s="198"/>
      <c r="FU297" s="198"/>
      <c r="FV297" s="198"/>
      <c r="FW297" s="198"/>
    </row>
    <row r="298" spans="1:179" s="200" customFormat="1" ht="30" x14ac:dyDescent="0.25">
      <c r="A298" s="194">
        <f t="shared" si="4"/>
        <v>283</v>
      </c>
      <c r="B298" s="195" t="s">
        <v>1632</v>
      </c>
      <c r="C298" s="196" t="s">
        <v>237</v>
      </c>
      <c r="D298" s="197">
        <v>0</v>
      </c>
      <c r="E298" s="197"/>
      <c r="F298" s="197">
        <v>0</v>
      </c>
      <c r="G298" s="197">
        <v>2014</v>
      </c>
      <c r="H298" s="197">
        <v>2015</v>
      </c>
      <c r="I298" s="197" t="s">
        <v>266</v>
      </c>
      <c r="J298" s="197" t="s">
        <v>266</v>
      </c>
      <c r="K298" s="197" t="s">
        <v>266</v>
      </c>
      <c r="L298" s="197" t="s">
        <v>266</v>
      </c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  <c r="AA298" s="198"/>
      <c r="AB298" s="198"/>
      <c r="AC298" s="198"/>
      <c r="AD298" s="198"/>
      <c r="AE298" s="198"/>
      <c r="AF298" s="198"/>
      <c r="AG298" s="198"/>
      <c r="AH298" s="198"/>
      <c r="AI298" s="198"/>
      <c r="AJ298" s="198"/>
      <c r="AK298" s="198"/>
      <c r="AL298" s="198"/>
      <c r="AM298" s="198"/>
      <c r="AN298" s="198"/>
      <c r="AO298" s="198"/>
      <c r="AP298" s="198"/>
      <c r="AQ298" s="198"/>
      <c r="AR298" s="198"/>
      <c r="AS298" s="198"/>
      <c r="AT298" s="198"/>
      <c r="AU298" s="198"/>
      <c r="AV298" s="198"/>
      <c r="AW298" s="198"/>
      <c r="AX298" s="198"/>
      <c r="AY298" s="198"/>
      <c r="AZ298" s="198"/>
      <c r="BA298" s="198"/>
      <c r="BB298" s="198"/>
      <c r="BC298" s="198"/>
      <c r="BD298" s="198"/>
      <c r="BE298" s="198"/>
      <c r="BF298" s="198"/>
      <c r="BG298" s="198"/>
      <c r="BH298" s="198"/>
      <c r="BI298" s="198"/>
      <c r="BJ298" s="198"/>
      <c r="BK298" s="198"/>
      <c r="BL298" s="198"/>
      <c r="BM298" s="198"/>
      <c r="BN298" s="198"/>
      <c r="BO298" s="198"/>
      <c r="BP298" s="198"/>
      <c r="BQ298" s="198"/>
      <c r="BR298" s="198"/>
      <c r="BS298" s="198"/>
      <c r="BT298" s="198"/>
      <c r="BU298" s="198"/>
      <c r="BV298" s="198"/>
      <c r="BW298" s="198"/>
      <c r="BX298" s="198"/>
      <c r="BY298" s="198"/>
      <c r="BZ298" s="198"/>
      <c r="CA298" s="198"/>
      <c r="CB298" s="198"/>
      <c r="CC298" s="198"/>
      <c r="CD298" s="198"/>
      <c r="CE298" s="198"/>
      <c r="CF298" s="198"/>
      <c r="CG298" s="198"/>
      <c r="CH298" s="198"/>
      <c r="CI298" s="198"/>
      <c r="CJ298" s="198"/>
      <c r="CK298" s="198"/>
      <c r="CL298" s="198"/>
      <c r="CM298" s="198"/>
      <c r="CN298" s="198"/>
      <c r="CO298" s="198"/>
      <c r="CP298" s="198"/>
      <c r="CQ298" s="198"/>
      <c r="CR298" s="198"/>
      <c r="CS298" s="198"/>
      <c r="CT298" s="198"/>
      <c r="CU298" s="198"/>
      <c r="CV298" s="198"/>
      <c r="CW298" s="198"/>
      <c r="CX298" s="198"/>
      <c r="CY298" s="198"/>
      <c r="CZ298" s="198"/>
      <c r="DA298" s="198"/>
      <c r="DB298" s="198"/>
      <c r="DC298" s="198"/>
      <c r="DD298" s="198"/>
      <c r="DE298" s="198"/>
      <c r="DF298" s="198"/>
      <c r="DG298" s="198"/>
      <c r="DH298" s="198"/>
      <c r="DI298" s="198"/>
      <c r="DJ298" s="198"/>
      <c r="DK298" s="198"/>
      <c r="DL298" s="198"/>
      <c r="DM298" s="198"/>
      <c r="DN298" s="198"/>
      <c r="DO298" s="198"/>
      <c r="DP298" s="198"/>
      <c r="DQ298" s="198"/>
      <c r="DR298" s="198"/>
      <c r="DS298" s="198"/>
      <c r="DT298" s="198"/>
      <c r="DU298" s="198"/>
      <c r="DV298" s="198"/>
      <c r="DW298" s="198"/>
      <c r="DX298" s="198"/>
      <c r="DY298" s="198"/>
      <c r="DZ298" s="198"/>
      <c r="EA298" s="198"/>
      <c r="EB298" s="198"/>
      <c r="EC298" s="198"/>
      <c r="ED298" s="198"/>
      <c r="EE298" s="198"/>
      <c r="EF298" s="198"/>
      <c r="EG298" s="198"/>
      <c r="EH298" s="198"/>
      <c r="EI298" s="198"/>
      <c r="EJ298" s="198"/>
      <c r="EK298" s="198"/>
      <c r="EL298" s="198"/>
      <c r="EM298" s="198"/>
      <c r="EN298" s="198"/>
      <c r="EO298" s="198"/>
      <c r="EP298" s="198"/>
      <c r="EQ298" s="198"/>
      <c r="ER298" s="198"/>
      <c r="ES298" s="198"/>
      <c r="ET298" s="198"/>
      <c r="EU298" s="198"/>
      <c r="EV298" s="198"/>
      <c r="EW298" s="198"/>
      <c r="EX298" s="198"/>
      <c r="EY298" s="198"/>
      <c r="EZ298" s="198"/>
      <c r="FA298" s="198"/>
      <c r="FB298" s="198"/>
      <c r="FC298" s="198"/>
      <c r="FD298" s="198"/>
      <c r="FE298" s="198"/>
      <c r="FF298" s="198"/>
      <c r="FG298" s="198"/>
      <c r="FH298" s="198"/>
      <c r="FI298" s="198"/>
      <c r="FJ298" s="198"/>
      <c r="FK298" s="198"/>
      <c r="FL298" s="198"/>
      <c r="FM298" s="198"/>
      <c r="FN298" s="198"/>
      <c r="FO298" s="198"/>
      <c r="FP298" s="198"/>
      <c r="FQ298" s="198"/>
      <c r="FR298" s="198"/>
      <c r="FS298" s="198"/>
      <c r="FT298" s="198"/>
      <c r="FU298" s="198"/>
      <c r="FV298" s="198"/>
      <c r="FW298" s="198"/>
    </row>
    <row r="299" spans="1:179" s="200" customFormat="1" x14ac:dyDescent="0.25">
      <c r="A299" s="194">
        <f t="shared" si="4"/>
        <v>284</v>
      </c>
      <c r="B299" s="195" t="s">
        <v>1633</v>
      </c>
      <c r="C299" s="196" t="s">
        <v>237</v>
      </c>
      <c r="D299" s="197">
        <v>0</v>
      </c>
      <c r="E299" s="197"/>
      <c r="F299" s="197">
        <v>0</v>
      </c>
      <c r="G299" s="197">
        <v>2014</v>
      </c>
      <c r="H299" s="197">
        <v>2015</v>
      </c>
      <c r="I299" s="197" t="s">
        <v>266</v>
      </c>
      <c r="J299" s="197" t="s">
        <v>266</v>
      </c>
      <c r="K299" s="197" t="s">
        <v>266</v>
      </c>
      <c r="L299" s="197" t="s">
        <v>266</v>
      </c>
      <c r="M299" s="198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  <c r="AA299" s="198"/>
      <c r="AB299" s="198"/>
      <c r="AC299" s="198"/>
      <c r="AD299" s="198"/>
      <c r="AE299" s="198"/>
      <c r="AF299" s="198"/>
      <c r="AG299" s="198"/>
      <c r="AH299" s="198"/>
      <c r="AI299" s="198"/>
      <c r="AJ299" s="198"/>
      <c r="AK299" s="198"/>
      <c r="AL299" s="198"/>
      <c r="AM299" s="198"/>
      <c r="AN299" s="198"/>
      <c r="AO299" s="198"/>
      <c r="AP299" s="198"/>
      <c r="AQ299" s="198"/>
      <c r="AR299" s="198"/>
      <c r="AS299" s="198"/>
      <c r="AT299" s="198"/>
      <c r="AU299" s="198"/>
      <c r="AV299" s="198"/>
      <c r="AW299" s="198"/>
      <c r="AX299" s="198"/>
      <c r="AY299" s="198"/>
      <c r="AZ299" s="198"/>
      <c r="BA299" s="198"/>
      <c r="BB299" s="198"/>
      <c r="BC299" s="198"/>
      <c r="BD299" s="198"/>
      <c r="BE299" s="198"/>
      <c r="BF299" s="198"/>
      <c r="BG299" s="198"/>
      <c r="BH299" s="198"/>
      <c r="BI299" s="198"/>
      <c r="BJ299" s="198"/>
      <c r="BK299" s="198"/>
      <c r="BL299" s="198"/>
      <c r="BM299" s="198"/>
      <c r="BN299" s="198"/>
      <c r="BO299" s="198"/>
      <c r="BP299" s="198"/>
      <c r="BQ299" s="198"/>
      <c r="BR299" s="198"/>
      <c r="BS299" s="198"/>
      <c r="BT299" s="198"/>
      <c r="BU299" s="198"/>
      <c r="BV299" s="198"/>
      <c r="BW299" s="198"/>
      <c r="BX299" s="198"/>
      <c r="BY299" s="198"/>
      <c r="BZ299" s="198"/>
      <c r="CA299" s="198"/>
      <c r="CB299" s="198"/>
      <c r="CC299" s="198"/>
      <c r="CD299" s="198"/>
      <c r="CE299" s="198"/>
      <c r="CF299" s="198"/>
      <c r="CG299" s="198"/>
      <c r="CH299" s="198"/>
      <c r="CI299" s="198"/>
      <c r="CJ299" s="198"/>
      <c r="CK299" s="198"/>
      <c r="CL299" s="198"/>
      <c r="CM299" s="198"/>
      <c r="CN299" s="198"/>
      <c r="CO299" s="198"/>
      <c r="CP299" s="198"/>
      <c r="CQ299" s="198"/>
      <c r="CR299" s="198"/>
      <c r="CS299" s="198"/>
      <c r="CT299" s="198"/>
      <c r="CU299" s="198"/>
      <c r="CV299" s="198"/>
      <c r="CW299" s="198"/>
      <c r="CX299" s="198"/>
      <c r="CY299" s="198"/>
      <c r="CZ299" s="198"/>
      <c r="DA299" s="198"/>
      <c r="DB299" s="198"/>
      <c r="DC299" s="198"/>
      <c r="DD299" s="198"/>
      <c r="DE299" s="198"/>
      <c r="DF299" s="198"/>
      <c r="DG299" s="198"/>
      <c r="DH299" s="198"/>
      <c r="DI299" s="198"/>
      <c r="DJ299" s="198"/>
      <c r="DK299" s="198"/>
      <c r="DL299" s="198"/>
      <c r="DM299" s="198"/>
      <c r="DN299" s="198"/>
      <c r="DO299" s="198"/>
      <c r="DP299" s="198"/>
      <c r="DQ299" s="198"/>
      <c r="DR299" s="198"/>
      <c r="DS299" s="198"/>
      <c r="DT299" s="198"/>
      <c r="DU299" s="198"/>
      <c r="DV299" s="198"/>
      <c r="DW299" s="198"/>
      <c r="DX299" s="198"/>
      <c r="DY299" s="198"/>
      <c r="DZ299" s="198"/>
      <c r="EA299" s="198"/>
      <c r="EB299" s="198"/>
      <c r="EC299" s="198"/>
      <c r="ED299" s="198"/>
      <c r="EE299" s="198"/>
      <c r="EF299" s="198"/>
      <c r="EG299" s="198"/>
      <c r="EH299" s="198"/>
      <c r="EI299" s="198"/>
      <c r="EJ299" s="198"/>
      <c r="EK299" s="198"/>
      <c r="EL299" s="198"/>
      <c r="EM299" s="198"/>
      <c r="EN299" s="198"/>
      <c r="EO299" s="198"/>
      <c r="EP299" s="198"/>
      <c r="EQ299" s="198"/>
      <c r="ER299" s="198"/>
      <c r="ES299" s="198"/>
      <c r="ET299" s="198"/>
      <c r="EU299" s="198"/>
      <c r="EV299" s="198"/>
      <c r="EW299" s="198"/>
      <c r="EX299" s="198"/>
      <c r="EY299" s="198"/>
      <c r="EZ299" s="198"/>
      <c r="FA299" s="198"/>
      <c r="FB299" s="198"/>
      <c r="FC299" s="198"/>
      <c r="FD299" s="198"/>
      <c r="FE299" s="198"/>
      <c r="FF299" s="198"/>
      <c r="FG299" s="198"/>
      <c r="FH299" s="198"/>
      <c r="FI299" s="198"/>
      <c r="FJ299" s="198"/>
      <c r="FK299" s="198"/>
      <c r="FL299" s="198"/>
      <c r="FM299" s="198"/>
      <c r="FN299" s="198"/>
      <c r="FO299" s="198"/>
      <c r="FP299" s="198"/>
      <c r="FQ299" s="198"/>
      <c r="FR299" s="198"/>
      <c r="FS299" s="198"/>
      <c r="FT299" s="198"/>
      <c r="FU299" s="198"/>
      <c r="FV299" s="198"/>
      <c r="FW299" s="198"/>
    </row>
    <row r="300" spans="1:179" s="200" customFormat="1" ht="30" x14ac:dyDescent="0.25">
      <c r="A300" s="194">
        <f t="shared" si="4"/>
        <v>285</v>
      </c>
      <c r="B300" s="195" t="s">
        <v>1634</v>
      </c>
      <c r="C300" s="196" t="s">
        <v>237</v>
      </c>
      <c r="D300" s="197">
        <v>0</v>
      </c>
      <c r="E300" s="197"/>
      <c r="F300" s="197">
        <v>0</v>
      </c>
      <c r="G300" s="197">
        <v>2014</v>
      </c>
      <c r="H300" s="197">
        <v>2015</v>
      </c>
      <c r="I300" s="197" t="s">
        <v>266</v>
      </c>
      <c r="J300" s="197" t="s">
        <v>266</v>
      </c>
      <c r="K300" s="197" t="s">
        <v>266</v>
      </c>
      <c r="L300" s="197" t="s">
        <v>266</v>
      </c>
      <c r="M300" s="198"/>
      <c r="N300" s="198"/>
      <c r="O300" s="198"/>
      <c r="P300" s="198"/>
      <c r="Q300" s="198"/>
      <c r="R300" s="198"/>
      <c r="S300" s="198"/>
      <c r="T300" s="198"/>
      <c r="U300" s="198"/>
      <c r="V300" s="198"/>
      <c r="W300" s="198"/>
      <c r="X300" s="198"/>
      <c r="Y300" s="198"/>
      <c r="Z300" s="198"/>
      <c r="AA300" s="198"/>
      <c r="AB300" s="198"/>
      <c r="AC300" s="198"/>
      <c r="AD300" s="198"/>
      <c r="AE300" s="198"/>
      <c r="AF300" s="198"/>
      <c r="AG300" s="198"/>
      <c r="AH300" s="198"/>
      <c r="AI300" s="198"/>
      <c r="AJ300" s="198"/>
      <c r="AK300" s="198"/>
      <c r="AL300" s="198"/>
      <c r="AM300" s="198"/>
      <c r="AN300" s="198"/>
      <c r="AO300" s="198"/>
      <c r="AP300" s="198"/>
      <c r="AQ300" s="198"/>
      <c r="AR300" s="198"/>
      <c r="AS300" s="198"/>
      <c r="AT300" s="198"/>
      <c r="AU300" s="198"/>
      <c r="AV300" s="198"/>
      <c r="AW300" s="198"/>
      <c r="AX300" s="198"/>
      <c r="AY300" s="198"/>
      <c r="AZ300" s="198"/>
      <c r="BA300" s="198"/>
      <c r="BB300" s="198"/>
      <c r="BC300" s="198"/>
      <c r="BD300" s="198"/>
      <c r="BE300" s="198"/>
      <c r="BF300" s="198"/>
      <c r="BG300" s="198"/>
      <c r="BH300" s="198"/>
      <c r="BI300" s="198"/>
      <c r="BJ300" s="198"/>
      <c r="BK300" s="198"/>
      <c r="BL300" s="198"/>
      <c r="BM300" s="198"/>
      <c r="BN300" s="198"/>
      <c r="BO300" s="198"/>
      <c r="BP300" s="198"/>
      <c r="BQ300" s="198"/>
      <c r="BR300" s="198"/>
      <c r="BS300" s="198"/>
      <c r="BT300" s="198"/>
      <c r="BU300" s="198"/>
      <c r="BV300" s="198"/>
      <c r="BW300" s="198"/>
      <c r="BX300" s="198"/>
      <c r="BY300" s="198"/>
      <c r="BZ300" s="198"/>
      <c r="CA300" s="198"/>
      <c r="CB300" s="198"/>
      <c r="CC300" s="198"/>
      <c r="CD300" s="198"/>
      <c r="CE300" s="198"/>
      <c r="CF300" s="198"/>
      <c r="CG300" s="198"/>
      <c r="CH300" s="198"/>
      <c r="CI300" s="198"/>
      <c r="CJ300" s="198"/>
      <c r="CK300" s="198"/>
      <c r="CL300" s="198"/>
      <c r="CM300" s="198"/>
      <c r="CN300" s="198"/>
      <c r="CO300" s="198"/>
      <c r="CP300" s="198"/>
      <c r="CQ300" s="198"/>
      <c r="CR300" s="198"/>
      <c r="CS300" s="198"/>
      <c r="CT300" s="198"/>
      <c r="CU300" s="198"/>
      <c r="CV300" s="198"/>
      <c r="CW300" s="198"/>
      <c r="CX300" s="198"/>
      <c r="CY300" s="198"/>
      <c r="CZ300" s="198"/>
      <c r="DA300" s="198"/>
      <c r="DB300" s="198"/>
      <c r="DC300" s="198"/>
      <c r="DD300" s="198"/>
      <c r="DE300" s="198"/>
      <c r="DF300" s="198"/>
      <c r="DG300" s="198"/>
      <c r="DH300" s="198"/>
      <c r="DI300" s="198"/>
      <c r="DJ300" s="198"/>
      <c r="DK300" s="198"/>
      <c r="DL300" s="198"/>
      <c r="DM300" s="198"/>
      <c r="DN300" s="198"/>
      <c r="DO300" s="198"/>
      <c r="DP300" s="198"/>
      <c r="DQ300" s="198"/>
      <c r="DR300" s="198"/>
      <c r="DS300" s="198"/>
      <c r="DT300" s="198"/>
      <c r="DU300" s="198"/>
      <c r="DV300" s="198"/>
      <c r="DW300" s="198"/>
      <c r="DX300" s="198"/>
      <c r="DY300" s="198"/>
      <c r="DZ300" s="198"/>
      <c r="EA300" s="198"/>
      <c r="EB300" s="198"/>
      <c r="EC300" s="198"/>
      <c r="ED300" s="198"/>
      <c r="EE300" s="198"/>
      <c r="EF300" s="198"/>
      <c r="EG300" s="198"/>
      <c r="EH300" s="198"/>
      <c r="EI300" s="198"/>
      <c r="EJ300" s="198"/>
      <c r="EK300" s="198"/>
      <c r="EL300" s="198"/>
      <c r="EM300" s="198"/>
      <c r="EN300" s="198"/>
      <c r="EO300" s="198"/>
      <c r="EP300" s="198"/>
      <c r="EQ300" s="198"/>
      <c r="ER300" s="198"/>
      <c r="ES300" s="198"/>
      <c r="ET300" s="198"/>
      <c r="EU300" s="198"/>
      <c r="EV300" s="198"/>
      <c r="EW300" s="198"/>
      <c r="EX300" s="198"/>
      <c r="EY300" s="198"/>
      <c r="EZ300" s="198"/>
      <c r="FA300" s="198"/>
      <c r="FB300" s="198"/>
      <c r="FC300" s="198"/>
      <c r="FD300" s="198"/>
      <c r="FE300" s="198"/>
      <c r="FF300" s="198"/>
      <c r="FG300" s="198"/>
      <c r="FH300" s="198"/>
      <c r="FI300" s="198"/>
      <c r="FJ300" s="198"/>
      <c r="FK300" s="198"/>
      <c r="FL300" s="198"/>
      <c r="FM300" s="198"/>
      <c r="FN300" s="198"/>
      <c r="FO300" s="198"/>
      <c r="FP300" s="198"/>
      <c r="FQ300" s="198"/>
      <c r="FR300" s="198"/>
      <c r="FS300" s="198"/>
      <c r="FT300" s="198"/>
      <c r="FU300" s="198"/>
      <c r="FV300" s="198"/>
      <c r="FW300" s="198"/>
    </row>
    <row r="301" spans="1:179" s="200" customFormat="1" ht="105" x14ac:dyDescent="0.25">
      <c r="A301" s="194">
        <f t="shared" si="4"/>
        <v>286</v>
      </c>
      <c r="B301" s="195" t="s">
        <v>1635</v>
      </c>
      <c r="C301" s="196" t="s">
        <v>237</v>
      </c>
      <c r="D301" s="197">
        <v>0</v>
      </c>
      <c r="E301" s="197"/>
      <c r="F301" s="197">
        <v>0</v>
      </c>
      <c r="G301" s="197">
        <v>2014</v>
      </c>
      <c r="H301" s="197">
        <v>2015</v>
      </c>
      <c r="I301" s="197" t="s">
        <v>266</v>
      </c>
      <c r="J301" s="197" t="s">
        <v>266</v>
      </c>
      <c r="K301" s="197" t="s">
        <v>266</v>
      </c>
      <c r="L301" s="197" t="s">
        <v>266</v>
      </c>
      <c r="M301" s="198"/>
      <c r="N301" s="198"/>
      <c r="O301" s="198"/>
      <c r="P301" s="198"/>
      <c r="Q301" s="198"/>
      <c r="R301" s="198"/>
      <c r="S301" s="198"/>
      <c r="T301" s="198"/>
      <c r="U301" s="198"/>
      <c r="V301" s="198"/>
      <c r="W301" s="198"/>
      <c r="X301" s="198"/>
      <c r="Y301" s="198"/>
      <c r="Z301" s="198"/>
      <c r="AA301" s="198"/>
      <c r="AB301" s="198"/>
      <c r="AC301" s="198"/>
      <c r="AD301" s="198"/>
      <c r="AE301" s="198"/>
      <c r="AF301" s="198"/>
      <c r="AG301" s="198"/>
      <c r="AH301" s="198"/>
      <c r="AI301" s="198"/>
      <c r="AJ301" s="198"/>
      <c r="AK301" s="198"/>
      <c r="AL301" s="198"/>
      <c r="AM301" s="198"/>
      <c r="AN301" s="198"/>
      <c r="AO301" s="198"/>
      <c r="AP301" s="198"/>
      <c r="AQ301" s="198"/>
      <c r="AR301" s="198"/>
      <c r="AS301" s="198"/>
      <c r="AT301" s="198"/>
      <c r="AU301" s="198"/>
      <c r="AV301" s="198"/>
      <c r="AW301" s="198"/>
      <c r="AX301" s="198"/>
      <c r="AY301" s="198"/>
      <c r="AZ301" s="198"/>
      <c r="BA301" s="198"/>
      <c r="BB301" s="198"/>
      <c r="BC301" s="198"/>
      <c r="BD301" s="198"/>
      <c r="BE301" s="198"/>
      <c r="BF301" s="198"/>
      <c r="BG301" s="198"/>
      <c r="BH301" s="198"/>
      <c r="BI301" s="198"/>
      <c r="BJ301" s="198"/>
      <c r="BK301" s="198"/>
      <c r="BL301" s="198"/>
      <c r="BM301" s="198"/>
      <c r="BN301" s="198"/>
      <c r="BO301" s="198"/>
      <c r="BP301" s="198"/>
      <c r="BQ301" s="198"/>
      <c r="BR301" s="198"/>
      <c r="BS301" s="198"/>
      <c r="BT301" s="198"/>
      <c r="BU301" s="198"/>
      <c r="BV301" s="198"/>
      <c r="BW301" s="198"/>
      <c r="BX301" s="198"/>
      <c r="BY301" s="198"/>
      <c r="BZ301" s="198"/>
      <c r="CA301" s="198"/>
      <c r="CB301" s="198"/>
      <c r="CC301" s="198"/>
      <c r="CD301" s="198"/>
      <c r="CE301" s="198"/>
      <c r="CF301" s="198"/>
      <c r="CG301" s="198"/>
      <c r="CH301" s="198"/>
      <c r="CI301" s="198"/>
      <c r="CJ301" s="198"/>
      <c r="CK301" s="198"/>
      <c r="CL301" s="198"/>
      <c r="CM301" s="198"/>
      <c r="CN301" s="198"/>
      <c r="CO301" s="198"/>
      <c r="CP301" s="198"/>
      <c r="CQ301" s="198"/>
      <c r="CR301" s="198"/>
      <c r="CS301" s="198"/>
      <c r="CT301" s="198"/>
      <c r="CU301" s="198"/>
      <c r="CV301" s="198"/>
      <c r="CW301" s="198"/>
      <c r="CX301" s="198"/>
      <c r="CY301" s="198"/>
      <c r="CZ301" s="198"/>
      <c r="DA301" s="198"/>
      <c r="DB301" s="198"/>
      <c r="DC301" s="198"/>
      <c r="DD301" s="198"/>
      <c r="DE301" s="198"/>
      <c r="DF301" s="198"/>
      <c r="DG301" s="198"/>
      <c r="DH301" s="198"/>
      <c r="DI301" s="198"/>
      <c r="DJ301" s="198"/>
      <c r="DK301" s="198"/>
      <c r="DL301" s="198"/>
      <c r="DM301" s="198"/>
      <c r="DN301" s="198"/>
      <c r="DO301" s="198"/>
      <c r="DP301" s="198"/>
      <c r="DQ301" s="198"/>
      <c r="DR301" s="198"/>
      <c r="DS301" s="198"/>
      <c r="DT301" s="198"/>
      <c r="DU301" s="198"/>
      <c r="DV301" s="198"/>
      <c r="DW301" s="198"/>
      <c r="DX301" s="198"/>
      <c r="DY301" s="198"/>
      <c r="DZ301" s="198"/>
      <c r="EA301" s="198"/>
      <c r="EB301" s="198"/>
      <c r="EC301" s="198"/>
      <c r="ED301" s="198"/>
      <c r="EE301" s="198"/>
      <c r="EF301" s="198"/>
      <c r="EG301" s="198"/>
      <c r="EH301" s="198"/>
      <c r="EI301" s="198"/>
      <c r="EJ301" s="198"/>
      <c r="EK301" s="198"/>
      <c r="EL301" s="198"/>
      <c r="EM301" s="198"/>
      <c r="EN301" s="198"/>
      <c r="EO301" s="198"/>
      <c r="EP301" s="198"/>
      <c r="EQ301" s="198"/>
      <c r="ER301" s="198"/>
      <c r="ES301" s="198"/>
      <c r="ET301" s="198"/>
      <c r="EU301" s="198"/>
      <c r="EV301" s="198"/>
      <c r="EW301" s="198"/>
      <c r="EX301" s="198"/>
      <c r="EY301" s="198"/>
      <c r="EZ301" s="198"/>
      <c r="FA301" s="198"/>
      <c r="FB301" s="198"/>
      <c r="FC301" s="198"/>
      <c r="FD301" s="198"/>
      <c r="FE301" s="198"/>
      <c r="FF301" s="198"/>
      <c r="FG301" s="198"/>
      <c r="FH301" s="198"/>
      <c r="FI301" s="198"/>
      <c r="FJ301" s="198"/>
      <c r="FK301" s="198"/>
      <c r="FL301" s="198"/>
      <c r="FM301" s="198"/>
      <c r="FN301" s="198"/>
      <c r="FO301" s="198"/>
      <c r="FP301" s="198"/>
      <c r="FQ301" s="198"/>
      <c r="FR301" s="198"/>
      <c r="FS301" s="198"/>
      <c r="FT301" s="198"/>
      <c r="FU301" s="198"/>
      <c r="FV301" s="198"/>
      <c r="FW301" s="198"/>
    </row>
    <row r="302" spans="1:179" s="200" customFormat="1" ht="30" x14ac:dyDescent="0.25">
      <c r="A302" s="194">
        <f t="shared" si="4"/>
        <v>287</v>
      </c>
      <c r="B302" s="195" t="s">
        <v>1636</v>
      </c>
      <c r="C302" s="196" t="s">
        <v>237</v>
      </c>
      <c r="D302" s="197">
        <v>0</v>
      </c>
      <c r="E302" s="197"/>
      <c r="F302" s="197">
        <v>0</v>
      </c>
      <c r="G302" s="197">
        <v>2014</v>
      </c>
      <c r="H302" s="197">
        <v>2015</v>
      </c>
      <c r="I302" s="197" t="s">
        <v>266</v>
      </c>
      <c r="J302" s="197" t="s">
        <v>266</v>
      </c>
      <c r="K302" s="197" t="s">
        <v>266</v>
      </c>
      <c r="L302" s="197" t="s">
        <v>266</v>
      </c>
      <c r="M302" s="198"/>
      <c r="N302" s="198"/>
      <c r="O302" s="198"/>
      <c r="P302" s="198"/>
      <c r="Q302" s="198"/>
      <c r="R302" s="198"/>
      <c r="S302" s="198"/>
      <c r="T302" s="198"/>
      <c r="U302" s="198"/>
      <c r="V302" s="198"/>
      <c r="W302" s="198"/>
      <c r="X302" s="198"/>
      <c r="Y302" s="198"/>
      <c r="Z302" s="198"/>
      <c r="AA302" s="198"/>
      <c r="AB302" s="198"/>
      <c r="AC302" s="198"/>
      <c r="AD302" s="198"/>
      <c r="AE302" s="198"/>
      <c r="AF302" s="198"/>
      <c r="AG302" s="198"/>
      <c r="AH302" s="198"/>
      <c r="AI302" s="198"/>
      <c r="AJ302" s="198"/>
      <c r="AK302" s="198"/>
      <c r="AL302" s="198"/>
      <c r="AM302" s="198"/>
      <c r="AN302" s="198"/>
      <c r="AO302" s="198"/>
      <c r="AP302" s="198"/>
      <c r="AQ302" s="198"/>
      <c r="AR302" s="198"/>
      <c r="AS302" s="198"/>
      <c r="AT302" s="198"/>
      <c r="AU302" s="198"/>
      <c r="AV302" s="198"/>
      <c r="AW302" s="198"/>
      <c r="AX302" s="198"/>
      <c r="AY302" s="198"/>
      <c r="AZ302" s="198"/>
      <c r="BA302" s="198"/>
      <c r="BB302" s="198"/>
      <c r="BC302" s="198"/>
      <c r="BD302" s="198"/>
      <c r="BE302" s="198"/>
      <c r="BF302" s="198"/>
      <c r="BG302" s="198"/>
      <c r="BH302" s="198"/>
      <c r="BI302" s="198"/>
      <c r="BJ302" s="198"/>
      <c r="BK302" s="198"/>
      <c r="BL302" s="198"/>
      <c r="BM302" s="198"/>
      <c r="BN302" s="198"/>
      <c r="BO302" s="198"/>
      <c r="BP302" s="198"/>
      <c r="BQ302" s="198"/>
      <c r="BR302" s="198"/>
      <c r="BS302" s="198"/>
      <c r="BT302" s="198"/>
      <c r="BU302" s="198"/>
      <c r="BV302" s="198"/>
      <c r="BW302" s="198"/>
      <c r="BX302" s="198"/>
      <c r="BY302" s="198"/>
      <c r="BZ302" s="198"/>
      <c r="CA302" s="198"/>
      <c r="CB302" s="198"/>
      <c r="CC302" s="198"/>
      <c r="CD302" s="198"/>
      <c r="CE302" s="198"/>
      <c r="CF302" s="198"/>
      <c r="CG302" s="198"/>
      <c r="CH302" s="198"/>
      <c r="CI302" s="198"/>
      <c r="CJ302" s="198"/>
      <c r="CK302" s="198"/>
      <c r="CL302" s="198"/>
      <c r="CM302" s="198"/>
      <c r="CN302" s="198"/>
      <c r="CO302" s="198"/>
      <c r="CP302" s="198"/>
      <c r="CQ302" s="198"/>
      <c r="CR302" s="198"/>
      <c r="CS302" s="198"/>
      <c r="CT302" s="198"/>
      <c r="CU302" s="198"/>
      <c r="CV302" s="198"/>
      <c r="CW302" s="198"/>
      <c r="CX302" s="198"/>
      <c r="CY302" s="198"/>
      <c r="CZ302" s="198"/>
      <c r="DA302" s="198"/>
      <c r="DB302" s="198"/>
      <c r="DC302" s="198"/>
      <c r="DD302" s="198"/>
      <c r="DE302" s="198"/>
      <c r="DF302" s="198"/>
      <c r="DG302" s="198"/>
      <c r="DH302" s="198"/>
      <c r="DI302" s="198"/>
      <c r="DJ302" s="198"/>
      <c r="DK302" s="198"/>
      <c r="DL302" s="198"/>
      <c r="DM302" s="198"/>
      <c r="DN302" s="198"/>
      <c r="DO302" s="198"/>
      <c r="DP302" s="198"/>
      <c r="DQ302" s="198"/>
      <c r="DR302" s="198"/>
      <c r="DS302" s="198"/>
      <c r="DT302" s="198"/>
      <c r="DU302" s="198"/>
      <c r="DV302" s="198"/>
      <c r="DW302" s="198"/>
      <c r="DX302" s="198"/>
      <c r="DY302" s="198"/>
      <c r="DZ302" s="198"/>
      <c r="EA302" s="198"/>
      <c r="EB302" s="198"/>
      <c r="EC302" s="198"/>
      <c r="ED302" s="198"/>
      <c r="EE302" s="198"/>
      <c r="EF302" s="198"/>
      <c r="EG302" s="198"/>
      <c r="EH302" s="198"/>
      <c r="EI302" s="198"/>
      <c r="EJ302" s="198"/>
      <c r="EK302" s="198"/>
      <c r="EL302" s="198"/>
      <c r="EM302" s="198"/>
      <c r="EN302" s="198"/>
      <c r="EO302" s="198"/>
      <c r="EP302" s="198"/>
      <c r="EQ302" s="198"/>
      <c r="ER302" s="198"/>
      <c r="ES302" s="198"/>
      <c r="ET302" s="198"/>
      <c r="EU302" s="198"/>
      <c r="EV302" s="198"/>
      <c r="EW302" s="198"/>
      <c r="EX302" s="198"/>
      <c r="EY302" s="198"/>
      <c r="EZ302" s="198"/>
      <c r="FA302" s="198"/>
      <c r="FB302" s="198"/>
      <c r="FC302" s="198"/>
      <c r="FD302" s="198"/>
      <c r="FE302" s="198"/>
      <c r="FF302" s="198"/>
      <c r="FG302" s="198"/>
      <c r="FH302" s="198"/>
      <c r="FI302" s="198"/>
      <c r="FJ302" s="198"/>
      <c r="FK302" s="198"/>
      <c r="FL302" s="198"/>
      <c r="FM302" s="198"/>
      <c r="FN302" s="198"/>
      <c r="FO302" s="198"/>
      <c r="FP302" s="198"/>
      <c r="FQ302" s="198"/>
      <c r="FR302" s="198"/>
      <c r="FS302" s="198"/>
      <c r="FT302" s="198"/>
      <c r="FU302" s="198"/>
      <c r="FV302" s="198"/>
      <c r="FW302" s="198"/>
    </row>
    <row r="303" spans="1:179" s="200" customFormat="1" ht="30" x14ac:dyDescent="0.25">
      <c r="A303" s="194">
        <f t="shared" si="4"/>
        <v>288</v>
      </c>
      <c r="B303" s="195" t="s">
        <v>1565</v>
      </c>
      <c r="C303" s="196" t="s">
        <v>237</v>
      </c>
      <c r="D303" s="197">
        <v>0</v>
      </c>
      <c r="E303" s="197"/>
      <c r="F303" s="197">
        <v>0</v>
      </c>
      <c r="G303" s="197">
        <v>2014</v>
      </c>
      <c r="H303" s="197">
        <v>2015</v>
      </c>
      <c r="I303" s="197" t="s">
        <v>266</v>
      </c>
      <c r="J303" s="197" t="s">
        <v>266</v>
      </c>
      <c r="K303" s="197" t="s">
        <v>266</v>
      </c>
      <c r="L303" s="197" t="s">
        <v>266</v>
      </c>
      <c r="M303" s="198"/>
      <c r="N303" s="198"/>
      <c r="O303" s="198"/>
      <c r="P303" s="198"/>
      <c r="Q303" s="198"/>
      <c r="R303" s="198"/>
      <c r="S303" s="198"/>
      <c r="T303" s="198"/>
      <c r="U303" s="198"/>
      <c r="V303" s="198"/>
      <c r="W303" s="198"/>
      <c r="X303" s="198"/>
      <c r="Y303" s="198"/>
      <c r="Z303" s="198"/>
      <c r="AA303" s="198"/>
      <c r="AB303" s="198"/>
      <c r="AC303" s="198"/>
      <c r="AD303" s="198"/>
      <c r="AE303" s="198"/>
      <c r="AF303" s="198"/>
      <c r="AG303" s="198"/>
      <c r="AH303" s="198"/>
      <c r="AI303" s="198"/>
      <c r="AJ303" s="198"/>
      <c r="AK303" s="198"/>
      <c r="AL303" s="198"/>
      <c r="AM303" s="198"/>
      <c r="AN303" s="198"/>
      <c r="AO303" s="198"/>
      <c r="AP303" s="198"/>
      <c r="AQ303" s="198"/>
      <c r="AR303" s="198"/>
      <c r="AS303" s="198"/>
      <c r="AT303" s="198"/>
      <c r="AU303" s="198"/>
      <c r="AV303" s="198"/>
      <c r="AW303" s="198"/>
      <c r="AX303" s="198"/>
      <c r="AY303" s="198"/>
      <c r="AZ303" s="198"/>
      <c r="BA303" s="198"/>
      <c r="BB303" s="198"/>
      <c r="BC303" s="198"/>
      <c r="BD303" s="198"/>
      <c r="BE303" s="198"/>
      <c r="BF303" s="198"/>
      <c r="BG303" s="198"/>
      <c r="BH303" s="198"/>
      <c r="BI303" s="198"/>
      <c r="BJ303" s="198"/>
      <c r="BK303" s="198"/>
      <c r="BL303" s="198"/>
      <c r="BM303" s="198"/>
      <c r="BN303" s="198"/>
      <c r="BO303" s="198"/>
      <c r="BP303" s="198"/>
      <c r="BQ303" s="198"/>
      <c r="BR303" s="198"/>
      <c r="BS303" s="198"/>
      <c r="BT303" s="198"/>
      <c r="BU303" s="198"/>
      <c r="BV303" s="198"/>
      <c r="BW303" s="198"/>
      <c r="BX303" s="198"/>
      <c r="BY303" s="198"/>
      <c r="BZ303" s="198"/>
      <c r="CA303" s="198"/>
      <c r="CB303" s="198"/>
      <c r="CC303" s="198"/>
      <c r="CD303" s="198"/>
      <c r="CE303" s="198"/>
      <c r="CF303" s="198"/>
      <c r="CG303" s="198"/>
      <c r="CH303" s="198"/>
      <c r="CI303" s="198"/>
      <c r="CJ303" s="198"/>
      <c r="CK303" s="198"/>
      <c r="CL303" s="198"/>
      <c r="CM303" s="198"/>
      <c r="CN303" s="198"/>
      <c r="CO303" s="198"/>
      <c r="CP303" s="198"/>
      <c r="CQ303" s="198"/>
      <c r="CR303" s="198"/>
      <c r="CS303" s="198"/>
      <c r="CT303" s="198"/>
      <c r="CU303" s="198"/>
      <c r="CV303" s="198"/>
      <c r="CW303" s="198"/>
      <c r="CX303" s="198"/>
      <c r="CY303" s="198"/>
      <c r="CZ303" s="198"/>
      <c r="DA303" s="198"/>
      <c r="DB303" s="198"/>
      <c r="DC303" s="198"/>
      <c r="DD303" s="198"/>
      <c r="DE303" s="198"/>
      <c r="DF303" s="198"/>
      <c r="DG303" s="198"/>
      <c r="DH303" s="198"/>
      <c r="DI303" s="198"/>
      <c r="DJ303" s="198"/>
      <c r="DK303" s="198"/>
      <c r="DL303" s="198"/>
      <c r="DM303" s="198"/>
      <c r="DN303" s="198"/>
      <c r="DO303" s="198"/>
      <c r="DP303" s="198"/>
      <c r="DQ303" s="198"/>
      <c r="DR303" s="198"/>
      <c r="DS303" s="198"/>
      <c r="DT303" s="198"/>
      <c r="DU303" s="198"/>
      <c r="DV303" s="198"/>
      <c r="DW303" s="198"/>
      <c r="DX303" s="198"/>
      <c r="DY303" s="198"/>
      <c r="DZ303" s="198"/>
      <c r="EA303" s="198"/>
      <c r="EB303" s="198"/>
      <c r="EC303" s="198"/>
      <c r="ED303" s="198"/>
      <c r="EE303" s="198"/>
      <c r="EF303" s="198"/>
      <c r="EG303" s="198"/>
      <c r="EH303" s="198"/>
      <c r="EI303" s="198"/>
      <c r="EJ303" s="198"/>
      <c r="EK303" s="198"/>
      <c r="EL303" s="198"/>
      <c r="EM303" s="198"/>
      <c r="EN303" s="198"/>
      <c r="EO303" s="198"/>
      <c r="EP303" s="198"/>
      <c r="EQ303" s="198"/>
      <c r="ER303" s="198"/>
      <c r="ES303" s="198"/>
      <c r="ET303" s="198"/>
      <c r="EU303" s="198"/>
      <c r="EV303" s="198"/>
      <c r="EW303" s="198"/>
      <c r="EX303" s="198"/>
      <c r="EY303" s="198"/>
      <c r="EZ303" s="198"/>
      <c r="FA303" s="198"/>
      <c r="FB303" s="198"/>
      <c r="FC303" s="198"/>
      <c r="FD303" s="198"/>
      <c r="FE303" s="198"/>
      <c r="FF303" s="198"/>
      <c r="FG303" s="198"/>
      <c r="FH303" s="198"/>
      <c r="FI303" s="198"/>
      <c r="FJ303" s="198"/>
      <c r="FK303" s="198"/>
      <c r="FL303" s="198"/>
      <c r="FM303" s="198"/>
      <c r="FN303" s="198"/>
      <c r="FO303" s="198"/>
      <c r="FP303" s="198"/>
      <c r="FQ303" s="198"/>
      <c r="FR303" s="198"/>
      <c r="FS303" s="198"/>
      <c r="FT303" s="198"/>
      <c r="FU303" s="198"/>
      <c r="FV303" s="198"/>
      <c r="FW303" s="198"/>
    </row>
    <row r="304" spans="1:179" s="200" customFormat="1" ht="60" x14ac:dyDescent="0.25">
      <c r="A304" s="194">
        <f t="shared" si="4"/>
        <v>289</v>
      </c>
      <c r="B304" s="195" t="s">
        <v>484</v>
      </c>
      <c r="C304" s="196" t="s">
        <v>237</v>
      </c>
      <c r="D304" s="197">
        <v>0</v>
      </c>
      <c r="E304" s="197"/>
      <c r="F304" s="197">
        <v>0</v>
      </c>
      <c r="G304" s="197">
        <v>2014</v>
      </c>
      <c r="H304" s="197">
        <v>2015</v>
      </c>
      <c r="I304" s="197" t="s">
        <v>266</v>
      </c>
      <c r="J304" s="197" t="s">
        <v>266</v>
      </c>
      <c r="K304" s="197" t="s">
        <v>266</v>
      </c>
      <c r="L304" s="197" t="s">
        <v>266</v>
      </c>
      <c r="M304" s="198"/>
      <c r="N304" s="198"/>
      <c r="O304" s="198"/>
      <c r="P304" s="198"/>
      <c r="Q304" s="198"/>
      <c r="R304" s="198"/>
      <c r="S304" s="198"/>
      <c r="T304" s="198"/>
      <c r="U304" s="198"/>
      <c r="V304" s="198"/>
      <c r="W304" s="198"/>
      <c r="X304" s="198"/>
      <c r="Y304" s="198"/>
      <c r="Z304" s="198"/>
      <c r="AA304" s="198"/>
      <c r="AB304" s="198"/>
      <c r="AC304" s="198"/>
      <c r="AD304" s="198"/>
      <c r="AE304" s="198"/>
      <c r="AF304" s="198"/>
      <c r="AG304" s="198"/>
      <c r="AH304" s="198"/>
      <c r="AI304" s="198"/>
      <c r="AJ304" s="198"/>
      <c r="AK304" s="198"/>
      <c r="AL304" s="198"/>
      <c r="AM304" s="198"/>
      <c r="AN304" s="198"/>
      <c r="AO304" s="198"/>
      <c r="AP304" s="198"/>
      <c r="AQ304" s="198"/>
      <c r="AR304" s="198"/>
      <c r="AS304" s="198"/>
      <c r="AT304" s="198"/>
      <c r="AU304" s="198"/>
      <c r="AV304" s="198"/>
      <c r="AW304" s="198"/>
      <c r="AX304" s="198"/>
      <c r="AY304" s="198"/>
      <c r="AZ304" s="198"/>
      <c r="BA304" s="198"/>
      <c r="BB304" s="198"/>
      <c r="BC304" s="198"/>
      <c r="BD304" s="198"/>
      <c r="BE304" s="198"/>
      <c r="BF304" s="198"/>
      <c r="BG304" s="198"/>
      <c r="BH304" s="198"/>
      <c r="BI304" s="198"/>
      <c r="BJ304" s="198"/>
      <c r="BK304" s="198"/>
      <c r="BL304" s="198"/>
      <c r="BM304" s="198"/>
      <c r="BN304" s="198"/>
      <c r="BO304" s="198"/>
      <c r="BP304" s="198"/>
      <c r="BQ304" s="198"/>
      <c r="BR304" s="198"/>
      <c r="BS304" s="198"/>
      <c r="BT304" s="198"/>
      <c r="BU304" s="198"/>
      <c r="BV304" s="198"/>
      <c r="BW304" s="198"/>
      <c r="BX304" s="198"/>
      <c r="BY304" s="198"/>
      <c r="BZ304" s="198"/>
      <c r="CA304" s="198"/>
      <c r="CB304" s="198"/>
      <c r="CC304" s="198"/>
      <c r="CD304" s="198"/>
      <c r="CE304" s="198"/>
      <c r="CF304" s="198"/>
      <c r="CG304" s="198"/>
      <c r="CH304" s="198"/>
      <c r="CI304" s="198"/>
      <c r="CJ304" s="198"/>
      <c r="CK304" s="198"/>
      <c r="CL304" s="198"/>
      <c r="CM304" s="198"/>
      <c r="CN304" s="198"/>
      <c r="CO304" s="198"/>
      <c r="CP304" s="198"/>
      <c r="CQ304" s="198"/>
      <c r="CR304" s="198"/>
      <c r="CS304" s="198"/>
      <c r="CT304" s="198"/>
      <c r="CU304" s="198"/>
      <c r="CV304" s="198"/>
      <c r="CW304" s="198"/>
      <c r="CX304" s="198"/>
      <c r="CY304" s="198"/>
      <c r="CZ304" s="198"/>
      <c r="DA304" s="198"/>
      <c r="DB304" s="198"/>
      <c r="DC304" s="198"/>
      <c r="DD304" s="198"/>
      <c r="DE304" s="198"/>
      <c r="DF304" s="198"/>
      <c r="DG304" s="198"/>
      <c r="DH304" s="198"/>
      <c r="DI304" s="198"/>
      <c r="DJ304" s="198"/>
      <c r="DK304" s="198"/>
      <c r="DL304" s="198"/>
      <c r="DM304" s="198"/>
      <c r="DN304" s="198"/>
      <c r="DO304" s="198"/>
      <c r="DP304" s="198"/>
      <c r="DQ304" s="198"/>
      <c r="DR304" s="198"/>
      <c r="DS304" s="198"/>
      <c r="DT304" s="198"/>
      <c r="DU304" s="198"/>
      <c r="DV304" s="198"/>
      <c r="DW304" s="198"/>
      <c r="DX304" s="198"/>
      <c r="DY304" s="198"/>
      <c r="DZ304" s="198"/>
      <c r="EA304" s="198"/>
      <c r="EB304" s="198"/>
      <c r="EC304" s="198"/>
      <c r="ED304" s="198"/>
      <c r="EE304" s="198"/>
      <c r="EF304" s="198"/>
      <c r="EG304" s="198"/>
      <c r="EH304" s="198"/>
      <c r="EI304" s="198"/>
      <c r="EJ304" s="198"/>
      <c r="EK304" s="198"/>
      <c r="EL304" s="198"/>
      <c r="EM304" s="198"/>
      <c r="EN304" s="198"/>
      <c r="EO304" s="198"/>
      <c r="EP304" s="198"/>
      <c r="EQ304" s="198"/>
      <c r="ER304" s="198"/>
      <c r="ES304" s="198"/>
      <c r="ET304" s="198"/>
      <c r="EU304" s="198"/>
      <c r="EV304" s="198"/>
      <c r="EW304" s="198"/>
      <c r="EX304" s="198"/>
      <c r="EY304" s="198"/>
      <c r="EZ304" s="198"/>
      <c r="FA304" s="198"/>
      <c r="FB304" s="198"/>
      <c r="FC304" s="198"/>
      <c r="FD304" s="198"/>
      <c r="FE304" s="198"/>
      <c r="FF304" s="198"/>
      <c r="FG304" s="198"/>
      <c r="FH304" s="198"/>
      <c r="FI304" s="198"/>
      <c r="FJ304" s="198"/>
      <c r="FK304" s="198"/>
      <c r="FL304" s="198"/>
      <c r="FM304" s="198"/>
      <c r="FN304" s="198"/>
      <c r="FO304" s="198"/>
      <c r="FP304" s="198"/>
      <c r="FQ304" s="198"/>
      <c r="FR304" s="198"/>
      <c r="FS304" s="198"/>
      <c r="FT304" s="198"/>
      <c r="FU304" s="198"/>
      <c r="FV304" s="198"/>
      <c r="FW304" s="198"/>
    </row>
    <row r="305" spans="1:179" s="200" customFormat="1" ht="45" x14ac:dyDescent="0.25">
      <c r="A305" s="194">
        <f t="shared" si="4"/>
        <v>290</v>
      </c>
      <c r="B305" s="195" t="s">
        <v>1637</v>
      </c>
      <c r="C305" s="196" t="s">
        <v>237</v>
      </c>
      <c r="D305" s="197">
        <v>0</v>
      </c>
      <c r="E305" s="197"/>
      <c r="F305" s="197">
        <v>0</v>
      </c>
      <c r="G305" s="197">
        <v>2014</v>
      </c>
      <c r="H305" s="197">
        <v>2015</v>
      </c>
      <c r="I305" s="197" t="s">
        <v>266</v>
      </c>
      <c r="J305" s="197" t="s">
        <v>266</v>
      </c>
      <c r="K305" s="197" t="s">
        <v>266</v>
      </c>
      <c r="L305" s="197" t="s">
        <v>266</v>
      </c>
      <c r="M305" s="198"/>
      <c r="N305" s="198"/>
      <c r="O305" s="198"/>
      <c r="P305" s="198"/>
      <c r="Q305" s="198"/>
      <c r="R305" s="198"/>
      <c r="S305" s="198"/>
      <c r="T305" s="198"/>
      <c r="U305" s="198"/>
      <c r="V305" s="198"/>
      <c r="W305" s="198"/>
      <c r="X305" s="198"/>
      <c r="Y305" s="198"/>
      <c r="Z305" s="198"/>
      <c r="AA305" s="198"/>
      <c r="AB305" s="198"/>
      <c r="AC305" s="198"/>
      <c r="AD305" s="198"/>
      <c r="AE305" s="198"/>
      <c r="AF305" s="198"/>
      <c r="AG305" s="198"/>
      <c r="AH305" s="198"/>
      <c r="AI305" s="198"/>
      <c r="AJ305" s="198"/>
      <c r="AK305" s="198"/>
      <c r="AL305" s="198"/>
      <c r="AM305" s="198"/>
      <c r="AN305" s="198"/>
      <c r="AO305" s="198"/>
      <c r="AP305" s="198"/>
      <c r="AQ305" s="198"/>
      <c r="AR305" s="198"/>
      <c r="AS305" s="198"/>
      <c r="AT305" s="198"/>
      <c r="AU305" s="198"/>
      <c r="AV305" s="198"/>
      <c r="AW305" s="198"/>
      <c r="AX305" s="198"/>
      <c r="AY305" s="198"/>
      <c r="AZ305" s="198"/>
      <c r="BA305" s="198"/>
      <c r="BB305" s="198"/>
      <c r="BC305" s="198"/>
      <c r="BD305" s="198"/>
      <c r="BE305" s="198"/>
      <c r="BF305" s="198"/>
      <c r="BG305" s="198"/>
      <c r="BH305" s="198"/>
      <c r="BI305" s="198"/>
      <c r="BJ305" s="198"/>
      <c r="BK305" s="198"/>
      <c r="BL305" s="198"/>
      <c r="BM305" s="198"/>
      <c r="BN305" s="198"/>
      <c r="BO305" s="198"/>
      <c r="BP305" s="198"/>
      <c r="BQ305" s="198"/>
      <c r="BR305" s="198"/>
      <c r="BS305" s="198"/>
      <c r="BT305" s="198"/>
      <c r="BU305" s="198"/>
      <c r="BV305" s="198"/>
      <c r="BW305" s="198"/>
      <c r="BX305" s="198"/>
      <c r="BY305" s="198"/>
      <c r="BZ305" s="198"/>
      <c r="CA305" s="198"/>
      <c r="CB305" s="198"/>
      <c r="CC305" s="198"/>
      <c r="CD305" s="198"/>
      <c r="CE305" s="198"/>
      <c r="CF305" s="198"/>
      <c r="CG305" s="198"/>
      <c r="CH305" s="198"/>
      <c r="CI305" s="198"/>
      <c r="CJ305" s="198"/>
      <c r="CK305" s="198"/>
      <c r="CL305" s="198"/>
      <c r="CM305" s="198"/>
      <c r="CN305" s="198"/>
      <c r="CO305" s="198"/>
      <c r="CP305" s="198"/>
      <c r="CQ305" s="198"/>
      <c r="CR305" s="198"/>
      <c r="CS305" s="198"/>
      <c r="CT305" s="198"/>
      <c r="CU305" s="198"/>
      <c r="CV305" s="198"/>
      <c r="CW305" s="198"/>
      <c r="CX305" s="198"/>
      <c r="CY305" s="198"/>
      <c r="CZ305" s="198"/>
      <c r="DA305" s="198"/>
      <c r="DB305" s="198"/>
      <c r="DC305" s="198"/>
      <c r="DD305" s="198"/>
      <c r="DE305" s="198"/>
      <c r="DF305" s="198"/>
      <c r="DG305" s="198"/>
      <c r="DH305" s="198"/>
      <c r="DI305" s="198"/>
      <c r="DJ305" s="198"/>
      <c r="DK305" s="198"/>
      <c r="DL305" s="198"/>
      <c r="DM305" s="198"/>
      <c r="DN305" s="198"/>
      <c r="DO305" s="198"/>
      <c r="DP305" s="198"/>
      <c r="DQ305" s="198"/>
      <c r="DR305" s="198"/>
      <c r="DS305" s="198"/>
      <c r="DT305" s="198"/>
      <c r="DU305" s="198"/>
      <c r="DV305" s="198"/>
      <c r="DW305" s="198"/>
      <c r="DX305" s="198"/>
      <c r="DY305" s="198"/>
      <c r="DZ305" s="198"/>
      <c r="EA305" s="198"/>
      <c r="EB305" s="198"/>
      <c r="EC305" s="198"/>
      <c r="ED305" s="198"/>
      <c r="EE305" s="198"/>
      <c r="EF305" s="198"/>
      <c r="EG305" s="198"/>
      <c r="EH305" s="198"/>
      <c r="EI305" s="198"/>
      <c r="EJ305" s="198"/>
      <c r="EK305" s="198"/>
      <c r="EL305" s="198"/>
      <c r="EM305" s="198"/>
      <c r="EN305" s="198"/>
      <c r="EO305" s="198"/>
      <c r="EP305" s="198"/>
      <c r="EQ305" s="198"/>
      <c r="ER305" s="198"/>
      <c r="ES305" s="198"/>
      <c r="ET305" s="198"/>
      <c r="EU305" s="198"/>
      <c r="EV305" s="198"/>
      <c r="EW305" s="198"/>
      <c r="EX305" s="198"/>
      <c r="EY305" s="198"/>
      <c r="EZ305" s="198"/>
      <c r="FA305" s="198"/>
      <c r="FB305" s="198"/>
      <c r="FC305" s="198"/>
      <c r="FD305" s="198"/>
      <c r="FE305" s="198"/>
      <c r="FF305" s="198"/>
      <c r="FG305" s="198"/>
      <c r="FH305" s="198"/>
      <c r="FI305" s="198"/>
      <c r="FJ305" s="198"/>
      <c r="FK305" s="198"/>
      <c r="FL305" s="198"/>
      <c r="FM305" s="198"/>
      <c r="FN305" s="198"/>
      <c r="FO305" s="198"/>
      <c r="FP305" s="198"/>
      <c r="FQ305" s="198"/>
      <c r="FR305" s="198"/>
      <c r="FS305" s="198"/>
      <c r="FT305" s="198"/>
      <c r="FU305" s="198"/>
      <c r="FV305" s="198"/>
      <c r="FW305" s="198"/>
    </row>
    <row r="306" spans="1:179" s="200" customFormat="1" ht="30" x14ac:dyDescent="0.25">
      <c r="A306" s="194">
        <f t="shared" si="4"/>
        <v>291</v>
      </c>
      <c r="B306" s="195" t="s">
        <v>1638</v>
      </c>
      <c r="C306" s="196" t="s">
        <v>237</v>
      </c>
      <c r="D306" s="197">
        <v>0</v>
      </c>
      <c r="E306" s="197"/>
      <c r="F306" s="197">
        <v>0</v>
      </c>
      <c r="G306" s="197">
        <v>2014</v>
      </c>
      <c r="H306" s="197">
        <v>2015</v>
      </c>
      <c r="I306" s="197" t="s">
        <v>266</v>
      </c>
      <c r="J306" s="197" t="s">
        <v>266</v>
      </c>
      <c r="K306" s="197" t="s">
        <v>266</v>
      </c>
      <c r="L306" s="197" t="s">
        <v>266</v>
      </c>
      <c r="M306" s="198"/>
      <c r="N306" s="198"/>
      <c r="O306" s="198"/>
      <c r="P306" s="198"/>
      <c r="Q306" s="198"/>
      <c r="R306" s="198"/>
      <c r="S306" s="198"/>
      <c r="T306" s="198"/>
      <c r="U306" s="198"/>
      <c r="V306" s="198"/>
      <c r="W306" s="198"/>
      <c r="X306" s="198"/>
      <c r="Y306" s="198"/>
      <c r="Z306" s="198"/>
      <c r="AA306" s="198"/>
      <c r="AB306" s="198"/>
      <c r="AC306" s="198"/>
      <c r="AD306" s="198"/>
      <c r="AE306" s="198"/>
      <c r="AF306" s="198"/>
      <c r="AG306" s="198"/>
      <c r="AH306" s="198"/>
      <c r="AI306" s="198"/>
      <c r="AJ306" s="198"/>
      <c r="AK306" s="198"/>
      <c r="AL306" s="198"/>
      <c r="AM306" s="198"/>
      <c r="AN306" s="198"/>
      <c r="AO306" s="198"/>
      <c r="AP306" s="198"/>
      <c r="AQ306" s="198"/>
      <c r="AR306" s="198"/>
      <c r="AS306" s="198"/>
      <c r="AT306" s="198"/>
      <c r="AU306" s="198"/>
      <c r="AV306" s="198"/>
      <c r="AW306" s="198"/>
      <c r="AX306" s="198"/>
      <c r="AY306" s="198"/>
      <c r="AZ306" s="198"/>
      <c r="BA306" s="198"/>
      <c r="BB306" s="198"/>
      <c r="BC306" s="198"/>
      <c r="BD306" s="198"/>
      <c r="BE306" s="198"/>
      <c r="BF306" s="198"/>
      <c r="BG306" s="198"/>
      <c r="BH306" s="198"/>
      <c r="BI306" s="198"/>
      <c r="BJ306" s="198"/>
      <c r="BK306" s="198"/>
      <c r="BL306" s="198"/>
      <c r="BM306" s="198"/>
      <c r="BN306" s="198"/>
      <c r="BO306" s="198"/>
      <c r="BP306" s="198"/>
      <c r="BQ306" s="198"/>
      <c r="BR306" s="198"/>
      <c r="BS306" s="198"/>
      <c r="BT306" s="198"/>
      <c r="BU306" s="198"/>
      <c r="BV306" s="198"/>
      <c r="BW306" s="198"/>
      <c r="BX306" s="198"/>
      <c r="BY306" s="198"/>
      <c r="BZ306" s="198"/>
      <c r="CA306" s="198"/>
      <c r="CB306" s="198"/>
      <c r="CC306" s="198"/>
      <c r="CD306" s="198"/>
      <c r="CE306" s="198"/>
      <c r="CF306" s="198"/>
      <c r="CG306" s="198"/>
      <c r="CH306" s="198"/>
      <c r="CI306" s="198"/>
      <c r="CJ306" s="198"/>
      <c r="CK306" s="198"/>
      <c r="CL306" s="198"/>
      <c r="CM306" s="198"/>
      <c r="CN306" s="198"/>
      <c r="CO306" s="198"/>
      <c r="CP306" s="198"/>
      <c r="CQ306" s="198"/>
      <c r="CR306" s="198"/>
      <c r="CS306" s="198"/>
      <c r="CT306" s="198"/>
      <c r="CU306" s="198"/>
      <c r="CV306" s="198"/>
      <c r="CW306" s="198"/>
      <c r="CX306" s="198"/>
      <c r="CY306" s="198"/>
      <c r="CZ306" s="198"/>
      <c r="DA306" s="198"/>
      <c r="DB306" s="198"/>
      <c r="DC306" s="198"/>
      <c r="DD306" s="198"/>
      <c r="DE306" s="198"/>
      <c r="DF306" s="198"/>
      <c r="DG306" s="198"/>
      <c r="DH306" s="198"/>
      <c r="DI306" s="198"/>
      <c r="DJ306" s="198"/>
      <c r="DK306" s="198"/>
      <c r="DL306" s="198"/>
      <c r="DM306" s="198"/>
      <c r="DN306" s="198"/>
      <c r="DO306" s="198"/>
      <c r="DP306" s="198"/>
      <c r="DQ306" s="198"/>
      <c r="DR306" s="198"/>
      <c r="DS306" s="198"/>
      <c r="DT306" s="198"/>
      <c r="DU306" s="198"/>
      <c r="DV306" s="198"/>
      <c r="DW306" s="198"/>
      <c r="DX306" s="198"/>
      <c r="DY306" s="198"/>
      <c r="DZ306" s="198"/>
      <c r="EA306" s="198"/>
      <c r="EB306" s="198"/>
      <c r="EC306" s="198"/>
      <c r="ED306" s="198"/>
      <c r="EE306" s="198"/>
      <c r="EF306" s="198"/>
      <c r="EG306" s="198"/>
      <c r="EH306" s="198"/>
      <c r="EI306" s="198"/>
      <c r="EJ306" s="198"/>
      <c r="EK306" s="198"/>
      <c r="EL306" s="198"/>
      <c r="EM306" s="198"/>
      <c r="EN306" s="198"/>
      <c r="EO306" s="198"/>
      <c r="EP306" s="198"/>
      <c r="EQ306" s="198"/>
      <c r="ER306" s="198"/>
      <c r="ES306" s="198"/>
      <c r="ET306" s="198"/>
      <c r="EU306" s="198"/>
      <c r="EV306" s="198"/>
      <c r="EW306" s="198"/>
      <c r="EX306" s="198"/>
      <c r="EY306" s="198"/>
      <c r="EZ306" s="198"/>
      <c r="FA306" s="198"/>
      <c r="FB306" s="198"/>
      <c r="FC306" s="198"/>
      <c r="FD306" s="198"/>
      <c r="FE306" s="198"/>
      <c r="FF306" s="198"/>
      <c r="FG306" s="198"/>
      <c r="FH306" s="198"/>
      <c r="FI306" s="198"/>
      <c r="FJ306" s="198"/>
      <c r="FK306" s="198"/>
      <c r="FL306" s="198"/>
      <c r="FM306" s="198"/>
      <c r="FN306" s="198"/>
      <c r="FO306" s="198"/>
      <c r="FP306" s="198"/>
      <c r="FQ306" s="198"/>
      <c r="FR306" s="198"/>
      <c r="FS306" s="198"/>
      <c r="FT306" s="198"/>
      <c r="FU306" s="198"/>
      <c r="FV306" s="198"/>
      <c r="FW306" s="198"/>
    </row>
    <row r="307" spans="1:179" s="200" customFormat="1" ht="30" x14ac:dyDescent="0.25">
      <c r="A307" s="194">
        <f t="shared" si="4"/>
        <v>292</v>
      </c>
      <c r="B307" s="195" t="s">
        <v>1639</v>
      </c>
      <c r="C307" s="196" t="s">
        <v>237</v>
      </c>
      <c r="D307" s="197">
        <v>0</v>
      </c>
      <c r="E307" s="197"/>
      <c r="F307" s="197">
        <v>0</v>
      </c>
      <c r="G307" s="197">
        <v>2014</v>
      </c>
      <c r="H307" s="197">
        <v>2015</v>
      </c>
      <c r="I307" s="197" t="s">
        <v>266</v>
      </c>
      <c r="J307" s="197" t="s">
        <v>266</v>
      </c>
      <c r="K307" s="197" t="s">
        <v>266</v>
      </c>
      <c r="L307" s="197" t="s">
        <v>266</v>
      </c>
      <c r="M307" s="198"/>
      <c r="N307" s="198"/>
      <c r="O307" s="198"/>
      <c r="P307" s="198"/>
      <c r="Q307" s="198"/>
      <c r="R307" s="198"/>
      <c r="S307" s="198"/>
      <c r="T307" s="198"/>
      <c r="U307" s="198"/>
      <c r="V307" s="198"/>
      <c r="W307" s="198"/>
      <c r="X307" s="198"/>
      <c r="Y307" s="198"/>
      <c r="Z307" s="198"/>
      <c r="AA307" s="198"/>
      <c r="AB307" s="198"/>
      <c r="AC307" s="198"/>
      <c r="AD307" s="198"/>
      <c r="AE307" s="198"/>
      <c r="AF307" s="198"/>
      <c r="AG307" s="198"/>
      <c r="AH307" s="198"/>
      <c r="AI307" s="198"/>
      <c r="AJ307" s="198"/>
      <c r="AK307" s="198"/>
      <c r="AL307" s="198"/>
      <c r="AM307" s="198"/>
      <c r="AN307" s="198"/>
      <c r="AO307" s="198"/>
      <c r="AP307" s="198"/>
      <c r="AQ307" s="198"/>
      <c r="AR307" s="198"/>
      <c r="AS307" s="198"/>
      <c r="AT307" s="198"/>
      <c r="AU307" s="198"/>
      <c r="AV307" s="198"/>
      <c r="AW307" s="198"/>
      <c r="AX307" s="198"/>
      <c r="AY307" s="198"/>
      <c r="AZ307" s="198"/>
      <c r="BA307" s="198"/>
      <c r="BB307" s="198"/>
      <c r="BC307" s="198"/>
      <c r="BD307" s="198"/>
      <c r="BE307" s="198"/>
      <c r="BF307" s="198"/>
      <c r="BG307" s="198"/>
      <c r="BH307" s="198"/>
      <c r="BI307" s="198"/>
      <c r="BJ307" s="198"/>
      <c r="BK307" s="198"/>
      <c r="BL307" s="198"/>
      <c r="BM307" s="198"/>
      <c r="BN307" s="198"/>
      <c r="BO307" s="198"/>
      <c r="BP307" s="198"/>
      <c r="BQ307" s="198"/>
      <c r="BR307" s="198"/>
      <c r="BS307" s="198"/>
      <c r="BT307" s="198"/>
      <c r="BU307" s="198"/>
      <c r="BV307" s="198"/>
      <c r="BW307" s="198"/>
      <c r="BX307" s="198"/>
      <c r="BY307" s="198"/>
      <c r="BZ307" s="198"/>
      <c r="CA307" s="198"/>
      <c r="CB307" s="198"/>
      <c r="CC307" s="198"/>
      <c r="CD307" s="198"/>
      <c r="CE307" s="198"/>
      <c r="CF307" s="198"/>
      <c r="CG307" s="198"/>
      <c r="CH307" s="198"/>
      <c r="CI307" s="198"/>
      <c r="CJ307" s="198"/>
      <c r="CK307" s="198"/>
      <c r="CL307" s="198"/>
      <c r="CM307" s="198"/>
      <c r="CN307" s="198"/>
      <c r="CO307" s="198"/>
      <c r="CP307" s="198"/>
      <c r="CQ307" s="198"/>
      <c r="CR307" s="198"/>
      <c r="CS307" s="198"/>
      <c r="CT307" s="198"/>
      <c r="CU307" s="198"/>
      <c r="CV307" s="198"/>
      <c r="CW307" s="198"/>
      <c r="CX307" s="198"/>
      <c r="CY307" s="198"/>
      <c r="CZ307" s="198"/>
      <c r="DA307" s="198"/>
      <c r="DB307" s="198"/>
      <c r="DC307" s="198"/>
      <c r="DD307" s="198"/>
      <c r="DE307" s="198"/>
      <c r="DF307" s="198"/>
      <c r="DG307" s="198"/>
      <c r="DH307" s="198"/>
      <c r="DI307" s="198"/>
      <c r="DJ307" s="198"/>
      <c r="DK307" s="198"/>
      <c r="DL307" s="198"/>
      <c r="DM307" s="198"/>
      <c r="DN307" s="198"/>
      <c r="DO307" s="198"/>
      <c r="DP307" s="198"/>
      <c r="DQ307" s="198"/>
      <c r="DR307" s="198"/>
      <c r="DS307" s="198"/>
      <c r="DT307" s="198"/>
      <c r="DU307" s="198"/>
      <c r="DV307" s="198"/>
      <c r="DW307" s="198"/>
      <c r="DX307" s="198"/>
      <c r="DY307" s="198"/>
      <c r="DZ307" s="198"/>
      <c r="EA307" s="198"/>
      <c r="EB307" s="198"/>
      <c r="EC307" s="198"/>
      <c r="ED307" s="198"/>
      <c r="EE307" s="198"/>
      <c r="EF307" s="198"/>
      <c r="EG307" s="198"/>
      <c r="EH307" s="198"/>
      <c r="EI307" s="198"/>
      <c r="EJ307" s="198"/>
      <c r="EK307" s="198"/>
      <c r="EL307" s="198"/>
      <c r="EM307" s="198"/>
      <c r="EN307" s="198"/>
      <c r="EO307" s="198"/>
      <c r="EP307" s="198"/>
      <c r="EQ307" s="198"/>
      <c r="ER307" s="198"/>
      <c r="ES307" s="198"/>
      <c r="ET307" s="198"/>
      <c r="EU307" s="198"/>
      <c r="EV307" s="198"/>
      <c r="EW307" s="198"/>
      <c r="EX307" s="198"/>
      <c r="EY307" s="198"/>
      <c r="EZ307" s="198"/>
      <c r="FA307" s="198"/>
      <c r="FB307" s="198"/>
      <c r="FC307" s="198"/>
      <c r="FD307" s="198"/>
      <c r="FE307" s="198"/>
      <c r="FF307" s="198"/>
      <c r="FG307" s="198"/>
      <c r="FH307" s="198"/>
      <c r="FI307" s="198"/>
      <c r="FJ307" s="198"/>
      <c r="FK307" s="198"/>
      <c r="FL307" s="198"/>
      <c r="FM307" s="198"/>
      <c r="FN307" s="198"/>
      <c r="FO307" s="198"/>
      <c r="FP307" s="198"/>
      <c r="FQ307" s="198"/>
      <c r="FR307" s="198"/>
      <c r="FS307" s="198"/>
      <c r="FT307" s="198"/>
      <c r="FU307" s="198"/>
      <c r="FV307" s="198"/>
      <c r="FW307" s="198"/>
    </row>
    <row r="308" spans="1:179" s="200" customFormat="1" ht="45" x14ac:dyDescent="0.25">
      <c r="A308" s="194">
        <f t="shared" si="4"/>
        <v>293</v>
      </c>
      <c r="B308" s="195" t="s">
        <v>1640</v>
      </c>
      <c r="C308" s="196" t="s">
        <v>237</v>
      </c>
      <c r="D308" s="197">
        <v>0</v>
      </c>
      <c r="E308" s="197"/>
      <c r="F308" s="197">
        <v>0</v>
      </c>
      <c r="G308" s="197">
        <v>2014</v>
      </c>
      <c r="H308" s="197">
        <v>2015</v>
      </c>
      <c r="I308" s="197" t="s">
        <v>266</v>
      </c>
      <c r="J308" s="197" t="s">
        <v>266</v>
      </c>
      <c r="K308" s="197" t="s">
        <v>266</v>
      </c>
      <c r="L308" s="197" t="s">
        <v>266</v>
      </c>
      <c r="M308" s="198"/>
      <c r="N308" s="198"/>
      <c r="O308" s="198"/>
      <c r="P308" s="198"/>
      <c r="Q308" s="198"/>
      <c r="R308" s="198"/>
      <c r="S308" s="198"/>
      <c r="T308" s="198"/>
      <c r="U308" s="198"/>
      <c r="V308" s="198"/>
      <c r="W308" s="198"/>
      <c r="X308" s="198"/>
      <c r="Y308" s="198"/>
      <c r="Z308" s="198"/>
      <c r="AA308" s="198"/>
      <c r="AB308" s="198"/>
      <c r="AC308" s="198"/>
      <c r="AD308" s="198"/>
      <c r="AE308" s="198"/>
      <c r="AF308" s="198"/>
      <c r="AG308" s="198"/>
      <c r="AH308" s="198"/>
      <c r="AI308" s="198"/>
      <c r="AJ308" s="198"/>
      <c r="AK308" s="198"/>
      <c r="AL308" s="198"/>
      <c r="AM308" s="198"/>
      <c r="AN308" s="198"/>
      <c r="AO308" s="198"/>
      <c r="AP308" s="198"/>
      <c r="AQ308" s="198"/>
      <c r="AR308" s="198"/>
      <c r="AS308" s="198"/>
      <c r="AT308" s="198"/>
      <c r="AU308" s="198"/>
      <c r="AV308" s="198"/>
      <c r="AW308" s="198"/>
      <c r="AX308" s="198"/>
      <c r="AY308" s="198"/>
      <c r="AZ308" s="198"/>
      <c r="BA308" s="198"/>
      <c r="BB308" s="198"/>
      <c r="BC308" s="198"/>
      <c r="BD308" s="198"/>
      <c r="BE308" s="198"/>
      <c r="BF308" s="198"/>
      <c r="BG308" s="198"/>
      <c r="BH308" s="198"/>
      <c r="BI308" s="198"/>
      <c r="BJ308" s="198"/>
      <c r="BK308" s="198"/>
      <c r="BL308" s="198"/>
      <c r="BM308" s="198"/>
      <c r="BN308" s="198"/>
      <c r="BO308" s="198"/>
      <c r="BP308" s="198"/>
      <c r="BQ308" s="198"/>
      <c r="BR308" s="198"/>
      <c r="BS308" s="198"/>
      <c r="BT308" s="198"/>
      <c r="BU308" s="198"/>
      <c r="BV308" s="198"/>
      <c r="BW308" s="198"/>
      <c r="BX308" s="198"/>
      <c r="BY308" s="198"/>
      <c r="BZ308" s="198"/>
      <c r="CA308" s="198"/>
      <c r="CB308" s="198"/>
      <c r="CC308" s="198"/>
      <c r="CD308" s="198"/>
      <c r="CE308" s="198"/>
      <c r="CF308" s="198"/>
      <c r="CG308" s="198"/>
      <c r="CH308" s="198"/>
      <c r="CI308" s="198"/>
      <c r="CJ308" s="198"/>
      <c r="CK308" s="198"/>
      <c r="CL308" s="198"/>
      <c r="CM308" s="198"/>
      <c r="CN308" s="198"/>
      <c r="CO308" s="198"/>
      <c r="CP308" s="198"/>
      <c r="CQ308" s="198"/>
      <c r="CR308" s="198"/>
      <c r="CS308" s="198"/>
      <c r="CT308" s="198"/>
      <c r="CU308" s="198"/>
      <c r="CV308" s="198"/>
      <c r="CW308" s="198"/>
      <c r="CX308" s="198"/>
      <c r="CY308" s="198"/>
      <c r="CZ308" s="198"/>
      <c r="DA308" s="198"/>
      <c r="DB308" s="198"/>
      <c r="DC308" s="198"/>
      <c r="DD308" s="198"/>
      <c r="DE308" s="198"/>
      <c r="DF308" s="198"/>
      <c r="DG308" s="198"/>
      <c r="DH308" s="198"/>
      <c r="DI308" s="198"/>
      <c r="DJ308" s="198"/>
      <c r="DK308" s="198"/>
      <c r="DL308" s="198"/>
      <c r="DM308" s="198"/>
      <c r="DN308" s="198"/>
      <c r="DO308" s="198"/>
      <c r="DP308" s="198"/>
      <c r="DQ308" s="198"/>
      <c r="DR308" s="198"/>
      <c r="DS308" s="198"/>
      <c r="DT308" s="198"/>
      <c r="DU308" s="198"/>
      <c r="DV308" s="198"/>
      <c r="DW308" s="198"/>
      <c r="DX308" s="198"/>
      <c r="DY308" s="198"/>
      <c r="DZ308" s="198"/>
      <c r="EA308" s="198"/>
      <c r="EB308" s="198"/>
      <c r="EC308" s="198"/>
      <c r="ED308" s="198"/>
      <c r="EE308" s="198"/>
      <c r="EF308" s="198"/>
      <c r="EG308" s="198"/>
      <c r="EH308" s="198"/>
      <c r="EI308" s="198"/>
      <c r="EJ308" s="198"/>
      <c r="EK308" s="198"/>
      <c r="EL308" s="198"/>
      <c r="EM308" s="198"/>
      <c r="EN308" s="198"/>
      <c r="EO308" s="198"/>
      <c r="EP308" s="198"/>
      <c r="EQ308" s="198"/>
      <c r="ER308" s="198"/>
      <c r="ES308" s="198"/>
      <c r="ET308" s="198"/>
      <c r="EU308" s="198"/>
      <c r="EV308" s="198"/>
      <c r="EW308" s="198"/>
      <c r="EX308" s="198"/>
      <c r="EY308" s="198"/>
      <c r="EZ308" s="198"/>
      <c r="FA308" s="198"/>
      <c r="FB308" s="198"/>
      <c r="FC308" s="198"/>
      <c r="FD308" s="198"/>
      <c r="FE308" s="198"/>
      <c r="FF308" s="198"/>
      <c r="FG308" s="198"/>
      <c r="FH308" s="198"/>
      <c r="FI308" s="198"/>
      <c r="FJ308" s="198"/>
      <c r="FK308" s="198"/>
      <c r="FL308" s="198"/>
      <c r="FM308" s="198"/>
      <c r="FN308" s="198"/>
      <c r="FO308" s="198"/>
      <c r="FP308" s="198"/>
      <c r="FQ308" s="198"/>
      <c r="FR308" s="198"/>
      <c r="FS308" s="198"/>
      <c r="FT308" s="198"/>
      <c r="FU308" s="198"/>
      <c r="FV308" s="198"/>
      <c r="FW308" s="198"/>
    </row>
    <row r="309" spans="1:179" s="200" customFormat="1" ht="30" x14ac:dyDescent="0.25">
      <c r="A309" s="194">
        <f t="shared" si="4"/>
        <v>294</v>
      </c>
      <c r="B309" s="195" t="s">
        <v>1641</v>
      </c>
      <c r="C309" s="196" t="s">
        <v>237</v>
      </c>
      <c r="D309" s="197">
        <v>0</v>
      </c>
      <c r="E309" s="197"/>
      <c r="F309" s="197">
        <v>0</v>
      </c>
      <c r="G309" s="197">
        <v>2014</v>
      </c>
      <c r="H309" s="197">
        <v>2015</v>
      </c>
      <c r="I309" s="197" t="s">
        <v>266</v>
      </c>
      <c r="J309" s="197" t="s">
        <v>266</v>
      </c>
      <c r="K309" s="197" t="s">
        <v>266</v>
      </c>
      <c r="L309" s="197" t="s">
        <v>266</v>
      </c>
      <c r="M309" s="198"/>
      <c r="N309" s="198"/>
      <c r="O309" s="198"/>
      <c r="P309" s="198"/>
      <c r="Q309" s="198"/>
      <c r="R309" s="198"/>
      <c r="S309" s="198"/>
      <c r="T309" s="198"/>
      <c r="U309" s="198"/>
      <c r="V309" s="198"/>
      <c r="W309" s="198"/>
      <c r="X309" s="198"/>
      <c r="Y309" s="198"/>
      <c r="Z309" s="198"/>
      <c r="AA309" s="198"/>
      <c r="AB309" s="198"/>
      <c r="AC309" s="198"/>
      <c r="AD309" s="198"/>
      <c r="AE309" s="198"/>
      <c r="AF309" s="198"/>
      <c r="AG309" s="198"/>
      <c r="AH309" s="198"/>
      <c r="AI309" s="198"/>
      <c r="AJ309" s="198"/>
      <c r="AK309" s="198"/>
      <c r="AL309" s="198"/>
      <c r="AM309" s="198"/>
      <c r="AN309" s="198"/>
      <c r="AO309" s="198"/>
      <c r="AP309" s="198"/>
      <c r="AQ309" s="198"/>
      <c r="AR309" s="198"/>
      <c r="AS309" s="198"/>
      <c r="AT309" s="198"/>
      <c r="AU309" s="198"/>
      <c r="AV309" s="198"/>
      <c r="AW309" s="198"/>
      <c r="AX309" s="198"/>
      <c r="AY309" s="198"/>
      <c r="AZ309" s="198"/>
      <c r="BA309" s="198"/>
      <c r="BB309" s="198"/>
      <c r="BC309" s="198"/>
      <c r="BD309" s="198"/>
      <c r="BE309" s="198"/>
      <c r="BF309" s="198"/>
      <c r="BG309" s="198"/>
      <c r="BH309" s="198"/>
      <c r="BI309" s="198"/>
      <c r="BJ309" s="198"/>
      <c r="BK309" s="198"/>
      <c r="BL309" s="198"/>
      <c r="BM309" s="198"/>
      <c r="BN309" s="198"/>
      <c r="BO309" s="198"/>
      <c r="BP309" s="198"/>
      <c r="BQ309" s="198"/>
      <c r="BR309" s="198"/>
      <c r="BS309" s="198"/>
      <c r="BT309" s="198"/>
      <c r="BU309" s="198"/>
      <c r="BV309" s="198"/>
      <c r="BW309" s="198"/>
      <c r="BX309" s="198"/>
      <c r="BY309" s="198"/>
      <c r="BZ309" s="198"/>
      <c r="CA309" s="198"/>
      <c r="CB309" s="198"/>
      <c r="CC309" s="198"/>
      <c r="CD309" s="198"/>
      <c r="CE309" s="198"/>
      <c r="CF309" s="198"/>
      <c r="CG309" s="198"/>
      <c r="CH309" s="198"/>
      <c r="CI309" s="198"/>
      <c r="CJ309" s="198"/>
      <c r="CK309" s="198"/>
      <c r="CL309" s="198"/>
      <c r="CM309" s="198"/>
      <c r="CN309" s="198"/>
      <c r="CO309" s="198"/>
      <c r="CP309" s="198"/>
      <c r="CQ309" s="198"/>
      <c r="CR309" s="198"/>
      <c r="CS309" s="198"/>
      <c r="CT309" s="198"/>
      <c r="CU309" s="198"/>
      <c r="CV309" s="198"/>
      <c r="CW309" s="198"/>
      <c r="CX309" s="198"/>
      <c r="CY309" s="198"/>
      <c r="CZ309" s="198"/>
      <c r="DA309" s="198"/>
      <c r="DB309" s="198"/>
      <c r="DC309" s="198"/>
      <c r="DD309" s="198"/>
      <c r="DE309" s="198"/>
      <c r="DF309" s="198"/>
      <c r="DG309" s="198"/>
      <c r="DH309" s="198"/>
      <c r="DI309" s="198"/>
      <c r="DJ309" s="198"/>
      <c r="DK309" s="198"/>
      <c r="DL309" s="198"/>
      <c r="DM309" s="198"/>
      <c r="DN309" s="198"/>
      <c r="DO309" s="198"/>
      <c r="DP309" s="198"/>
      <c r="DQ309" s="198"/>
      <c r="DR309" s="198"/>
      <c r="DS309" s="198"/>
      <c r="DT309" s="198"/>
      <c r="DU309" s="198"/>
      <c r="DV309" s="198"/>
      <c r="DW309" s="198"/>
      <c r="DX309" s="198"/>
      <c r="DY309" s="198"/>
      <c r="DZ309" s="198"/>
      <c r="EA309" s="198"/>
      <c r="EB309" s="198"/>
      <c r="EC309" s="198"/>
      <c r="ED309" s="198"/>
      <c r="EE309" s="198"/>
      <c r="EF309" s="198"/>
      <c r="EG309" s="198"/>
      <c r="EH309" s="198"/>
      <c r="EI309" s="198"/>
      <c r="EJ309" s="198"/>
      <c r="EK309" s="198"/>
      <c r="EL309" s="198"/>
      <c r="EM309" s="198"/>
      <c r="EN309" s="198"/>
      <c r="EO309" s="198"/>
      <c r="EP309" s="198"/>
      <c r="EQ309" s="198"/>
      <c r="ER309" s="198"/>
      <c r="ES309" s="198"/>
      <c r="ET309" s="198"/>
      <c r="EU309" s="198"/>
      <c r="EV309" s="198"/>
      <c r="EW309" s="198"/>
      <c r="EX309" s="198"/>
      <c r="EY309" s="198"/>
      <c r="EZ309" s="198"/>
      <c r="FA309" s="198"/>
      <c r="FB309" s="198"/>
      <c r="FC309" s="198"/>
      <c r="FD309" s="198"/>
      <c r="FE309" s="198"/>
      <c r="FF309" s="198"/>
      <c r="FG309" s="198"/>
      <c r="FH309" s="198"/>
      <c r="FI309" s="198"/>
      <c r="FJ309" s="198"/>
      <c r="FK309" s="198"/>
      <c r="FL309" s="198"/>
      <c r="FM309" s="198"/>
      <c r="FN309" s="198"/>
      <c r="FO309" s="198"/>
      <c r="FP309" s="198"/>
      <c r="FQ309" s="198"/>
      <c r="FR309" s="198"/>
      <c r="FS309" s="198"/>
      <c r="FT309" s="198"/>
      <c r="FU309" s="198"/>
      <c r="FV309" s="198"/>
      <c r="FW309" s="198"/>
    </row>
    <row r="310" spans="1:179" s="200" customFormat="1" x14ac:dyDescent="0.25">
      <c r="A310" s="194">
        <f t="shared" si="4"/>
        <v>295</v>
      </c>
      <c r="B310" s="195" t="s">
        <v>1642</v>
      </c>
      <c r="C310" s="196" t="s">
        <v>237</v>
      </c>
      <c r="D310" s="197">
        <v>0</v>
      </c>
      <c r="E310" s="197"/>
      <c r="F310" s="197">
        <v>0</v>
      </c>
      <c r="G310" s="197">
        <v>2014</v>
      </c>
      <c r="H310" s="197">
        <v>2015</v>
      </c>
      <c r="I310" s="197" t="s">
        <v>266</v>
      </c>
      <c r="J310" s="197" t="s">
        <v>266</v>
      </c>
      <c r="K310" s="197" t="s">
        <v>266</v>
      </c>
      <c r="L310" s="197" t="s">
        <v>266</v>
      </c>
      <c r="M310" s="198"/>
      <c r="N310" s="198"/>
      <c r="O310" s="19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8"/>
      <c r="Z310" s="198"/>
      <c r="AA310" s="198"/>
      <c r="AB310" s="198"/>
      <c r="AC310" s="198"/>
      <c r="AD310" s="198"/>
      <c r="AE310" s="198"/>
      <c r="AF310" s="198"/>
      <c r="AG310" s="198"/>
      <c r="AH310" s="198"/>
      <c r="AI310" s="198"/>
      <c r="AJ310" s="198"/>
      <c r="AK310" s="198"/>
      <c r="AL310" s="198"/>
      <c r="AM310" s="198"/>
      <c r="AN310" s="198"/>
      <c r="AO310" s="198"/>
      <c r="AP310" s="198"/>
      <c r="AQ310" s="198"/>
      <c r="AR310" s="198"/>
      <c r="AS310" s="198"/>
      <c r="AT310" s="198"/>
      <c r="AU310" s="198"/>
      <c r="AV310" s="198"/>
      <c r="AW310" s="198"/>
      <c r="AX310" s="198"/>
      <c r="AY310" s="198"/>
      <c r="AZ310" s="198"/>
      <c r="BA310" s="198"/>
      <c r="BB310" s="198"/>
      <c r="BC310" s="198"/>
      <c r="BD310" s="198"/>
      <c r="BE310" s="198"/>
      <c r="BF310" s="198"/>
      <c r="BG310" s="198"/>
      <c r="BH310" s="198"/>
      <c r="BI310" s="198"/>
      <c r="BJ310" s="198"/>
      <c r="BK310" s="198"/>
      <c r="BL310" s="198"/>
      <c r="BM310" s="198"/>
      <c r="BN310" s="198"/>
      <c r="BO310" s="198"/>
      <c r="BP310" s="198"/>
      <c r="BQ310" s="198"/>
      <c r="BR310" s="198"/>
      <c r="BS310" s="198"/>
      <c r="BT310" s="198"/>
      <c r="BU310" s="198"/>
      <c r="BV310" s="198"/>
      <c r="BW310" s="198"/>
      <c r="BX310" s="198"/>
      <c r="BY310" s="198"/>
      <c r="BZ310" s="198"/>
      <c r="CA310" s="198"/>
      <c r="CB310" s="198"/>
      <c r="CC310" s="198"/>
      <c r="CD310" s="198"/>
      <c r="CE310" s="198"/>
      <c r="CF310" s="198"/>
      <c r="CG310" s="198"/>
      <c r="CH310" s="198"/>
      <c r="CI310" s="198"/>
      <c r="CJ310" s="198"/>
      <c r="CK310" s="198"/>
      <c r="CL310" s="198"/>
      <c r="CM310" s="198"/>
      <c r="CN310" s="198"/>
      <c r="CO310" s="198"/>
      <c r="CP310" s="198"/>
      <c r="CQ310" s="198"/>
      <c r="CR310" s="198"/>
      <c r="CS310" s="198"/>
      <c r="CT310" s="198"/>
      <c r="CU310" s="198"/>
      <c r="CV310" s="198"/>
      <c r="CW310" s="198"/>
      <c r="CX310" s="198"/>
      <c r="CY310" s="198"/>
      <c r="CZ310" s="198"/>
      <c r="DA310" s="198"/>
      <c r="DB310" s="198"/>
      <c r="DC310" s="198"/>
      <c r="DD310" s="198"/>
      <c r="DE310" s="198"/>
      <c r="DF310" s="198"/>
      <c r="DG310" s="198"/>
      <c r="DH310" s="198"/>
      <c r="DI310" s="198"/>
      <c r="DJ310" s="198"/>
      <c r="DK310" s="198"/>
      <c r="DL310" s="198"/>
      <c r="DM310" s="198"/>
      <c r="DN310" s="198"/>
      <c r="DO310" s="198"/>
      <c r="DP310" s="198"/>
      <c r="DQ310" s="198"/>
      <c r="DR310" s="198"/>
      <c r="DS310" s="198"/>
      <c r="DT310" s="198"/>
      <c r="DU310" s="198"/>
      <c r="DV310" s="198"/>
      <c r="DW310" s="198"/>
      <c r="DX310" s="198"/>
      <c r="DY310" s="198"/>
      <c r="DZ310" s="198"/>
      <c r="EA310" s="198"/>
      <c r="EB310" s="198"/>
      <c r="EC310" s="198"/>
      <c r="ED310" s="198"/>
      <c r="EE310" s="198"/>
      <c r="EF310" s="198"/>
      <c r="EG310" s="198"/>
      <c r="EH310" s="198"/>
      <c r="EI310" s="198"/>
      <c r="EJ310" s="198"/>
      <c r="EK310" s="198"/>
      <c r="EL310" s="198"/>
      <c r="EM310" s="198"/>
      <c r="EN310" s="198"/>
      <c r="EO310" s="198"/>
      <c r="EP310" s="198"/>
      <c r="EQ310" s="198"/>
      <c r="ER310" s="198"/>
      <c r="ES310" s="198"/>
      <c r="ET310" s="198"/>
      <c r="EU310" s="198"/>
      <c r="EV310" s="198"/>
      <c r="EW310" s="198"/>
      <c r="EX310" s="198"/>
      <c r="EY310" s="198"/>
      <c r="EZ310" s="198"/>
      <c r="FA310" s="198"/>
      <c r="FB310" s="198"/>
      <c r="FC310" s="198"/>
      <c r="FD310" s="198"/>
      <c r="FE310" s="198"/>
      <c r="FF310" s="198"/>
      <c r="FG310" s="198"/>
      <c r="FH310" s="198"/>
      <c r="FI310" s="198"/>
      <c r="FJ310" s="198"/>
      <c r="FK310" s="198"/>
      <c r="FL310" s="198"/>
      <c r="FM310" s="198"/>
      <c r="FN310" s="198"/>
      <c r="FO310" s="198"/>
      <c r="FP310" s="198"/>
      <c r="FQ310" s="198"/>
      <c r="FR310" s="198"/>
      <c r="FS310" s="198"/>
      <c r="FT310" s="198"/>
      <c r="FU310" s="198"/>
      <c r="FV310" s="198"/>
      <c r="FW310" s="198"/>
    </row>
    <row r="311" spans="1:179" s="200" customFormat="1" x14ac:dyDescent="0.25">
      <c r="A311" s="194">
        <f t="shared" si="4"/>
        <v>296</v>
      </c>
      <c r="B311" s="195" t="s">
        <v>1643</v>
      </c>
      <c r="C311" s="196" t="s">
        <v>237</v>
      </c>
      <c r="D311" s="197">
        <v>0</v>
      </c>
      <c r="E311" s="197"/>
      <c r="F311" s="197">
        <v>0</v>
      </c>
      <c r="G311" s="197">
        <v>2014</v>
      </c>
      <c r="H311" s="197">
        <v>2015</v>
      </c>
      <c r="I311" s="197" t="s">
        <v>266</v>
      </c>
      <c r="J311" s="197" t="s">
        <v>266</v>
      </c>
      <c r="K311" s="197" t="s">
        <v>266</v>
      </c>
      <c r="L311" s="197" t="s">
        <v>266</v>
      </c>
      <c r="M311" s="198"/>
      <c r="N311" s="198"/>
      <c r="O311" s="198"/>
      <c r="P311" s="198"/>
      <c r="Q311" s="198"/>
      <c r="R311" s="198"/>
      <c r="S311" s="198"/>
      <c r="T311" s="198"/>
      <c r="U311" s="198"/>
      <c r="V311" s="198"/>
      <c r="W311" s="198"/>
      <c r="X311" s="198"/>
      <c r="Y311" s="198"/>
      <c r="Z311" s="198"/>
      <c r="AA311" s="198"/>
      <c r="AB311" s="198"/>
      <c r="AC311" s="198"/>
      <c r="AD311" s="198"/>
      <c r="AE311" s="198"/>
      <c r="AF311" s="198"/>
      <c r="AG311" s="198"/>
      <c r="AH311" s="198"/>
      <c r="AI311" s="198"/>
      <c r="AJ311" s="198"/>
      <c r="AK311" s="198"/>
      <c r="AL311" s="198"/>
      <c r="AM311" s="198"/>
      <c r="AN311" s="198"/>
      <c r="AO311" s="198"/>
      <c r="AP311" s="198"/>
      <c r="AQ311" s="198"/>
      <c r="AR311" s="198"/>
      <c r="AS311" s="198"/>
      <c r="AT311" s="198"/>
      <c r="AU311" s="198"/>
      <c r="AV311" s="198"/>
      <c r="AW311" s="198"/>
      <c r="AX311" s="198"/>
      <c r="AY311" s="198"/>
      <c r="AZ311" s="198"/>
      <c r="BA311" s="198"/>
      <c r="BB311" s="198"/>
      <c r="BC311" s="198"/>
      <c r="BD311" s="198"/>
      <c r="BE311" s="198"/>
      <c r="BF311" s="198"/>
      <c r="BG311" s="198"/>
      <c r="BH311" s="198"/>
      <c r="BI311" s="198"/>
      <c r="BJ311" s="198"/>
      <c r="BK311" s="198"/>
      <c r="BL311" s="198"/>
      <c r="BM311" s="198"/>
      <c r="BN311" s="198"/>
      <c r="BO311" s="198"/>
      <c r="BP311" s="198"/>
      <c r="BQ311" s="198"/>
      <c r="BR311" s="198"/>
      <c r="BS311" s="198"/>
      <c r="BT311" s="198"/>
      <c r="BU311" s="198"/>
      <c r="BV311" s="198"/>
      <c r="BW311" s="198"/>
      <c r="BX311" s="198"/>
      <c r="BY311" s="198"/>
      <c r="BZ311" s="198"/>
      <c r="CA311" s="198"/>
      <c r="CB311" s="198"/>
      <c r="CC311" s="198"/>
      <c r="CD311" s="198"/>
      <c r="CE311" s="198"/>
      <c r="CF311" s="198"/>
      <c r="CG311" s="198"/>
      <c r="CH311" s="198"/>
      <c r="CI311" s="198"/>
      <c r="CJ311" s="198"/>
      <c r="CK311" s="198"/>
      <c r="CL311" s="198"/>
      <c r="CM311" s="198"/>
      <c r="CN311" s="198"/>
      <c r="CO311" s="198"/>
      <c r="CP311" s="198"/>
      <c r="CQ311" s="198"/>
      <c r="CR311" s="198"/>
      <c r="CS311" s="198"/>
      <c r="CT311" s="198"/>
      <c r="CU311" s="198"/>
      <c r="CV311" s="198"/>
      <c r="CW311" s="198"/>
      <c r="CX311" s="198"/>
      <c r="CY311" s="198"/>
      <c r="CZ311" s="198"/>
      <c r="DA311" s="198"/>
      <c r="DB311" s="198"/>
      <c r="DC311" s="198"/>
      <c r="DD311" s="198"/>
      <c r="DE311" s="198"/>
      <c r="DF311" s="198"/>
      <c r="DG311" s="198"/>
      <c r="DH311" s="198"/>
      <c r="DI311" s="198"/>
      <c r="DJ311" s="198"/>
      <c r="DK311" s="198"/>
      <c r="DL311" s="198"/>
      <c r="DM311" s="198"/>
      <c r="DN311" s="198"/>
      <c r="DO311" s="198"/>
      <c r="DP311" s="198"/>
      <c r="DQ311" s="198"/>
      <c r="DR311" s="198"/>
      <c r="DS311" s="198"/>
      <c r="DT311" s="198"/>
      <c r="DU311" s="198"/>
      <c r="DV311" s="198"/>
      <c r="DW311" s="198"/>
      <c r="DX311" s="198"/>
      <c r="DY311" s="198"/>
      <c r="DZ311" s="198"/>
      <c r="EA311" s="198"/>
      <c r="EB311" s="198"/>
      <c r="EC311" s="198"/>
      <c r="ED311" s="198"/>
      <c r="EE311" s="198"/>
      <c r="EF311" s="198"/>
      <c r="EG311" s="198"/>
      <c r="EH311" s="198"/>
      <c r="EI311" s="198"/>
      <c r="EJ311" s="198"/>
      <c r="EK311" s="198"/>
      <c r="EL311" s="198"/>
      <c r="EM311" s="198"/>
      <c r="EN311" s="198"/>
      <c r="EO311" s="198"/>
      <c r="EP311" s="198"/>
      <c r="EQ311" s="198"/>
      <c r="ER311" s="198"/>
      <c r="ES311" s="198"/>
      <c r="ET311" s="198"/>
      <c r="EU311" s="198"/>
      <c r="EV311" s="198"/>
      <c r="EW311" s="198"/>
      <c r="EX311" s="198"/>
      <c r="EY311" s="198"/>
      <c r="EZ311" s="198"/>
      <c r="FA311" s="198"/>
      <c r="FB311" s="198"/>
      <c r="FC311" s="198"/>
      <c r="FD311" s="198"/>
      <c r="FE311" s="198"/>
      <c r="FF311" s="198"/>
      <c r="FG311" s="198"/>
      <c r="FH311" s="198"/>
      <c r="FI311" s="198"/>
      <c r="FJ311" s="198"/>
      <c r="FK311" s="198"/>
      <c r="FL311" s="198"/>
      <c r="FM311" s="198"/>
      <c r="FN311" s="198"/>
      <c r="FO311" s="198"/>
      <c r="FP311" s="198"/>
      <c r="FQ311" s="198"/>
      <c r="FR311" s="198"/>
      <c r="FS311" s="198"/>
      <c r="FT311" s="198"/>
      <c r="FU311" s="198"/>
      <c r="FV311" s="198"/>
      <c r="FW311" s="198"/>
    </row>
    <row r="312" spans="1:179" s="200" customFormat="1" ht="30" x14ac:dyDescent="0.25">
      <c r="A312" s="194">
        <f t="shared" si="4"/>
        <v>297</v>
      </c>
      <c r="B312" s="195" t="s">
        <v>289</v>
      </c>
      <c r="C312" s="196" t="s">
        <v>237</v>
      </c>
      <c r="D312" s="197">
        <v>0</v>
      </c>
      <c r="E312" s="197"/>
      <c r="F312" s="197">
        <v>0</v>
      </c>
      <c r="G312" s="197">
        <v>2014</v>
      </c>
      <c r="H312" s="197">
        <v>2015</v>
      </c>
      <c r="I312" s="197" t="s">
        <v>266</v>
      </c>
      <c r="J312" s="197" t="s">
        <v>266</v>
      </c>
      <c r="K312" s="197" t="s">
        <v>266</v>
      </c>
      <c r="L312" s="197" t="s">
        <v>266</v>
      </c>
      <c r="M312" s="198"/>
      <c r="N312" s="198"/>
      <c r="O312" s="198"/>
      <c r="P312" s="198"/>
      <c r="Q312" s="198"/>
      <c r="R312" s="198"/>
      <c r="S312" s="198"/>
      <c r="T312" s="198"/>
      <c r="U312" s="198"/>
      <c r="V312" s="198"/>
      <c r="W312" s="198"/>
      <c r="X312" s="198"/>
      <c r="Y312" s="198"/>
      <c r="Z312" s="198"/>
      <c r="AA312" s="198"/>
      <c r="AB312" s="198"/>
      <c r="AC312" s="198"/>
      <c r="AD312" s="198"/>
      <c r="AE312" s="198"/>
      <c r="AF312" s="198"/>
      <c r="AG312" s="198"/>
      <c r="AH312" s="198"/>
      <c r="AI312" s="198"/>
      <c r="AJ312" s="198"/>
      <c r="AK312" s="198"/>
      <c r="AL312" s="198"/>
      <c r="AM312" s="198"/>
      <c r="AN312" s="198"/>
      <c r="AO312" s="198"/>
      <c r="AP312" s="198"/>
      <c r="AQ312" s="198"/>
      <c r="AR312" s="198"/>
      <c r="AS312" s="198"/>
      <c r="AT312" s="198"/>
      <c r="AU312" s="198"/>
      <c r="AV312" s="198"/>
      <c r="AW312" s="198"/>
      <c r="AX312" s="198"/>
      <c r="AY312" s="198"/>
      <c r="AZ312" s="198"/>
      <c r="BA312" s="198"/>
      <c r="BB312" s="198"/>
      <c r="BC312" s="198"/>
      <c r="BD312" s="198"/>
      <c r="BE312" s="198"/>
      <c r="BF312" s="198"/>
      <c r="BG312" s="198"/>
      <c r="BH312" s="198"/>
      <c r="BI312" s="198"/>
      <c r="BJ312" s="198"/>
      <c r="BK312" s="198"/>
      <c r="BL312" s="198"/>
      <c r="BM312" s="198"/>
      <c r="BN312" s="198"/>
      <c r="BO312" s="198"/>
      <c r="BP312" s="198"/>
      <c r="BQ312" s="198"/>
      <c r="BR312" s="198"/>
      <c r="BS312" s="198"/>
      <c r="BT312" s="198"/>
      <c r="BU312" s="198"/>
      <c r="BV312" s="198"/>
      <c r="BW312" s="198"/>
      <c r="BX312" s="198"/>
      <c r="BY312" s="198"/>
      <c r="BZ312" s="198"/>
      <c r="CA312" s="198"/>
      <c r="CB312" s="198"/>
      <c r="CC312" s="198"/>
      <c r="CD312" s="198"/>
      <c r="CE312" s="198"/>
      <c r="CF312" s="198"/>
      <c r="CG312" s="198"/>
      <c r="CH312" s="198"/>
      <c r="CI312" s="198"/>
      <c r="CJ312" s="198"/>
      <c r="CK312" s="198"/>
      <c r="CL312" s="198"/>
      <c r="CM312" s="198"/>
      <c r="CN312" s="198"/>
      <c r="CO312" s="198"/>
      <c r="CP312" s="198"/>
      <c r="CQ312" s="198"/>
      <c r="CR312" s="198"/>
      <c r="CS312" s="198"/>
      <c r="CT312" s="198"/>
      <c r="CU312" s="198"/>
      <c r="CV312" s="198"/>
      <c r="CW312" s="198"/>
      <c r="CX312" s="198"/>
      <c r="CY312" s="198"/>
      <c r="CZ312" s="198"/>
      <c r="DA312" s="198"/>
      <c r="DB312" s="198"/>
      <c r="DC312" s="198"/>
      <c r="DD312" s="198"/>
      <c r="DE312" s="198"/>
      <c r="DF312" s="198"/>
      <c r="DG312" s="198"/>
      <c r="DH312" s="198"/>
      <c r="DI312" s="198"/>
      <c r="DJ312" s="198"/>
      <c r="DK312" s="198"/>
      <c r="DL312" s="198"/>
      <c r="DM312" s="198"/>
      <c r="DN312" s="198"/>
      <c r="DO312" s="198"/>
      <c r="DP312" s="198"/>
      <c r="DQ312" s="198"/>
      <c r="DR312" s="198"/>
      <c r="DS312" s="198"/>
      <c r="DT312" s="198"/>
      <c r="DU312" s="198"/>
      <c r="DV312" s="198"/>
      <c r="DW312" s="198"/>
      <c r="DX312" s="198"/>
      <c r="DY312" s="198"/>
      <c r="DZ312" s="198"/>
      <c r="EA312" s="198"/>
      <c r="EB312" s="198"/>
      <c r="EC312" s="198"/>
      <c r="ED312" s="198"/>
      <c r="EE312" s="198"/>
      <c r="EF312" s="198"/>
      <c r="EG312" s="198"/>
      <c r="EH312" s="198"/>
      <c r="EI312" s="198"/>
      <c r="EJ312" s="198"/>
      <c r="EK312" s="198"/>
      <c r="EL312" s="198"/>
      <c r="EM312" s="198"/>
      <c r="EN312" s="198"/>
      <c r="EO312" s="198"/>
      <c r="EP312" s="198"/>
      <c r="EQ312" s="198"/>
      <c r="ER312" s="198"/>
      <c r="ES312" s="198"/>
      <c r="ET312" s="198"/>
      <c r="EU312" s="198"/>
      <c r="EV312" s="198"/>
      <c r="EW312" s="198"/>
      <c r="EX312" s="198"/>
      <c r="EY312" s="198"/>
      <c r="EZ312" s="198"/>
      <c r="FA312" s="198"/>
      <c r="FB312" s="198"/>
      <c r="FC312" s="198"/>
      <c r="FD312" s="198"/>
      <c r="FE312" s="198"/>
      <c r="FF312" s="198"/>
      <c r="FG312" s="198"/>
      <c r="FH312" s="198"/>
      <c r="FI312" s="198"/>
      <c r="FJ312" s="198"/>
      <c r="FK312" s="198"/>
      <c r="FL312" s="198"/>
      <c r="FM312" s="198"/>
      <c r="FN312" s="198"/>
      <c r="FO312" s="198"/>
      <c r="FP312" s="198"/>
      <c r="FQ312" s="198"/>
      <c r="FR312" s="198"/>
      <c r="FS312" s="198"/>
      <c r="FT312" s="198"/>
      <c r="FU312" s="198"/>
      <c r="FV312" s="198"/>
      <c r="FW312" s="198"/>
    </row>
    <row r="313" spans="1:179" s="200" customFormat="1" ht="60" x14ac:dyDescent="0.25">
      <c r="A313" s="194">
        <f t="shared" si="4"/>
        <v>298</v>
      </c>
      <c r="B313" s="195" t="s">
        <v>1644</v>
      </c>
      <c r="C313" s="196" t="s">
        <v>237</v>
      </c>
      <c r="D313" s="197">
        <v>0</v>
      </c>
      <c r="E313" s="197"/>
      <c r="F313" s="197">
        <v>0</v>
      </c>
      <c r="G313" s="197">
        <v>2014</v>
      </c>
      <c r="H313" s="197">
        <v>2015</v>
      </c>
      <c r="I313" s="197" t="s">
        <v>266</v>
      </c>
      <c r="J313" s="197" t="s">
        <v>266</v>
      </c>
      <c r="K313" s="197" t="s">
        <v>266</v>
      </c>
      <c r="L313" s="197" t="s">
        <v>266</v>
      </c>
      <c r="M313" s="198"/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8"/>
      <c r="Y313" s="198"/>
      <c r="Z313" s="198"/>
      <c r="AA313" s="198"/>
      <c r="AB313" s="198"/>
      <c r="AC313" s="198"/>
      <c r="AD313" s="198"/>
      <c r="AE313" s="198"/>
      <c r="AF313" s="198"/>
      <c r="AG313" s="198"/>
      <c r="AH313" s="198"/>
      <c r="AI313" s="198"/>
      <c r="AJ313" s="198"/>
      <c r="AK313" s="198"/>
      <c r="AL313" s="198"/>
      <c r="AM313" s="198"/>
      <c r="AN313" s="198"/>
      <c r="AO313" s="198"/>
      <c r="AP313" s="198"/>
      <c r="AQ313" s="198"/>
      <c r="AR313" s="198"/>
      <c r="AS313" s="198"/>
      <c r="AT313" s="198"/>
      <c r="AU313" s="198"/>
      <c r="AV313" s="198"/>
      <c r="AW313" s="198"/>
      <c r="AX313" s="198"/>
      <c r="AY313" s="198"/>
      <c r="AZ313" s="198"/>
      <c r="BA313" s="198"/>
      <c r="BB313" s="198"/>
      <c r="BC313" s="198"/>
      <c r="BD313" s="198"/>
      <c r="BE313" s="198"/>
      <c r="BF313" s="198"/>
      <c r="BG313" s="198"/>
      <c r="BH313" s="198"/>
      <c r="BI313" s="198"/>
      <c r="BJ313" s="198"/>
      <c r="BK313" s="198"/>
      <c r="BL313" s="198"/>
      <c r="BM313" s="198"/>
      <c r="BN313" s="198"/>
      <c r="BO313" s="198"/>
      <c r="BP313" s="198"/>
      <c r="BQ313" s="198"/>
      <c r="BR313" s="198"/>
      <c r="BS313" s="198"/>
      <c r="BT313" s="198"/>
      <c r="BU313" s="198"/>
      <c r="BV313" s="198"/>
      <c r="BW313" s="198"/>
      <c r="BX313" s="198"/>
      <c r="BY313" s="198"/>
      <c r="BZ313" s="198"/>
      <c r="CA313" s="198"/>
      <c r="CB313" s="198"/>
      <c r="CC313" s="198"/>
      <c r="CD313" s="198"/>
      <c r="CE313" s="198"/>
      <c r="CF313" s="198"/>
      <c r="CG313" s="198"/>
      <c r="CH313" s="198"/>
      <c r="CI313" s="198"/>
      <c r="CJ313" s="198"/>
      <c r="CK313" s="198"/>
      <c r="CL313" s="198"/>
      <c r="CM313" s="198"/>
      <c r="CN313" s="198"/>
      <c r="CO313" s="198"/>
      <c r="CP313" s="198"/>
      <c r="CQ313" s="198"/>
      <c r="CR313" s="198"/>
      <c r="CS313" s="198"/>
      <c r="CT313" s="198"/>
      <c r="CU313" s="198"/>
      <c r="CV313" s="198"/>
      <c r="CW313" s="198"/>
      <c r="CX313" s="198"/>
      <c r="CY313" s="198"/>
      <c r="CZ313" s="198"/>
      <c r="DA313" s="198"/>
      <c r="DB313" s="198"/>
      <c r="DC313" s="198"/>
      <c r="DD313" s="198"/>
      <c r="DE313" s="198"/>
      <c r="DF313" s="198"/>
      <c r="DG313" s="198"/>
      <c r="DH313" s="198"/>
      <c r="DI313" s="198"/>
      <c r="DJ313" s="198"/>
      <c r="DK313" s="198"/>
      <c r="DL313" s="198"/>
      <c r="DM313" s="198"/>
      <c r="DN313" s="198"/>
      <c r="DO313" s="198"/>
      <c r="DP313" s="198"/>
      <c r="DQ313" s="198"/>
      <c r="DR313" s="198"/>
      <c r="DS313" s="198"/>
      <c r="DT313" s="198"/>
      <c r="DU313" s="198"/>
      <c r="DV313" s="198"/>
      <c r="DW313" s="198"/>
      <c r="DX313" s="198"/>
      <c r="DY313" s="198"/>
      <c r="DZ313" s="198"/>
      <c r="EA313" s="198"/>
      <c r="EB313" s="198"/>
      <c r="EC313" s="198"/>
      <c r="ED313" s="198"/>
      <c r="EE313" s="198"/>
      <c r="EF313" s="198"/>
      <c r="EG313" s="198"/>
      <c r="EH313" s="198"/>
      <c r="EI313" s="198"/>
      <c r="EJ313" s="198"/>
      <c r="EK313" s="198"/>
      <c r="EL313" s="198"/>
      <c r="EM313" s="198"/>
      <c r="EN313" s="198"/>
      <c r="EO313" s="198"/>
      <c r="EP313" s="198"/>
      <c r="EQ313" s="198"/>
      <c r="ER313" s="198"/>
      <c r="ES313" s="198"/>
      <c r="ET313" s="198"/>
      <c r="EU313" s="198"/>
      <c r="EV313" s="198"/>
      <c r="EW313" s="198"/>
      <c r="EX313" s="198"/>
      <c r="EY313" s="198"/>
      <c r="EZ313" s="198"/>
      <c r="FA313" s="198"/>
      <c r="FB313" s="198"/>
      <c r="FC313" s="198"/>
      <c r="FD313" s="198"/>
      <c r="FE313" s="198"/>
      <c r="FF313" s="198"/>
      <c r="FG313" s="198"/>
      <c r="FH313" s="198"/>
      <c r="FI313" s="198"/>
      <c r="FJ313" s="198"/>
      <c r="FK313" s="198"/>
      <c r="FL313" s="198"/>
      <c r="FM313" s="198"/>
      <c r="FN313" s="198"/>
      <c r="FO313" s="198"/>
      <c r="FP313" s="198"/>
      <c r="FQ313" s="198"/>
      <c r="FR313" s="198"/>
      <c r="FS313" s="198"/>
      <c r="FT313" s="198"/>
      <c r="FU313" s="198"/>
      <c r="FV313" s="198"/>
      <c r="FW313" s="198"/>
    </row>
    <row r="314" spans="1:179" s="200" customFormat="1" ht="75" x14ac:dyDescent="0.25">
      <c r="A314" s="194">
        <f t="shared" si="4"/>
        <v>299</v>
      </c>
      <c r="B314" s="195" t="s">
        <v>290</v>
      </c>
      <c r="C314" s="196" t="s">
        <v>237</v>
      </c>
      <c r="D314" s="197">
        <v>0</v>
      </c>
      <c r="E314" s="197"/>
      <c r="F314" s="197">
        <v>0</v>
      </c>
      <c r="G314" s="197">
        <v>2014</v>
      </c>
      <c r="H314" s="197">
        <v>2015</v>
      </c>
      <c r="I314" s="197" t="s">
        <v>266</v>
      </c>
      <c r="J314" s="197" t="s">
        <v>266</v>
      </c>
      <c r="K314" s="197" t="s">
        <v>266</v>
      </c>
      <c r="L314" s="197" t="s">
        <v>266</v>
      </c>
      <c r="M314" s="198"/>
      <c r="N314" s="198"/>
      <c r="O314" s="198"/>
      <c r="P314" s="198"/>
      <c r="Q314" s="198"/>
      <c r="R314" s="198"/>
      <c r="S314" s="198"/>
      <c r="T314" s="198"/>
      <c r="U314" s="198"/>
      <c r="V314" s="198"/>
      <c r="W314" s="198"/>
      <c r="X314" s="198"/>
      <c r="Y314" s="198"/>
      <c r="Z314" s="198"/>
      <c r="AA314" s="198"/>
      <c r="AB314" s="198"/>
      <c r="AC314" s="198"/>
      <c r="AD314" s="198"/>
      <c r="AE314" s="198"/>
      <c r="AF314" s="198"/>
      <c r="AG314" s="198"/>
      <c r="AH314" s="198"/>
      <c r="AI314" s="198"/>
      <c r="AJ314" s="198"/>
      <c r="AK314" s="198"/>
      <c r="AL314" s="198"/>
      <c r="AM314" s="198"/>
      <c r="AN314" s="198"/>
      <c r="AO314" s="198"/>
      <c r="AP314" s="198"/>
      <c r="AQ314" s="198"/>
      <c r="AR314" s="198"/>
      <c r="AS314" s="198"/>
      <c r="AT314" s="198"/>
      <c r="AU314" s="198"/>
      <c r="AV314" s="198"/>
      <c r="AW314" s="198"/>
      <c r="AX314" s="198"/>
      <c r="AY314" s="198"/>
      <c r="AZ314" s="198"/>
      <c r="BA314" s="198"/>
      <c r="BB314" s="198"/>
      <c r="BC314" s="198"/>
      <c r="BD314" s="198"/>
      <c r="BE314" s="198"/>
      <c r="BF314" s="198"/>
      <c r="BG314" s="198"/>
      <c r="BH314" s="198"/>
      <c r="BI314" s="198"/>
      <c r="BJ314" s="198"/>
      <c r="BK314" s="198"/>
      <c r="BL314" s="198"/>
      <c r="BM314" s="198"/>
      <c r="BN314" s="198"/>
      <c r="BO314" s="198"/>
      <c r="BP314" s="198"/>
      <c r="BQ314" s="198"/>
      <c r="BR314" s="198"/>
      <c r="BS314" s="198"/>
      <c r="BT314" s="198"/>
      <c r="BU314" s="198"/>
      <c r="BV314" s="198"/>
      <c r="BW314" s="198"/>
      <c r="BX314" s="198"/>
      <c r="BY314" s="198"/>
      <c r="BZ314" s="198"/>
      <c r="CA314" s="198"/>
      <c r="CB314" s="198"/>
      <c r="CC314" s="198"/>
      <c r="CD314" s="198"/>
      <c r="CE314" s="198"/>
      <c r="CF314" s="198"/>
      <c r="CG314" s="198"/>
      <c r="CH314" s="198"/>
      <c r="CI314" s="198"/>
      <c r="CJ314" s="198"/>
      <c r="CK314" s="198"/>
      <c r="CL314" s="198"/>
      <c r="CM314" s="198"/>
      <c r="CN314" s="198"/>
      <c r="CO314" s="198"/>
      <c r="CP314" s="198"/>
      <c r="CQ314" s="198"/>
      <c r="CR314" s="198"/>
      <c r="CS314" s="198"/>
      <c r="CT314" s="198"/>
      <c r="CU314" s="198"/>
      <c r="CV314" s="198"/>
      <c r="CW314" s="198"/>
      <c r="CX314" s="198"/>
      <c r="CY314" s="198"/>
      <c r="CZ314" s="198"/>
      <c r="DA314" s="198"/>
      <c r="DB314" s="198"/>
      <c r="DC314" s="198"/>
      <c r="DD314" s="198"/>
      <c r="DE314" s="198"/>
      <c r="DF314" s="198"/>
      <c r="DG314" s="198"/>
      <c r="DH314" s="198"/>
      <c r="DI314" s="198"/>
      <c r="DJ314" s="198"/>
      <c r="DK314" s="198"/>
      <c r="DL314" s="198"/>
      <c r="DM314" s="198"/>
      <c r="DN314" s="198"/>
      <c r="DO314" s="198"/>
      <c r="DP314" s="198"/>
      <c r="DQ314" s="198"/>
      <c r="DR314" s="198"/>
      <c r="DS314" s="198"/>
      <c r="DT314" s="198"/>
      <c r="DU314" s="198"/>
      <c r="DV314" s="198"/>
      <c r="DW314" s="198"/>
      <c r="DX314" s="198"/>
      <c r="DY314" s="198"/>
      <c r="DZ314" s="198"/>
      <c r="EA314" s="198"/>
      <c r="EB314" s="198"/>
      <c r="EC314" s="198"/>
      <c r="ED314" s="198"/>
      <c r="EE314" s="198"/>
      <c r="EF314" s="198"/>
      <c r="EG314" s="198"/>
      <c r="EH314" s="198"/>
      <c r="EI314" s="198"/>
      <c r="EJ314" s="198"/>
      <c r="EK314" s="198"/>
      <c r="EL314" s="198"/>
      <c r="EM314" s="198"/>
      <c r="EN314" s="198"/>
      <c r="EO314" s="198"/>
      <c r="EP314" s="198"/>
      <c r="EQ314" s="198"/>
      <c r="ER314" s="198"/>
      <c r="ES314" s="198"/>
      <c r="ET314" s="198"/>
      <c r="EU314" s="198"/>
      <c r="EV314" s="198"/>
      <c r="EW314" s="198"/>
      <c r="EX314" s="198"/>
      <c r="EY314" s="198"/>
      <c r="EZ314" s="198"/>
      <c r="FA314" s="198"/>
      <c r="FB314" s="198"/>
      <c r="FC314" s="198"/>
      <c r="FD314" s="198"/>
      <c r="FE314" s="198"/>
      <c r="FF314" s="198"/>
      <c r="FG314" s="198"/>
      <c r="FH314" s="198"/>
      <c r="FI314" s="198"/>
      <c r="FJ314" s="198"/>
      <c r="FK314" s="198"/>
      <c r="FL314" s="198"/>
      <c r="FM314" s="198"/>
      <c r="FN314" s="198"/>
      <c r="FO314" s="198"/>
      <c r="FP314" s="198"/>
      <c r="FQ314" s="198"/>
      <c r="FR314" s="198"/>
      <c r="FS314" s="198"/>
      <c r="FT314" s="198"/>
      <c r="FU314" s="198"/>
      <c r="FV314" s="198"/>
      <c r="FW314" s="198"/>
    </row>
    <row r="315" spans="1:179" s="200" customFormat="1" ht="45" x14ac:dyDescent="0.25">
      <c r="A315" s="194">
        <f t="shared" si="4"/>
        <v>300</v>
      </c>
      <c r="B315" s="195" t="s">
        <v>1645</v>
      </c>
      <c r="C315" s="196" t="s">
        <v>237</v>
      </c>
      <c r="D315" s="197">
        <v>0</v>
      </c>
      <c r="E315" s="197"/>
      <c r="F315" s="197">
        <v>0</v>
      </c>
      <c r="G315" s="197">
        <v>2014</v>
      </c>
      <c r="H315" s="197">
        <v>2015</v>
      </c>
      <c r="I315" s="197" t="s">
        <v>266</v>
      </c>
      <c r="J315" s="197" t="s">
        <v>266</v>
      </c>
      <c r="K315" s="197" t="s">
        <v>266</v>
      </c>
      <c r="L315" s="197" t="s">
        <v>266</v>
      </c>
      <c r="M315" s="198"/>
      <c r="N315" s="198"/>
      <c r="O315" s="198"/>
      <c r="P315" s="198"/>
      <c r="Q315" s="198"/>
      <c r="R315" s="198"/>
      <c r="S315" s="198"/>
      <c r="T315" s="198"/>
      <c r="U315" s="198"/>
      <c r="V315" s="198"/>
      <c r="W315" s="198"/>
      <c r="X315" s="198"/>
      <c r="Y315" s="198"/>
      <c r="Z315" s="198"/>
      <c r="AA315" s="198"/>
      <c r="AB315" s="198"/>
      <c r="AC315" s="198"/>
      <c r="AD315" s="198"/>
      <c r="AE315" s="198"/>
      <c r="AF315" s="198"/>
      <c r="AG315" s="198"/>
      <c r="AH315" s="198"/>
      <c r="AI315" s="198"/>
      <c r="AJ315" s="198"/>
      <c r="AK315" s="198"/>
      <c r="AL315" s="198"/>
      <c r="AM315" s="198"/>
      <c r="AN315" s="198"/>
      <c r="AO315" s="198"/>
      <c r="AP315" s="198"/>
      <c r="AQ315" s="198"/>
      <c r="AR315" s="198"/>
      <c r="AS315" s="198"/>
      <c r="AT315" s="198"/>
      <c r="AU315" s="198"/>
      <c r="AV315" s="198"/>
      <c r="AW315" s="198"/>
      <c r="AX315" s="198"/>
      <c r="AY315" s="198"/>
      <c r="AZ315" s="198"/>
      <c r="BA315" s="198"/>
      <c r="BB315" s="198"/>
      <c r="BC315" s="198"/>
      <c r="BD315" s="198"/>
      <c r="BE315" s="198"/>
      <c r="BF315" s="198"/>
      <c r="BG315" s="198"/>
      <c r="BH315" s="198"/>
      <c r="BI315" s="198"/>
      <c r="BJ315" s="198"/>
      <c r="BK315" s="198"/>
      <c r="BL315" s="198"/>
      <c r="BM315" s="198"/>
      <c r="BN315" s="198"/>
      <c r="BO315" s="198"/>
      <c r="BP315" s="198"/>
      <c r="BQ315" s="198"/>
      <c r="BR315" s="198"/>
      <c r="BS315" s="198"/>
      <c r="BT315" s="198"/>
      <c r="BU315" s="198"/>
      <c r="BV315" s="198"/>
      <c r="BW315" s="198"/>
      <c r="BX315" s="198"/>
      <c r="BY315" s="198"/>
      <c r="BZ315" s="198"/>
      <c r="CA315" s="198"/>
      <c r="CB315" s="198"/>
      <c r="CC315" s="198"/>
      <c r="CD315" s="198"/>
      <c r="CE315" s="198"/>
      <c r="CF315" s="198"/>
      <c r="CG315" s="198"/>
      <c r="CH315" s="198"/>
      <c r="CI315" s="198"/>
      <c r="CJ315" s="198"/>
      <c r="CK315" s="198"/>
      <c r="CL315" s="198"/>
      <c r="CM315" s="198"/>
      <c r="CN315" s="198"/>
      <c r="CO315" s="198"/>
      <c r="CP315" s="198"/>
      <c r="CQ315" s="198"/>
      <c r="CR315" s="198"/>
      <c r="CS315" s="198"/>
      <c r="CT315" s="198"/>
      <c r="CU315" s="198"/>
      <c r="CV315" s="198"/>
      <c r="CW315" s="198"/>
      <c r="CX315" s="198"/>
      <c r="CY315" s="198"/>
      <c r="CZ315" s="198"/>
      <c r="DA315" s="198"/>
      <c r="DB315" s="198"/>
      <c r="DC315" s="198"/>
      <c r="DD315" s="198"/>
      <c r="DE315" s="198"/>
      <c r="DF315" s="198"/>
      <c r="DG315" s="198"/>
      <c r="DH315" s="198"/>
      <c r="DI315" s="198"/>
      <c r="DJ315" s="198"/>
      <c r="DK315" s="198"/>
      <c r="DL315" s="198"/>
      <c r="DM315" s="198"/>
      <c r="DN315" s="198"/>
      <c r="DO315" s="198"/>
      <c r="DP315" s="198"/>
      <c r="DQ315" s="198"/>
      <c r="DR315" s="198"/>
      <c r="DS315" s="198"/>
      <c r="DT315" s="198"/>
      <c r="DU315" s="198"/>
      <c r="DV315" s="198"/>
      <c r="DW315" s="198"/>
      <c r="DX315" s="198"/>
      <c r="DY315" s="198"/>
      <c r="DZ315" s="198"/>
      <c r="EA315" s="198"/>
      <c r="EB315" s="198"/>
      <c r="EC315" s="198"/>
      <c r="ED315" s="198"/>
      <c r="EE315" s="198"/>
      <c r="EF315" s="198"/>
      <c r="EG315" s="198"/>
      <c r="EH315" s="198"/>
      <c r="EI315" s="198"/>
      <c r="EJ315" s="198"/>
      <c r="EK315" s="198"/>
      <c r="EL315" s="198"/>
      <c r="EM315" s="198"/>
      <c r="EN315" s="198"/>
      <c r="EO315" s="198"/>
      <c r="EP315" s="198"/>
      <c r="EQ315" s="198"/>
      <c r="ER315" s="198"/>
      <c r="ES315" s="198"/>
      <c r="ET315" s="198"/>
      <c r="EU315" s="198"/>
      <c r="EV315" s="198"/>
      <c r="EW315" s="198"/>
      <c r="EX315" s="198"/>
      <c r="EY315" s="198"/>
      <c r="EZ315" s="198"/>
      <c r="FA315" s="198"/>
      <c r="FB315" s="198"/>
      <c r="FC315" s="198"/>
      <c r="FD315" s="198"/>
      <c r="FE315" s="198"/>
      <c r="FF315" s="198"/>
      <c r="FG315" s="198"/>
      <c r="FH315" s="198"/>
      <c r="FI315" s="198"/>
      <c r="FJ315" s="198"/>
      <c r="FK315" s="198"/>
      <c r="FL315" s="198"/>
      <c r="FM315" s="198"/>
      <c r="FN315" s="198"/>
      <c r="FO315" s="198"/>
      <c r="FP315" s="198"/>
      <c r="FQ315" s="198"/>
      <c r="FR315" s="198"/>
      <c r="FS315" s="198"/>
      <c r="FT315" s="198"/>
      <c r="FU315" s="198"/>
      <c r="FV315" s="198"/>
      <c r="FW315" s="198"/>
    </row>
    <row r="316" spans="1:179" s="200" customFormat="1" ht="45" x14ac:dyDescent="0.25">
      <c r="A316" s="194">
        <f t="shared" si="4"/>
        <v>301</v>
      </c>
      <c r="B316" s="195" t="s">
        <v>1646</v>
      </c>
      <c r="C316" s="196" t="s">
        <v>237</v>
      </c>
      <c r="D316" s="197">
        <v>0</v>
      </c>
      <c r="E316" s="197"/>
      <c r="F316" s="197">
        <v>0</v>
      </c>
      <c r="G316" s="197">
        <v>2014</v>
      </c>
      <c r="H316" s="197">
        <v>2015</v>
      </c>
      <c r="I316" s="197" t="s">
        <v>266</v>
      </c>
      <c r="J316" s="197" t="s">
        <v>266</v>
      </c>
      <c r="K316" s="197" t="s">
        <v>266</v>
      </c>
      <c r="L316" s="197" t="s">
        <v>266</v>
      </c>
      <c r="M316" s="198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8"/>
      <c r="Z316" s="198"/>
      <c r="AA316" s="198"/>
      <c r="AB316" s="198"/>
      <c r="AC316" s="198"/>
      <c r="AD316" s="198"/>
      <c r="AE316" s="198"/>
      <c r="AF316" s="198"/>
      <c r="AG316" s="198"/>
      <c r="AH316" s="198"/>
      <c r="AI316" s="198"/>
      <c r="AJ316" s="198"/>
      <c r="AK316" s="198"/>
      <c r="AL316" s="198"/>
      <c r="AM316" s="198"/>
      <c r="AN316" s="198"/>
      <c r="AO316" s="198"/>
      <c r="AP316" s="198"/>
      <c r="AQ316" s="198"/>
      <c r="AR316" s="198"/>
      <c r="AS316" s="198"/>
      <c r="AT316" s="198"/>
      <c r="AU316" s="198"/>
      <c r="AV316" s="198"/>
      <c r="AW316" s="198"/>
      <c r="AX316" s="198"/>
      <c r="AY316" s="198"/>
      <c r="AZ316" s="198"/>
      <c r="BA316" s="198"/>
      <c r="BB316" s="198"/>
      <c r="BC316" s="198"/>
      <c r="BD316" s="198"/>
      <c r="BE316" s="198"/>
      <c r="BF316" s="198"/>
      <c r="BG316" s="198"/>
      <c r="BH316" s="198"/>
      <c r="BI316" s="198"/>
      <c r="BJ316" s="198"/>
      <c r="BK316" s="198"/>
      <c r="BL316" s="198"/>
      <c r="BM316" s="198"/>
      <c r="BN316" s="198"/>
      <c r="BO316" s="198"/>
      <c r="BP316" s="198"/>
      <c r="BQ316" s="198"/>
      <c r="BR316" s="198"/>
      <c r="BS316" s="198"/>
      <c r="BT316" s="198"/>
      <c r="BU316" s="198"/>
      <c r="BV316" s="198"/>
      <c r="BW316" s="198"/>
      <c r="BX316" s="198"/>
      <c r="BY316" s="198"/>
      <c r="BZ316" s="198"/>
      <c r="CA316" s="198"/>
      <c r="CB316" s="198"/>
      <c r="CC316" s="198"/>
      <c r="CD316" s="198"/>
      <c r="CE316" s="198"/>
      <c r="CF316" s="198"/>
      <c r="CG316" s="198"/>
      <c r="CH316" s="198"/>
      <c r="CI316" s="198"/>
      <c r="CJ316" s="198"/>
      <c r="CK316" s="198"/>
      <c r="CL316" s="198"/>
      <c r="CM316" s="198"/>
      <c r="CN316" s="198"/>
      <c r="CO316" s="198"/>
      <c r="CP316" s="198"/>
      <c r="CQ316" s="198"/>
      <c r="CR316" s="198"/>
      <c r="CS316" s="198"/>
      <c r="CT316" s="198"/>
      <c r="CU316" s="198"/>
      <c r="CV316" s="198"/>
      <c r="CW316" s="198"/>
      <c r="CX316" s="198"/>
      <c r="CY316" s="198"/>
      <c r="CZ316" s="198"/>
      <c r="DA316" s="198"/>
      <c r="DB316" s="198"/>
      <c r="DC316" s="198"/>
      <c r="DD316" s="198"/>
      <c r="DE316" s="198"/>
      <c r="DF316" s="198"/>
      <c r="DG316" s="198"/>
      <c r="DH316" s="198"/>
      <c r="DI316" s="198"/>
      <c r="DJ316" s="198"/>
      <c r="DK316" s="198"/>
      <c r="DL316" s="198"/>
      <c r="DM316" s="198"/>
      <c r="DN316" s="198"/>
      <c r="DO316" s="198"/>
      <c r="DP316" s="198"/>
      <c r="DQ316" s="198"/>
      <c r="DR316" s="198"/>
      <c r="DS316" s="198"/>
      <c r="DT316" s="198"/>
      <c r="DU316" s="198"/>
      <c r="DV316" s="198"/>
      <c r="DW316" s="198"/>
      <c r="DX316" s="198"/>
      <c r="DY316" s="198"/>
      <c r="DZ316" s="198"/>
      <c r="EA316" s="198"/>
      <c r="EB316" s="198"/>
      <c r="EC316" s="198"/>
      <c r="ED316" s="198"/>
      <c r="EE316" s="198"/>
      <c r="EF316" s="198"/>
      <c r="EG316" s="198"/>
      <c r="EH316" s="198"/>
      <c r="EI316" s="198"/>
      <c r="EJ316" s="198"/>
      <c r="EK316" s="198"/>
      <c r="EL316" s="198"/>
      <c r="EM316" s="198"/>
      <c r="EN316" s="198"/>
      <c r="EO316" s="198"/>
      <c r="EP316" s="198"/>
      <c r="EQ316" s="198"/>
      <c r="ER316" s="198"/>
      <c r="ES316" s="198"/>
      <c r="ET316" s="198"/>
      <c r="EU316" s="198"/>
      <c r="EV316" s="198"/>
      <c r="EW316" s="198"/>
      <c r="EX316" s="198"/>
      <c r="EY316" s="198"/>
      <c r="EZ316" s="198"/>
      <c r="FA316" s="198"/>
      <c r="FB316" s="198"/>
      <c r="FC316" s="198"/>
      <c r="FD316" s="198"/>
      <c r="FE316" s="198"/>
      <c r="FF316" s="198"/>
      <c r="FG316" s="198"/>
      <c r="FH316" s="198"/>
      <c r="FI316" s="198"/>
      <c r="FJ316" s="198"/>
      <c r="FK316" s="198"/>
      <c r="FL316" s="198"/>
      <c r="FM316" s="198"/>
      <c r="FN316" s="198"/>
      <c r="FO316" s="198"/>
      <c r="FP316" s="198"/>
      <c r="FQ316" s="198"/>
      <c r="FR316" s="198"/>
      <c r="FS316" s="198"/>
      <c r="FT316" s="198"/>
      <c r="FU316" s="198"/>
      <c r="FV316" s="198"/>
      <c r="FW316" s="198"/>
    </row>
    <row r="317" spans="1:179" s="200" customFormat="1" ht="45" x14ac:dyDescent="0.25">
      <c r="A317" s="194">
        <f t="shared" si="4"/>
        <v>302</v>
      </c>
      <c r="B317" s="195" t="s">
        <v>291</v>
      </c>
      <c r="C317" s="196" t="s">
        <v>237</v>
      </c>
      <c r="D317" s="197">
        <v>0</v>
      </c>
      <c r="E317" s="197"/>
      <c r="F317" s="197">
        <v>0</v>
      </c>
      <c r="G317" s="197">
        <v>2014</v>
      </c>
      <c r="H317" s="197">
        <v>2015</v>
      </c>
      <c r="I317" s="197" t="s">
        <v>266</v>
      </c>
      <c r="J317" s="197" t="s">
        <v>266</v>
      </c>
      <c r="K317" s="197" t="s">
        <v>266</v>
      </c>
      <c r="L317" s="197" t="s">
        <v>266</v>
      </c>
      <c r="M317" s="198"/>
      <c r="N317" s="198"/>
      <c r="O317" s="198"/>
      <c r="P317" s="198"/>
      <c r="Q317" s="198"/>
      <c r="R317" s="198"/>
      <c r="S317" s="198"/>
      <c r="T317" s="198"/>
      <c r="U317" s="198"/>
      <c r="V317" s="198"/>
      <c r="W317" s="198"/>
      <c r="X317" s="198"/>
      <c r="Y317" s="198"/>
      <c r="Z317" s="198"/>
      <c r="AA317" s="198"/>
      <c r="AB317" s="198"/>
      <c r="AC317" s="198"/>
      <c r="AD317" s="198"/>
      <c r="AE317" s="198"/>
      <c r="AF317" s="198"/>
      <c r="AG317" s="198"/>
      <c r="AH317" s="198"/>
      <c r="AI317" s="198"/>
      <c r="AJ317" s="198"/>
      <c r="AK317" s="198"/>
      <c r="AL317" s="198"/>
      <c r="AM317" s="198"/>
      <c r="AN317" s="198"/>
      <c r="AO317" s="198"/>
      <c r="AP317" s="198"/>
      <c r="AQ317" s="198"/>
      <c r="AR317" s="198"/>
      <c r="AS317" s="198"/>
      <c r="AT317" s="198"/>
      <c r="AU317" s="198"/>
      <c r="AV317" s="198"/>
      <c r="AW317" s="198"/>
      <c r="AX317" s="198"/>
      <c r="AY317" s="198"/>
      <c r="AZ317" s="198"/>
      <c r="BA317" s="198"/>
      <c r="BB317" s="198"/>
      <c r="BC317" s="198"/>
      <c r="BD317" s="198"/>
      <c r="BE317" s="198"/>
      <c r="BF317" s="198"/>
      <c r="BG317" s="198"/>
      <c r="BH317" s="198"/>
      <c r="BI317" s="198"/>
      <c r="BJ317" s="198"/>
      <c r="BK317" s="198"/>
      <c r="BL317" s="198"/>
      <c r="BM317" s="198"/>
      <c r="BN317" s="198"/>
      <c r="BO317" s="198"/>
      <c r="BP317" s="198"/>
      <c r="BQ317" s="198"/>
      <c r="BR317" s="198"/>
      <c r="BS317" s="198"/>
      <c r="BT317" s="198"/>
      <c r="BU317" s="198"/>
      <c r="BV317" s="198"/>
      <c r="BW317" s="198"/>
      <c r="BX317" s="198"/>
      <c r="BY317" s="198"/>
      <c r="BZ317" s="198"/>
      <c r="CA317" s="198"/>
      <c r="CB317" s="198"/>
      <c r="CC317" s="198"/>
      <c r="CD317" s="198"/>
      <c r="CE317" s="198"/>
      <c r="CF317" s="198"/>
      <c r="CG317" s="198"/>
      <c r="CH317" s="198"/>
      <c r="CI317" s="198"/>
      <c r="CJ317" s="198"/>
      <c r="CK317" s="198"/>
      <c r="CL317" s="198"/>
      <c r="CM317" s="198"/>
      <c r="CN317" s="198"/>
      <c r="CO317" s="198"/>
      <c r="CP317" s="198"/>
      <c r="CQ317" s="198"/>
      <c r="CR317" s="198"/>
      <c r="CS317" s="198"/>
      <c r="CT317" s="198"/>
      <c r="CU317" s="198"/>
      <c r="CV317" s="198"/>
      <c r="CW317" s="198"/>
      <c r="CX317" s="198"/>
      <c r="CY317" s="198"/>
      <c r="CZ317" s="198"/>
      <c r="DA317" s="198"/>
      <c r="DB317" s="198"/>
      <c r="DC317" s="198"/>
      <c r="DD317" s="198"/>
      <c r="DE317" s="198"/>
      <c r="DF317" s="198"/>
      <c r="DG317" s="198"/>
      <c r="DH317" s="198"/>
      <c r="DI317" s="198"/>
      <c r="DJ317" s="198"/>
      <c r="DK317" s="198"/>
      <c r="DL317" s="198"/>
      <c r="DM317" s="198"/>
      <c r="DN317" s="198"/>
      <c r="DO317" s="198"/>
      <c r="DP317" s="198"/>
      <c r="DQ317" s="198"/>
      <c r="DR317" s="198"/>
      <c r="DS317" s="198"/>
      <c r="DT317" s="198"/>
      <c r="DU317" s="198"/>
      <c r="DV317" s="198"/>
      <c r="DW317" s="198"/>
      <c r="DX317" s="198"/>
      <c r="DY317" s="198"/>
      <c r="DZ317" s="198"/>
      <c r="EA317" s="198"/>
      <c r="EB317" s="198"/>
      <c r="EC317" s="198"/>
      <c r="ED317" s="198"/>
      <c r="EE317" s="198"/>
      <c r="EF317" s="198"/>
      <c r="EG317" s="198"/>
      <c r="EH317" s="198"/>
      <c r="EI317" s="198"/>
      <c r="EJ317" s="198"/>
      <c r="EK317" s="198"/>
      <c r="EL317" s="198"/>
      <c r="EM317" s="198"/>
      <c r="EN317" s="198"/>
      <c r="EO317" s="198"/>
      <c r="EP317" s="198"/>
      <c r="EQ317" s="198"/>
      <c r="ER317" s="198"/>
      <c r="ES317" s="198"/>
      <c r="ET317" s="198"/>
      <c r="EU317" s="198"/>
      <c r="EV317" s="198"/>
      <c r="EW317" s="198"/>
      <c r="EX317" s="198"/>
      <c r="EY317" s="198"/>
      <c r="EZ317" s="198"/>
      <c r="FA317" s="198"/>
      <c r="FB317" s="198"/>
      <c r="FC317" s="198"/>
      <c r="FD317" s="198"/>
      <c r="FE317" s="198"/>
      <c r="FF317" s="198"/>
      <c r="FG317" s="198"/>
      <c r="FH317" s="198"/>
      <c r="FI317" s="198"/>
      <c r="FJ317" s="198"/>
      <c r="FK317" s="198"/>
      <c r="FL317" s="198"/>
      <c r="FM317" s="198"/>
      <c r="FN317" s="198"/>
      <c r="FO317" s="198"/>
      <c r="FP317" s="198"/>
      <c r="FQ317" s="198"/>
      <c r="FR317" s="198"/>
      <c r="FS317" s="198"/>
      <c r="FT317" s="198"/>
      <c r="FU317" s="198"/>
      <c r="FV317" s="198"/>
      <c r="FW317" s="198"/>
    </row>
    <row r="318" spans="1:179" s="200" customFormat="1" ht="45" x14ac:dyDescent="0.25">
      <c r="A318" s="194">
        <f t="shared" si="4"/>
        <v>303</v>
      </c>
      <c r="B318" s="195" t="s">
        <v>292</v>
      </c>
      <c r="C318" s="196" t="s">
        <v>237</v>
      </c>
      <c r="D318" s="197">
        <v>0</v>
      </c>
      <c r="E318" s="197"/>
      <c r="F318" s="197">
        <v>0</v>
      </c>
      <c r="G318" s="197">
        <v>2014</v>
      </c>
      <c r="H318" s="197">
        <v>2015</v>
      </c>
      <c r="I318" s="197" t="s">
        <v>266</v>
      </c>
      <c r="J318" s="197" t="s">
        <v>266</v>
      </c>
      <c r="K318" s="197" t="s">
        <v>266</v>
      </c>
      <c r="L318" s="197" t="s">
        <v>266</v>
      </c>
      <c r="M318" s="198"/>
      <c r="N318" s="198"/>
      <c r="O318" s="198"/>
      <c r="P318" s="198"/>
      <c r="Q318" s="198"/>
      <c r="R318" s="198"/>
      <c r="S318" s="198"/>
      <c r="T318" s="198"/>
      <c r="U318" s="198"/>
      <c r="V318" s="198"/>
      <c r="W318" s="198"/>
      <c r="X318" s="198"/>
      <c r="Y318" s="198"/>
      <c r="Z318" s="198"/>
      <c r="AA318" s="198"/>
      <c r="AB318" s="198"/>
      <c r="AC318" s="198"/>
      <c r="AD318" s="198"/>
      <c r="AE318" s="198"/>
      <c r="AF318" s="198"/>
      <c r="AG318" s="198"/>
      <c r="AH318" s="198"/>
      <c r="AI318" s="198"/>
      <c r="AJ318" s="198"/>
      <c r="AK318" s="198"/>
      <c r="AL318" s="198"/>
      <c r="AM318" s="198"/>
      <c r="AN318" s="198"/>
      <c r="AO318" s="198"/>
      <c r="AP318" s="198"/>
      <c r="AQ318" s="198"/>
      <c r="AR318" s="198"/>
      <c r="AS318" s="198"/>
      <c r="AT318" s="198"/>
      <c r="AU318" s="198"/>
      <c r="AV318" s="198"/>
      <c r="AW318" s="198"/>
      <c r="AX318" s="198"/>
      <c r="AY318" s="198"/>
      <c r="AZ318" s="198"/>
      <c r="BA318" s="198"/>
      <c r="BB318" s="198"/>
      <c r="BC318" s="198"/>
      <c r="BD318" s="198"/>
      <c r="BE318" s="198"/>
      <c r="BF318" s="198"/>
      <c r="BG318" s="198"/>
      <c r="BH318" s="198"/>
      <c r="BI318" s="198"/>
      <c r="BJ318" s="198"/>
      <c r="BK318" s="198"/>
      <c r="BL318" s="198"/>
      <c r="BM318" s="198"/>
      <c r="BN318" s="198"/>
      <c r="BO318" s="198"/>
      <c r="BP318" s="198"/>
      <c r="BQ318" s="198"/>
      <c r="BR318" s="198"/>
      <c r="BS318" s="198"/>
      <c r="BT318" s="198"/>
      <c r="BU318" s="198"/>
      <c r="BV318" s="198"/>
      <c r="BW318" s="198"/>
      <c r="BX318" s="198"/>
      <c r="BY318" s="198"/>
      <c r="BZ318" s="198"/>
      <c r="CA318" s="198"/>
      <c r="CB318" s="198"/>
      <c r="CC318" s="198"/>
      <c r="CD318" s="198"/>
      <c r="CE318" s="198"/>
      <c r="CF318" s="198"/>
      <c r="CG318" s="198"/>
      <c r="CH318" s="198"/>
      <c r="CI318" s="198"/>
      <c r="CJ318" s="198"/>
      <c r="CK318" s="198"/>
      <c r="CL318" s="198"/>
      <c r="CM318" s="198"/>
      <c r="CN318" s="198"/>
      <c r="CO318" s="198"/>
      <c r="CP318" s="198"/>
      <c r="CQ318" s="198"/>
      <c r="CR318" s="198"/>
      <c r="CS318" s="198"/>
      <c r="CT318" s="198"/>
      <c r="CU318" s="198"/>
      <c r="CV318" s="198"/>
      <c r="CW318" s="198"/>
      <c r="CX318" s="198"/>
      <c r="CY318" s="198"/>
      <c r="CZ318" s="198"/>
      <c r="DA318" s="198"/>
      <c r="DB318" s="198"/>
      <c r="DC318" s="198"/>
      <c r="DD318" s="198"/>
      <c r="DE318" s="198"/>
      <c r="DF318" s="198"/>
      <c r="DG318" s="198"/>
      <c r="DH318" s="198"/>
      <c r="DI318" s="198"/>
      <c r="DJ318" s="198"/>
      <c r="DK318" s="198"/>
      <c r="DL318" s="198"/>
      <c r="DM318" s="198"/>
      <c r="DN318" s="198"/>
      <c r="DO318" s="198"/>
      <c r="DP318" s="198"/>
      <c r="DQ318" s="198"/>
      <c r="DR318" s="198"/>
      <c r="DS318" s="198"/>
      <c r="DT318" s="198"/>
      <c r="DU318" s="198"/>
      <c r="DV318" s="198"/>
      <c r="DW318" s="198"/>
      <c r="DX318" s="198"/>
      <c r="DY318" s="198"/>
      <c r="DZ318" s="198"/>
      <c r="EA318" s="198"/>
      <c r="EB318" s="198"/>
      <c r="EC318" s="198"/>
      <c r="ED318" s="198"/>
      <c r="EE318" s="198"/>
      <c r="EF318" s="198"/>
      <c r="EG318" s="198"/>
      <c r="EH318" s="198"/>
      <c r="EI318" s="198"/>
      <c r="EJ318" s="198"/>
      <c r="EK318" s="198"/>
      <c r="EL318" s="198"/>
      <c r="EM318" s="198"/>
      <c r="EN318" s="198"/>
      <c r="EO318" s="198"/>
      <c r="EP318" s="198"/>
      <c r="EQ318" s="198"/>
      <c r="ER318" s="198"/>
      <c r="ES318" s="198"/>
      <c r="ET318" s="198"/>
      <c r="EU318" s="198"/>
      <c r="EV318" s="198"/>
      <c r="EW318" s="198"/>
      <c r="EX318" s="198"/>
      <c r="EY318" s="198"/>
      <c r="EZ318" s="198"/>
      <c r="FA318" s="198"/>
      <c r="FB318" s="198"/>
      <c r="FC318" s="198"/>
      <c r="FD318" s="198"/>
      <c r="FE318" s="198"/>
      <c r="FF318" s="198"/>
      <c r="FG318" s="198"/>
      <c r="FH318" s="198"/>
      <c r="FI318" s="198"/>
      <c r="FJ318" s="198"/>
      <c r="FK318" s="198"/>
      <c r="FL318" s="198"/>
      <c r="FM318" s="198"/>
      <c r="FN318" s="198"/>
      <c r="FO318" s="198"/>
      <c r="FP318" s="198"/>
      <c r="FQ318" s="198"/>
      <c r="FR318" s="198"/>
      <c r="FS318" s="198"/>
      <c r="FT318" s="198"/>
      <c r="FU318" s="198"/>
      <c r="FV318" s="198"/>
      <c r="FW318" s="198"/>
    </row>
    <row r="319" spans="1:179" s="200" customFormat="1" ht="60" x14ac:dyDescent="0.25">
      <c r="A319" s="194">
        <f t="shared" si="4"/>
        <v>304</v>
      </c>
      <c r="B319" s="195" t="s">
        <v>1683</v>
      </c>
      <c r="C319" s="196" t="s">
        <v>237</v>
      </c>
      <c r="D319" s="197">
        <v>0</v>
      </c>
      <c r="E319" s="197"/>
      <c r="F319" s="197">
        <v>0</v>
      </c>
      <c r="G319" s="197">
        <v>2014</v>
      </c>
      <c r="H319" s="197">
        <v>2014</v>
      </c>
      <c r="I319" s="197" t="s">
        <v>265</v>
      </c>
      <c r="J319" s="197" t="s">
        <v>266</v>
      </c>
      <c r="K319" s="197" t="s">
        <v>266</v>
      </c>
      <c r="L319" s="197" t="s">
        <v>266</v>
      </c>
      <c r="M319" s="198"/>
      <c r="N319" s="198"/>
      <c r="O319" s="198"/>
      <c r="P319" s="198"/>
      <c r="Q319" s="198"/>
      <c r="R319" s="198"/>
      <c r="S319" s="198"/>
      <c r="T319" s="198"/>
      <c r="U319" s="198"/>
      <c r="V319" s="198"/>
      <c r="W319" s="198"/>
      <c r="X319" s="198"/>
      <c r="Y319" s="198"/>
      <c r="Z319" s="198"/>
      <c r="AA319" s="198"/>
      <c r="AB319" s="198"/>
      <c r="AC319" s="198"/>
      <c r="AD319" s="198"/>
      <c r="AE319" s="198"/>
      <c r="AF319" s="198"/>
      <c r="AG319" s="198"/>
      <c r="AH319" s="198"/>
      <c r="AI319" s="198"/>
      <c r="AJ319" s="198"/>
      <c r="AK319" s="198"/>
      <c r="AL319" s="198"/>
      <c r="AM319" s="198"/>
      <c r="AN319" s="198"/>
      <c r="AO319" s="198"/>
      <c r="AP319" s="198"/>
      <c r="AQ319" s="198"/>
      <c r="AR319" s="198"/>
      <c r="AS319" s="198"/>
      <c r="AT319" s="198"/>
      <c r="AU319" s="198"/>
      <c r="AV319" s="198"/>
      <c r="AW319" s="198"/>
      <c r="AX319" s="198"/>
      <c r="AY319" s="198"/>
      <c r="AZ319" s="198"/>
      <c r="BA319" s="198"/>
      <c r="BB319" s="198"/>
      <c r="BC319" s="198"/>
      <c r="BD319" s="198"/>
      <c r="BE319" s="198"/>
      <c r="BF319" s="198"/>
      <c r="BG319" s="198"/>
      <c r="BH319" s="198"/>
      <c r="BI319" s="198"/>
      <c r="BJ319" s="198"/>
      <c r="BK319" s="198"/>
      <c r="BL319" s="198"/>
      <c r="BM319" s="198"/>
      <c r="BN319" s="198"/>
      <c r="BO319" s="198"/>
      <c r="BP319" s="198"/>
      <c r="BQ319" s="198"/>
      <c r="BR319" s="198"/>
      <c r="BS319" s="198"/>
      <c r="BT319" s="198"/>
      <c r="BU319" s="198"/>
      <c r="BV319" s="198"/>
      <c r="BW319" s="198"/>
      <c r="BX319" s="198"/>
      <c r="BY319" s="198"/>
      <c r="BZ319" s="198"/>
      <c r="CA319" s="198"/>
      <c r="CB319" s="198"/>
      <c r="CC319" s="198"/>
      <c r="CD319" s="198"/>
      <c r="CE319" s="198"/>
      <c r="CF319" s="198"/>
      <c r="CG319" s="198"/>
      <c r="CH319" s="198"/>
      <c r="CI319" s="198"/>
      <c r="CJ319" s="198"/>
      <c r="CK319" s="198"/>
      <c r="CL319" s="198"/>
      <c r="CM319" s="198"/>
      <c r="CN319" s="198"/>
      <c r="CO319" s="198"/>
      <c r="CP319" s="198"/>
      <c r="CQ319" s="198"/>
      <c r="CR319" s="198"/>
      <c r="CS319" s="198"/>
      <c r="CT319" s="198"/>
      <c r="CU319" s="198"/>
      <c r="CV319" s="198"/>
      <c r="CW319" s="198"/>
      <c r="CX319" s="198"/>
      <c r="CY319" s="198"/>
      <c r="CZ319" s="198"/>
      <c r="DA319" s="198"/>
      <c r="DB319" s="198"/>
      <c r="DC319" s="198"/>
      <c r="DD319" s="198"/>
      <c r="DE319" s="198"/>
      <c r="DF319" s="198"/>
      <c r="DG319" s="198"/>
      <c r="DH319" s="198"/>
      <c r="DI319" s="198"/>
      <c r="DJ319" s="198"/>
      <c r="DK319" s="198"/>
      <c r="DL319" s="198"/>
      <c r="DM319" s="198"/>
      <c r="DN319" s="198"/>
      <c r="DO319" s="198"/>
      <c r="DP319" s="198"/>
      <c r="DQ319" s="198"/>
      <c r="DR319" s="198"/>
      <c r="DS319" s="198"/>
      <c r="DT319" s="198"/>
      <c r="DU319" s="198"/>
      <c r="DV319" s="198"/>
      <c r="DW319" s="198"/>
      <c r="DX319" s="198"/>
      <c r="DY319" s="198"/>
      <c r="DZ319" s="198"/>
      <c r="EA319" s="198"/>
      <c r="EB319" s="198"/>
      <c r="EC319" s="198"/>
      <c r="ED319" s="198"/>
      <c r="EE319" s="198"/>
      <c r="EF319" s="198"/>
      <c r="EG319" s="198"/>
      <c r="EH319" s="198"/>
      <c r="EI319" s="198"/>
      <c r="EJ319" s="198"/>
      <c r="EK319" s="198"/>
      <c r="EL319" s="198"/>
      <c r="EM319" s="198"/>
      <c r="EN319" s="198"/>
      <c r="EO319" s="198"/>
      <c r="EP319" s="198"/>
      <c r="EQ319" s="198"/>
      <c r="ER319" s="198"/>
      <c r="ES319" s="198"/>
      <c r="ET319" s="198"/>
      <c r="EU319" s="198"/>
      <c r="EV319" s="198"/>
      <c r="EW319" s="198"/>
      <c r="EX319" s="198"/>
      <c r="EY319" s="198"/>
      <c r="EZ319" s="198"/>
      <c r="FA319" s="198"/>
      <c r="FB319" s="198"/>
      <c r="FC319" s="198"/>
      <c r="FD319" s="198"/>
      <c r="FE319" s="198"/>
      <c r="FF319" s="198"/>
      <c r="FG319" s="198"/>
      <c r="FH319" s="198"/>
      <c r="FI319" s="198"/>
      <c r="FJ319" s="198"/>
      <c r="FK319" s="198"/>
      <c r="FL319" s="198"/>
      <c r="FM319" s="198"/>
      <c r="FN319" s="198"/>
      <c r="FO319" s="198"/>
      <c r="FP319" s="198"/>
      <c r="FQ319" s="198"/>
      <c r="FR319" s="198"/>
      <c r="FS319" s="198"/>
      <c r="FT319" s="198"/>
      <c r="FU319" s="198"/>
      <c r="FV319" s="198"/>
      <c r="FW319" s="198"/>
    </row>
    <row r="320" spans="1:179" s="200" customFormat="1" ht="150" x14ac:dyDescent="0.25">
      <c r="A320" s="194">
        <f t="shared" si="4"/>
        <v>305</v>
      </c>
      <c r="B320" s="195" t="s">
        <v>1684</v>
      </c>
      <c r="C320" s="196" t="s">
        <v>237</v>
      </c>
      <c r="D320" s="197">
        <v>32</v>
      </c>
      <c r="E320" s="197"/>
      <c r="F320" s="197">
        <v>1.8360000000000001</v>
      </c>
      <c r="G320" s="197">
        <v>2013</v>
      </c>
      <c r="H320" s="197">
        <v>2020</v>
      </c>
      <c r="I320" s="197" t="s">
        <v>265</v>
      </c>
      <c r="J320" s="197" t="s">
        <v>265</v>
      </c>
      <c r="K320" s="197" t="s">
        <v>265</v>
      </c>
      <c r="L320" s="197" t="s">
        <v>265</v>
      </c>
      <c r="M320" s="198"/>
      <c r="N320" s="198"/>
      <c r="O320" s="198"/>
      <c r="P320" s="198"/>
      <c r="Q320" s="198"/>
      <c r="R320" s="198"/>
      <c r="S320" s="198"/>
      <c r="T320" s="198"/>
      <c r="U320" s="198"/>
      <c r="V320" s="198"/>
      <c r="W320" s="198"/>
      <c r="X320" s="198"/>
      <c r="Y320" s="198"/>
      <c r="Z320" s="198"/>
      <c r="AA320" s="198"/>
      <c r="AB320" s="198"/>
      <c r="AC320" s="198"/>
      <c r="AD320" s="198"/>
      <c r="AE320" s="198"/>
      <c r="AF320" s="198"/>
      <c r="AG320" s="198"/>
      <c r="AH320" s="198"/>
      <c r="AI320" s="198"/>
      <c r="AJ320" s="198"/>
      <c r="AK320" s="198"/>
      <c r="AL320" s="198"/>
      <c r="AM320" s="198"/>
      <c r="AN320" s="198"/>
      <c r="AO320" s="198"/>
      <c r="AP320" s="198"/>
      <c r="AQ320" s="198"/>
      <c r="AR320" s="198"/>
      <c r="AS320" s="198"/>
      <c r="AT320" s="198"/>
      <c r="AU320" s="198"/>
      <c r="AV320" s="198"/>
      <c r="AW320" s="198"/>
      <c r="AX320" s="198"/>
      <c r="AY320" s="198"/>
      <c r="AZ320" s="198"/>
      <c r="BA320" s="198"/>
      <c r="BB320" s="198"/>
      <c r="BC320" s="198"/>
      <c r="BD320" s="198"/>
      <c r="BE320" s="198"/>
      <c r="BF320" s="198"/>
      <c r="BG320" s="198"/>
      <c r="BH320" s="198"/>
      <c r="BI320" s="198"/>
      <c r="BJ320" s="198"/>
      <c r="BK320" s="198"/>
      <c r="BL320" s="198"/>
      <c r="BM320" s="198"/>
      <c r="BN320" s="198"/>
      <c r="BO320" s="198"/>
      <c r="BP320" s="198"/>
      <c r="BQ320" s="198"/>
      <c r="BR320" s="198"/>
      <c r="BS320" s="198"/>
      <c r="BT320" s="198"/>
      <c r="BU320" s="198"/>
      <c r="BV320" s="198"/>
      <c r="BW320" s="198"/>
      <c r="BX320" s="198"/>
      <c r="BY320" s="198"/>
      <c r="BZ320" s="198"/>
      <c r="CA320" s="198"/>
      <c r="CB320" s="198"/>
      <c r="CC320" s="198"/>
      <c r="CD320" s="198"/>
      <c r="CE320" s="198"/>
      <c r="CF320" s="198"/>
      <c r="CG320" s="198"/>
      <c r="CH320" s="198"/>
      <c r="CI320" s="198"/>
      <c r="CJ320" s="198"/>
      <c r="CK320" s="198"/>
      <c r="CL320" s="198"/>
      <c r="CM320" s="198"/>
      <c r="CN320" s="198"/>
      <c r="CO320" s="198"/>
      <c r="CP320" s="198"/>
      <c r="CQ320" s="198"/>
      <c r="CR320" s="198"/>
      <c r="CS320" s="198"/>
      <c r="CT320" s="198"/>
      <c r="CU320" s="198"/>
      <c r="CV320" s="198"/>
      <c r="CW320" s="198"/>
      <c r="CX320" s="198"/>
      <c r="CY320" s="198"/>
      <c r="CZ320" s="198"/>
      <c r="DA320" s="198"/>
      <c r="DB320" s="198"/>
      <c r="DC320" s="198"/>
      <c r="DD320" s="198"/>
      <c r="DE320" s="198"/>
      <c r="DF320" s="198"/>
      <c r="DG320" s="198"/>
      <c r="DH320" s="198"/>
      <c r="DI320" s="198"/>
      <c r="DJ320" s="198"/>
      <c r="DK320" s="198"/>
      <c r="DL320" s="198"/>
      <c r="DM320" s="198"/>
      <c r="DN320" s="198"/>
      <c r="DO320" s="198"/>
      <c r="DP320" s="198"/>
      <c r="DQ320" s="198"/>
      <c r="DR320" s="198"/>
      <c r="DS320" s="198"/>
      <c r="DT320" s="198"/>
      <c r="DU320" s="198"/>
      <c r="DV320" s="198"/>
      <c r="DW320" s="198"/>
      <c r="DX320" s="198"/>
      <c r="DY320" s="198"/>
      <c r="DZ320" s="198"/>
      <c r="EA320" s="198"/>
      <c r="EB320" s="198"/>
      <c r="EC320" s="198"/>
      <c r="ED320" s="198"/>
      <c r="EE320" s="198"/>
      <c r="EF320" s="198"/>
      <c r="EG320" s="198"/>
      <c r="EH320" s="198"/>
      <c r="EI320" s="198"/>
      <c r="EJ320" s="198"/>
      <c r="EK320" s="198"/>
      <c r="EL320" s="198"/>
      <c r="EM320" s="198"/>
      <c r="EN320" s="198"/>
      <c r="EO320" s="198"/>
      <c r="EP320" s="198"/>
      <c r="EQ320" s="198"/>
      <c r="ER320" s="198"/>
      <c r="ES320" s="198"/>
      <c r="ET320" s="198"/>
      <c r="EU320" s="198"/>
      <c r="EV320" s="198"/>
      <c r="EW320" s="198"/>
      <c r="EX320" s="198"/>
      <c r="EY320" s="198"/>
      <c r="EZ320" s="198"/>
      <c r="FA320" s="198"/>
      <c r="FB320" s="198"/>
      <c r="FC320" s="198"/>
      <c r="FD320" s="198"/>
      <c r="FE320" s="198"/>
      <c r="FF320" s="198"/>
      <c r="FG320" s="198"/>
      <c r="FH320" s="198"/>
      <c r="FI320" s="198"/>
      <c r="FJ320" s="198"/>
      <c r="FK320" s="198"/>
      <c r="FL320" s="198"/>
      <c r="FM320" s="198"/>
      <c r="FN320" s="198"/>
      <c r="FO320" s="198"/>
      <c r="FP320" s="198"/>
      <c r="FQ320" s="198"/>
      <c r="FR320" s="198"/>
      <c r="FS320" s="198"/>
      <c r="FT320" s="198"/>
      <c r="FU320" s="198"/>
      <c r="FV320" s="198"/>
      <c r="FW320" s="198"/>
    </row>
    <row r="321" spans="1:179" s="200" customFormat="1" ht="180" x14ac:dyDescent="0.25">
      <c r="A321" s="194">
        <f t="shared" si="4"/>
        <v>306</v>
      </c>
      <c r="B321" s="195" t="s">
        <v>1124</v>
      </c>
      <c r="C321" s="196" t="s">
        <v>237</v>
      </c>
      <c r="D321" s="197">
        <v>50</v>
      </c>
      <c r="E321" s="197"/>
      <c r="F321" s="197">
        <v>28.762</v>
      </c>
      <c r="G321" s="197">
        <v>2010</v>
      </c>
      <c r="H321" s="197">
        <v>2015</v>
      </c>
      <c r="I321" s="197" t="s">
        <v>265</v>
      </c>
      <c r="J321" s="197" t="s">
        <v>265</v>
      </c>
      <c r="K321" s="197" t="s">
        <v>265</v>
      </c>
      <c r="L321" s="197" t="s">
        <v>265</v>
      </c>
      <c r="M321" s="198"/>
      <c r="N321" s="198"/>
      <c r="O321" s="198"/>
      <c r="P321" s="198"/>
      <c r="Q321" s="198"/>
      <c r="R321" s="198"/>
      <c r="S321" s="198"/>
      <c r="T321" s="198"/>
      <c r="U321" s="198"/>
      <c r="V321" s="198"/>
      <c r="W321" s="198"/>
      <c r="X321" s="198"/>
      <c r="Y321" s="198"/>
      <c r="Z321" s="198"/>
      <c r="AA321" s="198"/>
      <c r="AB321" s="198"/>
      <c r="AC321" s="198"/>
      <c r="AD321" s="198"/>
      <c r="AE321" s="198"/>
      <c r="AF321" s="198"/>
      <c r="AG321" s="198"/>
      <c r="AH321" s="198"/>
      <c r="AI321" s="198"/>
      <c r="AJ321" s="198"/>
      <c r="AK321" s="198"/>
      <c r="AL321" s="198"/>
      <c r="AM321" s="198"/>
      <c r="AN321" s="198"/>
      <c r="AO321" s="198"/>
      <c r="AP321" s="198"/>
      <c r="AQ321" s="198"/>
      <c r="AR321" s="198"/>
      <c r="AS321" s="198"/>
      <c r="AT321" s="198"/>
      <c r="AU321" s="198"/>
      <c r="AV321" s="198"/>
      <c r="AW321" s="198"/>
      <c r="AX321" s="198"/>
      <c r="AY321" s="198"/>
      <c r="AZ321" s="198"/>
      <c r="BA321" s="198"/>
      <c r="BB321" s="198"/>
      <c r="BC321" s="198"/>
      <c r="BD321" s="198"/>
      <c r="BE321" s="198"/>
      <c r="BF321" s="198"/>
      <c r="BG321" s="198"/>
      <c r="BH321" s="198"/>
      <c r="BI321" s="198"/>
      <c r="BJ321" s="198"/>
      <c r="BK321" s="198"/>
      <c r="BL321" s="198"/>
      <c r="BM321" s="198"/>
      <c r="BN321" s="198"/>
      <c r="BO321" s="198"/>
      <c r="BP321" s="198"/>
      <c r="BQ321" s="198"/>
      <c r="BR321" s="198"/>
      <c r="BS321" s="198"/>
      <c r="BT321" s="198"/>
      <c r="BU321" s="198"/>
      <c r="BV321" s="198"/>
      <c r="BW321" s="198"/>
      <c r="BX321" s="198"/>
      <c r="BY321" s="198"/>
      <c r="BZ321" s="198"/>
      <c r="CA321" s="198"/>
      <c r="CB321" s="198"/>
      <c r="CC321" s="198"/>
      <c r="CD321" s="198"/>
      <c r="CE321" s="198"/>
      <c r="CF321" s="198"/>
      <c r="CG321" s="198"/>
      <c r="CH321" s="198"/>
      <c r="CI321" s="198"/>
      <c r="CJ321" s="198"/>
      <c r="CK321" s="198"/>
      <c r="CL321" s="198"/>
      <c r="CM321" s="198"/>
      <c r="CN321" s="198"/>
      <c r="CO321" s="198"/>
      <c r="CP321" s="198"/>
      <c r="CQ321" s="198"/>
      <c r="CR321" s="198"/>
      <c r="CS321" s="198"/>
      <c r="CT321" s="198"/>
      <c r="CU321" s="198"/>
      <c r="CV321" s="198"/>
      <c r="CW321" s="198"/>
      <c r="CX321" s="198"/>
      <c r="CY321" s="198"/>
      <c r="CZ321" s="198"/>
      <c r="DA321" s="198"/>
      <c r="DB321" s="198"/>
      <c r="DC321" s="198"/>
      <c r="DD321" s="198"/>
      <c r="DE321" s="198"/>
      <c r="DF321" s="198"/>
      <c r="DG321" s="198"/>
      <c r="DH321" s="198"/>
      <c r="DI321" s="198"/>
      <c r="DJ321" s="198"/>
      <c r="DK321" s="198"/>
      <c r="DL321" s="198"/>
      <c r="DM321" s="198"/>
      <c r="DN321" s="198"/>
      <c r="DO321" s="198"/>
      <c r="DP321" s="198"/>
      <c r="DQ321" s="198"/>
      <c r="DR321" s="198"/>
      <c r="DS321" s="198"/>
      <c r="DT321" s="198"/>
      <c r="DU321" s="198"/>
      <c r="DV321" s="198"/>
      <c r="DW321" s="198"/>
      <c r="DX321" s="198"/>
      <c r="DY321" s="198"/>
      <c r="DZ321" s="198"/>
      <c r="EA321" s="198"/>
      <c r="EB321" s="198"/>
      <c r="EC321" s="198"/>
      <c r="ED321" s="198"/>
      <c r="EE321" s="198"/>
      <c r="EF321" s="198"/>
      <c r="EG321" s="198"/>
      <c r="EH321" s="198"/>
      <c r="EI321" s="198"/>
      <c r="EJ321" s="198"/>
      <c r="EK321" s="198"/>
      <c r="EL321" s="198"/>
      <c r="EM321" s="198"/>
      <c r="EN321" s="198"/>
      <c r="EO321" s="198"/>
      <c r="EP321" s="198"/>
      <c r="EQ321" s="198"/>
      <c r="ER321" s="198"/>
      <c r="ES321" s="198"/>
      <c r="ET321" s="198"/>
      <c r="EU321" s="198"/>
      <c r="EV321" s="198"/>
      <c r="EW321" s="198"/>
      <c r="EX321" s="198"/>
      <c r="EY321" s="198"/>
      <c r="EZ321" s="198"/>
      <c r="FA321" s="198"/>
      <c r="FB321" s="198"/>
      <c r="FC321" s="198"/>
      <c r="FD321" s="198"/>
      <c r="FE321" s="198"/>
      <c r="FF321" s="198"/>
      <c r="FG321" s="198"/>
      <c r="FH321" s="198"/>
      <c r="FI321" s="198"/>
      <c r="FJ321" s="198"/>
      <c r="FK321" s="198"/>
      <c r="FL321" s="198"/>
      <c r="FM321" s="198"/>
      <c r="FN321" s="198"/>
      <c r="FO321" s="198"/>
      <c r="FP321" s="198"/>
      <c r="FQ321" s="198"/>
      <c r="FR321" s="198"/>
      <c r="FS321" s="198"/>
      <c r="FT321" s="198"/>
      <c r="FU321" s="198"/>
      <c r="FV321" s="198"/>
      <c r="FW321" s="198"/>
    </row>
    <row r="322" spans="1:179" s="200" customFormat="1" ht="90" x14ac:dyDescent="0.25">
      <c r="A322" s="194">
        <f t="shared" si="4"/>
        <v>307</v>
      </c>
      <c r="B322" s="195" t="s">
        <v>1128</v>
      </c>
      <c r="C322" s="196" t="s">
        <v>237</v>
      </c>
      <c r="D322" s="197">
        <v>0</v>
      </c>
      <c r="E322" s="197"/>
      <c r="F322" s="197">
        <v>2.2999999999999998</v>
      </c>
      <c r="G322" s="197">
        <v>2012</v>
      </c>
      <c r="H322" s="197">
        <v>2014</v>
      </c>
      <c r="I322" s="197" t="s">
        <v>265</v>
      </c>
      <c r="J322" s="197" t="s">
        <v>266</v>
      </c>
      <c r="K322" s="197" t="s">
        <v>375</v>
      </c>
      <c r="L322" s="197" t="s">
        <v>375</v>
      </c>
      <c r="M322" s="198"/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8"/>
      <c r="Y322" s="198"/>
      <c r="Z322" s="198"/>
      <c r="AA322" s="198"/>
      <c r="AB322" s="198"/>
      <c r="AC322" s="198"/>
      <c r="AD322" s="198"/>
      <c r="AE322" s="198"/>
      <c r="AF322" s="198"/>
      <c r="AG322" s="198"/>
      <c r="AH322" s="198"/>
      <c r="AI322" s="198"/>
      <c r="AJ322" s="198"/>
      <c r="AK322" s="198"/>
      <c r="AL322" s="198"/>
      <c r="AM322" s="198"/>
      <c r="AN322" s="198"/>
      <c r="AO322" s="198"/>
      <c r="AP322" s="198"/>
      <c r="AQ322" s="198"/>
      <c r="AR322" s="198"/>
      <c r="AS322" s="198"/>
      <c r="AT322" s="198"/>
      <c r="AU322" s="198"/>
      <c r="AV322" s="198"/>
      <c r="AW322" s="198"/>
      <c r="AX322" s="198"/>
      <c r="AY322" s="198"/>
      <c r="AZ322" s="198"/>
      <c r="BA322" s="198"/>
      <c r="BB322" s="198"/>
      <c r="BC322" s="198"/>
      <c r="BD322" s="198"/>
      <c r="BE322" s="198"/>
      <c r="BF322" s="198"/>
      <c r="BG322" s="198"/>
      <c r="BH322" s="198"/>
      <c r="BI322" s="198"/>
      <c r="BJ322" s="198"/>
      <c r="BK322" s="198"/>
      <c r="BL322" s="198"/>
      <c r="BM322" s="198"/>
      <c r="BN322" s="198"/>
      <c r="BO322" s="198"/>
      <c r="BP322" s="198"/>
      <c r="BQ322" s="198"/>
      <c r="BR322" s="198"/>
      <c r="BS322" s="198"/>
      <c r="BT322" s="198"/>
      <c r="BU322" s="198"/>
      <c r="BV322" s="198"/>
      <c r="BW322" s="198"/>
      <c r="BX322" s="198"/>
      <c r="BY322" s="198"/>
      <c r="BZ322" s="198"/>
      <c r="CA322" s="198"/>
      <c r="CB322" s="198"/>
      <c r="CC322" s="198"/>
      <c r="CD322" s="198"/>
      <c r="CE322" s="198"/>
      <c r="CF322" s="198"/>
      <c r="CG322" s="198"/>
      <c r="CH322" s="198"/>
      <c r="CI322" s="198"/>
      <c r="CJ322" s="198"/>
      <c r="CK322" s="198"/>
      <c r="CL322" s="198"/>
      <c r="CM322" s="198"/>
      <c r="CN322" s="198"/>
      <c r="CO322" s="198"/>
      <c r="CP322" s="198"/>
      <c r="CQ322" s="198"/>
      <c r="CR322" s="198"/>
      <c r="CS322" s="198"/>
      <c r="CT322" s="198"/>
      <c r="CU322" s="198"/>
      <c r="CV322" s="198"/>
      <c r="CW322" s="198"/>
      <c r="CX322" s="198"/>
      <c r="CY322" s="198"/>
      <c r="CZ322" s="198"/>
      <c r="DA322" s="198"/>
      <c r="DB322" s="198"/>
      <c r="DC322" s="198"/>
      <c r="DD322" s="198"/>
      <c r="DE322" s="198"/>
      <c r="DF322" s="198"/>
      <c r="DG322" s="198"/>
      <c r="DH322" s="198"/>
      <c r="DI322" s="198"/>
      <c r="DJ322" s="198"/>
      <c r="DK322" s="198"/>
      <c r="DL322" s="198"/>
      <c r="DM322" s="198"/>
      <c r="DN322" s="198"/>
      <c r="DO322" s="198"/>
      <c r="DP322" s="198"/>
      <c r="DQ322" s="198"/>
      <c r="DR322" s="198"/>
      <c r="DS322" s="198"/>
      <c r="DT322" s="198"/>
      <c r="DU322" s="198"/>
      <c r="DV322" s="198"/>
      <c r="DW322" s="198"/>
      <c r="DX322" s="198"/>
      <c r="DY322" s="198"/>
      <c r="DZ322" s="198"/>
      <c r="EA322" s="198"/>
      <c r="EB322" s="198"/>
      <c r="EC322" s="198"/>
      <c r="ED322" s="198"/>
      <c r="EE322" s="198"/>
      <c r="EF322" s="198"/>
      <c r="EG322" s="198"/>
      <c r="EH322" s="198"/>
      <c r="EI322" s="198"/>
      <c r="EJ322" s="198"/>
      <c r="EK322" s="198"/>
      <c r="EL322" s="198"/>
      <c r="EM322" s="198"/>
      <c r="EN322" s="198"/>
      <c r="EO322" s="198"/>
      <c r="EP322" s="198"/>
      <c r="EQ322" s="198"/>
      <c r="ER322" s="198"/>
      <c r="ES322" s="198"/>
      <c r="ET322" s="198"/>
      <c r="EU322" s="198"/>
      <c r="EV322" s="198"/>
      <c r="EW322" s="198"/>
      <c r="EX322" s="198"/>
      <c r="EY322" s="198"/>
      <c r="EZ322" s="198"/>
      <c r="FA322" s="198"/>
      <c r="FB322" s="198"/>
      <c r="FC322" s="198"/>
      <c r="FD322" s="198"/>
      <c r="FE322" s="198"/>
      <c r="FF322" s="198"/>
      <c r="FG322" s="198"/>
      <c r="FH322" s="198"/>
      <c r="FI322" s="198"/>
      <c r="FJ322" s="198"/>
      <c r="FK322" s="198"/>
      <c r="FL322" s="198"/>
      <c r="FM322" s="198"/>
      <c r="FN322" s="198"/>
      <c r="FO322" s="198"/>
      <c r="FP322" s="198"/>
      <c r="FQ322" s="198"/>
      <c r="FR322" s="198"/>
      <c r="FS322" s="198"/>
      <c r="FT322" s="198"/>
      <c r="FU322" s="198"/>
      <c r="FV322" s="198"/>
      <c r="FW322" s="198"/>
    </row>
    <row r="323" spans="1:179" s="200" customFormat="1" ht="30" x14ac:dyDescent="0.25">
      <c r="A323" s="194">
        <f t="shared" si="4"/>
        <v>308</v>
      </c>
      <c r="B323" s="195" t="s">
        <v>1685</v>
      </c>
      <c r="C323" s="196" t="s">
        <v>237</v>
      </c>
      <c r="D323" s="197">
        <v>0</v>
      </c>
      <c r="E323" s="197"/>
      <c r="F323" s="197">
        <v>35</v>
      </c>
      <c r="G323" s="197">
        <v>2013</v>
      </c>
      <c r="H323" s="197">
        <v>2017</v>
      </c>
      <c r="I323" s="197" t="s">
        <v>265</v>
      </c>
      <c r="J323" s="197" t="s">
        <v>266</v>
      </c>
      <c r="K323" s="197" t="s">
        <v>375</v>
      </c>
      <c r="L323" s="197" t="s">
        <v>375</v>
      </c>
      <c r="M323" s="198"/>
      <c r="N323" s="198"/>
      <c r="O323" s="198"/>
      <c r="P323" s="198"/>
      <c r="Q323" s="198"/>
      <c r="R323" s="198"/>
      <c r="S323" s="198"/>
      <c r="T323" s="198"/>
      <c r="U323" s="198"/>
      <c r="V323" s="198"/>
      <c r="W323" s="198"/>
      <c r="X323" s="198"/>
      <c r="Y323" s="198"/>
      <c r="Z323" s="198"/>
      <c r="AA323" s="198"/>
      <c r="AB323" s="198"/>
      <c r="AC323" s="198"/>
      <c r="AD323" s="198"/>
      <c r="AE323" s="198"/>
      <c r="AF323" s="198"/>
      <c r="AG323" s="198"/>
      <c r="AH323" s="198"/>
      <c r="AI323" s="198"/>
      <c r="AJ323" s="198"/>
      <c r="AK323" s="198"/>
      <c r="AL323" s="198"/>
      <c r="AM323" s="198"/>
      <c r="AN323" s="198"/>
      <c r="AO323" s="198"/>
      <c r="AP323" s="198"/>
      <c r="AQ323" s="198"/>
      <c r="AR323" s="198"/>
      <c r="AS323" s="198"/>
      <c r="AT323" s="198"/>
      <c r="AU323" s="198"/>
      <c r="AV323" s="198"/>
      <c r="AW323" s="198"/>
      <c r="AX323" s="198"/>
      <c r="AY323" s="198"/>
      <c r="AZ323" s="198"/>
      <c r="BA323" s="198"/>
      <c r="BB323" s="198"/>
      <c r="BC323" s="198"/>
      <c r="BD323" s="198"/>
      <c r="BE323" s="198"/>
      <c r="BF323" s="198"/>
      <c r="BG323" s="198"/>
      <c r="BH323" s="198"/>
      <c r="BI323" s="198"/>
      <c r="BJ323" s="198"/>
      <c r="BK323" s="198"/>
      <c r="BL323" s="198"/>
      <c r="BM323" s="198"/>
      <c r="BN323" s="198"/>
      <c r="BO323" s="198"/>
      <c r="BP323" s="198"/>
      <c r="BQ323" s="198"/>
      <c r="BR323" s="198"/>
      <c r="BS323" s="198"/>
      <c r="BT323" s="198"/>
      <c r="BU323" s="198"/>
      <c r="BV323" s="198"/>
      <c r="BW323" s="198"/>
      <c r="BX323" s="198"/>
      <c r="BY323" s="198"/>
      <c r="BZ323" s="198"/>
      <c r="CA323" s="198"/>
      <c r="CB323" s="198"/>
      <c r="CC323" s="198"/>
      <c r="CD323" s="198"/>
      <c r="CE323" s="198"/>
      <c r="CF323" s="198"/>
      <c r="CG323" s="198"/>
      <c r="CH323" s="198"/>
      <c r="CI323" s="198"/>
      <c r="CJ323" s="198"/>
      <c r="CK323" s="198"/>
      <c r="CL323" s="198"/>
      <c r="CM323" s="198"/>
      <c r="CN323" s="198"/>
      <c r="CO323" s="198"/>
      <c r="CP323" s="198"/>
      <c r="CQ323" s="198"/>
      <c r="CR323" s="198"/>
      <c r="CS323" s="198"/>
      <c r="CT323" s="198"/>
      <c r="CU323" s="198"/>
      <c r="CV323" s="198"/>
      <c r="CW323" s="198"/>
      <c r="CX323" s="198"/>
      <c r="CY323" s="198"/>
      <c r="CZ323" s="198"/>
      <c r="DA323" s="198"/>
      <c r="DB323" s="198"/>
      <c r="DC323" s="198"/>
      <c r="DD323" s="198"/>
      <c r="DE323" s="198"/>
      <c r="DF323" s="198"/>
      <c r="DG323" s="198"/>
      <c r="DH323" s="198"/>
      <c r="DI323" s="198"/>
      <c r="DJ323" s="198"/>
      <c r="DK323" s="198"/>
      <c r="DL323" s="198"/>
      <c r="DM323" s="198"/>
      <c r="DN323" s="198"/>
      <c r="DO323" s="198"/>
      <c r="DP323" s="198"/>
      <c r="DQ323" s="198"/>
      <c r="DR323" s="198"/>
      <c r="DS323" s="198"/>
      <c r="DT323" s="198"/>
      <c r="DU323" s="198"/>
      <c r="DV323" s="198"/>
      <c r="DW323" s="198"/>
      <c r="DX323" s="198"/>
      <c r="DY323" s="198"/>
      <c r="DZ323" s="198"/>
      <c r="EA323" s="198"/>
      <c r="EB323" s="198"/>
      <c r="EC323" s="198"/>
      <c r="ED323" s="198"/>
      <c r="EE323" s="198"/>
      <c r="EF323" s="198"/>
      <c r="EG323" s="198"/>
      <c r="EH323" s="198"/>
      <c r="EI323" s="198"/>
      <c r="EJ323" s="198"/>
      <c r="EK323" s="198"/>
      <c r="EL323" s="198"/>
      <c r="EM323" s="198"/>
      <c r="EN323" s="198"/>
      <c r="EO323" s="198"/>
      <c r="EP323" s="198"/>
      <c r="EQ323" s="198"/>
      <c r="ER323" s="198"/>
      <c r="ES323" s="198"/>
      <c r="ET323" s="198"/>
      <c r="EU323" s="198"/>
      <c r="EV323" s="198"/>
      <c r="EW323" s="198"/>
      <c r="EX323" s="198"/>
      <c r="EY323" s="198"/>
      <c r="EZ323" s="198"/>
      <c r="FA323" s="198"/>
      <c r="FB323" s="198"/>
      <c r="FC323" s="198"/>
      <c r="FD323" s="198"/>
      <c r="FE323" s="198"/>
      <c r="FF323" s="198"/>
      <c r="FG323" s="198"/>
      <c r="FH323" s="198"/>
      <c r="FI323" s="198"/>
      <c r="FJ323" s="198"/>
      <c r="FK323" s="198"/>
      <c r="FL323" s="198"/>
      <c r="FM323" s="198"/>
      <c r="FN323" s="198"/>
      <c r="FO323" s="198"/>
      <c r="FP323" s="198"/>
      <c r="FQ323" s="198"/>
      <c r="FR323" s="198"/>
      <c r="FS323" s="198"/>
      <c r="FT323" s="198"/>
      <c r="FU323" s="198"/>
      <c r="FV323" s="198"/>
      <c r="FW323" s="198"/>
    </row>
    <row r="324" spans="1:179" s="200" customFormat="1" ht="45" x14ac:dyDescent="0.25">
      <c r="A324" s="194">
        <f t="shared" si="4"/>
        <v>309</v>
      </c>
      <c r="B324" s="195" t="s">
        <v>1129</v>
      </c>
      <c r="C324" s="196" t="s">
        <v>237</v>
      </c>
      <c r="D324" s="197">
        <v>0</v>
      </c>
      <c r="E324" s="197"/>
      <c r="F324" s="197">
        <v>0</v>
      </c>
      <c r="G324" s="197">
        <v>2015</v>
      </c>
      <c r="H324" s="197">
        <v>2015</v>
      </c>
      <c r="I324" s="197" t="s">
        <v>265</v>
      </c>
      <c r="J324" s="197" t="s">
        <v>266</v>
      </c>
      <c r="K324" s="197" t="s">
        <v>375</v>
      </c>
      <c r="L324" s="197" t="s">
        <v>375</v>
      </c>
      <c r="M324" s="198"/>
      <c r="N324" s="198"/>
      <c r="O324" s="198"/>
      <c r="P324" s="198"/>
      <c r="Q324" s="198"/>
      <c r="R324" s="198"/>
      <c r="S324" s="198"/>
      <c r="T324" s="198"/>
      <c r="U324" s="198"/>
      <c r="V324" s="198"/>
      <c r="W324" s="198"/>
      <c r="X324" s="198"/>
      <c r="Y324" s="198"/>
      <c r="Z324" s="198"/>
      <c r="AA324" s="198"/>
      <c r="AB324" s="198"/>
      <c r="AC324" s="198"/>
      <c r="AD324" s="198"/>
      <c r="AE324" s="198"/>
      <c r="AF324" s="198"/>
      <c r="AG324" s="198"/>
      <c r="AH324" s="198"/>
      <c r="AI324" s="198"/>
      <c r="AJ324" s="198"/>
      <c r="AK324" s="198"/>
      <c r="AL324" s="198"/>
      <c r="AM324" s="198"/>
      <c r="AN324" s="198"/>
      <c r="AO324" s="198"/>
      <c r="AP324" s="198"/>
      <c r="AQ324" s="198"/>
      <c r="AR324" s="198"/>
      <c r="AS324" s="198"/>
      <c r="AT324" s="198"/>
      <c r="AU324" s="198"/>
      <c r="AV324" s="198"/>
      <c r="AW324" s="198"/>
      <c r="AX324" s="198"/>
      <c r="AY324" s="198"/>
      <c r="AZ324" s="198"/>
      <c r="BA324" s="198"/>
      <c r="BB324" s="198"/>
      <c r="BC324" s="198"/>
      <c r="BD324" s="198"/>
      <c r="BE324" s="198"/>
      <c r="BF324" s="198"/>
      <c r="BG324" s="198"/>
      <c r="BH324" s="198"/>
      <c r="BI324" s="198"/>
      <c r="BJ324" s="198"/>
      <c r="BK324" s="198"/>
      <c r="BL324" s="198"/>
      <c r="BM324" s="198"/>
      <c r="BN324" s="198"/>
      <c r="BO324" s="198"/>
      <c r="BP324" s="198"/>
      <c r="BQ324" s="198"/>
      <c r="BR324" s="198"/>
      <c r="BS324" s="198"/>
      <c r="BT324" s="198"/>
      <c r="BU324" s="198"/>
      <c r="BV324" s="198"/>
      <c r="BW324" s="198"/>
      <c r="BX324" s="198"/>
      <c r="BY324" s="198"/>
      <c r="BZ324" s="198"/>
      <c r="CA324" s="198"/>
      <c r="CB324" s="198"/>
      <c r="CC324" s="198"/>
      <c r="CD324" s="198"/>
      <c r="CE324" s="198"/>
      <c r="CF324" s="198"/>
      <c r="CG324" s="198"/>
      <c r="CH324" s="198"/>
      <c r="CI324" s="198"/>
      <c r="CJ324" s="198"/>
      <c r="CK324" s="198"/>
      <c r="CL324" s="198"/>
      <c r="CM324" s="198"/>
      <c r="CN324" s="198"/>
      <c r="CO324" s="198"/>
      <c r="CP324" s="198"/>
      <c r="CQ324" s="198"/>
      <c r="CR324" s="198"/>
      <c r="CS324" s="198"/>
      <c r="CT324" s="198"/>
      <c r="CU324" s="198"/>
      <c r="CV324" s="198"/>
      <c r="CW324" s="198"/>
      <c r="CX324" s="198"/>
      <c r="CY324" s="198"/>
      <c r="CZ324" s="198"/>
      <c r="DA324" s="198"/>
      <c r="DB324" s="198"/>
      <c r="DC324" s="198"/>
      <c r="DD324" s="198"/>
      <c r="DE324" s="198"/>
      <c r="DF324" s="198"/>
      <c r="DG324" s="198"/>
      <c r="DH324" s="198"/>
      <c r="DI324" s="198"/>
      <c r="DJ324" s="198"/>
      <c r="DK324" s="198"/>
      <c r="DL324" s="198"/>
      <c r="DM324" s="198"/>
      <c r="DN324" s="198"/>
      <c r="DO324" s="198"/>
      <c r="DP324" s="198"/>
      <c r="DQ324" s="198"/>
      <c r="DR324" s="198"/>
      <c r="DS324" s="198"/>
      <c r="DT324" s="198"/>
      <c r="DU324" s="198"/>
      <c r="DV324" s="198"/>
      <c r="DW324" s="198"/>
      <c r="DX324" s="198"/>
      <c r="DY324" s="198"/>
      <c r="DZ324" s="198"/>
      <c r="EA324" s="198"/>
      <c r="EB324" s="198"/>
      <c r="EC324" s="198"/>
      <c r="ED324" s="198"/>
      <c r="EE324" s="198"/>
      <c r="EF324" s="198"/>
      <c r="EG324" s="198"/>
      <c r="EH324" s="198"/>
      <c r="EI324" s="198"/>
      <c r="EJ324" s="198"/>
      <c r="EK324" s="198"/>
      <c r="EL324" s="198"/>
      <c r="EM324" s="198"/>
      <c r="EN324" s="198"/>
      <c r="EO324" s="198"/>
      <c r="EP324" s="198"/>
      <c r="EQ324" s="198"/>
      <c r="ER324" s="198"/>
      <c r="ES324" s="198"/>
      <c r="ET324" s="198"/>
      <c r="EU324" s="198"/>
      <c r="EV324" s="198"/>
      <c r="EW324" s="198"/>
      <c r="EX324" s="198"/>
      <c r="EY324" s="198"/>
      <c r="EZ324" s="198"/>
      <c r="FA324" s="198"/>
      <c r="FB324" s="198"/>
      <c r="FC324" s="198"/>
      <c r="FD324" s="198"/>
      <c r="FE324" s="198"/>
      <c r="FF324" s="198"/>
      <c r="FG324" s="198"/>
      <c r="FH324" s="198"/>
      <c r="FI324" s="198"/>
      <c r="FJ324" s="198"/>
      <c r="FK324" s="198"/>
      <c r="FL324" s="198"/>
      <c r="FM324" s="198"/>
      <c r="FN324" s="198"/>
      <c r="FO324" s="198"/>
      <c r="FP324" s="198"/>
      <c r="FQ324" s="198"/>
      <c r="FR324" s="198"/>
      <c r="FS324" s="198"/>
      <c r="FT324" s="198"/>
      <c r="FU324" s="198"/>
      <c r="FV324" s="198"/>
      <c r="FW324" s="198"/>
    </row>
    <row r="325" spans="1:179" s="200" customFormat="1" ht="45" x14ac:dyDescent="0.25">
      <c r="A325" s="194">
        <f t="shared" si="4"/>
        <v>310</v>
      </c>
      <c r="B325" s="195" t="s">
        <v>1130</v>
      </c>
      <c r="C325" s="196" t="s">
        <v>237</v>
      </c>
      <c r="D325" s="197">
        <v>0</v>
      </c>
      <c r="E325" s="197"/>
      <c r="F325" s="197">
        <v>0</v>
      </c>
      <c r="G325" s="197">
        <v>2015</v>
      </c>
      <c r="H325" s="197">
        <v>2015</v>
      </c>
      <c r="I325" s="197" t="s">
        <v>265</v>
      </c>
      <c r="J325" s="197" t="s">
        <v>266</v>
      </c>
      <c r="K325" s="197" t="s">
        <v>375</v>
      </c>
      <c r="L325" s="197" t="s">
        <v>375</v>
      </c>
      <c r="M325" s="198"/>
      <c r="N325" s="198"/>
      <c r="O325" s="198"/>
      <c r="P325" s="198"/>
      <c r="Q325" s="198"/>
      <c r="R325" s="198"/>
      <c r="S325" s="198"/>
      <c r="T325" s="198"/>
      <c r="U325" s="198"/>
      <c r="V325" s="198"/>
      <c r="W325" s="198"/>
      <c r="X325" s="198"/>
      <c r="Y325" s="198"/>
      <c r="Z325" s="198"/>
      <c r="AA325" s="198"/>
      <c r="AB325" s="198"/>
      <c r="AC325" s="198"/>
      <c r="AD325" s="198"/>
      <c r="AE325" s="198"/>
      <c r="AF325" s="198"/>
      <c r="AG325" s="198"/>
      <c r="AH325" s="198"/>
      <c r="AI325" s="198"/>
      <c r="AJ325" s="198"/>
      <c r="AK325" s="198"/>
      <c r="AL325" s="198"/>
      <c r="AM325" s="198"/>
      <c r="AN325" s="198"/>
      <c r="AO325" s="198"/>
      <c r="AP325" s="198"/>
      <c r="AQ325" s="198"/>
      <c r="AR325" s="198"/>
      <c r="AS325" s="198"/>
      <c r="AT325" s="198"/>
      <c r="AU325" s="198"/>
      <c r="AV325" s="198"/>
      <c r="AW325" s="198"/>
      <c r="AX325" s="198"/>
      <c r="AY325" s="198"/>
      <c r="AZ325" s="198"/>
      <c r="BA325" s="198"/>
      <c r="BB325" s="198"/>
      <c r="BC325" s="198"/>
      <c r="BD325" s="198"/>
      <c r="BE325" s="198"/>
      <c r="BF325" s="198"/>
      <c r="BG325" s="198"/>
      <c r="BH325" s="198"/>
      <c r="BI325" s="198"/>
      <c r="BJ325" s="198"/>
      <c r="BK325" s="198"/>
      <c r="BL325" s="198"/>
      <c r="BM325" s="198"/>
      <c r="BN325" s="198"/>
      <c r="BO325" s="198"/>
      <c r="BP325" s="198"/>
      <c r="BQ325" s="198"/>
      <c r="BR325" s="198"/>
      <c r="BS325" s="198"/>
      <c r="BT325" s="198"/>
      <c r="BU325" s="198"/>
      <c r="BV325" s="198"/>
      <c r="BW325" s="198"/>
      <c r="BX325" s="198"/>
      <c r="BY325" s="198"/>
      <c r="BZ325" s="198"/>
      <c r="CA325" s="198"/>
      <c r="CB325" s="198"/>
      <c r="CC325" s="198"/>
      <c r="CD325" s="198"/>
      <c r="CE325" s="198"/>
      <c r="CF325" s="198"/>
      <c r="CG325" s="198"/>
      <c r="CH325" s="198"/>
      <c r="CI325" s="198"/>
      <c r="CJ325" s="198"/>
      <c r="CK325" s="198"/>
      <c r="CL325" s="198"/>
      <c r="CM325" s="198"/>
      <c r="CN325" s="198"/>
      <c r="CO325" s="198"/>
      <c r="CP325" s="198"/>
      <c r="CQ325" s="198"/>
      <c r="CR325" s="198"/>
      <c r="CS325" s="198"/>
      <c r="CT325" s="198"/>
      <c r="CU325" s="198"/>
      <c r="CV325" s="198"/>
      <c r="CW325" s="198"/>
      <c r="CX325" s="198"/>
      <c r="CY325" s="198"/>
      <c r="CZ325" s="198"/>
      <c r="DA325" s="198"/>
      <c r="DB325" s="198"/>
      <c r="DC325" s="198"/>
      <c r="DD325" s="198"/>
      <c r="DE325" s="198"/>
      <c r="DF325" s="198"/>
      <c r="DG325" s="198"/>
      <c r="DH325" s="198"/>
      <c r="DI325" s="198"/>
      <c r="DJ325" s="198"/>
      <c r="DK325" s="198"/>
      <c r="DL325" s="198"/>
      <c r="DM325" s="198"/>
      <c r="DN325" s="198"/>
      <c r="DO325" s="198"/>
      <c r="DP325" s="198"/>
      <c r="DQ325" s="198"/>
      <c r="DR325" s="198"/>
      <c r="DS325" s="198"/>
      <c r="DT325" s="198"/>
      <c r="DU325" s="198"/>
      <c r="DV325" s="198"/>
      <c r="DW325" s="198"/>
      <c r="DX325" s="198"/>
      <c r="DY325" s="198"/>
      <c r="DZ325" s="198"/>
      <c r="EA325" s="198"/>
      <c r="EB325" s="198"/>
      <c r="EC325" s="198"/>
      <c r="ED325" s="198"/>
      <c r="EE325" s="198"/>
      <c r="EF325" s="198"/>
      <c r="EG325" s="198"/>
      <c r="EH325" s="198"/>
      <c r="EI325" s="198"/>
      <c r="EJ325" s="198"/>
      <c r="EK325" s="198"/>
      <c r="EL325" s="198"/>
      <c r="EM325" s="198"/>
      <c r="EN325" s="198"/>
      <c r="EO325" s="198"/>
      <c r="EP325" s="198"/>
      <c r="EQ325" s="198"/>
      <c r="ER325" s="198"/>
      <c r="ES325" s="198"/>
      <c r="ET325" s="198"/>
      <c r="EU325" s="198"/>
      <c r="EV325" s="198"/>
      <c r="EW325" s="198"/>
      <c r="EX325" s="198"/>
      <c r="EY325" s="198"/>
      <c r="EZ325" s="198"/>
      <c r="FA325" s="198"/>
      <c r="FB325" s="198"/>
      <c r="FC325" s="198"/>
      <c r="FD325" s="198"/>
      <c r="FE325" s="198"/>
      <c r="FF325" s="198"/>
      <c r="FG325" s="198"/>
      <c r="FH325" s="198"/>
      <c r="FI325" s="198"/>
      <c r="FJ325" s="198"/>
      <c r="FK325" s="198"/>
      <c r="FL325" s="198"/>
      <c r="FM325" s="198"/>
      <c r="FN325" s="198"/>
      <c r="FO325" s="198"/>
      <c r="FP325" s="198"/>
      <c r="FQ325" s="198"/>
      <c r="FR325" s="198"/>
      <c r="FS325" s="198"/>
      <c r="FT325" s="198"/>
      <c r="FU325" s="198"/>
      <c r="FV325" s="198"/>
      <c r="FW325" s="198"/>
    </row>
    <row r="326" spans="1:179" s="200" customFormat="1" ht="135" x14ac:dyDescent="0.25">
      <c r="A326" s="194">
        <f t="shared" si="4"/>
        <v>311</v>
      </c>
      <c r="B326" s="195" t="s">
        <v>1139</v>
      </c>
      <c r="C326" s="196" t="s">
        <v>237</v>
      </c>
      <c r="D326" s="197">
        <v>0</v>
      </c>
      <c r="E326" s="197"/>
      <c r="F326" s="197">
        <v>0.15</v>
      </c>
      <c r="G326" s="197">
        <v>2012</v>
      </c>
      <c r="H326" s="197">
        <v>2014</v>
      </c>
      <c r="I326" s="197" t="s">
        <v>265</v>
      </c>
      <c r="J326" s="197" t="s">
        <v>265</v>
      </c>
      <c r="K326" s="197" t="s">
        <v>265</v>
      </c>
      <c r="L326" s="197" t="s">
        <v>265</v>
      </c>
      <c r="M326" s="198"/>
      <c r="N326" s="198"/>
      <c r="O326" s="198"/>
      <c r="P326" s="198"/>
      <c r="Q326" s="198"/>
      <c r="R326" s="198"/>
      <c r="S326" s="198"/>
      <c r="T326" s="198"/>
      <c r="U326" s="198"/>
      <c r="V326" s="198"/>
      <c r="W326" s="198"/>
      <c r="X326" s="198"/>
      <c r="Y326" s="198"/>
      <c r="Z326" s="198"/>
      <c r="AA326" s="198"/>
      <c r="AB326" s="198"/>
      <c r="AC326" s="198"/>
      <c r="AD326" s="198"/>
      <c r="AE326" s="198"/>
      <c r="AF326" s="198"/>
      <c r="AG326" s="198"/>
      <c r="AH326" s="198"/>
      <c r="AI326" s="198"/>
      <c r="AJ326" s="198"/>
      <c r="AK326" s="198"/>
      <c r="AL326" s="198"/>
      <c r="AM326" s="198"/>
      <c r="AN326" s="198"/>
      <c r="AO326" s="198"/>
      <c r="AP326" s="198"/>
      <c r="AQ326" s="198"/>
      <c r="AR326" s="198"/>
      <c r="AS326" s="198"/>
      <c r="AT326" s="198"/>
      <c r="AU326" s="198"/>
      <c r="AV326" s="198"/>
      <c r="AW326" s="198"/>
      <c r="AX326" s="198"/>
      <c r="AY326" s="198"/>
      <c r="AZ326" s="198"/>
      <c r="BA326" s="198"/>
      <c r="BB326" s="198"/>
      <c r="BC326" s="198"/>
      <c r="BD326" s="198"/>
      <c r="BE326" s="198"/>
      <c r="BF326" s="198"/>
      <c r="BG326" s="198"/>
      <c r="BH326" s="198"/>
      <c r="BI326" s="198"/>
      <c r="BJ326" s="198"/>
      <c r="BK326" s="198"/>
      <c r="BL326" s="198"/>
      <c r="BM326" s="198"/>
      <c r="BN326" s="198"/>
      <c r="BO326" s="198"/>
      <c r="BP326" s="198"/>
      <c r="BQ326" s="198"/>
      <c r="BR326" s="198"/>
      <c r="BS326" s="198"/>
      <c r="BT326" s="198"/>
      <c r="BU326" s="198"/>
      <c r="BV326" s="198"/>
      <c r="BW326" s="198"/>
      <c r="BX326" s="198"/>
      <c r="BY326" s="198"/>
      <c r="BZ326" s="198"/>
      <c r="CA326" s="198"/>
      <c r="CB326" s="198"/>
      <c r="CC326" s="198"/>
      <c r="CD326" s="198"/>
      <c r="CE326" s="198"/>
      <c r="CF326" s="198"/>
      <c r="CG326" s="198"/>
      <c r="CH326" s="198"/>
      <c r="CI326" s="198"/>
      <c r="CJ326" s="198"/>
      <c r="CK326" s="198"/>
      <c r="CL326" s="198"/>
      <c r="CM326" s="198"/>
      <c r="CN326" s="198"/>
      <c r="CO326" s="198"/>
      <c r="CP326" s="198"/>
      <c r="CQ326" s="198"/>
      <c r="CR326" s="198"/>
      <c r="CS326" s="198"/>
      <c r="CT326" s="198"/>
      <c r="CU326" s="198"/>
      <c r="CV326" s="198"/>
      <c r="CW326" s="198"/>
      <c r="CX326" s="198"/>
      <c r="CY326" s="198"/>
      <c r="CZ326" s="198"/>
      <c r="DA326" s="198"/>
      <c r="DB326" s="198"/>
      <c r="DC326" s="198"/>
      <c r="DD326" s="198"/>
      <c r="DE326" s="198"/>
      <c r="DF326" s="198"/>
      <c r="DG326" s="198"/>
      <c r="DH326" s="198"/>
      <c r="DI326" s="198"/>
      <c r="DJ326" s="198"/>
      <c r="DK326" s="198"/>
      <c r="DL326" s="198"/>
      <c r="DM326" s="198"/>
      <c r="DN326" s="198"/>
      <c r="DO326" s="198"/>
      <c r="DP326" s="198"/>
      <c r="DQ326" s="198"/>
      <c r="DR326" s="198"/>
      <c r="DS326" s="198"/>
      <c r="DT326" s="198"/>
      <c r="DU326" s="198"/>
      <c r="DV326" s="198"/>
      <c r="DW326" s="198"/>
      <c r="DX326" s="198"/>
      <c r="DY326" s="198"/>
      <c r="DZ326" s="198"/>
      <c r="EA326" s="198"/>
      <c r="EB326" s="198"/>
      <c r="EC326" s="198"/>
      <c r="ED326" s="198"/>
      <c r="EE326" s="198"/>
      <c r="EF326" s="198"/>
      <c r="EG326" s="198"/>
      <c r="EH326" s="198"/>
      <c r="EI326" s="198"/>
      <c r="EJ326" s="198"/>
      <c r="EK326" s="198"/>
      <c r="EL326" s="198"/>
      <c r="EM326" s="198"/>
      <c r="EN326" s="198"/>
      <c r="EO326" s="198"/>
      <c r="EP326" s="198"/>
      <c r="EQ326" s="198"/>
      <c r="ER326" s="198"/>
      <c r="ES326" s="198"/>
      <c r="ET326" s="198"/>
      <c r="EU326" s="198"/>
      <c r="EV326" s="198"/>
      <c r="EW326" s="198"/>
      <c r="EX326" s="198"/>
      <c r="EY326" s="198"/>
      <c r="EZ326" s="198"/>
      <c r="FA326" s="198"/>
      <c r="FB326" s="198"/>
      <c r="FC326" s="198"/>
      <c r="FD326" s="198"/>
      <c r="FE326" s="198"/>
      <c r="FF326" s="198"/>
      <c r="FG326" s="198"/>
      <c r="FH326" s="198"/>
      <c r="FI326" s="198"/>
      <c r="FJ326" s="198"/>
      <c r="FK326" s="198"/>
      <c r="FL326" s="198"/>
      <c r="FM326" s="198"/>
      <c r="FN326" s="198"/>
      <c r="FO326" s="198"/>
      <c r="FP326" s="198"/>
      <c r="FQ326" s="198"/>
      <c r="FR326" s="198"/>
      <c r="FS326" s="198"/>
      <c r="FT326" s="198"/>
      <c r="FU326" s="198"/>
      <c r="FV326" s="198"/>
      <c r="FW326" s="198"/>
    </row>
    <row r="327" spans="1:179" s="200" customFormat="1" ht="150" x14ac:dyDescent="0.25">
      <c r="A327" s="194">
        <f t="shared" si="4"/>
        <v>312</v>
      </c>
      <c r="B327" s="195" t="s">
        <v>1137</v>
      </c>
      <c r="C327" s="196" t="s">
        <v>237</v>
      </c>
      <c r="D327" s="197">
        <v>0</v>
      </c>
      <c r="E327" s="197"/>
      <c r="F327" s="197">
        <v>2.19</v>
      </c>
      <c r="G327" s="197">
        <v>2012</v>
      </c>
      <c r="H327" s="197">
        <v>2015</v>
      </c>
      <c r="I327" s="197" t="s">
        <v>265</v>
      </c>
      <c r="J327" s="197" t="s">
        <v>265</v>
      </c>
      <c r="K327" s="197" t="s">
        <v>265</v>
      </c>
      <c r="L327" s="197" t="s">
        <v>265</v>
      </c>
      <c r="M327" s="198"/>
      <c r="N327" s="198"/>
      <c r="O327" s="198"/>
      <c r="P327" s="198"/>
      <c r="Q327" s="198"/>
      <c r="R327" s="198"/>
      <c r="S327" s="198"/>
      <c r="T327" s="198"/>
      <c r="U327" s="198"/>
      <c r="V327" s="198"/>
      <c r="W327" s="198"/>
      <c r="X327" s="198"/>
      <c r="Y327" s="198"/>
      <c r="Z327" s="198"/>
      <c r="AA327" s="198"/>
      <c r="AB327" s="198"/>
      <c r="AC327" s="198"/>
      <c r="AD327" s="198"/>
      <c r="AE327" s="198"/>
      <c r="AF327" s="198"/>
      <c r="AG327" s="198"/>
      <c r="AH327" s="198"/>
      <c r="AI327" s="198"/>
      <c r="AJ327" s="198"/>
      <c r="AK327" s="198"/>
      <c r="AL327" s="198"/>
      <c r="AM327" s="198"/>
      <c r="AN327" s="198"/>
      <c r="AO327" s="198"/>
      <c r="AP327" s="198"/>
      <c r="AQ327" s="198"/>
      <c r="AR327" s="198"/>
      <c r="AS327" s="198"/>
      <c r="AT327" s="198"/>
      <c r="AU327" s="198"/>
      <c r="AV327" s="198"/>
      <c r="AW327" s="198"/>
      <c r="AX327" s="198"/>
      <c r="AY327" s="198"/>
      <c r="AZ327" s="198"/>
      <c r="BA327" s="198"/>
      <c r="BB327" s="198"/>
      <c r="BC327" s="198"/>
      <c r="BD327" s="198"/>
      <c r="BE327" s="198"/>
      <c r="BF327" s="198"/>
      <c r="BG327" s="198"/>
      <c r="BH327" s="198"/>
      <c r="BI327" s="198"/>
      <c r="BJ327" s="198"/>
      <c r="BK327" s="198"/>
      <c r="BL327" s="198"/>
      <c r="BM327" s="198"/>
      <c r="BN327" s="198"/>
      <c r="BO327" s="198"/>
      <c r="BP327" s="198"/>
      <c r="BQ327" s="198"/>
      <c r="BR327" s="198"/>
      <c r="BS327" s="198"/>
      <c r="BT327" s="198"/>
      <c r="BU327" s="198"/>
      <c r="BV327" s="198"/>
      <c r="BW327" s="198"/>
      <c r="BX327" s="198"/>
      <c r="BY327" s="198"/>
      <c r="BZ327" s="198"/>
      <c r="CA327" s="198"/>
      <c r="CB327" s="198"/>
      <c r="CC327" s="198"/>
      <c r="CD327" s="198"/>
      <c r="CE327" s="198"/>
      <c r="CF327" s="198"/>
      <c r="CG327" s="198"/>
      <c r="CH327" s="198"/>
      <c r="CI327" s="198"/>
      <c r="CJ327" s="198"/>
      <c r="CK327" s="198"/>
      <c r="CL327" s="198"/>
      <c r="CM327" s="198"/>
      <c r="CN327" s="198"/>
      <c r="CO327" s="198"/>
      <c r="CP327" s="198"/>
      <c r="CQ327" s="198"/>
      <c r="CR327" s="198"/>
      <c r="CS327" s="198"/>
      <c r="CT327" s="198"/>
      <c r="CU327" s="198"/>
      <c r="CV327" s="198"/>
      <c r="CW327" s="198"/>
      <c r="CX327" s="198"/>
      <c r="CY327" s="198"/>
      <c r="CZ327" s="198"/>
      <c r="DA327" s="198"/>
      <c r="DB327" s="198"/>
      <c r="DC327" s="198"/>
      <c r="DD327" s="198"/>
      <c r="DE327" s="198"/>
      <c r="DF327" s="198"/>
      <c r="DG327" s="198"/>
      <c r="DH327" s="198"/>
      <c r="DI327" s="198"/>
      <c r="DJ327" s="198"/>
      <c r="DK327" s="198"/>
      <c r="DL327" s="198"/>
      <c r="DM327" s="198"/>
      <c r="DN327" s="198"/>
      <c r="DO327" s="198"/>
      <c r="DP327" s="198"/>
      <c r="DQ327" s="198"/>
      <c r="DR327" s="198"/>
      <c r="DS327" s="198"/>
      <c r="DT327" s="198"/>
      <c r="DU327" s="198"/>
      <c r="DV327" s="198"/>
      <c r="DW327" s="198"/>
      <c r="DX327" s="198"/>
      <c r="DY327" s="198"/>
      <c r="DZ327" s="198"/>
      <c r="EA327" s="198"/>
      <c r="EB327" s="198"/>
      <c r="EC327" s="198"/>
      <c r="ED327" s="198"/>
      <c r="EE327" s="198"/>
      <c r="EF327" s="198"/>
      <c r="EG327" s="198"/>
      <c r="EH327" s="198"/>
      <c r="EI327" s="198"/>
      <c r="EJ327" s="198"/>
      <c r="EK327" s="198"/>
      <c r="EL327" s="198"/>
      <c r="EM327" s="198"/>
      <c r="EN327" s="198"/>
      <c r="EO327" s="198"/>
      <c r="EP327" s="198"/>
      <c r="EQ327" s="198"/>
      <c r="ER327" s="198"/>
      <c r="ES327" s="198"/>
      <c r="ET327" s="198"/>
      <c r="EU327" s="198"/>
      <c r="EV327" s="198"/>
      <c r="EW327" s="198"/>
      <c r="EX327" s="198"/>
      <c r="EY327" s="198"/>
      <c r="EZ327" s="198"/>
      <c r="FA327" s="198"/>
      <c r="FB327" s="198"/>
      <c r="FC327" s="198"/>
      <c r="FD327" s="198"/>
      <c r="FE327" s="198"/>
      <c r="FF327" s="198"/>
      <c r="FG327" s="198"/>
      <c r="FH327" s="198"/>
      <c r="FI327" s="198"/>
      <c r="FJ327" s="198"/>
      <c r="FK327" s="198"/>
      <c r="FL327" s="198"/>
      <c r="FM327" s="198"/>
      <c r="FN327" s="198"/>
      <c r="FO327" s="198"/>
      <c r="FP327" s="198"/>
      <c r="FQ327" s="198"/>
      <c r="FR327" s="198"/>
      <c r="FS327" s="198"/>
      <c r="FT327" s="198"/>
      <c r="FU327" s="198"/>
      <c r="FV327" s="198"/>
      <c r="FW327" s="198"/>
    </row>
    <row r="328" spans="1:179" s="200" customFormat="1" ht="135" x14ac:dyDescent="0.25">
      <c r="A328" s="194">
        <f t="shared" si="4"/>
        <v>313</v>
      </c>
      <c r="B328" s="195" t="s">
        <v>1686</v>
      </c>
      <c r="C328" s="196" t="s">
        <v>237</v>
      </c>
      <c r="D328" s="197">
        <v>0</v>
      </c>
      <c r="E328" s="197"/>
      <c r="F328" s="197">
        <v>12.6</v>
      </c>
      <c r="G328" s="197">
        <v>2012</v>
      </c>
      <c r="H328" s="197">
        <v>2014</v>
      </c>
      <c r="I328" s="197" t="s">
        <v>265</v>
      </c>
      <c r="J328" s="197" t="s">
        <v>265</v>
      </c>
      <c r="K328" s="197" t="s">
        <v>265</v>
      </c>
      <c r="L328" s="197" t="s">
        <v>265</v>
      </c>
      <c r="M328" s="198"/>
      <c r="N328" s="198"/>
      <c r="O328" s="198"/>
      <c r="P328" s="198"/>
      <c r="Q328" s="198"/>
      <c r="R328" s="198"/>
      <c r="S328" s="198"/>
      <c r="T328" s="198"/>
      <c r="U328" s="198"/>
      <c r="V328" s="198"/>
      <c r="W328" s="198"/>
      <c r="X328" s="198"/>
      <c r="Y328" s="198"/>
      <c r="Z328" s="198"/>
      <c r="AA328" s="198"/>
      <c r="AB328" s="198"/>
      <c r="AC328" s="198"/>
      <c r="AD328" s="198"/>
      <c r="AE328" s="198"/>
      <c r="AF328" s="198"/>
      <c r="AG328" s="198"/>
      <c r="AH328" s="198"/>
      <c r="AI328" s="198"/>
      <c r="AJ328" s="198"/>
      <c r="AK328" s="198"/>
      <c r="AL328" s="198"/>
      <c r="AM328" s="198"/>
      <c r="AN328" s="198"/>
      <c r="AO328" s="198"/>
      <c r="AP328" s="198"/>
      <c r="AQ328" s="198"/>
      <c r="AR328" s="198"/>
      <c r="AS328" s="198"/>
      <c r="AT328" s="198"/>
      <c r="AU328" s="198"/>
      <c r="AV328" s="198"/>
      <c r="AW328" s="198"/>
      <c r="AX328" s="198"/>
      <c r="AY328" s="198"/>
      <c r="AZ328" s="198"/>
      <c r="BA328" s="198"/>
      <c r="BB328" s="198"/>
      <c r="BC328" s="198"/>
      <c r="BD328" s="198"/>
      <c r="BE328" s="198"/>
      <c r="BF328" s="198"/>
      <c r="BG328" s="198"/>
      <c r="BH328" s="198"/>
      <c r="BI328" s="198"/>
      <c r="BJ328" s="198"/>
      <c r="BK328" s="198"/>
      <c r="BL328" s="198"/>
      <c r="BM328" s="198"/>
      <c r="BN328" s="198"/>
      <c r="BO328" s="198"/>
      <c r="BP328" s="198"/>
      <c r="BQ328" s="198"/>
      <c r="BR328" s="198"/>
      <c r="BS328" s="198"/>
      <c r="BT328" s="198"/>
      <c r="BU328" s="198"/>
      <c r="BV328" s="198"/>
      <c r="BW328" s="198"/>
      <c r="BX328" s="198"/>
      <c r="BY328" s="198"/>
      <c r="BZ328" s="198"/>
      <c r="CA328" s="198"/>
      <c r="CB328" s="198"/>
      <c r="CC328" s="198"/>
      <c r="CD328" s="198"/>
      <c r="CE328" s="198"/>
      <c r="CF328" s="198"/>
      <c r="CG328" s="198"/>
      <c r="CH328" s="198"/>
      <c r="CI328" s="198"/>
      <c r="CJ328" s="198"/>
      <c r="CK328" s="198"/>
      <c r="CL328" s="198"/>
      <c r="CM328" s="198"/>
      <c r="CN328" s="198"/>
      <c r="CO328" s="198"/>
      <c r="CP328" s="198"/>
      <c r="CQ328" s="198"/>
      <c r="CR328" s="198"/>
      <c r="CS328" s="198"/>
      <c r="CT328" s="198"/>
      <c r="CU328" s="198"/>
      <c r="CV328" s="198"/>
      <c r="CW328" s="198"/>
      <c r="CX328" s="198"/>
      <c r="CY328" s="198"/>
      <c r="CZ328" s="198"/>
      <c r="DA328" s="198"/>
      <c r="DB328" s="198"/>
      <c r="DC328" s="198"/>
      <c r="DD328" s="198"/>
      <c r="DE328" s="198"/>
      <c r="DF328" s="198"/>
      <c r="DG328" s="198"/>
      <c r="DH328" s="198"/>
      <c r="DI328" s="198"/>
      <c r="DJ328" s="198"/>
      <c r="DK328" s="198"/>
      <c r="DL328" s="198"/>
      <c r="DM328" s="198"/>
      <c r="DN328" s="198"/>
      <c r="DO328" s="198"/>
      <c r="DP328" s="198"/>
      <c r="DQ328" s="198"/>
      <c r="DR328" s="198"/>
      <c r="DS328" s="198"/>
      <c r="DT328" s="198"/>
      <c r="DU328" s="198"/>
      <c r="DV328" s="198"/>
      <c r="DW328" s="198"/>
      <c r="DX328" s="198"/>
      <c r="DY328" s="198"/>
      <c r="DZ328" s="198"/>
      <c r="EA328" s="198"/>
      <c r="EB328" s="198"/>
      <c r="EC328" s="198"/>
      <c r="ED328" s="198"/>
      <c r="EE328" s="198"/>
      <c r="EF328" s="198"/>
      <c r="EG328" s="198"/>
      <c r="EH328" s="198"/>
      <c r="EI328" s="198"/>
      <c r="EJ328" s="198"/>
      <c r="EK328" s="198"/>
      <c r="EL328" s="198"/>
      <c r="EM328" s="198"/>
      <c r="EN328" s="198"/>
      <c r="EO328" s="198"/>
      <c r="EP328" s="198"/>
      <c r="EQ328" s="198"/>
      <c r="ER328" s="198"/>
      <c r="ES328" s="198"/>
      <c r="ET328" s="198"/>
      <c r="EU328" s="198"/>
      <c r="EV328" s="198"/>
      <c r="EW328" s="198"/>
      <c r="EX328" s="198"/>
      <c r="EY328" s="198"/>
      <c r="EZ328" s="198"/>
      <c r="FA328" s="198"/>
      <c r="FB328" s="198"/>
      <c r="FC328" s="198"/>
      <c r="FD328" s="198"/>
      <c r="FE328" s="198"/>
      <c r="FF328" s="198"/>
      <c r="FG328" s="198"/>
      <c r="FH328" s="198"/>
      <c r="FI328" s="198"/>
      <c r="FJ328" s="198"/>
      <c r="FK328" s="198"/>
      <c r="FL328" s="198"/>
      <c r="FM328" s="198"/>
      <c r="FN328" s="198"/>
      <c r="FO328" s="198"/>
      <c r="FP328" s="198"/>
      <c r="FQ328" s="198"/>
      <c r="FR328" s="198"/>
      <c r="FS328" s="198"/>
      <c r="FT328" s="198"/>
      <c r="FU328" s="198"/>
      <c r="FV328" s="198"/>
      <c r="FW328" s="198"/>
    </row>
    <row r="329" spans="1:179" s="200" customFormat="1" ht="165" x14ac:dyDescent="0.25">
      <c r="A329" s="194">
        <f t="shared" si="4"/>
        <v>314</v>
      </c>
      <c r="B329" s="195" t="s">
        <v>1687</v>
      </c>
      <c r="C329" s="196" t="s">
        <v>237</v>
      </c>
      <c r="D329" s="197">
        <v>0</v>
      </c>
      <c r="E329" s="197"/>
      <c r="F329" s="197">
        <v>9.39</v>
      </c>
      <c r="G329" s="197">
        <v>2012</v>
      </c>
      <c r="H329" s="197">
        <v>2014</v>
      </c>
      <c r="I329" s="197" t="s">
        <v>265</v>
      </c>
      <c r="J329" s="197" t="s">
        <v>265</v>
      </c>
      <c r="K329" s="197" t="s">
        <v>265</v>
      </c>
      <c r="L329" s="197" t="s">
        <v>265</v>
      </c>
      <c r="M329" s="198"/>
      <c r="N329" s="198"/>
      <c r="O329" s="198"/>
      <c r="P329" s="198"/>
      <c r="Q329" s="198"/>
      <c r="R329" s="198"/>
      <c r="S329" s="198"/>
      <c r="T329" s="198"/>
      <c r="U329" s="198"/>
      <c r="V329" s="198"/>
      <c r="W329" s="198"/>
      <c r="X329" s="198"/>
      <c r="Y329" s="198"/>
      <c r="Z329" s="198"/>
      <c r="AA329" s="198"/>
      <c r="AB329" s="198"/>
      <c r="AC329" s="198"/>
      <c r="AD329" s="198"/>
      <c r="AE329" s="198"/>
      <c r="AF329" s="198"/>
      <c r="AG329" s="198"/>
      <c r="AH329" s="198"/>
      <c r="AI329" s="198"/>
      <c r="AJ329" s="198"/>
      <c r="AK329" s="198"/>
      <c r="AL329" s="198"/>
      <c r="AM329" s="198"/>
      <c r="AN329" s="198"/>
      <c r="AO329" s="198"/>
      <c r="AP329" s="198"/>
      <c r="AQ329" s="198"/>
      <c r="AR329" s="198"/>
      <c r="AS329" s="198"/>
      <c r="AT329" s="198"/>
      <c r="AU329" s="198"/>
      <c r="AV329" s="198"/>
      <c r="AW329" s="198"/>
      <c r="AX329" s="198"/>
      <c r="AY329" s="198"/>
      <c r="AZ329" s="198"/>
      <c r="BA329" s="198"/>
      <c r="BB329" s="198"/>
      <c r="BC329" s="198"/>
      <c r="BD329" s="198"/>
      <c r="BE329" s="198"/>
      <c r="BF329" s="198"/>
      <c r="BG329" s="198"/>
      <c r="BH329" s="198"/>
      <c r="BI329" s="198"/>
      <c r="BJ329" s="198"/>
      <c r="BK329" s="198"/>
      <c r="BL329" s="198"/>
      <c r="BM329" s="198"/>
      <c r="BN329" s="198"/>
      <c r="BO329" s="198"/>
      <c r="BP329" s="198"/>
      <c r="BQ329" s="198"/>
      <c r="BR329" s="198"/>
      <c r="BS329" s="198"/>
      <c r="BT329" s="198"/>
      <c r="BU329" s="198"/>
      <c r="BV329" s="198"/>
      <c r="BW329" s="198"/>
      <c r="BX329" s="198"/>
      <c r="BY329" s="198"/>
      <c r="BZ329" s="198"/>
      <c r="CA329" s="198"/>
      <c r="CB329" s="198"/>
      <c r="CC329" s="198"/>
      <c r="CD329" s="198"/>
      <c r="CE329" s="198"/>
      <c r="CF329" s="198"/>
      <c r="CG329" s="198"/>
      <c r="CH329" s="198"/>
      <c r="CI329" s="198"/>
      <c r="CJ329" s="198"/>
      <c r="CK329" s="198"/>
      <c r="CL329" s="198"/>
      <c r="CM329" s="198"/>
      <c r="CN329" s="198"/>
      <c r="CO329" s="198"/>
      <c r="CP329" s="198"/>
      <c r="CQ329" s="198"/>
      <c r="CR329" s="198"/>
      <c r="CS329" s="198"/>
      <c r="CT329" s="198"/>
      <c r="CU329" s="198"/>
      <c r="CV329" s="198"/>
      <c r="CW329" s="198"/>
      <c r="CX329" s="198"/>
      <c r="CY329" s="198"/>
      <c r="CZ329" s="198"/>
      <c r="DA329" s="198"/>
      <c r="DB329" s="198"/>
      <c r="DC329" s="198"/>
      <c r="DD329" s="198"/>
      <c r="DE329" s="198"/>
      <c r="DF329" s="198"/>
      <c r="DG329" s="198"/>
      <c r="DH329" s="198"/>
      <c r="DI329" s="198"/>
      <c r="DJ329" s="198"/>
      <c r="DK329" s="198"/>
      <c r="DL329" s="198"/>
      <c r="DM329" s="198"/>
      <c r="DN329" s="198"/>
      <c r="DO329" s="198"/>
      <c r="DP329" s="198"/>
      <c r="DQ329" s="198"/>
      <c r="DR329" s="198"/>
      <c r="DS329" s="198"/>
      <c r="DT329" s="198"/>
      <c r="DU329" s="198"/>
      <c r="DV329" s="198"/>
      <c r="DW329" s="198"/>
      <c r="DX329" s="198"/>
      <c r="DY329" s="198"/>
      <c r="DZ329" s="198"/>
      <c r="EA329" s="198"/>
      <c r="EB329" s="198"/>
      <c r="EC329" s="198"/>
      <c r="ED329" s="198"/>
      <c r="EE329" s="198"/>
      <c r="EF329" s="198"/>
      <c r="EG329" s="198"/>
      <c r="EH329" s="198"/>
      <c r="EI329" s="198"/>
      <c r="EJ329" s="198"/>
      <c r="EK329" s="198"/>
      <c r="EL329" s="198"/>
      <c r="EM329" s="198"/>
      <c r="EN329" s="198"/>
      <c r="EO329" s="198"/>
      <c r="EP329" s="198"/>
      <c r="EQ329" s="198"/>
      <c r="ER329" s="198"/>
      <c r="ES329" s="198"/>
      <c r="ET329" s="198"/>
      <c r="EU329" s="198"/>
      <c r="EV329" s="198"/>
      <c r="EW329" s="198"/>
      <c r="EX329" s="198"/>
      <c r="EY329" s="198"/>
      <c r="EZ329" s="198"/>
      <c r="FA329" s="198"/>
      <c r="FB329" s="198"/>
      <c r="FC329" s="198"/>
      <c r="FD329" s="198"/>
      <c r="FE329" s="198"/>
      <c r="FF329" s="198"/>
      <c r="FG329" s="198"/>
      <c r="FH329" s="198"/>
      <c r="FI329" s="198"/>
      <c r="FJ329" s="198"/>
      <c r="FK329" s="198"/>
      <c r="FL329" s="198"/>
      <c r="FM329" s="198"/>
      <c r="FN329" s="198"/>
      <c r="FO329" s="198"/>
      <c r="FP329" s="198"/>
      <c r="FQ329" s="198"/>
      <c r="FR329" s="198"/>
      <c r="FS329" s="198"/>
      <c r="FT329" s="198"/>
      <c r="FU329" s="198"/>
      <c r="FV329" s="198"/>
      <c r="FW329" s="198"/>
    </row>
    <row r="330" spans="1:179" s="200" customFormat="1" ht="135" x14ac:dyDescent="0.25">
      <c r="A330" s="194">
        <f t="shared" si="4"/>
        <v>315</v>
      </c>
      <c r="B330" s="195" t="s">
        <v>1144</v>
      </c>
      <c r="C330" s="196" t="s">
        <v>237</v>
      </c>
      <c r="D330" s="197">
        <v>0</v>
      </c>
      <c r="E330" s="197"/>
      <c r="F330" s="197">
        <v>1.54</v>
      </c>
      <c r="G330" s="197">
        <v>2014</v>
      </c>
      <c r="H330" s="197">
        <v>2015</v>
      </c>
      <c r="I330" s="197" t="s">
        <v>265</v>
      </c>
      <c r="J330" s="197" t="s">
        <v>266</v>
      </c>
      <c r="K330" s="197" t="s">
        <v>266</v>
      </c>
      <c r="L330" s="197" t="s">
        <v>266</v>
      </c>
      <c r="M330" s="198"/>
      <c r="N330" s="198"/>
      <c r="O330" s="198"/>
      <c r="P330" s="198"/>
      <c r="Q330" s="198"/>
      <c r="R330" s="198"/>
      <c r="S330" s="198"/>
      <c r="T330" s="198"/>
      <c r="U330" s="198"/>
      <c r="V330" s="198"/>
      <c r="W330" s="198"/>
      <c r="X330" s="198"/>
      <c r="Y330" s="198"/>
      <c r="Z330" s="198"/>
      <c r="AA330" s="198"/>
      <c r="AB330" s="198"/>
      <c r="AC330" s="198"/>
      <c r="AD330" s="198"/>
      <c r="AE330" s="198"/>
      <c r="AF330" s="198"/>
      <c r="AG330" s="198"/>
      <c r="AH330" s="198"/>
      <c r="AI330" s="198"/>
      <c r="AJ330" s="198"/>
      <c r="AK330" s="198"/>
      <c r="AL330" s="198"/>
      <c r="AM330" s="198"/>
      <c r="AN330" s="198"/>
      <c r="AO330" s="198"/>
      <c r="AP330" s="198"/>
      <c r="AQ330" s="198"/>
      <c r="AR330" s="198"/>
      <c r="AS330" s="198"/>
      <c r="AT330" s="198"/>
      <c r="AU330" s="198"/>
      <c r="AV330" s="198"/>
      <c r="AW330" s="198"/>
      <c r="AX330" s="198"/>
      <c r="AY330" s="198"/>
      <c r="AZ330" s="198"/>
      <c r="BA330" s="198"/>
      <c r="BB330" s="198"/>
      <c r="BC330" s="198"/>
      <c r="BD330" s="198"/>
      <c r="BE330" s="198"/>
      <c r="BF330" s="198"/>
      <c r="BG330" s="198"/>
      <c r="BH330" s="198"/>
      <c r="BI330" s="198"/>
      <c r="BJ330" s="198"/>
      <c r="BK330" s="198"/>
      <c r="BL330" s="198"/>
      <c r="BM330" s="198"/>
      <c r="BN330" s="198"/>
      <c r="BO330" s="198"/>
      <c r="BP330" s="198"/>
      <c r="BQ330" s="198"/>
      <c r="BR330" s="198"/>
      <c r="BS330" s="198"/>
      <c r="BT330" s="198"/>
      <c r="BU330" s="198"/>
      <c r="BV330" s="198"/>
      <c r="BW330" s="198"/>
      <c r="BX330" s="198"/>
      <c r="BY330" s="198"/>
      <c r="BZ330" s="198"/>
      <c r="CA330" s="198"/>
      <c r="CB330" s="198"/>
      <c r="CC330" s="198"/>
      <c r="CD330" s="198"/>
      <c r="CE330" s="198"/>
      <c r="CF330" s="198"/>
      <c r="CG330" s="198"/>
      <c r="CH330" s="198"/>
      <c r="CI330" s="198"/>
      <c r="CJ330" s="198"/>
      <c r="CK330" s="198"/>
      <c r="CL330" s="198"/>
      <c r="CM330" s="198"/>
      <c r="CN330" s="198"/>
      <c r="CO330" s="198"/>
      <c r="CP330" s="198"/>
      <c r="CQ330" s="198"/>
      <c r="CR330" s="198"/>
      <c r="CS330" s="198"/>
      <c r="CT330" s="198"/>
      <c r="CU330" s="198"/>
      <c r="CV330" s="198"/>
      <c r="CW330" s="198"/>
      <c r="CX330" s="198"/>
      <c r="CY330" s="198"/>
      <c r="CZ330" s="198"/>
      <c r="DA330" s="198"/>
      <c r="DB330" s="198"/>
      <c r="DC330" s="198"/>
      <c r="DD330" s="198"/>
      <c r="DE330" s="198"/>
      <c r="DF330" s="198"/>
      <c r="DG330" s="198"/>
      <c r="DH330" s="198"/>
      <c r="DI330" s="198"/>
      <c r="DJ330" s="198"/>
      <c r="DK330" s="198"/>
      <c r="DL330" s="198"/>
      <c r="DM330" s="198"/>
      <c r="DN330" s="198"/>
      <c r="DO330" s="198"/>
      <c r="DP330" s="198"/>
      <c r="DQ330" s="198"/>
      <c r="DR330" s="198"/>
      <c r="DS330" s="198"/>
      <c r="DT330" s="198"/>
      <c r="DU330" s="198"/>
      <c r="DV330" s="198"/>
      <c r="DW330" s="198"/>
      <c r="DX330" s="198"/>
      <c r="DY330" s="198"/>
      <c r="DZ330" s="198"/>
      <c r="EA330" s="198"/>
      <c r="EB330" s="198"/>
      <c r="EC330" s="198"/>
      <c r="ED330" s="198"/>
      <c r="EE330" s="198"/>
      <c r="EF330" s="198"/>
      <c r="EG330" s="198"/>
      <c r="EH330" s="198"/>
      <c r="EI330" s="198"/>
      <c r="EJ330" s="198"/>
      <c r="EK330" s="198"/>
      <c r="EL330" s="198"/>
      <c r="EM330" s="198"/>
      <c r="EN330" s="198"/>
      <c r="EO330" s="198"/>
      <c r="EP330" s="198"/>
      <c r="EQ330" s="198"/>
      <c r="ER330" s="198"/>
      <c r="ES330" s="198"/>
      <c r="ET330" s="198"/>
      <c r="EU330" s="198"/>
      <c r="EV330" s="198"/>
      <c r="EW330" s="198"/>
      <c r="EX330" s="198"/>
      <c r="EY330" s="198"/>
      <c r="EZ330" s="198"/>
      <c r="FA330" s="198"/>
      <c r="FB330" s="198"/>
      <c r="FC330" s="198"/>
      <c r="FD330" s="198"/>
      <c r="FE330" s="198"/>
      <c r="FF330" s="198"/>
      <c r="FG330" s="198"/>
      <c r="FH330" s="198"/>
      <c r="FI330" s="198"/>
      <c r="FJ330" s="198"/>
      <c r="FK330" s="198"/>
      <c r="FL330" s="198"/>
      <c r="FM330" s="198"/>
      <c r="FN330" s="198"/>
      <c r="FO330" s="198"/>
      <c r="FP330" s="198"/>
      <c r="FQ330" s="198"/>
      <c r="FR330" s="198"/>
      <c r="FS330" s="198"/>
      <c r="FT330" s="198"/>
      <c r="FU330" s="198"/>
      <c r="FV330" s="198"/>
      <c r="FW330" s="198"/>
    </row>
    <row r="331" spans="1:179" s="200" customFormat="1" ht="120" x14ac:dyDescent="0.25">
      <c r="A331" s="194">
        <f t="shared" si="4"/>
        <v>316</v>
      </c>
      <c r="B331" s="195" t="s">
        <v>1140</v>
      </c>
      <c r="C331" s="196" t="s">
        <v>237</v>
      </c>
      <c r="D331" s="197">
        <v>0</v>
      </c>
      <c r="E331" s="197"/>
      <c r="F331" s="197">
        <v>4.42</v>
      </c>
      <c r="G331" s="197">
        <v>2013</v>
      </c>
      <c r="H331" s="197">
        <v>2015</v>
      </c>
      <c r="I331" s="197" t="s">
        <v>265</v>
      </c>
      <c r="J331" s="197" t="s">
        <v>266</v>
      </c>
      <c r="K331" s="197" t="s">
        <v>266</v>
      </c>
      <c r="L331" s="197" t="s">
        <v>266</v>
      </c>
      <c r="M331" s="198"/>
      <c r="N331" s="198"/>
      <c r="O331" s="198"/>
      <c r="P331" s="198"/>
      <c r="Q331" s="198"/>
      <c r="R331" s="198"/>
      <c r="S331" s="198"/>
      <c r="T331" s="198"/>
      <c r="U331" s="198"/>
      <c r="V331" s="198"/>
      <c r="W331" s="198"/>
      <c r="X331" s="198"/>
      <c r="Y331" s="198"/>
      <c r="Z331" s="198"/>
      <c r="AA331" s="198"/>
      <c r="AB331" s="198"/>
      <c r="AC331" s="198"/>
      <c r="AD331" s="198"/>
      <c r="AE331" s="198"/>
      <c r="AF331" s="198"/>
      <c r="AG331" s="198"/>
      <c r="AH331" s="198"/>
      <c r="AI331" s="198"/>
      <c r="AJ331" s="198"/>
      <c r="AK331" s="198"/>
      <c r="AL331" s="198"/>
      <c r="AM331" s="198"/>
      <c r="AN331" s="198"/>
      <c r="AO331" s="198"/>
      <c r="AP331" s="198"/>
      <c r="AQ331" s="198"/>
      <c r="AR331" s="198"/>
      <c r="AS331" s="198"/>
      <c r="AT331" s="198"/>
      <c r="AU331" s="198"/>
      <c r="AV331" s="198"/>
      <c r="AW331" s="198"/>
      <c r="AX331" s="198"/>
      <c r="AY331" s="198"/>
      <c r="AZ331" s="198"/>
      <c r="BA331" s="198"/>
      <c r="BB331" s="198"/>
      <c r="BC331" s="198"/>
      <c r="BD331" s="198"/>
      <c r="BE331" s="198"/>
      <c r="BF331" s="198"/>
      <c r="BG331" s="198"/>
      <c r="BH331" s="198"/>
      <c r="BI331" s="198"/>
      <c r="BJ331" s="198"/>
      <c r="BK331" s="198"/>
      <c r="BL331" s="198"/>
      <c r="BM331" s="198"/>
      <c r="BN331" s="198"/>
      <c r="BO331" s="198"/>
      <c r="BP331" s="198"/>
      <c r="BQ331" s="198"/>
      <c r="BR331" s="198"/>
      <c r="BS331" s="198"/>
      <c r="BT331" s="198"/>
      <c r="BU331" s="198"/>
      <c r="BV331" s="198"/>
      <c r="BW331" s="198"/>
      <c r="BX331" s="198"/>
      <c r="BY331" s="198"/>
      <c r="BZ331" s="198"/>
      <c r="CA331" s="198"/>
      <c r="CB331" s="198"/>
      <c r="CC331" s="198"/>
      <c r="CD331" s="198"/>
      <c r="CE331" s="198"/>
      <c r="CF331" s="198"/>
      <c r="CG331" s="198"/>
      <c r="CH331" s="198"/>
      <c r="CI331" s="198"/>
      <c r="CJ331" s="198"/>
      <c r="CK331" s="198"/>
      <c r="CL331" s="198"/>
      <c r="CM331" s="198"/>
      <c r="CN331" s="198"/>
      <c r="CO331" s="198"/>
      <c r="CP331" s="198"/>
      <c r="CQ331" s="198"/>
      <c r="CR331" s="198"/>
      <c r="CS331" s="198"/>
      <c r="CT331" s="198"/>
      <c r="CU331" s="198"/>
      <c r="CV331" s="198"/>
      <c r="CW331" s="198"/>
      <c r="CX331" s="198"/>
      <c r="CY331" s="198"/>
      <c r="CZ331" s="198"/>
      <c r="DA331" s="198"/>
      <c r="DB331" s="198"/>
      <c r="DC331" s="198"/>
      <c r="DD331" s="198"/>
      <c r="DE331" s="198"/>
      <c r="DF331" s="198"/>
      <c r="DG331" s="198"/>
      <c r="DH331" s="198"/>
      <c r="DI331" s="198"/>
      <c r="DJ331" s="198"/>
      <c r="DK331" s="198"/>
      <c r="DL331" s="198"/>
      <c r="DM331" s="198"/>
      <c r="DN331" s="198"/>
      <c r="DO331" s="198"/>
      <c r="DP331" s="198"/>
      <c r="DQ331" s="198"/>
      <c r="DR331" s="198"/>
      <c r="DS331" s="198"/>
      <c r="DT331" s="198"/>
      <c r="DU331" s="198"/>
      <c r="DV331" s="198"/>
      <c r="DW331" s="198"/>
      <c r="DX331" s="198"/>
      <c r="DY331" s="198"/>
      <c r="DZ331" s="198"/>
      <c r="EA331" s="198"/>
      <c r="EB331" s="198"/>
      <c r="EC331" s="198"/>
      <c r="ED331" s="198"/>
      <c r="EE331" s="198"/>
      <c r="EF331" s="198"/>
      <c r="EG331" s="198"/>
      <c r="EH331" s="198"/>
      <c r="EI331" s="198"/>
      <c r="EJ331" s="198"/>
      <c r="EK331" s="198"/>
      <c r="EL331" s="198"/>
      <c r="EM331" s="198"/>
      <c r="EN331" s="198"/>
      <c r="EO331" s="198"/>
      <c r="EP331" s="198"/>
      <c r="EQ331" s="198"/>
      <c r="ER331" s="198"/>
      <c r="ES331" s="198"/>
      <c r="ET331" s="198"/>
      <c r="EU331" s="198"/>
      <c r="EV331" s="198"/>
      <c r="EW331" s="198"/>
      <c r="EX331" s="198"/>
      <c r="EY331" s="198"/>
      <c r="EZ331" s="198"/>
      <c r="FA331" s="198"/>
      <c r="FB331" s="198"/>
      <c r="FC331" s="198"/>
      <c r="FD331" s="198"/>
      <c r="FE331" s="198"/>
      <c r="FF331" s="198"/>
      <c r="FG331" s="198"/>
      <c r="FH331" s="198"/>
      <c r="FI331" s="198"/>
      <c r="FJ331" s="198"/>
      <c r="FK331" s="198"/>
      <c r="FL331" s="198"/>
      <c r="FM331" s="198"/>
      <c r="FN331" s="198"/>
      <c r="FO331" s="198"/>
      <c r="FP331" s="198"/>
      <c r="FQ331" s="198"/>
      <c r="FR331" s="198"/>
      <c r="FS331" s="198"/>
      <c r="FT331" s="198"/>
      <c r="FU331" s="198"/>
      <c r="FV331" s="198"/>
      <c r="FW331" s="198"/>
    </row>
    <row r="332" spans="1:179" s="200" customFormat="1" ht="75" x14ac:dyDescent="0.25">
      <c r="A332" s="194">
        <f t="shared" si="4"/>
        <v>317</v>
      </c>
      <c r="B332" s="195" t="s">
        <v>1143</v>
      </c>
      <c r="C332" s="196" t="s">
        <v>237</v>
      </c>
      <c r="D332" s="197">
        <v>0</v>
      </c>
      <c r="E332" s="197"/>
      <c r="F332" s="197">
        <v>8.5030000000000001</v>
      </c>
      <c r="G332" s="197">
        <v>2013</v>
      </c>
      <c r="H332" s="197">
        <v>2014</v>
      </c>
      <c r="I332" s="197" t="s">
        <v>265</v>
      </c>
      <c r="J332" s="197" t="s">
        <v>266</v>
      </c>
      <c r="K332" s="197" t="s">
        <v>266</v>
      </c>
      <c r="L332" s="197" t="s">
        <v>266</v>
      </c>
      <c r="M332" s="198"/>
      <c r="N332" s="198"/>
      <c r="O332" s="198"/>
      <c r="P332" s="198"/>
      <c r="Q332" s="198"/>
      <c r="R332" s="198"/>
      <c r="S332" s="198"/>
      <c r="T332" s="198"/>
      <c r="U332" s="198"/>
      <c r="V332" s="198"/>
      <c r="W332" s="198"/>
      <c r="X332" s="198"/>
      <c r="Y332" s="198"/>
      <c r="Z332" s="198"/>
      <c r="AA332" s="198"/>
      <c r="AB332" s="198"/>
      <c r="AC332" s="198"/>
      <c r="AD332" s="198"/>
      <c r="AE332" s="198"/>
      <c r="AF332" s="198"/>
      <c r="AG332" s="198"/>
      <c r="AH332" s="198"/>
      <c r="AI332" s="198"/>
      <c r="AJ332" s="198"/>
      <c r="AK332" s="198"/>
      <c r="AL332" s="198"/>
      <c r="AM332" s="198"/>
      <c r="AN332" s="198"/>
      <c r="AO332" s="198"/>
      <c r="AP332" s="198"/>
      <c r="AQ332" s="198"/>
      <c r="AR332" s="198"/>
      <c r="AS332" s="198"/>
      <c r="AT332" s="198"/>
      <c r="AU332" s="198"/>
      <c r="AV332" s="198"/>
      <c r="AW332" s="198"/>
      <c r="AX332" s="198"/>
      <c r="AY332" s="198"/>
      <c r="AZ332" s="198"/>
      <c r="BA332" s="198"/>
      <c r="BB332" s="198"/>
      <c r="BC332" s="198"/>
      <c r="BD332" s="198"/>
      <c r="BE332" s="198"/>
      <c r="BF332" s="198"/>
      <c r="BG332" s="198"/>
      <c r="BH332" s="198"/>
      <c r="BI332" s="198"/>
      <c r="BJ332" s="198"/>
      <c r="BK332" s="198"/>
      <c r="BL332" s="198"/>
      <c r="BM332" s="198"/>
      <c r="BN332" s="198"/>
      <c r="BO332" s="198"/>
      <c r="BP332" s="198"/>
      <c r="BQ332" s="198"/>
      <c r="BR332" s="198"/>
      <c r="BS332" s="198"/>
      <c r="BT332" s="198"/>
      <c r="BU332" s="198"/>
      <c r="BV332" s="198"/>
      <c r="BW332" s="198"/>
      <c r="BX332" s="198"/>
      <c r="BY332" s="198"/>
      <c r="BZ332" s="198"/>
      <c r="CA332" s="198"/>
      <c r="CB332" s="198"/>
      <c r="CC332" s="198"/>
      <c r="CD332" s="198"/>
      <c r="CE332" s="198"/>
      <c r="CF332" s="198"/>
      <c r="CG332" s="198"/>
      <c r="CH332" s="198"/>
      <c r="CI332" s="198"/>
      <c r="CJ332" s="198"/>
      <c r="CK332" s="198"/>
      <c r="CL332" s="198"/>
      <c r="CM332" s="198"/>
      <c r="CN332" s="198"/>
      <c r="CO332" s="198"/>
      <c r="CP332" s="198"/>
      <c r="CQ332" s="198"/>
      <c r="CR332" s="198"/>
      <c r="CS332" s="198"/>
      <c r="CT332" s="198"/>
      <c r="CU332" s="198"/>
      <c r="CV332" s="198"/>
      <c r="CW332" s="198"/>
      <c r="CX332" s="198"/>
      <c r="CY332" s="198"/>
      <c r="CZ332" s="198"/>
      <c r="DA332" s="198"/>
      <c r="DB332" s="198"/>
      <c r="DC332" s="198"/>
      <c r="DD332" s="198"/>
      <c r="DE332" s="198"/>
      <c r="DF332" s="198"/>
      <c r="DG332" s="198"/>
      <c r="DH332" s="198"/>
      <c r="DI332" s="198"/>
      <c r="DJ332" s="198"/>
      <c r="DK332" s="198"/>
      <c r="DL332" s="198"/>
      <c r="DM332" s="198"/>
      <c r="DN332" s="198"/>
      <c r="DO332" s="198"/>
      <c r="DP332" s="198"/>
      <c r="DQ332" s="198"/>
      <c r="DR332" s="198"/>
      <c r="DS332" s="198"/>
      <c r="DT332" s="198"/>
      <c r="DU332" s="198"/>
      <c r="DV332" s="198"/>
      <c r="DW332" s="198"/>
      <c r="DX332" s="198"/>
      <c r="DY332" s="198"/>
      <c r="DZ332" s="198"/>
      <c r="EA332" s="198"/>
      <c r="EB332" s="198"/>
      <c r="EC332" s="198"/>
      <c r="ED332" s="198"/>
      <c r="EE332" s="198"/>
      <c r="EF332" s="198"/>
      <c r="EG332" s="198"/>
      <c r="EH332" s="198"/>
      <c r="EI332" s="198"/>
      <c r="EJ332" s="198"/>
      <c r="EK332" s="198"/>
      <c r="EL332" s="198"/>
      <c r="EM332" s="198"/>
      <c r="EN332" s="198"/>
      <c r="EO332" s="198"/>
      <c r="EP332" s="198"/>
      <c r="EQ332" s="198"/>
      <c r="ER332" s="198"/>
      <c r="ES332" s="198"/>
      <c r="ET332" s="198"/>
      <c r="EU332" s="198"/>
      <c r="EV332" s="198"/>
      <c r="EW332" s="198"/>
      <c r="EX332" s="198"/>
      <c r="EY332" s="198"/>
      <c r="EZ332" s="198"/>
      <c r="FA332" s="198"/>
      <c r="FB332" s="198"/>
      <c r="FC332" s="198"/>
      <c r="FD332" s="198"/>
      <c r="FE332" s="198"/>
      <c r="FF332" s="198"/>
      <c r="FG332" s="198"/>
      <c r="FH332" s="198"/>
      <c r="FI332" s="198"/>
      <c r="FJ332" s="198"/>
      <c r="FK332" s="198"/>
      <c r="FL332" s="198"/>
      <c r="FM332" s="198"/>
      <c r="FN332" s="198"/>
      <c r="FO332" s="198"/>
      <c r="FP332" s="198"/>
      <c r="FQ332" s="198"/>
      <c r="FR332" s="198"/>
      <c r="FS332" s="198"/>
      <c r="FT332" s="198"/>
      <c r="FU332" s="198"/>
      <c r="FV332" s="198"/>
      <c r="FW332" s="198"/>
    </row>
    <row r="333" spans="1:179" s="200" customFormat="1" ht="135" x14ac:dyDescent="0.25">
      <c r="A333" s="194">
        <f t="shared" si="4"/>
        <v>318</v>
      </c>
      <c r="B333" s="195" t="s">
        <v>1142</v>
      </c>
      <c r="C333" s="196" t="s">
        <v>237</v>
      </c>
      <c r="D333" s="197">
        <v>5</v>
      </c>
      <c r="E333" s="197"/>
      <c r="F333" s="197">
        <v>3.2</v>
      </c>
      <c r="G333" s="197">
        <v>2015</v>
      </c>
      <c r="H333" s="197">
        <v>2018</v>
      </c>
      <c r="I333" s="197" t="s">
        <v>265</v>
      </c>
      <c r="J333" s="197" t="s">
        <v>266</v>
      </c>
      <c r="K333" s="197" t="s">
        <v>266</v>
      </c>
      <c r="L333" s="197" t="s">
        <v>266</v>
      </c>
      <c r="M333" s="198"/>
      <c r="N333" s="198"/>
      <c r="O333" s="198"/>
      <c r="P333" s="198"/>
      <c r="Q333" s="198"/>
      <c r="R333" s="198"/>
      <c r="S333" s="198"/>
      <c r="T333" s="198"/>
      <c r="U333" s="198"/>
      <c r="V333" s="198"/>
      <c r="W333" s="198"/>
      <c r="X333" s="198"/>
      <c r="Y333" s="198"/>
      <c r="Z333" s="198"/>
      <c r="AA333" s="198"/>
      <c r="AB333" s="198"/>
      <c r="AC333" s="198"/>
      <c r="AD333" s="198"/>
      <c r="AE333" s="198"/>
      <c r="AF333" s="198"/>
      <c r="AG333" s="198"/>
      <c r="AH333" s="198"/>
      <c r="AI333" s="198"/>
      <c r="AJ333" s="198"/>
      <c r="AK333" s="198"/>
      <c r="AL333" s="198"/>
      <c r="AM333" s="198"/>
      <c r="AN333" s="198"/>
      <c r="AO333" s="198"/>
      <c r="AP333" s="198"/>
      <c r="AQ333" s="198"/>
      <c r="AR333" s="198"/>
      <c r="AS333" s="198"/>
      <c r="AT333" s="198"/>
      <c r="AU333" s="198"/>
      <c r="AV333" s="198"/>
      <c r="AW333" s="198"/>
      <c r="AX333" s="198"/>
      <c r="AY333" s="198"/>
      <c r="AZ333" s="198"/>
      <c r="BA333" s="198"/>
      <c r="BB333" s="198"/>
      <c r="BC333" s="198"/>
      <c r="BD333" s="198"/>
      <c r="BE333" s="198"/>
      <c r="BF333" s="198"/>
      <c r="BG333" s="198"/>
      <c r="BH333" s="198"/>
      <c r="BI333" s="198"/>
      <c r="BJ333" s="198"/>
      <c r="BK333" s="198"/>
      <c r="BL333" s="198"/>
      <c r="BM333" s="198"/>
      <c r="BN333" s="198"/>
      <c r="BO333" s="198"/>
      <c r="BP333" s="198"/>
      <c r="BQ333" s="198"/>
      <c r="BR333" s="198"/>
      <c r="BS333" s="198"/>
      <c r="BT333" s="198"/>
      <c r="BU333" s="198"/>
      <c r="BV333" s="198"/>
      <c r="BW333" s="198"/>
      <c r="BX333" s="198"/>
      <c r="BY333" s="198"/>
      <c r="BZ333" s="198"/>
      <c r="CA333" s="198"/>
      <c r="CB333" s="198"/>
      <c r="CC333" s="198"/>
      <c r="CD333" s="198"/>
      <c r="CE333" s="198"/>
      <c r="CF333" s="198"/>
      <c r="CG333" s="198"/>
      <c r="CH333" s="198"/>
      <c r="CI333" s="198"/>
      <c r="CJ333" s="198"/>
      <c r="CK333" s="198"/>
      <c r="CL333" s="198"/>
      <c r="CM333" s="198"/>
      <c r="CN333" s="198"/>
      <c r="CO333" s="198"/>
      <c r="CP333" s="198"/>
      <c r="CQ333" s="198"/>
      <c r="CR333" s="198"/>
      <c r="CS333" s="198"/>
      <c r="CT333" s="198"/>
      <c r="CU333" s="198"/>
      <c r="CV333" s="198"/>
      <c r="CW333" s="198"/>
      <c r="CX333" s="198"/>
      <c r="CY333" s="198"/>
      <c r="CZ333" s="198"/>
      <c r="DA333" s="198"/>
      <c r="DB333" s="198"/>
      <c r="DC333" s="198"/>
      <c r="DD333" s="198"/>
      <c r="DE333" s="198"/>
      <c r="DF333" s="198"/>
      <c r="DG333" s="198"/>
      <c r="DH333" s="198"/>
      <c r="DI333" s="198"/>
      <c r="DJ333" s="198"/>
      <c r="DK333" s="198"/>
      <c r="DL333" s="198"/>
      <c r="DM333" s="198"/>
      <c r="DN333" s="198"/>
      <c r="DO333" s="198"/>
      <c r="DP333" s="198"/>
      <c r="DQ333" s="198"/>
      <c r="DR333" s="198"/>
      <c r="DS333" s="198"/>
      <c r="DT333" s="198"/>
      <c r="DU333" s="198"/>
      <c r="DV333" s="198"/>
      <c r="DW333" s="198"/>
      <c r="DX333" s="198"/>
      <c r="DY333" s="198"/>
      <c r="DZ333" s="198"/>
      <c r="EA333" s="198"/>
      <c r="EB333" s="198"/>
      <c r="EC333" s="198"/>
      <c r="ED333" s="198"/>
      <c r="EE333" s="198"/>
      <c r="EF333" s="198"/>
      <c r="EG333" s="198"/>
      <c r="EH333" s="198"/>
      <c r="EI333" s="198"/>
      <c r="EJ333" s="198"/>
      <c r="EK333" s="198"/>
      <c r="EL333" s="198"/>
      <c r="EM333" s="198"/>
      <c r="EN333" s="198"/>
      <c r="EO333" s="198"/>
      <c r="EP333" s="198"/>
      <c r="EQ333" s="198"/>
      <c r="ER333" s="198"/>
      <c r="ES333" s="198"/>
      <c r="ET333" s="198"/>
      <c r="EU333" s="198"/>
      <c r="EV333" s="198"/>
      <c r="EW333" s="198"/>
      <c r="EX333" s="198"/>
      <c r="EY333" s="198"/>
      <c r="EZ333" s="198"/>
      <c r="FA333" s="198"/>
      <c r="FB333" s="198"/>
      <c r="FC333" s="198"/>
      <c r="FD333" s="198"/>
      <c r="FE333" s="198"/>
      <c r="FF333" s="198"/>
      <c r="FG333" s="198"/>
      <c r="FH333" s="198"/>
      <c r="FI333" s="198"/>
      <c r="FJ333" s="198"/>
      <c r="FK333" s="198"/>
      <c r="FL333" s="198"/>
      <c r="FM333" s="198"/>
      <c r="FN333" s="198"/>
      <c r="FO333" s="198"/>
      <c r="FP333" s="198"/>
      <c r="FQ333" s="198"/>
      <c r="FR333" s="198"/>
      <c r="FS333" s="198"/>
      <c r="FT333" s="198"/>
      <c r="FU333" s="198"/>
      <c r="FV333" s="198"/>
      <c r="FW333" s="198"/>
    </row>
    <row r="334" spans="1:179" s="200" customFormat="1" ht="105" x14ac:dyDescent="0.25">
      <c r="A334" s="194">
        <f t="shared" si="4"/>
        <v>319</v>
      </c>
      <c r="B334" s="195" t="s">
        <v>1145</v>
      </c>
      <c r="C334" s="196" t="s">
        <v>237</v>
      </c>
      <c r="D334" s="197">
        <v>0</v>
      </c>
      <c r="E334" s="197"/>
      <c r="F334" s="197">
        <v>0</v>
      </c>
      <c r="G334" s="197">
        <v>2013</v>
      </c>
      <c r="H334" s="197">
        <v>2014</v>
      </c>
      <c r="I334" s="197" t="s">
        <v>265</v>
      </c>
      <c r="J334" s="197" t="s">
        <v>266</v>
      </c>
      <c r="K334" s="197" t="s">
        <v>266</v>
      </c>
      <c r="L334" s="197" t="s">
        <v>266</v>
      </c>
      <c r="M334" s="198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8"/>
      <c r="Z334" s="198"/>
      <c r="AA334" s="198"/>
      <c r="AB334" s="198"/>
      <c r="AC334" s="198"/>
      <c r="AD334" s="198"/>
      <c r="AE334" s="198"/>
      <c r="AF334" s="198"/>
      <c r="AG334" s="198"/>
      <c r="AH334" s="198"/>
      <c r="AI334" s="198"/>
      <c r="AJ334" s="198"/>
      <c r="AK334" s="198"/>
      <c r="AL334" s="198"/>
      <c r="AM334" s="198"/>
      <c r="AN334" s="198"/>
      <c r="AO334" s="198"/>
      <c r="AP334" s="198"/>
      <c r="AQ334" s="198"/>
      <c r="AR334" s="198"/>
      <c r="AS334" s="198"/>
      <c r="AT334" s="198"/>
      <c r="AU334" s="198"/>
      <c r="AV334" s="198"/>
      <c r="AW334" s="198"/>
      <c r="AX334" s="198"/>
      <c r="AY334" s="198"/>
      <c r="AZ334" s="198"/>
      <c r="BA334" s="198"/>
      <c r="BB334" s="198"/>
      <c r="BC334" s="198"/>
      <c r="BD334" s="198"/>
      <c r="BE334" s="198"/>
      <c r="BF334" s="198"/>
      <c r="BG334" s="198"/>
      <c r="BH334" s="198"/>
      <c r="BI334" s="198"/>
      <c r="BJ334" s="198"/>
      <c r="BK334" s="198"/>
      <c r="BL334" s="198"/>
      <c r="BM334" s="198"/>
      <c r="BN334" s="198"/>
      <c r="BO334" s="198"/>
      <c r="BP334" s="198"/>
      <c r="BQ334" s="198"/>
      <c r="BR334" s="198"/>
      <c r="BS334" s="198"/>
      <c r="BT334" s="198"/>
      <c r="BU334" s="198"/>
      <c r="BV334" s="198"/>
      <c r="BW334" s="198"/>
      <c r="BX334" s="198"/>
      <c r="BY334" s="198"/>
      <c r="BZ334" s="198"/>
      <c r="CA334" s="198"/>
      <c r="CB334" s="198"/>
      <c r="CC334" s="198"/>
      <c r="CD334" s="198"/>
      <c r="CE334" s="198"/>
      <c r="CF334" s="198"/>
      <c r="CG334" s="198"/>
      <c r="CH334" s="198"/>
      <c r="CI334" s="198"/>
      <c r="CJ334" s="198"/>
      <c r="CK334" s="198"/>
      <c r="CL334" s="198"/>
      <c r="CM334" s="198"/>
      <c r="CN334" s="198"/>
      <c r="CO334" s="198"/>
      <c r="CP334" s="198"/>
      <c r="CQ334" s="198"/>
      <c r="CR334" s="198"/>
      <c r="CS334" s="198"/>
      <c r="CT334" s="198"/>
      <c r="CU334" s="198"/>
      <c r="CV334" s="198"/>
      <c r="CW334" s="198"/>
      <c r="CX334" s="198"/>
      <c r="CY334" s="198"/>
      <c r="CZ334" s="198"/>
      <c r="DA334" s="198"/>
      <c r="DB334" s="198"/>
      <c r="DC334" s="198"/>
      <c r="DD334" s="198"/>
      <c r="DE334" s="198"/>
      <c r="DF334" s="198"/>
      <c r="DG334" s="198"/>
      <c r="DH334" s="198"/>
      <c r="DI334" s="198"/>
      <c r="DJ334" s="198"/>
      <c r="DK334" s="198"/>
      <c r="DL334" s="198"/>
      <c r="DM334" s="198"/>
      <c r="DN334" s="198"/>
      <c r="DO334" s="198"/>
      <c r="DP334" s="198"/>
      <c r="DQ334" s="198"/>
      <c r="DR334" s="198"/>
      <c r="DS334" s="198"/>
      <c r="DT334" s="198"/>
      <c r="DU334" s="198"/>
      <c r="DV334" s="198"/>
      <c r="DW334" s="198"/>
      <c r="DX334" s="198"/>
      <c r="DY334" s="198"/>
      <c r="DZ334" s="198"/>
      <c r="EA334" s="198"/>
      <c r="EB334" s="198"/>
      <c r="EC334" s="198"/>
      <c r="ED334" s="198"/>
      <c r="EE334" s="198"/>
      <c r="EF334" s="198"/>
      <c r="EG334" s="198"/>
      <c r="EH334" s="198"/>
      <c r="EI334" s="198"/>
      <c r="EJ334" s="198"/>
      <c r="EK334" s="198"/>
      <c r="EL334" s="198"/>
      <c r="EM334" s="198"/>
      <c r="EN334" s="198"/>
      <c r="EO334" s="198"/>
      <c r="EP334" s="198"/>
      <c r="EQ334" s="198"/>
      <c r="ER334" s="198"/>
      <c r="ES334" s="198"/>
      <c r="ET334" s="198"/>
      <c r="EU334" s="198"/>
      <c r="EV334" s="198"/>
      <c r="EW334" s="198"/>
      <c r="EX334" s="198"/>
      <c r="EY334" s="198"/>
      <c r="EZ334" s="198"/>
      <c r="FA334" s="198"/>
      <c r="FB334" s="198"/>
      <c r="FC334" s="198"/>
      <c r="FD334" s="198"/>
      <c r="FE334" s="198"/>
      <c r="FF334" s="198"/>
      <c r="FG334" s="198"/>
      <c r="FH334" s="198"/>
      <c r="FI334" s="198"/>
      <c r="FJ334" s="198"/>
      <c r="FK334" s="198"/>
      <c r="FL334" s="198"/>
      <c r="FM334" s="198"/>
      <c r="FN334" s="198"/>
      <c r="FO334" s="198"/>
      <c r="FP334" s="198"/>
      <c r="FQ334" s="198"/>
      <c r="FR334" s="198"/>
      <c r="FS334" s="198"/>
      <c r="FT334" s="198"/>
      <c r="FU334" s="198"/>
      <c r="FV334" s="198"/>
      <c r="FW334" s="198"/>
    </row>
    <row r="335" spans="1:179" s="200" customFormat="1" ht="150" x14ac:dyDescent="0.25">
      <c r="A335" s="194">
        <f t="shared" si="4"/>
        <v>320</v>
      </c>
      <c r="B335" s="195" t="s">
        <v>1146</v>
      </c>
      <c r="C335" s="196" t="s">
        <v>237</v>
      </c>
      <c r="D335" s="197">
        <v>0</v>
      </c>
      <c r="E335" s="197"/>
      <c r="F335" s="197">
        <v>0</v>
      </c>
      <c r="G335" s="197">
        <v>2014</v>
      </c>
      <c r="H335" s="197">
        <v>2020</v>
      </c>
      <c r="I335" s="197" t="s">
        <v>265</v>
      </c>
      <c r="J335" s="197" t="s">
        <v>265</v>
      </c>
      <c r="K335" s="197" t="s">
        <v>265</v>
      </c>
      <c r="L335" s="197" t="s">
        <v>265</v>
      </c>
      <c r="M335" s="198"/>
      <c r="N335" s="198"/>
      <c r="O335" s="198"/>
      <c r="P335" s="198"/>
      <c r="Q335" s="198"/>
      <c r="R335" s="198"/>
      <c r="S335" s="198"/>
      <c r="T335" s="198"/>
      <c r="U335" s="198"/>
      <c r="V335" s="198"/>
      <c r="W335" s="198"/>
      <c r="X335" s="198"/>
      <c r="Y335" s="198"/>
      <c r="Z335" s="198"/>
      <c r="AA335" s="198"/>
      <c r="AB335" s="198"/>
      <c r="AC335" s="198"/>
      <c r="AD335" s="198"/>
      <c r="AE335" s="198"/>
      <c r="AF335" s="198"/>
      <c r="AG335" s="198"/>
      <c r="AH335" s="198"/>
      <c r="AI335" s="198"/>
      <c r="AJ335" s="198"/>
      <c r="AK335" s="198"/>
      <c r="AL335" s="198"/>
      <c r="AM335" s="198"/>
      <c r="AN335" s="198"/>
      <c r="AO335" s="198"/>
      <c r="AP335" s="198"/>
      <c r="AQ335" s="198"/>
      <c r="AR335" s="198"/>
      <c r="AS335" s="198"/>
      <c r="AT335" s="198"/>
      <c r="AU335" s="198"/>
      <c r="AV335" s="198"/>
      <c r="AW335" s="198"/>
      <c r="AX335" s="198"/>
      <c r="AY335" s="198"/>
      <c r="AZ335" s="198"/>
      <c r="BA335" s="198"/>
      <c r="BB335" s="198"/>
      <c r="BC335" s="198"/>
      <c r="BD335" s="198"/>
      <c r="BE335" s="198"/>
      <c r="BF335" s="198"/>
      <c r="BG335" s="198"/>
      <c r="BH335" s="198"/>
      <c r="BI335" s="198"/>
      <c r="BJ335" s="198"/>
      <c r="BK335" s="198"/>
      <c r="BL335" s="198"/>
      <c r="BM335" s="198"/>
      <c r="BN335" s="198"/>
      <c r="BO335" s="198"/>
      <c r="BP335" s="198"/>
      <c r="BQ335" s="198"/>
      <c r="BR335" s="198"/>
      <c r="BS335" s="198"/>
      <c r="BT335" s="198"/>
      <c r="BU335" s="198"/>
      <c r="BV335" s="198"/>
      <c r="BW335" s="198"/>
      <c r="BX335" s="198"/>
      <c r="BY335" s="198"/>
      <c r="BZ335" s="198"/>
      <c r="CA335" s="198"/>
      <c r="CB335" s="198"/>
      <c r="CC335" s="198"/>
      <c r="CD335" s="198"/>
      <c r="CE335" s="198"/>
      <c r="CF335" s="198"/>
      <c r="CG335" s="198"/>
      <c r="CH335" s="198"/>
      <c r="CI335" s="198"/>
      <c r="CJ335" s="198"/>
      <c r="CK335" s="198"/>
      <c r="CL335" s="198"/>
      <c r="CM335" s="198"/>
      <c r="CN335" s="198"/>
      <c r="CO335" s="198"/>
      <c r="CP335" s="198"/>
      <c r="CQ335" s="198"/>
      <c r="CR335" s="198"/>
      <c r="CS335" s="198"/>
      <c r="CT335" s="198"/>
      <c r="CU335" s="198"/>
      <c r="CV335" s="198"/>
      <c r="CW335" s="198"/>
      <c r="CX335" s="198"/>
      <c r="CY335" s="198"/>
      <c r="CZ335" s="198"/>
      <c r="DA335" s="198"/>
      <c r="DB335" s="198"/>
      <c r="DC335" s="198"/>
      <c r="DD335" s="198"/>
      <c r="DE335" s="198"/>
      <c r="DF335" s="198"/>
      <c r="DG335" s="198"/>
      <c r="DH335" s="198"/>
      <c r="DI335" s="198"/>
      <c r="DJ335" s="198"/>
      <c r="DK335" s="198"/>
      <c r="DL335" s="198"/>
      <c r="DM335" s="198"/>
      <c r="DN335" s="198"/>
      <c r="DO335" s="198"/>
      <c r="DP335" s="198"/>
      <c r="DQ335" s="198"/>
      <c r="DR335" s="198"/>
      <c r="DS335" s="198"/>
      <c r="DT335" s="198"/>
      <c r="DU335" s="198"/>
      <c r="DV335" s="198"/>
      <c r="DW335" s="198"/>
      <c r="DX335" s="198"/>
      <c r="DY335" s="198"/>
      <c r="DZ335" s="198"/>
      <c r="EA335" s="198"/>
      <c r="EB335" s="198"/>
      <c r="EC335" s="198"/>
      <c r="ED335" s="198"/>
      <c r="EE335" s="198"/>
      <c r="EF335" s="198"/>
      <c r="EG335" s="198"/>
      <c r="EH335" s="198"/>
      <c r="EI335" s="198"/>
      <c r="EJ335" s="198"/>
      <c r="EK335" s="198"/>
      <c r="EL335" s="198"/>
      <c r="EM335" s="198"/>
      <c r="EN335" s="198"/>
      <c r="EO335" s="198"/>
      <c r="EP335" s="198"/>
      <c r="EQ335" s="198"/>
      <c r="ER335" s="198"/>
      <c r="ES335" s="198"/>
      <c r="ET335" s="198"/>
      <c r="EU335" s="198"/>
      <c r="EV335" s="198"/>
      <c r="EW335" s="198"/>
      <c r="EX335" s="198"/>
      <c r="EY335" s="198"/>
      <c r="EZ335" s="198"/>
      <c r="FA335" s="198"/>
      <c r="FB335" s="198"/>
      <c r="FC335" s="198"/>
      <c r="FD335" s="198"/>
      <c r="FE335" s="198"/>
      <c r="FF335" s="198"/>
      <c r="FG335" s="198"/>
      <c r="FH335" s="198"/>
      <c r="FI335" s="198"/>
      <c r="FJ335" s="198"/>
      <c r="FK335" s="198"/>
      <c r="FL335" s="198"/>
      <c r="FM335" s="198"/>
      <c r="FN335" s="198"/>
      <c r="FO335" s="198"/>
      <c r="FP335" s="198"/>
      <c r="FQ335" s="198"/>
      <c r="FR335" s="198"/>
      <c r="FS335" s="198"/>
      <c r="FT335" s="198"/>
      <c r="FU335" s="198"/>
      <c r="FV335" s="198"/>
      <c r="FW335" s="198"/>
    </row>
    <row r="336" spans="1:179" s="200" customFormat="1" ht="120" x14ac:dyDescent="0.25">
      <c r="A336" s="194">
        <f t="shared" si="4"/>
        <v>321</v>
      </c>
      <c r="B336" s="195" t="s">
        <v>1151</v>
      </c>
      <c r="C336" s="196" t="s">
        <v>237</v>
      </c>
      <c r="D336" s="197">
        <v>0</v>
      </c>
      <c r="E336" s="197"/>
      <c r="F336" s="197">
        <v>0</v>
      </c>
      <c r="G336" s="197">
        <v>2014</v>
      </c>
      <c r="H336" s="197">
        <v>2015</v>
      </c>
      <c r="I336" s="197" t="s">
        <v>265</v>
      </c>
      <c r="J336" s="197" t="s">
        <v>266</v>
      </c>
      <c r="K336" s="197" t="s">
        <v>375</v>
      </c>
      <c r="L336" s="197" t="s">
        <v>375</v>
      </c>
      <c r="M336" s="198"/>
      <c r="N336" s="198"/>
      <c r="O336" s="198"/>
      <c r="P336" s="198"/>
      <c r="Q336" s="198"/>
      <c r="R336" s="198"/>
      <c r="S336" s="198"/>
      <c r="T336" s="198"/>
      <c r="U336" s="198"/>
      <c r="V336" s="198"/>
      <c r="W336" s="198"/>
      <c r="X336" s="198"/>
      <c r="Y336" s="198"/>
      <c r="Z336" s="198"/>
      <c r="AA336" s="198"/>
      <c r="AB336" s="198"/>
      <c r="AC336" s="198"/>
      <c r="AD336" s="198"/>
      <c r="AE336" s="198"/>
      <c r="AF336" s="198"/>
      <c r="AG336" s="198"/>
      <c r="AH336" s="198"/>
      <c r="AI336" s="198"/>
      <c r="AJ336" s="198"/>
      <c r="AK336" s="198"/>
      <c r="AL336" s="198"/>
      <c r="AM336" s="198"/>
      <c r="AN336" s="198"/>
      <c r="AO336" s="198"/>
      <c r="AP336" s="198"/>
      <c r="AQ336" s="198"/>
      <c r="AR336" s="198"/>
      <c r="AS336" s="198"/>
      <c r="AT336" s="198"/>
      <c r="AU336" s="198"/>
      <c r="AV336" s="198"/>
      <c r="AW336" s="198"/>
      <c r="AX336" s="198"/>
      <c r="AY336" s="198"/>
      <c r="AZ336" s="198"/>
      <c r="BA336" s="198"/>
      <c r="BB336" s="198"/>
      <c r="BC336" s="198"/>
      <c r="BD336" s="198"/>
      <c r="BE336" s="198"/>
      <c r="BF336" s="198"/>
      <c r="BG336" s="198"/>
      <c r="BH336" s="198"/>
      <c r="BI336" s="198"/>
      <c r="BJ336" s="198"/>
      <c r="BK336" s="198"/>
      <c r="BL336" s="198"/>
      <c r="BM336" s="198"/>
      <c r="BN336" s="198"/>
      <c r="BO336" s="198"/>
      <c r="BP336" s="198"/>
      <c r="BQ336" s="198"/>
      <c r="BR336" s="198"/>
      <c r="BS336" s="198"/>
      <c r="BT336" s="198"/>
      <c r="BU336" s="198"/>
      <c r="BV336" s="198"/>
      <c r="BW336" s="198"/>
      <c r="BX336" s="198"/>
      <c r="BY336" s="198"/>
      <c r="BZ336" s="198"/>
      <c r="CA336" s="198"/>
      <c r="CB336" s="198"/>
      <c r="CC336" s="198"/>
      <c r="CD336" s="198"/>
      <c r="CE336" s="198"/>
      <c r="CF336" s="198"/>
      <c r="CG336" s="198"/>
      <c r="CH336" s="198"/>
      <c r="CI336" s="198"/>
      <c r="CJ336" s="198"/>
      <c r="CK336" s="198"/>
      <c r="CL336" s="198"/>
      <c r="CM336" s="198"/>
      <c r="CN336" s="198"/>
      <c r="CO336" s="198"/>
      <c r="CP336" s="198"/>
      <c r="CQ336" s="198"/>
      <c r="CR336" s="198"/>
      <c r="CS336" s="198"/>
      <c r="CT336" s="198"/>
      <c r="CU336" s="198"/>
      <c r="CV336" s="198"/>
      <c r="CW336" s="198"/>
      <c r="CX336" s="198"/>
      <c r="CY336" s="198"/>
      <c r="CZ336" s="198"/>
      <c r="DA336" s="198"/>
      <c r="DB336" s="198"/>
      <c r="DC336" s="198"/>
      <c r="DD336" s="198"/>
      <c r="DE336" s="198"/>
      <c r="DF336" s="198"/>
      <c r="DG336" s="198"/>
      <c r="DH336" s="198"/>
      <c r="DI336" s="198"/>
      <c r="DJ336" s="198"/>
      <c r="DK336" s="198"/>
      <c r="DL336" s="198"/>
      <c r="DM336" s="198"/>
      <c r="DN336" s="198"/>
      <c r="DO336" s="198"/>
      <c r="DP336" s="198"/>
      <c r="DQ336" s="198"/>
      <c r="DR336" s="198"/>
      <c r="DS336" s="198"/>
      <c r="DT336" s="198"/>
      <c r="DU336" s="198"/>
      <c r="DV336" s="198"/>
      <c r="DW336" s="198"/>
      <c r="DX336" s="198"/>
      <c r="DY336" s="198"/>
      <c r="DZ336" s="198"/>
      <c r="EA336" s="198"/>
      <c r="EB336" s="198"/>
      <c r="EC336" s="198"/>
      <c r="ED336" s="198"/>
      <c r="EE336" s="198"/>
      <c r="EF336" s="198"/>
      <c r="EG336" s="198"/>
      <c r="EH336" s="198"/>
      <c r="EI336" s="198"/>
      <c r="EJ336" s="198"/>
      <c r="EK336" s="198"/>
      <c r="EL336" s="198"/>
      <c r="EM336" s="198"/>
      <c r="EN336" s="198"/>
      <c r="EO336" s="198"/>
      <c r="EP336" s="198"/>
      <c r="EQ336" s="198"/>
      <c r="ER336" s="198"/>
      <c r="ES336" s="198"/>
      <c r="ET336" s="198"/>
      <c r="EU336" s="198"/>
      <c r="EV336" s="198"/>
      <c r="EW336" s="198"/>
      <c r="EX336" s="198"/>
      <c r="EY336" s="198"/>
      <c r="EZ336" s="198"/>
      <c r="FA336" s="198"/>
      <c r="FB336" s="198"/>
      <c r="FC336" s="198"/>
      <c r="FD336" s="198"/>
      <c r="FE336" s="198"/>
      <c r="FF336" s="198"/>
      <c r="FG336" s="198"/>
      <c r="FH336" s="198"/>
      <c r="FI336" s="198"/>
      <c r="FJ336" s="198"/>
      <c r="FK336" s="198"/>
      <c r="FL336" s="198"/>
      <c r="FM336" s="198"/>
      <c r="FN336" s="198"/>
      <c r="FO336" s="198"/>
      <c r="FP336" s="198"/>
      <c r="FQ336" s="198"/>
      <c r="FR336" s="198"/>
      <c r="FS336" s="198"/>
      <c r="FT336" s="198"/>
      <c r="FU336" s="198"/>
      <c r="FV336" s="198"/>
      <c r="FW336" s="198"/>
    </row>
    <row r="337" spans="1:179" s="200" customFormat="1" ht="120" x14ac:dyDescent="0.25">
      <c r="A337" s="194">
        <f t="shared" si="4"/>
        <v>322</v>
      </c>
      <c r="B337" s="195" t="s">
        <v>1158</v>
      </c>
      <c r="C337" s="196" t="s">
        <v>237</v>
      </c>
      <c r="D337" s="197">
        <v>0</v>
      </c>
      <c r="E337" s="197"/>
      <c r="F337" s="197">
        <v>3.6</v>
      </c>
      <c r="G337" s="197">
        <v>2014</v>
      </c>
      <c r="H337" s="197">
        <v>2015</v>
      </c>
      <c r="I337" s="197" t="s">
        <v>265</v>
      </c>
      <c r="J337" s="197" t="s">
        <v>266</v>
      </c>
      <c r="K337" s="197" t="s">
        <v>375</v>
      </c>
      <c r="L337" s="197" t="s">
        <v>375</v>
      </c>
      <c r="M337" s="198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8"/>
      <c r="Z337" s="198"/>
      <c r="AA337" s="198"/>
      <c r="AB337" s="198"/>
      <c r="AC337" s="198"/>
      <c r="AD337" s="198"/>
      <c r="AE337" s="198"/>
      <c r="AF337" s="198"/>
      <c r="AG337" s="198"/>
      <c r="AH337" s="198"/>
      <c r="AI337" s="198"/>
      <c r="AJ337" s="198"/>
      <c r="AK337" s="198"/>
      <c r="AL337" s="198"/>
      <c r="AM337" s="198"/>
      <c r="AN337" s="198"/>
      <c r="AO337" s="198"/>
      <c r="AP337" s="198"/>
      <c r="AQ337" s="198"/>
      <c r="AR337" s="198"/>
      <c r="AS337" s="198"/>
      <c r="AT337" s="198"/>
      <c r="AU337" s="198"/>
      <c r="AV337" s="198"/>
      <c r="AW337" s="198"/>
      <c r="AX337" s="198"/>
      <c r="AY337" s="198"/>
      <c r="AZ337" s="198"/>
      <c r="BA337" s="198"/>
      <c r="BB337" s="198"/>
      <c r="BC337" s="198"/>
      <c r="BD337" s="198"/>
      <c r="BE337" s="198"/>
      <c r="BF337" s="198"/>
      <c r="BG337" s="198"/>
      <c r="BH337" s="198"/>
      <c r="BI337" s="198"/>
      <c r="BJ337" s="198"/>
      <c r="BK337" s="198"/>
      <c r="BL337" s="198"/>
      <c r="BM337" s="198"/>
      <c r="BN337" s="198"/>
      <c r="BO337" s="198"/>
      <c r="BP337" s="198"/>
      <c r="BQ337" s="198"/>
      <c r="BR337" s="198"/>
      <c r="BS337" s="198"/>
      <c r="BT337" s="198"/>
      <c r="BU337" s="198"/>
      <c r="BV337" s="198"/>
      <c r="BW337" s="198"/>
      <c r="BX337" s="198"/>
      <c r="BY337" s="198"/>
      <c r="BZ337" s="198"/>
      <c r="CA337" s="198"/>
      <c r="CB337" s="198"/>
      <c r="CC337" s="198"/>
      <c r="CD337" s="198"/>
      <c r="CE337" s="198"/>
      <c r="CF337" s="198"/>
      <c r="CG337" s="198"/>
      <c r="CH337" s="198"/>
      <c r="CI337" s="198"/>
      <c r="CJ337" s="198"/>
      <c r="CK337" s="198"/>
      <c r="CL337" s="198"/>
      <c r="CM337" s="198"/>
      <c r="CN337" s="198"/>
      <c r="CO337" s="198"/>
      <c r="CP337" s="198"/>
      <c r="CQ337" s="198"/>
      <c r="CR337" s="198"/>
      <c r="CS337" s="198"/>
      <c r="CT337" s="198"/>
      <c r="CU337" s="198"/>
      <c r="CV337" s="198"/>
      <c r="CW337" s="198"/>
      <c r="CX337" s="198"/>
      <c r="CY337" s="198"/>
      <c r="CZ337" s="198"/>
      <c r="DA337" s="198"/>
      <c r="DB337" s="198"/>
      <c r="DC337" s="198"/>
      <c r="DD337" s="198"/>
      <c r="DE337" s="198"/>
      <c r="DF337" s="198"/>
      <c r="DG337" s="198"/>
      <c r="DH337" s="198"/>
      <c r="DI337" s="198"/>
      <c r="DJ337" s="198"/>
      <c r="DK337" s="198"/>
      <c r="DL337" s="198"/>
      <c r="DM337" s="198"/>
      <c r="DN337" s="198"/>
      <c r="DO337" s="198"/>
      <c r="DP337" s="198"/>
      <c r="DQ337" s="198"/>
      <c r="DR337" s="198"/>
      <c r="DS337" s="198"/>
      <c r="DT337" s="198"/>
      <c r="DU337" s="198"/>
      <c r="DV337" s="198"/>
      <c r="DW337" s="198"/>
      <c r="DX337" s="198"/>
      <c r="DY337" s="198"/>
      <c r="DZ337" s="198"/>
      <c r="EA337" s="198"/>
      <c r="EB337" s="198"/>
      <c r="EC337" s="198"/>
      <c r="ED337" s="198"/>
      <c r="EE337" s="198"/>
      <c r="EF337" s="198"/>
      <c r="EG337" s="198"/>
      <c r="EH337" s="198"/>
      <c r="EI337" s="198"/>
      <c r="EJ337" s="198"/>
      <c r="EK337" s="198"/>
      <c r="EL337" s="198"/>
      <c r="EM337" s="198"/>
      <c r="EN337" s="198"/>
      <c r="EO337" s="198"/>
      <c r="EP337" s="198"/>
      <c r="EQ337" s="198"/>
      <c r="ER337" s="198"/>
      <c r="ES337" s="198"/>
      <c r="ET337" s="198"/>
      <c r="EU337" s="198"/>
      <c r="EV337" s="198"/>
      <c r="EW337" s="198"/>
      <c r="EX337" s="198"/>
      <c r="EY337" s="198"/>
      <c r="EZ337" s="198"/>
      <c r="FA337" s="198"/>
      <c r="FB337" s="198"/>
      <c r="FC337" s="198"/>
      <c r="FD337" s="198"/>
      <c r="FE337" s="198"/>
      <c r="FF337" s="198"/>
      <c r="FG337" s="198"/>
      <c r="FH337" s="198"/>
      <c r="FI337" s="198"/>
      <c r="FJ337" s="198"/>
      <c r="FK337" s="198"/>
      <c r="FL337" s="198"/>
      <c r="FM337" s="198"/>
      <c r="FN337" s="198"/>
      <c r="FO337" s="198"/>
      <c r="FP337" s="198"/>
      <c r="FQ337" s="198"/>
      <c r="FR337" s="198"/>
      <c r="FS337" s="198"/>
      <c r="FT337" s="198"/>
      <c r="FU337" s="198"/>
      <c r="FV337" s="198"/>
      <c r="FW337" s="198"/>
    </row>
    <row r="338" spans="1:179" s="200" customFormat="1" ht="75" x14ac:dyDescent="0.25">
      <c r="A338" s="194">
        <f t="shared" ref="A338:A401" si="5">A337+1</f>
        <v>323</v>
      </c>
      <c r="B338" s="195" t="s">
        <v>1159</v>
      </c>
      <c r="C338" s="196" t="s">
        <v>237</v>
      </c>
      <c r="D338" s="197">
        <v>0</v>
      </c>
      <c r="E338" s="197"/>
      <c r="F338" s="197">
        <v>0.05</v>
      </c>
      <c r="G338" s="197">
        <v>2013</v>
      </c>
      <c r="H338" s="197">
        <v>2014</v>
      </c>
      <c r="I338" s="197" t="s">
        <v>265</v>
      </c>
      <c r="J338" s="197" t="s">
        <v>266</v>
      </c>
      <c r="K338" s="197" t="s">
        <v>266</v>
      </c>
      <c r="L338" s="197" t="s">
        <v>266</v>
      </c>
      <c r="M338" s="198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8"/>
      <c r="Z338" s="198"/>
      <c r="AA338" s="198"/>
      <c r="AB338" s="198"/>
      <c r="AC338" s="198"/>
      <c r="AD338" s="198"/>
      <c r="AE338" s="198"/>
      <c r="AF338" s="198"/>
      <c r="AG338" s="198"/>
      <c r="AH338" s="198"/>
      <c r="AI338" s="198"/>
      <c r="AJ338" s="198"/>
      <c r="AK338" s="198"/>
      <c r="AL338" s="198"/>
      <c r="AM338" s="198"/>
      <c r="AN338" s="198"/>
      <c r="AO338" s="198"/>
      <c r="AP338" s="198"/>
      <c r="AQ338" s="198"/>
      <c r="AR338" s="198"/>
      <c r="AS338" s="198"/>
      <c r="AT338" s="198"/>
      <c r="AU338" s="198"/>
      <c r="AV338" s="198"/>
      <c r="AW338" s="198"/>
      <c r="AX338" s="198"/>
      <c r="AY338" s="198"/>
      <c r="AZ338" s="198"/>
      <c r="BA338" s="198"/>
      <c r="BB338" s="198"/>
      <c r="BC338" s="198"/>
      <c r="BD338" s="198"/>
      <c r="BE338" s="198"/>
      <c r="BF338" s="198"/>
      <c r="BG338" s="198"/>
      <c r="BH338" s="198"/>
      <c r="BI338" s="198"/>
      <c r="BJ338" s="198"/>
      <c r="BK338" s="198"/>
      <c r="BL338" s="198"/>
      <c r="BM338" s="198"/>
      <c r="BN338" s="198"/>
      <c r="BO338" s="198"/>
      <c r="BP338" s="198"/>
      <c r="BQ338" s="198"/>
      <c r="BR338" s="198"/>
      <c r="BS338" s="198"/>
      <c r="BT338" s="198"/>
      <c r="BU338" s="198"/>
      <c r="BV338" s="198"/>
      <c r="BW338" s="198"/>
      <c r="BX338" s="198"/>
      <c r="BY338" s="198"/>
      <c r="BZ338" s="198"/>
      <c r="CA338" s="198"/>
      <c r="CB338" s="198"/>
      <c r="CC338" s="198"/>
      <c r="CD338" s="198"/>
      <c r="CE338" s="198"/>
      <c r="CF338" s="198"/>
      <c r="CG338" s="198"/>
      <c r="CH338" s="198"/>
      <c r="CI338" s="198"/>
      <c r="CJ338" s="198"/>
      <c r="CK338" s="198"/>
      <c r="CL338" s="198"/>
      <c r="CM338" s="198"/>
      <c r="CN338" s="198"/>
      <c r="CO338" s="198"/>
      <c r="CP338" s="198"/>
      <c r="CQ338" s="198"/>
      <c r="CR338" s="198"/>
      <c r="CS338" s="198"/>
      <c r="CT338" s="198"/>
      <c r="CU338" s="198"/>
      <c r="CV338" s="198"/>
      <c r="CW338" s="198"/>
      <c r="CX338" s="198"/>
      <c r="CY338" s="198"/>
      <c r="CZ338" s="198"/>
      <c r="DA338" s="198"/>
      <c r="DB338" s="198"/>
      <c r="DC338" s="198"/>
      <c r="DD338" s="198"/>
      <c r="DE338" s="198"/>
      <c r="DF338" s="198"/>
      <c r="DG338" s="198"/>
      <c r="DH338" s="198"/>
      <c r="DI338" s="198"/>
      <c r="DJ338" s="198"/>
      <c r="DK338" s="198"/>
      <c r="DL338" s="198"/>
      <c r="DM338" s="198"/>
      <c r="DN338" s="198"/>
      <c r="DO338" s="198"/>
      <c r="DP338" s="198"/>
      <c r="DQ338" s="198"/>
      <c r="DR338" s="198"/>
      <c r="DS338" s="198"/>
      <c r="DT338" s="198"/>
      <c r="DU338" s="198"/>
      <c r="DV338" s="198"/>
      <c r="DW338" s="198"/>
      <c r="DX338" s="198"/>
      <c r="DY338" s="198"/>
      <c r="DZ338" s="198"/>
      <c r="EA338" s="198"/>
      <c r="EB338" s="198"/>
      <c r="EC338" s="198"/>
      <c r="ED338" s="198"/>
      <c r="EE338" s="198"/>
      <c r="EF338" s="198"/>
      <c r="EG338" s="198"/>
      <c r="EH338" s="198"/>
      <c r="EI338" s="198"/>
      <c r="EJ338" s="198"/>
      <c r="EK338" s="198"/>
      <c r="EL338" s="198"/>
      <c r="EM338" s="198"/>
      <c r="EN338" s="198"/>
      <c r="EO338" s="198"/>
      <c r="EP338" s="198"/>
      <c r="EQ338" s="198"/>
      <c r="ER338" s="198"/>
      <c r="ES338" s="198"/>
      <c r="ET338" s="198"/>
      <c r="EU338" s="198"/>
      <c r="EV338" s="198"/>
      <c r="EW338" s="198"/>
      <c r="EX338" s="198"/>
      <c r="EY338" s="198"/>
      <c r="EZ338" s="198"/>
      <c r="FA338" s="198"/>
      <c r="FB338" s="198"/>
      <c r="FC338" s="198"/>
      <c r="FD338" s="198"/>
      <c r="FE338" s="198"/>
      <c r="FF338" s="198"/>
      <c r="FG338" s="198"/>
      <c r="FH338" s="198"/>
      <c r="FI338" s="198"/>
      <c r="FJ338" s="198"/>
      <c r="FK338" s="198"/>
      <c r="FL338" s="198"/>
      <c r="FM338" s="198"/>
      <c r="FN338" s="198"/>
      <c r="FO338" s="198"/>
      <c r="FP338" s="198"/>
      <c r="FQ338" s="198"/>
      <c r="FR338" s="198"/>
      <c r="FS338" s="198"/>
      <c r="FT338" s="198"/>
      <c r="FU338" s="198"/>
      <c r="FV338" s="198"/>
      <c r="FW338" s="198"/>
    </row>
    <row r="339" spans="1:179" s="200" customFormat="1" ht="135" x14ac:dyDescent="0.25">
      <c r="A339" s="194">
        <f t="shared" si="5"/>
        <v>324</v>
      </c>
      <c r="B339" s="195" t="s">
        <v>1157</v>
      </c>
      <c r="C339" s="196" t="s">
        <v>237</v>
      </c>
      <c r="D339" s="197">
        <v>0</v>
      </c>
      <c r="E339" s="197"/>
      <c r="F339" s="197">
        <v>0.54</v>
      </c>
      <c r="G339" s="197">
        <v>2013</v>
      </c>
      <c r="H339" s="197">
        <v>2014</v>
      </c>
      <c r="I339" s="197" t="s">
        <v>265</v>
      </c>
      <c r="J339" s="197" t="s">
        <v>266</v>
      </c>
      <c r="K339" s="197" t="s">
        <v>266</v>
      </c>
      <c r="L339" s="197" t="s">
        <v>266</v>
      </c>
      <c r="M339" s="198"/>
      <c r="N339" s="198"/>
      <c r="O339" s="198"/>
      <c r="P339" s="198"/>
      <c r="Q339" s="198"/>
      <c r="R339" s="198"/>
      <c r="S339" s="198"/>
      <c r="T339" s="198"/>
      <c r="U339" s="198"/>
      <c r="V339" s="198"/>
      <c r="W339" s="198"/>
      <c r="X339" s="198"/>
      <c r="Y339" s="198"/>
      <c r="Z339" s="198"/>
      <c r="AA339" s="198"/>
      <c r="AB339" s="198"/>
      <c r="AC339" s="198"/>
      <c r="AD339" s="198"/>
      <c r="AE339" s="198"/>
      <c r="AF339" s="198"/>
      <c r="AG339" s="198"/>
      <c r="AH339" s="198"/>
      <c r="AI339" s="198"/>
      <c r="AJ339" s="198"/>
      <c r="AK339" s="198"/>
      <c r="AL339" s="198"/>
      <c r="AM339" s="198"/>
      <c r="AN339" s="198"/>
      <c r="AO339" s="198"/>
      <c r="AP339" s="198"/>
      <c r="AQ339" s="198"/>
      <c r="AR339" s="198"/>
      <c r="AS339" s="198"/>
      <c r="AT339" s="198"/>
      <c r="AU339" s="198"/>
      <c r="AV339" s="198"/>
      <c r="AW339" s="198"/>
      <c r="AX339" s="198"/>
      <c r="AY339" s="198"/>
      <c r="AZ339" s="198"/>
      <c r="BA339" s="198"/>
      <c r="BB339" s="198"/>
      <c r="BC339" s="198"/>
      <c r="BD339" s="198"/>
      <c r="BE339" s="198"/>
      <c r="BF339" s="198"/>
      <c r="BG339" s="198"/>
      <c r="BH339" s="198"/>
      <c r="BI339" s="198"/>
      <c r="BJ339" s="198"/>
      <c r="BK339" s="198"/>
      <c r="BL339" s="198"/>
      <c r="BM339" s="198"/>
      <c r="BN339" s="198"/>
      <c r="BO339" s="198"/>
      <c r="BP339" s="198"/>
      <c r="BQ339" s="198"/>
      <c r="BR339" s="198"/>
      <c r="BS339" s="198"/>
      <c r="BT339" s="198"/>
      <c r="BU339" s="198"/>
      <c r="BV339" s="198"/>
      <c r="BW339" s="198"/>
      <c r="BX339" s="198"/>
      <c r="BY339" s="198"/>
      <c r="BZ339" s="198"/>
      <c r="CA339" s="198"/>
      <c r="CB339" s="198"/>
      <c r="CC339" s="198"/>
      <c r="CD339" s="198"/>
      <c r="CE339" s="198"/>
      <c r="CF339" s="198"/>
      <c r="CG339" s="198"/>
      <c r="CH339" s="198"/>
      <c r="CI339" s="198"/>
      <c r="CJ339" s="198"/>
      <c r="CK339" s="198"/>
      <c r="CL339" s="198"/>
      <c r="CM339" s="198"/>
      <c r="CN339" s="198"/>
      <c r="CO339" s="198"/>
      <c r="CP339" s="198"/>
      <c r="CQ339" s="198"/>
      <c r="CR339" s="198"/>
      <c r="CS339" s="198"/>
      <c r="CT339" s="198"/>
      <c r="CU339" s="198"/>
      <c r="CV339" s="198"/>
      <c r="CW339" s="198"/>
      <c r="CX339" s="198"/>
      <c r="CY339" s="198"/>
      <c r="CZ339" s="198"/>
      <c r="DA339" s="198"/>
      <c r="DB339" s="198"/>
      <c r="DC339" s="198"/>
      <c r="DD339" s="198"/>
      <c r="DE339" s="198"/>
      <c r="DF339" s="198"/>
      <c r="DG339" s="198"/>
      <c r="DH339" s="198"/>
      <c r="DI339" s="198"/>
      <c r="DJ339" s="198"/>
      <c r="DK339" s="198"/>
      <c r="DL339" s="198"/>
      <c r="DM339" s="198"/>
      <c r="DN339" s="198"/>
      <c r="DO339" s="198"/>
      <c r="DP339" s="198"/>
      <c r="DQ339" s="198"/>
      <c r="DR339" s="198"/>
      <c r="DS339" s="198"/>
      <c r="DT339" s="198"/>
      <c r="DU339" s="198"/>
      <c r="DV339" s="198"/>
      <c r="DW339" s="198"/>
      <c r="DX339" s="198"/>
      <c r="DY339" s="198"/>
      <c r="DZ339" s="198"/>
      <c r="EA339" s="198"/>
      <c r="EB339" s="198"/>
      <c r="EC339" s="198"/>
      <c r="ED339" s="198"/>
      <c r="EE339" s="198"/>
      <c r="EF339" s="198"/>
      <c r="EG339" s="198"/>
      <c r="EH339" s="198"/>
      <c r="EI339" s="198"/>
      <c r="EJ339" s="198"/>
      <c r="EK339" s="198"/>
      <c r="EL339" s="198"/>
      <c r="EM339" s="198"/>
      <c r="EN339" s="198"/>
      <c r="EO339" s="198"/>
      <c r="EP339" s="198"/>
      <c r="EQ339" s="198"/>
      <c r="ER339" s="198"/>
      <c r="ES339" s="198"/>
      <c r="ET339" s="198"/>
      <c r="EU339" s="198"/>
      <c r="EV339" s="198"/>
      <c r="EW339" s="198"/>
      <c r="EX339" s="198"/>
      <c r="EY339" s="198"/>
      <c r="EZ339" s="198"/>
      <c r="FA339" s="198"/>
      <c r="FB339" s="198"/>
      <c r="FC339" s="198"/>
      <c r="FD339" s="198"/>
      <c r="FE339" s="198"/>
      <c r="FF339" s="198"/>
      <c r="FG339" s="198"/>
      <c r="FH339" s="198"/>
      <c r="FI339" s="198"/>
      <c r="FJ339" s="198"/>
      <c r="FK339" s="198"/>
      <c r="FL339" s="198"/>
      <c r="FM339" s="198"/>
      <c r="FN339" s="198"/>
      <c r="FO339" s="198"/>
      <c r="FP339" s="198"/>
      <c r="FQ339" s="198"/>
      <c r="FR339" s="198"/>
      <c r="FS339" s="198"/>
      <c r="FT339" s="198"/>
      <c r="FU339" s="198"/>
      <c r="FV339" s="198"/>
      <c r="FW339" s="198"/>
    </row>
    <row r="340" spans="1:179" s="200" customFormat="1" ht="120" x14ac:dyDescent="0.25">
      <c r="A340" s="194">
        <f t="shared" si="5"/>
        <v>325</v>
      </c>
      <c r="B340" s="195" t="s">
        <v>1152</v>
      </c>
      <c r="C340" s="196" t="s">
        <v>237</v>
      </c>
      <c r="D340" s="197">
        <v>0</v>
      </c>
      <c r="E340" s="197"/>
      <c r="F340" s="197">
        <v>0.17499999999999999</v>
      </c>
      <c r="G340" s="197">
        <v>2013</v>
      </c>
      <c r="H340" s="197">
        <v>2014</v>
      </c>
      <c r="I340" s="197" t="s">
        <v>265</v>
      </c>
      <c r="J340" s="197" t="s">
        <v>266</v>
      </c>
      <c r="K340" s="197" t="s">
        <v>266</v>
      </c>
      <c r="L340" s="197" t="s">
        <v>266</v>
      </c>
      <c r="M340" s="198"/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8"/>
      <c r="Y340" s="198"/>
      <c r="Z340" s="198"/>
      <c r="AA340" s="198"/>
      <c r="AB340" s="198"/>
      <c r="AC340" s="198"/>
      <c r="AD340" s="198"/>
      <c r="AE340" s="198"/>
      <c r="AF340" s="198"/>
      <c r="AG340" s="198"/>
      <c r="AH340" s="198"/>
      <c r="AI340" s="198"/>
      <c r="AJ340" s="198"/>
      <c r="AK340" s="198"/>
      <c r="AL340" s="198"/>
      <c r="AM340" s="198"/>
      <c r="AN340" s="198"/>
      <c r="AO340" s="198"/>
      <c r="AP340" s="198"/>
      <c r="AQ340" s="198"/>
      <c r="AR340" s="198"/>
      <c r="AS340" s="198"/>
      <c r="AT340" s="198"/>
      <c r="AU340" s="198"/>
      <c r="AV340" s="198"/>
      <c r="AW340" s="198"/>
      <c r="AX340" s="198"/>
      <c r="AY340" s="198"/>
      <c r="AZ340" s="198"/>
      <c r="BA340" s="198"/>
      <c r="BB340" s="198"/>
      <c r="BC340" s="198"/>
      <c r="BD340" s="198"/>
      <c r="BE340" s="198"/>
      <c r="BF340" s="198"/>
      <c r="BG340" s="198"/>
      <c r="BH340" s="198"/>
      <c r="BI340" s="198"/>
      <c r="BJ340" s="198"/>
      <c r="BK340" s="198"/>
      <c r="BL340" s="198"/>
      <c r="BM340" s="198"/>
      <c r="BN340" s="198"/>
      <c r="BO340" s="198"/>
      <c r="BP340" s="198"/>
      <c r="BQ340" s="198"/>
      <c r="BR340" s="198"/>
      <c r="BS340" s="198"/>
      <c r="BT340" s="198"/>
      <c r="BU340" s="198"/>
      <c r="BV340" s="198"/>
      <c r="BW340" s="198"/>
      <c r="BX340" s="198"/>
      <c r="BY340" s="198"/>
      <c r="BZ340" s="198"/>
      <c r="CA340" s="198"/>
      <c r="CB340" s="198"/>
      <c r="CC340" s="198"/>
      <c r="CD340" s="198"/>
      <c r="CE340" s="198"/>
      <c r="CF340" s="198"/>
      <c r="CG340" s="198"/>
      <c r="CH340" s="198"/>
      <c r="CI340" s="198"/>
      <c r="CJ340" s="198"/>
      <c r="CK340" s="198"/>
      <c r="CL340" s="198"/>
      <c r="CM340" s="198"/>
      <c r="CN340" s="198"/>
      <c r="CO340" s="198"/>
      <c r="CP340" s="198"/>
      <c r="CQ340" s="198"/>
      <c r="CR340" s="198"/>
      <c r="CS340" s="198"/>
      <c r="CT340" s="198"/>
      <c r="CU340" s="198"/>
      <c r="CV340" s="198"/>
      <c r="CW340" s="198"/>
      <c r="CX340" s="198"/>
      <c r="CY340" s="198"/>
      <c r="CZ340" s="198"/>
      <c r="DA340" s="198"/>
      <c r="DB340" s="198"/>
      <c r="DC340" s="198"/>
      <c r="DD340" s="198"/>
      <c r="DE340" s="198"/>
      <c r="DF340" s="198"/>
      <c r="DG340" s="198"/>
      <c r="DH340" s="198"/>
      <c r="DI340" s="198"/>
      <c r="DJ340" s="198"/>
      <c r="DK340" s="198"/>
      <c r="DL340" s="198"/>
      <c r="DM340" s="198"/>
      <c r="DN340" s="198"/>
      <c r="DO340" s="198"/>
      <c r="DP340" s="198"/>
      <c r="DQ340" s="198"/>
      <c r="DR340" s="198"/>
      <c r="DS340" s="198"/>
      <c r="DT340" s="198"/>
      <c r="DU340" s="198"/>
      <c r="DV340" s="198"/>
      <c r="DW340" s="198"/>
      <c r="DX340" s="198"/>
      <c r="DY340" s="198"/>
      <c r="DZ340" s="198"/>
      <c r="EA340" s="198"/>
      <c r="EB340" s="198"/>
      <c r="EC340" s="198"/>
      <c r="ED340" s="198"/>
      <c r="EE340" s="198"/>
      <c r="EF340" s="198"/>
      <c r="EG340" s="198"/>
      <c r="EH340" s="198"/>
      <c r="EI340" s="198"/>
      <c r="EJ340" s="198"/>
      <c r="EK340" s="198"/>
      <c r="EL340" s="198"/>
      <c r="EM340" s="198"/>
      <c r="EN340" s="198"/>
      <c r="EO340" s="198"/>
      <c r="EP340" s="198"/>
      <c r="EQ340" s="198"/>
      <c r="ER340" s="198"/>
      <c r="ES340" s="198"/>
      <c r="ET340" s="198"/>
      <c r="EU340" s="198"/>
      <c r="EV340" s="198"/>
      <c r="EW340" s="198"/>
      <c r="EX340" s="198"/>
      <c r="EY340" s="198"/>
      <c r="EZ340" s="198"/>
      <c r="FA340" s="198"/>
      <c r="FB340" s="198"/>
      <c r="FC340" s="198"/>
      <c r="FD340" s="198"/>
      <c r="FE340" s="198"/>
      <c r="FF340" s="198"/>
      <c r="FG340" s="198"/>
      <c r="FH340" s="198"/>
      <c r="FI340" s="198"/>
      <c r="FJ340" s="198"/>
      <c r="FK340" s="198"/>
      <c r="FL340" s="198"/>
      <c r="FM340" s="198"/>
      <c r="FN340" s="198"/>
      <c r="FO340" s="198"/>
      <c r="FP340" s="198"/>
      <c r="FQ340" s="198"/>
      <c r="FR340" s="198"/>
      <c r="FS340" s="198"/>
      <c r="FT340" s="198"/>
      <c r="FU340" s="198"/>
      <c r="FV340" s="198"/>
      <c r="FW340" s="198"/>
    </row>
    <row r="341" spans="1:179" s="200" customFormat="1" ht="150" x14ac:dyDescent="0.25">
      <c r="A341" s="194">
        <f t="shared" si="5"/>
        <v>326</v>
      </c>
      <c r="B341" s="195" t="s">
        <v>1156</v>
      </c>
      <c r="C341" s="196" t="s">
        <v>237</v>
      </c>
      <c r="D341" s="197">
        <v>0</v>
      </c>
      <c r="E341" s="197"/>
      <c r="F341" s="197">
        <v>1.6</v>
      </c>
      <c r="G341" s="197">
        <v>2014</v>
      </c>
      <c r="H341" s="197">
        <v>2014</v>
      </c>
      <c r="I341" s="197" t="s">
        <v>265</v>
      </c>
      <c r="J341" s="197" t="s">
        <v>266</v>
      </c>
      <c r="K341" s="197" t="s">
        <v>266</v>
      </c>
      <c r="L341" s="197" t="s">
        <v>266</v>
      </c>
      <c r="M341" s="198"/>
      <c r="N341" s="198"/>
      <c r="O341" s="198"/>
      <c r="P341" s="198"/>
      <c r="Q341" s="198"/>
      <c r="R341" s="198"/>
      <c r="S341" s="198"/>
      <c r="T341" s="198"/>
      <c r="U341" s="198"/>
      <c r="V341" s="198"/>
      <c r="W341" s="198"/>
      <c r="X341" s="198"/>
      <c r="Y341" s="198"/>
      <c r="Z341" s="198"/>
      <c r="AA341" s="198"/>
      <c r="AB341" s="198"/>
      <c r="AC341" s="198"/>
      <c r="AD341" s="198"/>
      <c r="AE341" s="198"/>
      <c r="AF341" s="198"/>
      <c r="AG341" s="198"/>
      <c r="AH341" s="198"/>
      <c r="AI341" s="198"/>
      <c r="AJ341" s="198"/>
      <c r="AK341" s="198"/>
      <c r="AL341" s="198"/>
      <c r="AM341" s="198"/>
      <c r="AN341" s="198"/>
      <c r="AO341" s="198"/>
      <c r="AP341" s="198"/>
      <c r="AQ341" s="198"/>
      <c r="AR341" s="198"/>
      <c r="AS341" s="198"/>
      <c r="AT341" s="198"/>
      <c r="AU341" s="198"/>
      <c r="AV341" s="198"/>
      <c r="AW341" s="198"/>
      <c r="AX341" s="198"/>
      <c r="AY341" s="198"/>
      <c r="AZ341" s="198"/>
      <c r="BA341" s="198"/>
      <c r="BB341" s="198"/>
      <c r="BC341" s="198"/>
      <c r="BD341" s="198"/>
      <c r="BE341" s="198"/>
      <c r="BF341" s="198"/>
      <c r="BG341" s="198"/>
      <c r="BH341" s="198"/>
      <c r="BI341" s="198"/>
      <c r="BJ341" s="198"/>
      <c r="BK341" s="198"/>
      <c r="BL341" s="198"/>
      <c r="BM341" s="198"/>
      <c r="BN341" s="198"/>
      <c r="BO341" s="198"/>
      <c r="BP341" s="198"/>
      <c r="BQ341" s="198"/>
      <c r="BR341" s="198"/>
      <c r="BS341" s="198"/>
      <c r="BT341" s="198"/>
      <c r="BU341" s="198"/>
      <c r="BV341" s="198"/>
      <c r="BW341" s="198"/>
      <c r="BX341" s="198"/>
      <c r="BY341" s="198"/>
      <c r="BZ341" s="198"/>
      <c r="CA341" s="198"/>
      <c r="CB341" s="198"/>
      <c r="CC341" s="198"/>
      <c r="CD341" s="198"/>
      <c r="CE341" s="198"/>
      <c r="CF341" s="198"/>
      <c r="CG341" s="198"/>
      <c r="CH341" s="198"/>
      <c r="CI341" s="198"/>
      <c r="CJ341" s="198"/>
      <c r="CK341" s="198"/>
      <c r="CL341" s="198"/>
      <c r="CM341" s="198"/>
      <c r="CN341" s="198"/>
      <c r="CO341" s="198"/>
      <c r="CP341" s="198"/>
      <c r="CQ341" s="198"/>
      <c r="CR341" s="198"/>
      <c r="CS341" s="198"/>
      <c r="CT341" s="198"/>
      <c r="CU341" s="198"/>
      <c r="CV341" s="198"/>
      <c r="CW341" s="198"/>
      <c r="CX341" s="198"/>
      <c r="CY341" s="198"/>
      <c r="CZ341" s="198"/>
      <c r="DA341" s="198"/>
      <c r="DB341" s="198"/>
      <c r="DC341" s="198"/>
      <c r="DD341" s="198"/>
      <c r="DE341" s="198"/>
      <c r="DF341" s="198"/>
      <c r="DG341" s="198"/>
      <c r="DH341" s="198"/>
      <c r="DI341" s="198"/>
      <c r="DJ341" s="198"/>
      <c r="DK341" s="198"/>
      <c r="DL341" s="198"/>
      <c r="DM341" s="198"/>
      <c r="DN341" s="198"/>
      <c r="DO341" s="198"/>
      <c r="DP341" s="198"/>
      <c r="DQ341" s="198"/>
      <c r="DR341" s="198"/>
      <c r="DS341" s="198"/>
      <c r="DT341" s="198"/>
      <c r="DU341" s="198"/>
      <c r="DV341" s="198"/>
      <c r="DW341" s="198"/>
      <c r="DX341" s="198"/>
      <c r="DY341" s="198"/>
      <c r="DZ341" s="198"/>
      <c r="EA341" s="198"/>
      <c r="EB341" s="198"/>
      <c r="EC341" s="198"/>
      <c r="ED341" s="198"/>
      <c r="EE341" s="198"/>
      <c r="EF341" s="198"/>
      <c r="EG341" s="198"/>
      <c r="EH341" s="198"/>
      <c r="EI341" s="198"/>
      <c r="EJ341" s="198"/>
      <c r="EK341" s="198"/>
      <c r="EL341" s="198"/>
      <c r="EM341" s="198"/>
      <c r="EN341" s="198"/>
      <c r="EO341" s="198"/>
      <c r="EP341" s="198"/>
      <c r="EQ341" s="198"/>
      <c r="ER341" s="198"/>
      <c r="ES341" s="198"/>
      <c r="ET341" s="198"/>
      <c r="EU341" s="198"/>
      <c r="EV341" s="198"/>
      <c r="EW341" s="198"/>
      <c r="EX341" s="198"/>
      <c r="EY341" s="198"/>
      <c r="EZ341" s="198"/>
      <c r="FA341" s="198"/>
      <c r="FB341" s="198"/>
      <c r="FC341" s="198"/>
      <c r="FD341" s="198"/>
      <c r="FE341" s="198"/>
      <c r="FF341" s="198"/>
      <c r="FG341" s="198"/>
      <c r="FH341" s="198"/>
      <c r="FI341" s="198"/>
      <c r="FJ341" s="198"/>
      <c r="FK341" s="198"/>
      <c r="FL341" s="198"/>
      <c r="FM341" s="198"/>
      <c r="FN341" s="198"/>
      <c r="FO341" s="198"/>
      <c r="FP341" s="198"/>
      <c r="FQ341" s="198"/>
      <c r="FR341" s="198"/>
      <c r="FS341" s="198"/>
      <c r="FT341" s="198"/>
      <c r="FU341" s="198"/>
      <c r="FV341" s="198"/>
      <c r="FW341" s="198"/>
    </row>
    <row r="342" spans="1:179" s="200" customFormat="1" ht="120" x14ac:dyDescent="0.25">
      <c r="A342" s="194">
        <f t="shared" si="5"/>
        <v>327</v>
      </c>
      <c r="B342" s="195" t="s">
        <v>1688</v>
      </c>
      <c r="C342" s="196" t="s">
        <v>237</v>
      </c>
      <c r="D342" s="197">
        <v>0</v>
      </c>
      <c r="E342" s="197"/>
      <c r="F342" s="197">
        <v>1.3</v>
      </c>
      <c r="G342" s="197">
        <v>2014</v>
      </c>
      <c r="H342" s="197">
        <v>2015</v>
      </c>
      <c r="I342" s="197" t="s">
        <v>265</v>
      </c>
      <c r="J342" s="197" t="s">
        <v>266</v>
      </c>
      <c r="K342" s="197" t="s">
        <v>266</v>
      </c>
      <c r="L342" s="197" t="s">
        <v>266</v>
      </c>
      <c r="M342" s="198"/>
      <c r="N342" s="198"/>
      <c r="O342" s="198"/>
      <c r="P342" s="198"/>
      <c r="Q342" s="198"/>
      <c r="R342" s="198"/>
      <c r="S342" s="198"/>
      <c r="T342" s="198"/>
      <c r="U342" s="198"/>
      <c r="V342" s="198"/>
      <c r="W342" s="198"/>
      <c r="X342" s="198"/>
      <c r="Y342" s="198"/>
      <c r="Z342" s="198"/>
      <c r="AA342" s="198"/>
      <c r="AB342" s="198"/>
      <c r="AC342" s="198"/>
      <c r="AD342" s="198"/>
      <c r="AE342" s="198"/>
      <c r="AF342" s="198"/>
      <c r="AG342" s="198"/>
      <c r="AH342" s="198"/>
      <c r="AI342" s="198"/>
      <c r="AJ342" s="198"/>
      <c r="AK342" s="198"/>
      <c r="AL342" s="198"/>
      <c r="AM342" s="198"/>
      <c r="AN342" s="198"/>
      <c r="AO342" s="198"/>
      <c r="AP342" s="198"/>
      <c r="AQ342" s="198"/>
      <c r="AR342" s="198"/>
      <c r="AS342" s="198"/>
      <c r="AT342" s="198"/>
      <c r="AU342" s="198"/>
      <c r="AV342" s="198"/>
      <c r="AW342" s="198"/>
      <c r="AX342" s="198"/>
      <c r="AY342" s="198"/>
      <c r="AZ342" s="198"/>
      <c r="BA342" s="198"/>
      <c r="BB342" s="198"/>
      <c r="BC342" s="198"/>
      <c r="BD342" s="198"/>
      <c r="BE342" s="198"/>
      <c r="BF342" s="198"/>
      <c r="BG342" s="198"/>
      <c r="BH342" s="198"/>
      <c r="BI342" s="198"/>
      <c r="BJ342" s="198"/>
      <c r="BK342" s="198"/>
      <c r="BL342" s="198"/>
      <c r="BM342" s="198"/>
      <c r="BN342" s="198"/>
      <c r="BO342" s="198"/>
      <c r="BP342" s="198"/>
      <c r="BQ342" s="198"/>
      <c r="BR342" s="198"/>
      <c r="BS342" s="198"/>
      <c r="BT342" s="198"/>
      <c r="BU342" s="198"/>
      <c r="BV342" s="198"/>
      <c r="BW342" s="198"/>
      <c r="BX342" s="198"/>
      <c r="BY342" s="198"/>
      <c r="BZ342" s="198"/>
      <c r="CA342" s="198"/>
      <c r="CB342" s="198"/>
      <c r="CC342" s="198"/>
      <c r="CD342" s="198"/>
      <c r="CE342" s="198"/>
      <c r="CF342" s="198"/>
      <c r="CG342" s="198"/>
      <c r="CH342" s="198"/>
      <c r="CI342" s="198"/>
      <c r="CJ342" s="198"/>
      <c r="CK342" s="198"/>
      <c r="CL342" s="198"/>
      <c r="CM342" s="198"/>
      <c r="CN342" s="198"/>
      <c r="CO342" s="198"/>
      <c r="CP342" s="198"/>
      <c r="CQ342" s="198"/>
      <c r="CR342" s="198"/>
      <c r="CS342" s="198"/>
      <c r="CT342" s="198"/>
      <c r="CU342" s="198"/>
      <c r="CV342" s="198"/>
      <c r="CW342" s="198"/>
      <c r="CX342" s="198"/>
      <c r="CY342" s="198"/>
      <c r="CZ342" s="198"/>
      <c r="DA342" s="198"/>
      <c r="DB342" s="198"/>
      <c r="DC342" s="198"/>
      <c r="DD342" s="198"/>
      <c r="DE342" s="198"/>
      <c r="DF342" s="198"/>
      <c r="DG342" s="198"/>
      <c r="DH342" s="198"/>
      <c r="DI342" s="198"/>
      <c r="DJ342" s="198"/>
      <c r="DK342" s="198"/>
      <c r="DL342" s="198"/>
      <c r="DM342" s="198"/>
      <c r="DN342" s="198"/>
      <c r="DO342" s="198"/>
      <c r="DP342" s="198"/>
      <c r="DQ342" s="198"/>
      <c r="DR342" s="198"/>
      <c r="DS342" s="198"/>
      <c r="DT342" s="198"/>
      <c r="DU342" s="198"/>
      <c r="DV342" s="198"/>
      <c r="DW342" s="198"/>
      <c r="DX342" s="198"/>
      <c r="DY342" s="198"/>
      <c r="DZ342" s="198"/>
      <c r="EA342" s="198"/>
      <c r="EB342" s="198"/>
      <c r="EC342" s="198"/>
      <c r="ED342" s="198"/>
      <c r="EE342" s="198"/>
      <c r="EF342" s="198"/>
      <c r="EG342" s="198"/>
      <c r="EH342" s="198"/>
      <c r="EI342" s="198"/>
      <c r="EJ342" s="198"/>
      <c r="EK342" s="198"/>
      <c r="EL342" s="198"/>
      <c r="EM342" s="198"/>
      <c r="EN342" s="198"/>
      <c r="EO342" s="198"/>
      <c r="EP342" s="198"/>
      <c r="EQ342" s="198"/>
      <c r="ER342" s="198"/>
      <c r="ES342" s="198"/>
      <c r="ET342" s="198"/>
      <c r="EU342" s="198"/>
      <c r="EV342" s="198"/>
      <c r="EW342" s="198"/>
      <c r="EX342" s="198"/>
      <c r="EY342" s="198"/>
      <c r="EZ342" s="198"/>
      <c r="FA342" s="198"/>
      <c r="FB342" s="198"/>
      <c r="FC342" s="198"/>
      <c r="FD342" s="198"/>
      <c r="FE342" s="198"/>
      <c r="FF342" s="198"/>
      <c r="FG342" s="198"/>
      <c r="FH342" s="198"/>
      <c r="FI342" s="198"/>
      <c r="FJ342" s="198"/>
      <c r="FK342" s="198"/>
      <c r="FL342" s="198"/>
      <c r="FM342" s="198"/>
      <c r="FN342" s="198"/>
      <c r="FO342" s="198"/>
      <c r="FP342" s="198"/>
      <c r="FQ342" s="198"/>
      <c r="FR342" s="198"/>
      <c r="FS342" s="198"/>
      <c r="FT342" s="198"/>
      <c r="FU342" s="198"/>
      <c r="FV342" s="198"/>
      <c r="FW342" s="198"/>
    </row>
    <row r="343" spans="1:179" s="200" customFormat="1" ht="135" x14ac:dyDescent="0.25">
      <c r="A343" s="194">
        <f t="shared" si="5"/>
        <v>328</v>
      </c>
      <c r="B343" s="195" t="s">
        <v>1166</v>
      </c>
      <c r="C343" s="196" t="s">
        <v>237</v>
      </c>
      <c r="D343" s="197">
        <v>0</v>
      </c>
      <c r="E343" s="197"/>
      <c r="F343" s="197">
        <v>0.3</v>
      </c>
      <c r="G343" s="197">
        <v>2015</v>
      </c>
      <c r="H343" s="197">
        <v>2015</v>
      </c>
      <c r="I343" s="197" t="s">
        <v>265</v>
      </c>
      <c r="J343" s="197" t="s">
        <v>266</v>
      </c>
      <c r="K343" s="197" t="s">
        <v>266</v>
      </c>
      <c r="L343" s="197" t="s">
        <v>266</v>
      </c>
      <c r="M343" s="198"/>
      <c r="N343" s="198"/>
      <c r="O343" s="198"/>
      <c r="P343" s="198"/>
      <c r="Q343" s="198"/>
      <c r="R343" s="198"/>
      <c r="S343" s="198"/>
      <c r="T343" s="198"/>
      <c r="U343" s="198"/>
      <c r="V343" s="198"/>
      <c r="W343" s="198"/>
      <c r="X343" s="198"/>
      <c r="Y343" s="198"/>
      <c r="Z343" s="198"/>
      <c r="AA343" s="198"/>
      <c r="AB343" s="198"/>
      <c r="AC343" s="198"/>
      <c r="AD343" s="198"/>
      <c r="AE343" s="198"/>
      <c r="AF343" s="198"/>
      <c r="AG343" s="198"/>
      <c r="AH343" s="198"/>
      <c r="AI343" s="198"/>
      <c r="AJ343" s="198"/>
      <c r="AK343" s="198"/>
      <c r="AL343" s="198"/>
      <c r="AM343" s="198"/>
      <c r="AN343" s="198"/>
      <c r="AO343" s="198"/>
      <c r="AP343" s="198"/>
      <c r="AQ343" s="198"/>
      <c r="AR343" s="198"/>
      <c r="AS343" s="198"/>
      <c r="AT343" s="198"/>
      <c r="AU343" s="198"/>
      <c r="AV343" s="198"/>
      <c r="AW343" s="198"/>
      <c r="AX343" s="198"/>
      <c r="AY343" s="198"/>
      <c r="AZ343" s="198"/>
      <c r="BA343" s="198"/>
      <c r="BB343" s="198"/>
      <c r="BC343" s="198"/>
      <c r="BD343" s="198"/>
      <c r="BE343" s="198"/>
      <c r="BF343" s="198"/>
      <c r="BG343" s="198"/>
      <c r="BH343" s="198"/>
      <c r="BI343" s="198"/>
      <c r="BJ343" s="198"/>
      <c r="BK343" s="198"/>
      <c r="BL343" s="198"/>
      <c r="BM343" s="198"/>
      <c r="BN343" s="198"/>
      <c r="BO343" s="198"/>
      <c r="BP343" s="198"/>
      <c r="BQ343" s="198"/>
      <c r="BR343" s="198"/>
      <c r="BS343" s="198"/>
      <c r="BT343" s="198"/>
      <c r="BU343" s="198"/>
      <c r="BV343" s="198"/>
      <c r="BW343" s="198"/>
      <c r="BX343" s="198"/>
      <c r="BY343" s="198"/>
      <c r="BZ343" s="198"/>
      <c r="CA343" s="198"/>
      <c r="CB343" s="198"/>
      <c r="CC343" s="198"/>
      <c r="CD343" s="198"/>
      <c r="CE343" s="198"/>
      <c r="CF343" s="198"/>
      <c r="CG343" s="198"/>
      <c r="CH343" s="198"/>
      <c r="CI343" s="198"/>
      <c r="CJ343" s="198"/>
      <c r="CK343" s="198"/>
      <c r="CL343" s="198"/>
      <c r="CM343" s="198"/>
      <c r="CN343" s="198"/>
      <c r="CO343" s="198"/>
      <c r="CP343" s="198"/>
      <c r="CQ343" s="198"/>
      <c r="CR343" s="198"/>
      <c r="CS343" s="198"/>
      <c r="CT343" s="198"/>
      <c r="CU343" s="198"/>
      <c r="CV343" s="198"/>
      <c r="CW343" s="198"/>
      <c r="CX343" s="198"/>
      <c r="CY343" s="198"/>
      <c r="CZ343" s="198"/>
      <c r="DA343" s="198"/>
      <c r="DB343" s="198"/>
      <c r="DC343" s="198"/>
      <c r="DD343" s="198"/>
      <c r="DE343" s="198"/>
      <c r="DF343" s="198"/>
      <c r="DG343" s="198"/>
      <c r="DH343" s="198"/>
      <c r="DI343" s="198"/>
      <c r="DJ343" s="198"/>
      <c r="DK343" s="198"/>
      <c r="DL343" s="198"/>
      <c r="DM343" s="198"/>
      <c r="DN343" s="198"/>
      <c r="DO343" s="198"/>
      <c r="DP343" s="198"/>
      <c r="DQ343" s="198"/>
      <c r="DR343" s="198"/>
      <c r="DS343" s="198"/>
      <c r="DT343" s="198"/>
      <c r="DU343" s="198"/>
      <c r="DV343" s="198"/>
      <c r="DW343" s="198"/>
      <c r="DX343" s="198"/>
      <c r="DY343" s="198"/>
      <c r="DZ343" s="198"/>
      <c r="EA343" s="198"/>
      <c r="EB343" s="198"/>
      <c r="EC343" s="198"/>
      <c r="ED343" s="198"/>
      <c r="EE343" s="198"/>
      <c r="EF343" s="198"/>
      <c r="EG343" s="198"/>
      <c r="EH343" s="198"/>
      <c r="EI343" s="198"/>
      <c r="EJ343" s="198"/>
      <c r="EK343" s="198"/>
      <c r="EL343" s="198"/>
      <c r="EM343" s="198"/>
      <c r="EN343" s="198"/>
      <c r="EO343" s="198"/>
      <c r="EP343" s="198"/>
      <c r="EQ343" s="198"/>
      <c r="ER343" s="198"/>
      <c r="ES343" s="198"/>
      <c r="ET343" s="198"/>
      <c r="EU343" s="198"/>
      <c r="EV343" s="198"/>
      <c r="EW343" s="198"/>
      <c r="EX343" s="198"/>
      <c r="EY343" s="198"/>
      <c r="EZ343" s="198"/>
      <c r="FA343" s="198"/>
      <c r="FB343" s="198"/>
      <c r="FC343" s="198"/>
      <c r="FD343" s="198"/>
      <c r="FE343" s="198"/>
      <c r="FF343" s="198"/>
      <c r="FG343" s="198"/>
      <c r="FH343" s="198"/>
      <c r="FI343" s="198"/>
      <c r="FJ343" s="198"/>
      <c r="FK343" s="198"/>
      <c r="FL343" s="198"/>
      <c r="FM343" s="198"/>
      <c r="FN343" s="198"/>
      <c r="FO343" s="198"/>
      <c r="FP343" s="198"/>
      <c r="FQ343" s="198"/>
      <c r="FR343" s="198"/>
      <c r="FS343" s="198"/>
      <c r="FT343" s="198"/>
      <c r="FU343" s="198"/>
      <c r="FV343" s="198"/>
      <c r="FW343" s="198"/>
    </row>
    <row r="344" spans="1:179" s="200" customFormat="1" ht="135" x14ac:dyDescent="0.25">
      <c r="A344" s="194">
        <f t="shared" si="5"/>
        <v>329</v>
      </c>
      <c r="B344" s="195" t="s">
        <v>1167</v>
      </c>
      <c r="C344" s="196" t="s">
        <v>237</v>
      </c>
      <c r="D344" s="197">
        <v>0</v>
      </c>
      <c r="E344" s="197"/>
      <c r="F344" s="197">
        <v>0.28000000000000003</v>
      </c>
      <c r="G344" s="197">
        <v>2015</v>
      </c>
      <c r="H344" s="197">
        <v>2015</v>
      </c>
      <c r="I344" s="197" t="s">
        <v>265</v>
      </c>
      <c r="J344" s="197" t="s">
        <v>266</v>
      </c>
      <c r="K344" s="197" t="s">
        <v>266</v>
      </c>
      <c r="L344" s="197" t="s">
        <v>266</v>
      </c>
      <c r="M344" s="198"/>
      <c r="N344" s="198"/>
      <c r="O344" s="198"/>
      <c r="P344" s="198"/>
      <c r="Q344" s="198"/>
      <c r="R344" s="198"/>
      <c r="S344" s="198"/>
      <c r="T344" s="198"/>
      <c r="U344" s="198"/>
      <c r="V344" s="198"/>
      <c r="W344" s="198"/>
      <c r="X344" s="198"/>
      <c r="Y344" s="198"/>
      <c r="Z344" s="198"/>
      <c r="AA344" s="198"/>
      <c r="AB344" s="198"/>
      <c r="AC344" s="198"/>
      <c r="AD344" s="198"/>
      <c r="AE344" s="198"/>
      <c r="AF344" s="198"/>
      <c r="AG344" s="198"/>
      <c r="AH344" s="198"/>
      <c r="AI344" s="198"/>
      <c r="AJ344" s="198"/>
      <c r="AK344" s="198"/>
      <c r="AL344" s="198"/>
      <c r="AM344" s="198"/>
      <c r="AN344" s="198"/>
      <c r="AO344" s="198"/>
      <c r="AP344" s="198"/>
      <c r="AQ344" s="198"/>
      <c r="AR344" s="198"/>
      <c r="AS344" s="198"/>
      <c r="AT344" s="198"/>
      <c r="AU344" s="198"/>
      <c r="AV344" s="198"/>
      <c r="AW344" s="198"/>
      <c r="AX344" s="198"/>
      <c r="AY344" s="198"/>
      <c r="AZ344" s="198"/>
      <c r="BA344" s="198"/>
      <c r="BB344" s="198"/>
      <c r="BC344" s="198"/>
      <c r="BD344" s="198"/>
      <c r="BE344" s="198"/>
      <c r="BF344" s="198"/>
      <c r="BG344" s="198"/>
      <c r="BH344" s="198"/>
      <c r="BI344" s="198"/>
      <c r="BJ344" s="198"/>
      <c r="BK344" s="198"/>
      <c r="BL344" s="198"/>
      <c r="BM344" s="198"/>
      <c r="BN344" s="198"/>
      <c r="BO344" s="198"/>
      <c r="BP344" s="198"/>
      <c r="BQ344" s="198"/>
      <c r="BR344" s="198"/>
      <c r="BS344" s="198"/>
      <c r="BT344" s="198"/>
      <c r="BU344" s="198"/>
      <c r="BV344" s="198"/>
      <c r="BW344" s="198"/>
      <c r="BX344" s="198"/>
      <c r="BY344" s="198"/>
      <c r="BZ344" s="198"/>
      <c r="CA344" s="198"/>
      <c r="CB344" s="198"/>
      <c r="CC344" s="198"/>
      <c r="CD344" s="198"/>
      <c r="CE344" s="198"/>
      <c r="CF344" s="198"/>
      <c r="CG344" s="198"/>
      <c r="CH344" s="198"/>
      <c r="CI344" s="198"/>
      <c r="CJ344" s="198"/>
      <c r="CK344" s="198"/>
      <c r="CL344" s="198"/>
      <c r="CM344" s="198"/>
      <c r="CN344" s="198"/>
      <c r="CO344" s="198"/>
      <c r="CP344" s="198"/>
      <c r="CQ344" s="198"/>
      <c r="CR344" s="198"/>
      <c r="CS344" s="198"/>
      <c r="CT344" s="198"/>
      <c r="CU344" s="198"/>
      <c r="CV344" s="198"/>
      <c r="CW344" s="198"/>
      <c r="CX344" s="198"/>
      <c r="CY344" s="198"/>
      <c r="CZ344" s="198"/>
      <c r="DA344" s="198"/>
      <c r="DB344" s="198"/>
      <c r="DC344" s="198"/>
      <c r="DD344" s="198"/>
      <c r="DE344" s="198"/>
      <c r="DF344" s="198"/>
      <c r="DG344" s="198"/>
      <c r="DH344" s="198"/>
      <c r="DI344" s="198"/>
      <c r="DJ344" s="198"/>
      <c r="DK344" s="198"/>
      <c r="DL344" s="198"/>
      <c r="DM344" s="198"/>
      <c r="DN344" s="198"/>
      <c r="DO344" s="198"/>
      <c r="DP344" s="198"/>
      <c r="DQ344" s="198"/>
      <c r="DR344" s="198"/>
      <c r="DS344" s="198"/>
      <c r="DT344" s="198"/>
      <c r="DU344" s="198"/>
      <c r="DV344" s="198"/>
      <c r="DW344" s="198"/>
      <c r="DX344" s="198"/>
      <c r="DY344" s="198"/>
      <c r="DZ344" s="198"/>
      <c r="EA344" s="198"/>
      <c r="EB344" s="198"/>
      <c r="EC344" s="198"/>
      <c r="ED344" s="198"/>
      <c r="EE344" s="198"/>
      <c r="EF344" s="198"/>
      <c r="EG344" s="198"/>
      <c r="EH344" s="198"/>
      <c r="EI344" s="198"/>
      <c r="EJ344" s="198"/>
      <c r="EK344" s="198"/>
      <c r="EL344" s="198"/>
      <c r="EM344" s="198"/>
      <c r="EN344" s="198"/>
      <c r="EO344" s="198"/>
      <c r="EP344" s="198"/>
      <c r="EQ344" s="198"/>
      <c r="ER344" s="198"/>
      <c r="ES344" s="198"/>
      <c r="ET344" s="198"/>
      <c r="EU344" s="198"/>
      <c r="EV344" s="198"/>
      <c r="EW344" s="198"/>
      <c r="EX344" s="198"/>
      <c r="EY344" s="198"/>
      <c r="EZ344" s="198"/>
      <c r="FA344" s="198"/>
      <c r="FB344" s="198"/>
      <c r="FC344" s="198"/>
      <c r="FD344" s="198"/>
      <c r="FE344" s="198"/>
      <c r="FF344" s="198"/>
      <c r="FG344" s="198"/>
      <c r="FH344" s="198"/>
      <c r="FI344" s="198"/>
      <c r="FJ344" s="198"/>
      <c r="FK344" s="198"/>
      <c r="FL344" s="198"/>
      <c r="FM344" s="198"/>
      <c r="FN344" s="198"/>
      <c r="FO344" s="198"/>
      <c r="FP344" s="198"/>
      <c r="FQ344" s="198"/>
      <c r="FR344" s="198"/>
      <c r="FS344" s="198"/>
      <c r="FT344" s="198"/>
      <c r="FU344" s="198"/>
      <c r="FV344" s="198"/>
      <c r="FW344" s="198"/>
    </row>
    <row r="345" spans="1:179" s="200" customFormat="1" ht="135" x14ac:dyDescent="0.25">
      <c r="A345" s="194">
        <f t="shared" si="5"/>
        <v>330</v>
      </c>
      <c r="B345" s="195" t="s">
        <v>1168</v>
      </c>
      <c r="C345" s="196" t="s">
        <v>237</v>
      </c>
      <c r="D345" s="197">
        <v>0</v>
      </c>
      <c r="E345" s="197"/>
      <c r="F345" s="197">
        <v>0.19</v>
      </c>
      <c r="G345" s="197">
        <v>2015</v>
      </c>
      <c r="H345" s="197">
        <v>2015</v>
      </c>
      <c r="I345" s="197" t="s">
        <v>265</v>
      </c>
      <c r="J345" s="197" t="s">
        <v>266</v>
      </c>
      <c r="K345" s="197" t="s">
        <v>266</v>
      </c>
      <c r="L345" s="197" t="s">
        <v>266</v>
      </c>
      <c r="M345" s="198"/>
      <c r="N345" s="198"/>
      <c r="O345" s="198"/>
      <c r="P345" s="198"/>
      <c r="Q345" s="198"/>
      <c r="R345" s="198"/>
      <c r="S345" s="198"/>
      <c r="T345" s="198"/>
      <c r="U345" s="198"/>
      <c r="V345" s="198"/>
      <c r="W345" s="198"/>
      <c r="X345" s="198"/>
      <c r="Y345" s="198"/>
      <c r="Z345" s="198"/>
      <c r="AA345" s="198"/>
      <c r="AB345" s="198"/>
      <c r="AC345" s="198"/>
      <c r="AD345" s="198"/>
      <c r="AE345" s="198"/>
      <c r="AF345" s="198"/>
      <c r="AG345" s="198"/>
      <c r="AH345" s="198"/>
      <c r="AI345" s="198"/>
      <c r="AJ345" s="198"/>
      <c r="AK345" s="198"/>
      <c r="AL345" s="198"/>
      <c r="AM345" s="198"/>
      <c r="AN345" s="198"/>
      <c r="AO345" s="198"/>
      <c r="AP345" s="198"/>
      <c r="AQ345" s="198"/>
      <c r="AR345" s="198"/>
      <c r="AS345" s="198"/>
      <c r="AT345" s="198"/>
      <c r="AU345" s="198"/>
      <c r="AV345" s="198"/>
      <c r="AW345" s="198"/>
      <c r="AX345" s="198"/>
      <c r="AY345" s="198"/>
      <c r="AZ345" s="198"/>
      <c r="BA345" s="198"/>
      <c r="BB345" s="198"/>
      <c r="BC345" s="198"/>
      <c r="BD345" s="198"/>
      <c r="BE345" s="198"/>
      <c r="BF345" s="198"/>
      <c r="BG345" s="198"/>
      <c r="BH345" s="198"/>
      <c r="BI345" s="198"/>
      <c r="BJ345" s="198"/>
      <c r="BK345" s="198"/>
      <c r="BL345" s="198"/>
      <c r="BM345" s="198"/>
      <c r="BN345" s="198"/>
      <c r="BO345" s="198"/>
      <c r="BP345" s="198"/>
      <c r="BQ345" s="198"/>
      <c r="BR345" s="198"/>
      <c r="BS345" s="198"/>
      <c r="BT345" s="198"/>
      <c r="BU345" s="198"/>
      <c r="BV345" s="198"/>
      <c r="BW345" s="198"/>
      <c r="BX345" s="198"/>
      <c r="BY345" s="198"/>
      <c r="BZ345" s="198"/>
      <c r="CA345" s="198"/>
      <c r="CB345" s="198"/>
      <c r="CC345" s="198"/>
      <c r="CD345" s="198"/>
      <c r="CE345" s="198"/>
      <c r="CF345" s="198"/>
      <c r="CG345" s="198"/>
      <c r="CH345" s="198"/>
      <c r="CI345" s="198"/>
      <c r="CJ345" s="198"/>
      <c r="CK345" s="198"/>
      <c r="CL345" s="198"/>
      <c r="CM345" s="198"/>
      <c r="CN345" s="198"/>
      <c r="CO345" s="198"/>
      <c r="CP345" s="198"/>
      <c r="CQ345" s="198"/>
      <c r="CR345" s="198"/>
      <c r="CS345" s="198"/>
      <c r="CT345" s="198"/>
      <c r="CU345" s="198"/>
      <c r="CV345" s="198"/>
      <c r="CW345" s="198"/>
      <c r="CX345" s="198"/>
      <c r="CY345" s="198"/>
      <c r="CZ345" s="198"/>
      <c r="DA345" s="198"/>
      <c r="DB345" s="198"/>
      <c r="DC345" s="198"/>
      <c r="DD345" s="198"/>
      <c r="DE345" s="198"/>
      <c r="DF345" s="198"/>
      <c r="DG345" s="198"/>
      <c r="DH345" s="198"/>
      <c r="DI345" s="198"/>
      <c r="DJ345" s="198"/>
      <c r="DK345" s="198"/>
      <c r="DL345" s="198"/>
      <c r="DM345" s="198"/>
      <c r="DN345" s="198"/>
      <c r="DO345" s="198"/>
      <c r="DP345" s="198"/>
      <c r="DQ345" s="198"/>
      <c r="DR345" s="198"/>
      <c r="DS345" s="198"/>
      <c r="DT345" s="198"/>
      <c r="DU345" s="198"/>
      <c r="DV345" s="198"/>
      <c r="DW345" s="198"/>
      <c r="DX345" s="198"/>
      <c r="DY345" s="198"/>
      <c r="DZ345" s="198"/>
      <c r="EA345" s="198"/>
      <c r="EB345" s="198"/>
      <c r="EC345" s="198"/>
      <c r="ED345" s="198"/>
      <c r="EE345" s="198"/>
      <c r="EF345" s="198"/>
      <c r="EG345" s="198"/>
      <c r="EH345" s="198"/>
      <c r="EI345" s="198"/>
      <c r="EJ345" s="198"/>
      <c r="EK345" s="198"/>
      <c r="EL345" s="198"/>
      <c r="EM345" s="198"/>
      <c r="EN345" s="198"/>
      <c r="EO345" s="198"/>
      <c r="EP345" s="198"/>
      <c r="EQ345" s="198"/>
      <c r="ER345" s="198"/>
      <c r="ES345" s="198"/>
      <c r="ET345" s="198"/>
      <c r="EU345" s="198"/>
      <c r="EV345" s="198"/>
      <c r="EW345" s="198"/>
      <c r="EX345" s="198"/>
      <c r="EY345" s="198"/>
      <c r="EZ345" s="198"/>
      <c r="FA345" s="198"/>
      <c r="FB345" s="198"/>
      <c r="FC345" s="198"/>
      <c r="FD345" s="198"/>
      <c r="FE345" s="198"/>
      <c r="FF345" s="198"/>
      <c r="FG345" s="198"/>
      <c r="FH345" s="198"/>
      <c r="FI345" s="198"/>
      <c r="FJ345" s="198"/>
      <c r="FK345" s="198"/>
      <c r="FL345" s="198"/>
      <c r="FM345" s="198"/>
      <c r="FN345" s="198"/>
      <c r="FO345" s="198"/>
      <c r="FP345" s="198"/>
      <c r="FQ345" s="198"/>
      <c r="FR345" s="198"/>
      <c r="FS345" s="198"/>
      <c r="FT345" s="198"/>
      <c r="FU345" s="198"/>
      <c r="FV345" s="198"/>
      <c r="FW345" s="198"/>
    </row>
    <row r="346" spans="1:179" s="200" customFormat="1" ht="135" x14ac:dyDescent="0.25">
      <c r="A346" s="194">
        <f t="shared" si="5"/>
        <v>331</v>
      </c>
      <c r="B346" s="195" t="s">
        <v>1169</v>
      </c>
      <c r="C346" s="196" t="s">
        <v>237</v>
      </c>
      <c r="D346" s="197">
        <v>0</v>
      </c>
      <c r="E346" s="197"/>
      <c r="F346" s="197">
        <v>4.0999999999999996</v>
      </c>
      <c r="G346" s="197">
        <v>2015</v>
      </c>
      <c r="H346" s="197">
        <v>2015</v>
      </c>
      <c r="I346" s="197" t="s">
        <v>265</v>
      </c>
      <c r="J346" s="197" t="s">
        <v>266</v>
      </c>
      <c r="K346" s="197" t="s">
        <v>266</v>
      </c>
      <c r="L346" s="197" t="s">
        <v>266</v>
      </c>
      <c r="M346" s="198"/>
      <c r="N346" s="198"/>
      <c r="O346" s="198"/>
      <c r="P346" s="198"/>
      <c r="Q346" s="198"/>
      <c r="R346" s="198"/>
      <c r="S346" s="198"/>
      <c r="T346" s="198"/>
      <c r="U346" s="198"/>
      <c r="V346" s="198"/>
      <c r="W346" s="198"/>
      <c r="X346" s="198"/>
      <c r="Y346" s="198"/>
      <c r="Z346" s="198"/>
      <c r="AA346" s="198"/>
      <c r="AB346" s="198"/>
      <c r="AC346" s="198"/>
      <c r="AD346" s="198"/>
      <c r="AE346" s="198"/>
      <c r="AF346" s="198"/>
      <c r="AG346" s="198"/>
      <c r="AH346" s="198"/>
      <c r="AI346" s="198"/>
      <c r="AJ346" s="198"/>
      <c r="AK346" s="198"/>
      <c r="AL346" s="198"/>
      <c r="AM346" s="198"/>
      <c r="AN346" s="198"/>
      <c r="AO346" s="198"/>
      <c r="AP346" s="198"/>
      <c r="AQ346" s="198"/>
      <c r="AR346" s="198"/>
      <c r="AS346" s="198"/>
      <c r="AT346" s="198"/>
      <c r="AU346" s="198"/>
      <c r="AV346" s="198"/>
      <c r="AW346" s="198"/>
      <c r="AX346" s="198"/>
      <c r="AY346" s="198"/>
      <c r="AZ346" s="198"/>
      <c r="BA346" s="198"/>
      <c r="BB346" s="198"/>
      <c r="BC346" s="198"/>
      <c r="BD346" s="198"/>
      <c r="BE346" s="198"/>
      <c r="BF346" s="198"/>
      <c r="BG346" s="198"/>
      <c r="BH346" s="198"/>
      <c r="BI346" s="198"/>
      <c r="BJ346" s="198"/>
      <c r="BK346" s="198"/>
      <c r="BL346" s="198"/>
      <c r="BM346" s="198"/>
      <c r="BN346" s="198"/>
      <c r="BO346" s="198"/>
      <c r="BP346" s="198"/>
      <c r="BQ346" s="198"/>
      <c r="BR346" s="198"/>
      <c r="BS346" s="198"/>
      <c r="BT346" s="198"/>
      <c r="BU346" s="198"/>
      <c r="BV346" s="198"/>
      <c r="BW346" s="198"/>
      <c r="BX346" s="198"/>
      <c r="BY346" s="198"/>
      <c r="BZ346" s="198"/>
      <c r="CA346" s="198"/>
      <c r="CB346" s="198"/>
      <c r="CC346" s="198"/>
      <c r="CD346" s="198"/>
      <c r="CE346" s="198"/>
      <c r="CF346" s="198"/>
      <c r="CG346" s="198"/>
      <c r="CH346" s="198"/>
      <c r="CI346" s="198"/>
      <c r="CJ346" s="198"/>
      <c r="CK346" s="198"/>
      <c r="CL346" s="198"/>
      <c r="CM346" s="198"/>
      <c r="CN346" s="198"/>
      <c r="CO346" s="198"/>
      <c r="CP346" s="198"/>
      <c r="CQ346" s="198"/>
      <c r="CR346" s="198"/>
      <c r="CS346" s="198"/>
      <c r="CT346" s="198"/>
      <c r="CU346" s="198"/>
      <c r="CV346" s="198"/>
      <c r="CW346" s="198"/>
      <c r="CX346" s="198"/>
      <c r="CY346" s="198"/>
      <c r="CZ346" s="198"/>
      <c r="DA346" s="198"/>
      <c r="DB346" s="198"/>
      <c r="DC346" s="198"/>
      <c r="DD346" s="198"/>
      <c r="DE346" s="198"/>
      <c r="DF346" s="198"/>
      <c r="DG346" s="198"/>
      <c r="DH346" s="198"/>
      <c r="DI346" s="198"/>
      <c r="DJ346" s="198"/>
      <c r="DK346" s="198"/>
      <c r="DL346" s="198"/>
      <c r="DM346" s="198"/>
      <c r="DN346" s="198"/>
      <c r="DO346" s="198"/>
      <c r="DP346" s="198"/>
      <c r="DQ346" s="198"/>
      <c r="DR346" s="198"/>
      <c r="DS346" s="198"/>
      <c r="DT346" s="198"/>
      <c r="DU346" s="198"/>
      <c r="DV346" s="198"/>
      <c r="DW346" s="198"/>
      <c r="DX346" s="198"/>
      <c r="DY346" s="198"/>
      <c r="DZ346" s="198"/>
      <c r="EA346" s="198"/>
      <c r="EB346" s="198"/>
      <c r="EC346" s="198"/>
      <c r="ED346" s="198"/>
      <c r="EE346" s="198"/>
      <c r="EF346" s="198"/>
      <c r="EG346" s="198"/>
      <c r="EH346" s="198"/>
      <c r="EI346" s="198"/>
      <c r="EJ346" s="198"/>
      <c r="EK346" s="198"/>
      <c r="EL346" s="198"/>
      <c r="EM346" s="198"/>
      <c r="EN346" s="198"/>
      <c r="EO346" s="198"/>
      <c r="EP346" s="198"/>
      <c r="EQ346" s="198"/>
      <c r="ER346" s="198"/>
      <c r="ES346" s="198"/>
      <c r="ET346" s="198"/>
      <c r="EU346" s="198"/>
      <c r="EV346" s="198"/>
      <c r="EW346" s="198"/>
      <c r="EX346" s="198"/>
      <c r="EY346" s="198"/>
      <c r="EZ346" s="198"/>
      <c r="FA346" s="198"/>
      <c r="FB346" s="198"/>
      <c r="FC346" s="198"/>
      <c r="FD346" s="198"/>
      <c r="FE346" s="198"/>
      <c r="FF346" s="198"/>
      <c r="FG346" s="198"/>
      <c r="FH346" s="198"/>
      <c r="FI346" s="198"/>
      <c r="FJ346" s="198"/>
      <c r="FK346" s="198"/>
      <c r="FL346" s="198"/>
      <c r="FM346" s="198"/>
      <c r="FN346" s="198"/>
      <c r="FO346" s="198"/>
      <c r="FP346" s="198"/>
      <c r="FQ346" s="198"/>
      <c r="FR346" s="198"/>
      <c r="FS346" s="198"/>
      <c r="FT346" s="198"/>
      <c r="FU346" s="198"/>
      <c r="FV346" s="198"/>
      <c r="FW346" s="198"/>
    </row>
    <row r="347" spans="1:179" s="200" customFormat="1" ht="120" x14ac:dyDescent="0.25">
      <c r="A347" s="194">
        <f t="shared" si="5"/>
        <v>332</v>
      </c>
      <c r="B347" s="195" t="s">
        <v>1170</v>
      </c>
      <c r="C347" s="196" t="s">
        <v>237</v>
      </c>
      <c r="D347" s="197">
        <v>0</v>
      </c>
      <c r="E347" s="197"/>
      <c r="F347" s="197">
        <v>0.2</v>
      </c>
      <c r="G347" s="197">
        <v>2015</v>
      </c>
      <c r="H347" s="197">
        <v>2015</v>
      </c>
      <c r="I347" s="197" t="s">
        <v>265</v>
      </c>
      <c r="J347" s="197" t="s">
        <v>266</v>
      </c>
      <c r="K347" s="197" t="s">
        <v>266</v>
      </c>
      <c r="L347" s="197" t="s">
        <v>266</v>
      </c>
      <c r="M347" s="198"/>
      <c r="N347" s="198"/>
      <c r="O347" s="198"/>
      <c r="P347" s="198"/>
      <c r="Q347" s="198"/>
      <c r="R347" s="198"/>
      <c r="S347" s="198"/>
      <c r="T347" s="198"/>
      <c r="U347" s="198"/>
      <c r="V347" s="198"/>
      <c r="W347" s="198"/>
      <c r="X347" s="198"/>
      <c r="Y347" s="198"/>
      <c r="Z347" s="198"/>
      <c r="AA347" s="198"/>
      <c r="AB347" s="198"/>
      <c r="AC347" s="198"/>
      <c r="AD347" s="198"/>
      <c r="AE347" s="198"/>
      <c r="AF347" s="198"/>
      <c r="AG347" s="198"/>
      <c r="AH347" s="198"/>
      <c r="AI347" s="198"/>
      <c r="AJ347" s="198"/>
      <c r="AK347" s="198"/>
      <c r="AL347" s="198"/>
      <c r="AM347" s="198"/>
      <c r="AN347" s="198"/>
      <c r="AO347" s="198"/>
      <c r="AP347" s="198"/>
      <c r="AQ347" s="198"/>
      <c r="AR347" s="198"/>
      <c r="AS347" s="198"/>
      <c r="AT347" s="198"/>
      <c r="AU347" s="198"/>
      <c r="AV347" s="198"/>
      <c r="AW347" s="198"/>
      <c r="AX347" s="198"/>
      <c r="AY347" s="198"/>
      <c r="AZ347" s="198"/>
      <c r="BA347" s="198"/>
      <c r="BB347" s="198"/>
      <c r="BC347" s="198"/>
      <c r="BD347" s="198"/>
      <c r="BE347" s="198"/>
      <c r="BF347" s="198"/>
      <c r="BG347" s="198"/>
      <c r="BH347" s="198"/>
      <c r="BI347" s="198"/>
      <c r="BJ347" s="198"/>
      <c r="BK347" s="198"/>
      <c r="BL347" s="198"/>
      <c r="BM347" s="198"/>
      <c r="BN347" s="198"/>
      <c r="BO347" s="198"/>
      <c r="BP347" s="198"/>
      <c r="BQ347" s="198"/>
      <c r="BR347" s="198"/>
      <c r="BS347" s="198"/>
      <c r="BT347" s="198"/>
      <c r="BU347" s="198"/>
      <c r="BV347" s="198"/>
      <c r="BW347" s="198"/>
      <c r="BX347" s="198"/>
      <c r="BY347" s="198"/>
      <c r="BZ347" s="198"/>
      <c r="CA347" s="198"/>
      <c r="CB347" s="198"/>
      <c r="CC347" s="198"/>
      <c r="CD347" s="198"/>
      <c r="CE347" s="198"/>
      <c r="CF347" s="198"/>
      <c r="CG347" s="198"/>
      <c r="CH347" s="198"/>
      <c r="CI347" s="198"/>
      <c r="CJ347" s="198"/>
      <c r="CK347" s="198"/>
      <c r="CL347" s="198"/>
      <c r="CM347" s="198"/>
      <c r="CN347" s="198"/>
      <c r="CO347" s="198"/>
      <c r="CP347" s="198"/>
      <c r="CQ347" s="198"/>
      <c r="CR347" s="198"/>
      <c r="CS347" s="198"/>
      <c r="CT347" s="198"/>
      <c r="CU347" s="198"/>
      <c r="CV347" s="198"/>
      <c r="CW347" s="198"/>
      <c r="CX347" s="198"/>
      <c r="CY347" s="198"/>
      <c r="CZ347" s="198"/>
      <c r="DA347" s="198"/>
      <c r="DB347" s="198"/>
      <c r="DC347" s="198"/>
      <c r="DD347" s="198"/>
      <c r="DE347" s="198"/>
      <c r="DF347" s="198"/>
      <c r="DG347" s="198"/>
      <c r="DH347" s="198"/>
      <c r="DI347" s="198"/>
      <c r="DJ347" s="198"/>
      <c r="DK347" s="198"/>
      <c r="DL347" s="198"/>
      <c r="DM347" s="198"/>
      <c r="DN347" s="198"/>
      <c r="DO347" s="198"/>
      <c r="DP347" s="198"/>
      <c r="DQ347" s="198"/>
      <c r="DR347" s="198"/>
      <c r="DS347" s="198"/>
      <c r="DT347" s="198"/>
      <c r="DU347" s="198"/>
      <c r="DV347" s="198"/>
      <c r="DW347" s="198"/>
      <c r="DX347" s="198"/>
      <c r="DY347" s="198"/>
      <c r="DZ347" s="198"/>
      <c r="EA347" s="198"/>
      <c r="EB347" s="198"/>
      <c r="EC347" s="198"/>
      <c r="ED347" s="198"/>
      <c r="EE347" s="198"/>
      <c r="EF347" s="198"/>
      <c r="EG347" s="198"/>
      <c r="EH347" s="198"/>
      <c r="EI347" s="198"/>
      <c r="EJ347" s="198"/>
      <c r="EK347" s="198"/>
      <c r="EL347" s="198"/>
      <c r="EM347" s="198"/>
      <c r="EN347" s="198"/>
      <c r="EO347" s="198"/>
      <c r="EP347" s="198"/>
      <c r="EQ347" s="198"/>
      <c r="ER347" s="198"/>
      <c r="ES347" s="198"/>
      <c r="ET347" s="198"/>
      <c r="EU347" s="198"/>
      <c r="EV347" s="198"/>
      <c r="EW347" s="198"/>
      <c r="EX347" s="198"/>
      <c r="EY347" s="198"/>
      <c r="EZ347" s="198"/>
      <c r="FA347" s="198"/>
      <c r="FB347" s="198"/>
      <c r="FC347" s="198"/>
      <c r="FD347" s="198"/>
      <c r="FE347" s="198"/>
      <c r="FF347" s="198"/>
      <c r="FG347" s="198"/>
      <c r="FH347" s="198"/>
      <c r="FI347" s="198"/>
      <c r="FJ347" s="198"/>
      <c r="FK347" s="198"/>
      <c r="FL347" s="198"/>
      <c r="FM347" s="198"/>
      <c r="FN347" s="198"/>
      <c r="FO347" s="198"/>
      <c r="FP347" s="198"/>
      <c r="FQ347" s="198"/>
      <c r="FR347" s="198"/>
      <c r="FS347" s="198"/>
      <c r="FT347" s="198"/>
      <c r="FU347" s="198"/>
      <c r="FV347" s="198"/>
      <c r="FW347" s="198"/>
    </row>
    <row r="348" spans="1:179" s="200" customFormat="1" ht="135" x14ac:dyDescent="0.25">
      <c r="A348" s="194">
        <f t="shared" si="5"/>
        <v>333</v>
      </c>
      <c r="B348" s="195" t="s">
        <v>1689</v>
      </c>
      <c r="C348" s="196" t="s">
        <v>237</v>
      </c>
      <c r="D348" s="197">
        <v>0.16</v>
      </c>
      <c r="E348" s="197"/>
      <c r="F348" s="197">
        <v>0.02</v>
      </c>
      <c r="G348" s="197">
        <v>2015</v>
      </c>
      <c r="H348" s="197">
        <v>2015</v>
      </c>
      <c r="I348" s="197" t="s">
        <v>265</v>
      </c>
      <c r="J348" s="197" t="s">
        <v>266</v>
      </c>
      <c r="K348" s="197" t="s">
        <v>266</v>
      </c>
      <c r="L348" s="197" t="s">
        <v>266</v>
      </c>
      <c r="M348" s="198"/>
      <c r="N348" s="198"/>
      <c r="O348" s="198"/>
      <c r="P348" s="198"/>
      <c r="Q348" s="198"/>
      <c r="R348" s="198"/>
      <c r="S348" s="198"/>
      <c r="T348" s="198"/>
      <c r="U348" s="198"/>
      <c r="V348" s="198"/>
      <c r="W348" s="198"/>
      <c r="X348" s="198"/>
      <c r="Y348" s="198"/>
      <c r="Z348" s="198"/>
      <c r="AA348" s="198"/>
      <c r="AB348" s="198"/>
      <c r="AC348" s="198"/>
      <c r="AD348" s="198"/>
      <c r="AE348" s="198"/>
      <c r="AF348" s="198"/>
      <c r="AG348" s="198"/>
      <c r="AH348" s="198"/>
      <c r="AI348" s="198"/>
      <c r="AJ348" s="198"/>
      <c r="AK348" s="198"/>
      <c r="AL348" s="198"/>
      <c r="AM348" s="198"/>
      <c r="AN348" s="198"/>
      <c r="AO348" s="198"/>
      <c r="AP348" s="198"/>
      <c r="AQ348" s="198"/>
      <c r="AR348" s="198"/>
      <c r="AS348" s="198"/>
      <c r="AT348" s="198"/>
      <c r="AU348" s="198"/>
      <c r="AV348" s="198"/>
      <c r="AW348" s="198"/>
      <c r="AX348" s="198"/>
      <c r="AY348" s="198"/>
      <c r="AZ348" s="198"/>
      <c r="BA348" s="198"/>
      <c r="BB348" s="198"/>
      <c r="BC348" s="198"/>
      <c r="BD348" s="198"/>
      <c r="BE348" s="198"/>
      <c r="BF348" s="198"/>
      <c r="BG348" s="198"/>
      <c r="BH348" s="198"/>
      <c r="BI348" s="198"/>
      <c r="BJ348" s="198"/>
      <c r="BK348" s="198"/>
      <c r="BL348" s="198"/>
      <c r="BM348" s="198"/>
      <c r="BN348" s="198"/>
      <c r="BO348" s="198"/>
      <c r="BP348" s="198"/>
      <c r="BQ348" s="198"/>
      <c r="BR348" s="198"/>
      <c r="BS348" s="198"/>
      <c r="BT348" s="198"/>
      <c r="BU348" s="198"/>
      <c r="BV348" s="198"/>
      <c r="BW348" s="198"/>
      <c r="BX348" s="198"/>
      <c r="BY348" s="198"/>
      <c r="BZ348" s="198"/>
      <c r="CA348" s="198"/>
      <c r="CB348" s="198"/>
      <c r="CC348" s="198"/>
      <c r="CD348" s="198"/>
      <c r="CE348" s="198"/>
      <c r="CF348" s="198"/>
      <c r="CG348" s="198"/>
      <c r="CH348" s="198"/>
      <c r="CI348" s="198"/>
      <c r="CJ348" s="198"/>
      <c r="CK348" s="198"/>
      <c r="CL348" s="198"/>
      <c r="CM348" s="198"/>
      <c r="CN348" s="198"/>
      <c r="CO348" s="198"/>
      <c r="CP348" s="198"/>
      <c r="CQ348" s="198"/>
      <c r="CR348" s="198"/>
      <c r="CS348" s="198"/>
      <c r="CT348" s="198"/>
      <c r="CU348" s="198"/>
      <c r="CV348" s="198"/>
      <c r="CW348" s="198"/>
      <c r="CX348" s="198"/>
      <c r="CY348" s="198"/>
      <c r="CZ348" s="198"/>
      <c r="DA348" s="198"/>
      <c r="DB348" s="198"/>
      <c r="DC348" s="198"/>
      <c r="DD348" s="198"/>
      <c r="DE348" s="198"/>
      <c r="DF348" s="198"/>
      <c r="DG348" s="198"/>
      <c r="DH348" s="198"/>
      <c r="DI348" s="198"/>
      <c r="DJ348" s="198"/>
      <c r="DK348" s="198"/>
      <c r="DL348" s="198"/>
      <c r="DM348" s="198"/>
      <c r="DN348" s="198"/>
      <c r="DO348" s="198"/>
      <c r="DP348" s="198"/>
      <c r="DQ348" s="198"/>
      <c r="DR348" s="198"/>
      <c r="DS348" s="198"/>
      <c r="DT348" s="198"/>
      <c r="DU348" s="198"/>
      <c r="DV348" s="198"/>
      <c r="DW348" s="198"/>
      <c r="DX348" s="198"/>
      <c r="DY348" s="198"/>
      <c r="DZ348" s="198"/>
      <c r="EA348" s="198"/>
      <c r="EB348" s="198"/>
      <c r="EC348" s="198"/>
      <c r="ED348" s="198"/>
      <c r="EE348" s="198"/>
      <c r="EF348" s="198"/>
      <c r="EG348" s="198"/>
      <c r="EH348" s="198"/>
      <c r="EI348" s="198"/>
      <c r="EJ348" s="198"/>
      <c r="EK348" s="198"/>
      <c r="EL348" s="198"/>
      <c r="EM348" s="198"/>
      <c r="EN348" s="198"/>
      <c r="EO348" s="198"/>
      <c r="EP348" s="198"/>
      <c r="EQ348" s="198"/>
      <c r="ER348" s="198"/>
      <c r="ES348" s="198"/>
      <c r="ET348" s="198"/>
      <c r="EU348" s="198"/>
      <c r="EV348" s="198"/>
      <c r="EW348" s="198"/>
      <c r="EX348" s="198"/>
      <c r="EY348" s="198"/>
      <c r="EZ348" s="198"/>
      <c r="FA348" s="198"/>
      <c r="FB348" s="198"/>
      <c r="FC348" s="198"/>
      <c r="FD348" s="198"/>
      <c r="FE348" s="198"/>
      <c r="FF348" s="198"/>
      <c r="FG348" s="198"/>
      <c r="FH348" s="198"/>
      <c r="FI348" s="198"/>
      <c r="FJ348" s="198"/>
      <c r="FK348" s="198"/>
      <c r="FL348" s="198"/>
      <c r="FM348" s="198"/>
      <c r="FN348" s="198"/>
      <c r="FO348" s="198"/>
      <c r="FP348" s="198"/>
      <c r="FQ348" s="198"/>
      <c r="FR348" s="198"/>
      <c r="FS348" s="198"/>
      <c r="FT348" s="198"/>
      <c r="FU348" s="198"/>
      <c r="FV348" s="198"/>
      <c r="FW348" s="198"/>
    </row>
    <row r="349" spans="1:179" s="200" customFormat="1" ht="135" x14ac:dyDescent="0.25">
      <c r="A349" s="194">
        <f t="shared" si="5"/>
        <v>334</v>
      </c>
      <c r="B349" s="195" t="s">
        <v>1690</v>
      </c>
      <c r="C349" s="196" t="s">
        <v>237</v>
      </c>
      <c r="D349" s="197">
        <v>0.16</v>
      </c>
      <c r="E349" s="197"/>
      <c r="F349" s="197">
        <v>0.02</v>
      </c>
      <c r="G349" s="197">
        <v>2015</v>
      </c>
      <c r="H349" s="197">
        <v>2015</v>
      </c>
      <c r="I349" s="197" t="s">
        <v>265</v>
      </c>
      <c r="J349" s="197" t="s">
        <v>266</v>
      </c>
      <c r="K349" s="197" t="s">
        <v>266</v>
      </c>
      <c r="L349" s="197" t="s">
        <v>266</v>
      </c>
      <c r="M349" s="198"/>
      <c r="N349" s="198"/>
      <c r="O349" s="198"/>
      <c r="P349" s="198"/>
      <c r="Q349" s="198"/>
      <c r="R349" s="198"/>
      <c r="S349" s="198"/>
      <c r="T349" s="198"/>
      <c r="U349" s="198"/>
      <c r="V349" s="198"/>
      <c r="W349" s="198"/>
      <c r="X349" s="198"/>
      <c r="Y349" s="198"/>
      <c r="Z349" s="198"/>
      <c r="AA349" s="198"/>
      <c r="AB349" s="198"/>
      <c r="AC349" s="198"/>
      <c r="AD349" s="198"/>
      <c r="AE349" s="198"/>
      <c r="AF349" s="198"/>
      <c r="AG349" s="198"/>
      <c r="AH349" s="198"/>
      <c r="AI349" s="198"/>
      <c r="AJ349" s="198"/>
      <c r="AK349" s="198"/>
      <c r="AL349" s="198"/>
      <c r="AM349" s="198"/>
      <c r="AN349" s="198"/>
      <c r="AO349" s="198"/>
      <c r="AP349" s="198"/>
      <c r="AQ349" s="198"/>
      <c r="AR349" s="198"/>
      <c r="AS349" s="198"/>
      <c r="AT349" s="198"/>
      <c r="AU349" s="198"/>
      <c r="AV349" s="198"/>
      <c r="AW349" s="198"/>
      <c r="AX349" s="198"/>
      <c r="AY349" s="198"/>
      <c r="AZ349" s="198"/>
      <c r="BA349" s="198"/>
      <c r="BB349" s="198"/>
      <c r="BC349" s="198"/>
      <c r="BD349" s="198"/>
      <c r="BE349" s="198"/>
      <c r="BF349" s="198"/>
      <c r="BG349" s="198"/>
      <c r="BH349" s="198"/>
      <c r="BI349" s="198"/>
      <c r="BJ349" s="198"/>
      <c r="BK349" s="198"/>
      <c r="BL349" s="198"/>
      <c r="BM349" s="198"/>
      <c r="BN349" s="198"/>
      <c r="BO349" s="198"/>
      <c r="BP349" s="198"/>
      <c r="BQ349" s="198"/>
      <c r="BR349" s="198"/>
      <c r="BS349" s="198"/>
      <c r="BT349" s="198"/>
      <c r="BU349" s="198"/>
      <c r="BV349" s="198"/>
      <c r="BW349" s="198"/>
      <c r="BX349" s="198"/>
      <c r="BY349" s="198"/>
      <c r="BZ349" s="198"/>
      <c r="CA349" s="198"/>
      <c r="CB349" s="198"/>
      <c r="CC349" s="198"/>
      <c r="CD349" s="198"/>
      <c r="CE349" s="198"/>
      <c r="CF349" s="198"/>
      <c r="CG349" s="198"/>
      <c r="CH349" s="198"/>
      <c r="CI349" s="198"/>
      <c r="CJ349" s="198"/>
      <c r="CK349" s="198"/>
      <c r="CL349" s="198"/>
      <c r="CM349" s="198"/>
      <c r="CN349" s="198"/>
      <c r="CO349" s="198"/>
      <c r="CP349" s="198"/>
      <c r="CQ349" s="198"/>
      <c r="CR349" s="198"/>
      <c r="CS349" s="198"/>
      <c r="CT349" s="198"/>
      <c r="CU349" s="198"/>
      <c r="CV349" s="198"/>
      <c r="CW349" s="198"/>
      <c r="CX349" s="198"/>
      <c r="CY349" s="198"/>
      <c r="CZ349" s="198"/>
      <c r="DA349" s="198"/>
      <c r="DB349" s="198"/>
      <c r="DC349" s="198"/>
      <c r="DD349" s="198"/>
      <c r="DE349" s="198"/>
      <c r="DF349" s="198"/>
      <c r="DG349" s="198"/>
      <c r="DH349" s="198"/>
      <c r="DI349" s="198"/>
      <c r="DJ349" s="198"/>
      <c r="DK349" s="198"/>
      <c r="DL349" s="198"/>
      <c r="DM349" s="198"/>
      <c r="DN349" s="198"/>
      <c r="DO349" s="198"/>
      <c r="DP349" s="198"/>
      <c r="DQ349" s="198"/>
      <c r="DR349" s="198"/>
      <c r="DS349" s="198"/>
      <c r="DT349" s="198"/>
      <c r="DU349" s="198"/>
      <c r="DV349" s="198"/>
      <c r="DW349" s="198"/>
      <c r="DX349" s="198"/>
      <c r="DY349" s="198"/>
      <c r="DZ349" s="198"/>
      <c r="EA349" s="198"/>
      <c r="EB349" s="198"/>
      <c r="EC349" s="198"/>
      <c r="ED349" s="198"/>
      <c r="EE349" s="198"/>
      <c r="EF349" s="198"/>
      <c r="EG349" s="198"/>
      <c r="EH349" s="198"/>
      <c r="EI349" s="198"/>
      <c r="EJ349" s="198"/>
      <c r="EK349" s="198"/>
      <c r="EL349" s="198"/>
      <c r="EM349" s="198"/>
      <c r="EN349" s="198"/>
      <c r="EO349" s="198"/>
      <c r="EP349" s="198"/>
      <c r="EQ349" s="198"/>
      <c r="ER349" s="198"/>
      <c r="ES349" s="198"/>
      <c r="ET349" s="198"/>
      <c r="EU349" s="198"/>
      <c r="EV349" s="198"/>
      <c r="EW349" s="198"/>
      <c r="EX349" s="198"/>
      <c r="EY349" s="198"/>
      <c r="EZ349" s="198"/>
      <c r="FA349" s="198"/>
      <c r="FB349" s="198"/>
      <c r="FC349" s="198"/>
      <c r="FD349" s="198"/>
      <c r="FE349" s="198"/>
      <c r="FF349" s="198"/>
      <c r="FG349" s="198"/>
      <c r="FH349" s="198"/>
      <c r="FI349" s="198"/>
      <c r="FJ349" s="198"/>
      <c r="FK349" s="198"/>
      <c r="FL349" s="198"/>
      <c r="FM349" s="198"/>
      <c r="FN349" s="198"/>
      <c r="FO349" s="198"/>
      <c r="FP349" s="198"/>
      <c r="FQ349" s="198"/>
      <c r="FR349" s="198"/>
      <c r="FS349" s="198"/>
      <c r="FT349" s="198"/>
      <c r="FU349" s="198"/>
      <c r="FV349" s="198"/>
      <c r="FW349" s="198"/>
    </row>
    <row r="350" spans="1:179" s="200" customFormat="1" ht="135" x14ac:dyDescent="0.25">
      <c r="A350" s="194">
        <f t="shared" si="5"/>
        <v>335</v>
      </c>
      <c r="B350" s="195" t="s">
        <v>1173</v>
      </c>
      <c r="C350" s="196" t="s">
        <v>237</v>
      </c>
      <c r="D350" s="197">
        <v>0.16</v>
      </c>
      <c r="E350" s="197"/>
      <c r="F350" s="197">
        <v>0.03</v>
      </c>
      <c r="G350" s="197">
        <v>2015</v>
      </c>
      <c r="H350" s="197">
        <v>2015</v>
      </c>
      <c r="I350" s="197" t="s">
        <v>265</v>
      </c>
      <c r="J350" s="197" t="s">
        <v>266</v>
      </c>
      <c r="K350" s="197" t="s">
        <v>266</v>
      </c>
      <c r="L350" s="197" t="s">
        <v>266</v>
      </c>
      <c r="M350" s="198"/>
      <c r="N350" s="198"/>
      <c r="O350" s="198"/>
      <c r="P350" s="198"/>
      <c r="Q350" s="198"/>
      <c r="R350" s="198"/>
      <c r="S350" s="198"/>
      <c r="T350" s="198"/>
      <c r="U350" s="198"/>
      <c r="V350" s="198"/>
      <c r="W350" s="198"/>
      <c r="X350" s="198"/>
      <c r="Y350" s="198"/>
      <c r="Z350" s="198"/>
      <c r="AA350" s="198"/>
      <c r="AB350" s="198"/>
      <c r="AC350" s="198"/>
      <c r="AD350" s="198"/>
      <c r="AE350" s="198"/>
      <c r="AF350" s="198"/>
      <c r="AG350" s="198"/>
      <c r="AH350" s="198"/>
      <c r="AI350" s="198"/>
      <c r="AJ350" s="198"/>
      <c r="AK350" s="198"/>
      <c r="AL350" s="198"/>
      <c r="AM350" s="198"/>
      <c r="AN350" s="198"/>
      <c r="AO350" s="198"/>
      <c r="AP350" s="198"/>
      <c r="AQ350" s="198"/>
      <c r="AR350" s="198"/>
      <c r="AS350" s="198"/>
      <c r="AT350" s="198"/>
      <c r="AU350" s="198"/>
      <c r="AV350" s="198"/>
      <c r="AW350" s="198"/>
      <c r="AX350" s="198"/>
      <c r="AY350" s="198"/>
      <c r="AZ350" s="198"/>
      <c r="BA350" s="198"/>
      <c r="BB350" s="198"/>
      <c r="BC350" s="198"/>
      <c r="BD350" s="198"/>
      <c r="BE350" s="198"/>
      <c r="BF350" s="198"/>
      <c r="BG350" s="198"/>
      <c r="BH350" s="198"/>
      <c r="BI350" s="198"/>
      <c r="BJ350" s="198"/>
      <c r="BK350" s="198"/>
      <c r="BL350" s="198"/>
      <c r="BM350" s="198"/>
      <c r="BN350" s="198"/>
      <c r="BO350" s="198"/>
      <c r="BP350" s="198"/>
      <c r="BQ350" s="198"/>
      <c r="BR350" s="198"/>
      <c r="BS350" s="198"/>
      <c r="BT350" s="198"/>
      <c r="BU350" s="198"/>
      <c r="BV350" s="198"/>
      <c r="BW350" s="198"/>
      <c r="BX350" s="198"/>
      <c r="BY350" s="198"/>
      <c r="BZ350" s="198"/>
      <c r="CA350" s="198"/>
      <c r="CB350" s="198"/>
      <c r="CC350" s="198"/>
      <c r="CD350" s="198"/>
      <c r="CE350" s="198"/>
      <c r="CF350" s="198"/>
      <c r="CG350" s="198"/>
      <c r="CH350" s="198"/>
      <c r="CI350" s="198"/>
      <c r="CJ350" s="198"/>
      <c r="CK350" s="198"/>
      <c r="CL350" s="198"/>
      <c r="CM350" s="198"/>
      <c r="CN350" s="198"/>
      <c r="CO350" s="198"/>
      <c r="CP350" s="198"/>
      <c r="CQ350" s="198"/>
      <c r="CR350" s="198"/>
      <c r="CS350" s="198"/>
      <c r="CT350" s="198"/>
      <c r="CU350" s="198"/>
      <c r="CV350" s="198"/>
      <c r="CW350" s="198"/>
      <c r="CX350" s="198"/>
      <c r="CY350" s="198"/>
      <c r="CZ350" s="198"/>
      <c r="DA350" s="198"/>
      <c r="DB350" s="198"/>
      <c r="DC350" s="198"/>
      <c r="DD350" s="198"/>
      <c r="DE350" s="198"/>
      <c r="DF350" s="198"/>
      <c r="DG350" s="198"/>
      <c r="DH350" s="198"/>
      <c r="DI350" s="198"/>
      <c r="DJ350" s="198"/>
      <c r="DK350" s="198"/>
      <c r="DL350" s="198"/>
      <c r="DM350" s="198"/>
      <c r="DN350" s="198"/>
      <c r="DO350" s="198"/>
      <c r="DP350" s="198"/>
      <c r="DQ350" s="198"/>
      <c r="DR350" s="198"/>
      <c r="DS350" s="198"/>
      <c r="DT350" s="198"/>
      <c r="DU350" s="198"/>
      <c r="DV350" s="198"/>
      <c r="DW350" s="198"/>
      <c r="DX350" s="198"/>
      <c r="DY350" s="198"/>
      <c r="DZ350" s="198"/>
      <c r="EA350" s="198"/>
      <c r="EB350" s="198"/>
      <c r="EC350" s="198"/>
      <c r="ED350" s="198"/>
      <c r="EE350" s="198"/>
      <c r="EF350" s="198"/>
      <c r="EG350" s="198"/>
      <c r="EH350" s="198"/>
      <c r="EI350" s="198"/>
      <c r="EJ350" s="198"/>
      <c r="EK350" s="198"/>
      <c r="EL350" s="198"/>
      <c r="EM350" s="198"/>
      <c r="EN350" s="198"/>
      <c r="EO350" s="198"/>
      <c r="EP350" s="198"/>
      <c r="EQ350" s="198"/>
      <c r="ER350" s="198"/>
      <c r="ES350" s="198"/>
      <c r="ET350" s="198"/>
      <c r="EU350" s="198"/>
      <c r="EV350" s="198"/>
      <c r="EW350" s="198"/>
      <c r="EX350" s="198"/>
      <c r="EY350" s="198"/>
      <c r="EZ350" s="198"/>
      <c r="FA350" s="198"/>
      <c r="FB350" s="198"/>
      <c r="FC350" s="198"/>
      <c r="FD350" s="198"/>
      <c r="FE350" s="198"/>
      <c r="FF350" s="198"/>
      <c r="FG350" s="198"/>
      <c r="FH350" s="198"/>
      <c r="FI350" s="198"/>
      <c r="FJ350" s="198"/>
      <c r="FK350" s="198"/>
      <c r="FL350" s="198"/>
      <c r="FM350" s="198"/>
      <c r="FN350" s="198"/>
      <c r="FO350" s="198"/>
      <c r="FP350" s="198"/>
      <c r="FQ350" s="198"/>
      <c r="FR350" s="198"/>
      <c r="FS350" s="198"/>
      <c r="FT350" s="198"/>
      <c r="FU350" s="198"/>
      <c r="FV350" s="198"/>
      <c r="FW350" s="198"/>
    </row>
    <row r="351" spans="1:179" s="200" customFormat="1" ht="120" x14ac:dyDescent="0.25">
      <c r="A351" s="194">
        <f t="shared" si="5"/>
        <v>336</v>
      </c>
      <c r="B351" s="195" t="s">
        <v>1174</v>
      </c>
      <c r="C351" s="196" t="s">
        <v>237</v>
      </c>
      <c r="D351" s="197">
        <v>0</v>
      </c>
      <c r="E351" s="197"/>
      <c r="F351" s="197">
        <v>4.4999999999999998E-2</v>
      </c>
      <c r="G351" s="197">
        <v>2015</v>
      </c>
      <c r="H351" s="197">
        <v>2015</v>
      </c>
      <c r="I351" s="197" t="s">
        <v>265</v>
      </c>
      <c r="J351" s="197" t="s">
        <v>266</v>
      </c>
      <c r="K351" s="197" t="s">
        <v>266</v>
      </c>
      <c r="L351" s="197" t="s">
        <v>266</v>
      </c>
      <c r="M351" s="198"/>
      <c r="N351" s="198"/>
      <c r="O351" s="198"/>
      <c r="P351" s="198"/>
      <c r="Q351" s="198"/>
      <c r="R351" s="198"/>
      <c r="S351" s="198"/>
      <c r="T351" s="198"/>
      <c r="U351" s="198"/>
      <c r="V351" s="198"/>
      <c r="W351" s="198"/>
      <c r="X351" s="198"/>
      <c r="Y351" s="198"/>
      <c r="Z351" s="198"/>
      <c r="AA351" s="198"/>
      <c r="AB351" s="198"/>
      <c r="AC351" s="198"/>
      <c r="AD351" s="198"/>
      <c r="AE351" s="198"/>
      <c r="AF351" s="198"/>
      <c r="AG351" s="198"/>
      <c r="AH351" s="198"/>
      <c r="AI351" s="198"/>
      <c r="AJ351" s="198"/>
      <c r="AK351" s="198"/>
      <c r="AL351" s="198"/>
      <c r="AM351" s="198"/>
      <c r="AN351" s="198"/>
      <c r="AO351" s="198"/>
      <c r="AP351" s="198"/>
      <c r="AQ351" s="198"/>
      <c r="AR351" s="198"/>
      <c r="AS351" s="198"/>
      <c r="AT351" s="198"/>
      <c r="AU351" s="198"/>
      <c r="AV351" s="198"/>
      <c r="AW351" s="198"/>
      <c r="AX351" s="198"/>
      <c r="AY351" s="198"/>
      <c r="AZ351" s="198"/>
      <c r="BA351" s="198"/>
      <c r="BB351" s="198"/>
      <c r="BC351" s="198"/>
      <c r="BD351" s="198"/>
      <c r="BE351" s="198"/>
      <c r="BF351" s="198"/>
      <c r="BG351" s="198"/>
      <c r="BH351" s="198"/>
      <c r="BI351" s="198"/>
      <c r="BJ351" s="198"/>
      <c r="BK351" s="198"/>
      <c r="BL351" s="198"/>
      <c r="BM351" s="198"/>
      <c r="BN351" s="198"/>
      <c r="BO351" s="198"/>
      <c r="BP351" s="198"/>
      <c r="BQ351" s="198"/>
      <c r="BR351" s="198"/>
      <c r="BS351" s="198"/>
      <c r="BT351" s="198"/>
      <c r="BU351" s="198"/>
      <c r="BV351" s="198"/>
      <c r="BW351" s="198"/>
      <c r="BX351" s="198"/>
      <c r="BY351" s="198"/>
      <c r="BZ351" s="198"/>
      <c r="CA351" s="198"/>
      <c r="CB351" s="198"/>
      <c r="CC351" s="198"/>
      <c r="CD351" s="198"/>
      <c r="CE351" s="198"/>
      <c r="CF351" s="198"/>
      <c r="CG351" s="198"/>
      <c r="CH351" s="198"/>
      <c r="CI351" s="198"/>
      <c r="CJ351" s="198"/>
      <c r="CK351" s="198"/>
      <c r="CL351" s="198"/>
      <c r="CM351" s="198"/>
      <c r="CN351" s="198"/>
      <c r="CO351" s="198"/>
      <c r="CP351" s="198"/>
      <c r="CQ351" s="198"/>
      <c r="CR351" s="198"/>
      <c r="CS351" s="198"/>
      <c r="CT351" s="198"/>
      <c r="CU351" s="198"/>
      <c r="CV351" s="198"/>
      <c r="CW351" s="198"/>
      <c r="CX351" s="198"/>
      <c r="CY351" s="198"/>
      <c r="CZ351" s="198"/>
      <c r="DA351" s="198"/>
      <c r="DB351" s="198"/>
      <c r="DC351" s="198"/>
      <c r="DD351" s="198"/>
      <c r="DE351" s="198"/>
      <c r="DF351" s="198"/>
      <c r="DG351" s="198"/>
      <c r="DH351" s="198"/>
      <c r="DI351" s="198"/>
      <c r="DJ351" s="198"/>
      <c r="DK351" s="198"/>
      <c r="DL351" s="198"/>
      <c r="DM351" s="198"/>
      <c r="DN351" s="198"/>
      <c r="DO351" s="198"/>
      <c r="DP351" s="198"/>
      <c r="DQ351" s="198"/>
      <c r="DR351" s="198"/>
      <c r="DS351" s="198"/>
      <c r="DT351" s="198"/>
      <c r="DU351" s="198"/>
      <c r="DV351" s="198"/>
      <c r="DW351" s="198"/>
      <c r="DX351" s="198"/>
      <c r="DY351" s="198"/>
      <c r="DZ351" s="198"/>
      <c r="EA351" s="198"/>
      <c r="EB351" s="198"/>
      <c r="EC351" s="198"/>
      <c r="ED351" s="198"/>
      <c r="EE351" s="198"/>
      <c r="EF351" s="198"/>
      <c r="EG351" s="198"/>
      <c r="EH351" s="198"/>
      <c r="EI351" s="198"/>
      <c r="EJ351" s="198"/>
      <c r="EK351" s="198"/>
      <c r="EL351" s="198"/>
      <c r="EM351" s="198"/>
      <c r="EN351" s="198"/>
      <c r="EO351" s="198"/>
      <c r="EP351" s="198"/>
      <c r="EQ351" s="198"/>
      <c r="ER351" s="198"/>
      <c r="ES351" s="198"/>
      <c r="ET351" s="198"/>
      <c r="EU351" s="198"/>
      <c r="EV351" s="198"/>
      <c r="EW351" s="198"/>
      <c r="EX351" s="198"/>
      <c r="EY351" s="198"/>
      <c r="EZ351" s="198"/>
      <c r="FA351" s="198"/>
      <c r="FB351" s="198"/>
      <c r="FC351" s="198"/>
      <c r="FD351" s="198"/>
      <c r="FE351" s="198"/>
      <c r="FF351" s="198"/>
      <c r="FG351" s="198"/>
      <c r="FH351" s="198"/>
      <c r="FI351" s="198"/>
      <c r="FJ351" s="198"/>
      <c r="FK351" s="198"/>
      <c r="FL351" s="198"/>
      <c r="FM351" s="198"/>
      <c r="FN351" s="198"/>
      <c r="FO351" s="198"/>
      <c r="FP351" s="198"/>
      <c r="FQ351" s="198"/>
      <c r="FR351" s="198"/>
      <c r="FS351" s="198"/>
      <c r="FT351" s="198"/>
      <c r="FU351" s="198"/>
      <c r="FV351" s="198"/>
      <c r="FW351" s="198"/>
    </row>
    <row r="352" spans="1:179" s="200" customFormat="1" ht="120" x14ac:dyDescent="0.25">
      <c r="A352" s="194">
        <f t="shared" si="5"/>
        <v>337</v>
      </c>
      <c r="B352" s="195" t="s">
        <v>1175</v>
      </c>
      <c r="C352" s="196" t="s">
        <v>237</v>
      </c>
      <c r="D352" s="197">
        <v>0</v>
      </c>
      <c r="E352" s="197"/>
      <c r="F352" s="197">
        <v>0.1</v>
      </c>
      <c r="G352" s="197">
        <v>2015</v>
      </c>
      <c r="H352" s="197">
        <v>2015</v>
      </c>
      <c r="I352" s="197" t="s">
        <v>265</v>
      </c>
      <c r="J352" s="197" t="s">
        <v>266</v>
      </c>
      <c r="K352" s="197" t="s">
        <v>266</v>
      </c>
      <c r="L352" s="197" t="s">
        <v>266</v>
      </c>
      <c r="M352" s="198"/>
      <c r="N352" s="198"/>
      <c r="O352" s="198"/>
      <c r="P352" s="198"/>
      <c r="Q352" s="198"/>
      <c r="R352" s="198"/>
      <c r="S352" s="198"/>
      <c r="T352" s="198"/>
      <c r="U352" s="198"/>
      <c r="V352" s="198"/>
      <c r="W352" s="198"/>
      <c r="X352" s="198"/>
      <c r="Y352" s="198"/>
      <c r="Z352" s="198"/>
      <c r="AA352" s="198"/>
      <c r="AB352" s="198"/>
      <c r="AC352" s="198"/>
      <c r="AD352" s="198"/>
      <c r="AE352" s="198"/>
      <c r="AF352" s="198"/>
      <c r="AG352" s="198"/>
      <c r="AH352" s="198"/>
      <c r="AI352" s="198"/>
      <c r="AJ352" s="198"/>
      <c r="AK352" s="198"/>
      <c r="AL352" s="198"/>
      <c r="AM352" s="198"/>
      <c r="AN352" s="198"/>
      <c r="AO352" s="198"/>
      <c r="AP352" s="198"/>
      <c r="AQ352" s="198"/>
      <c r="AR352" s="198"/>
      <c r="AS352" s="198"/>
      <c r="AT352" s="198"/>
      <c r="AU352" s="198"/>
      <c r="AV352" s="198"/>
      <c r="AW352" s="198"/>
      <c r="AX352" s="198"/>
      <c r="AY352" s="198"/>
      <c r="AZ352" s="198"/>
      <c r="BA352" s="198"/>
      <c r="BB352" s="198"/>
      <c r="BC352" s="198"/>
      <c r="BD352" s="198"/>
      <c r="BE352" s="198"/>
      <c r="BF352" s="198"/>
      <c r="BG352" s="198"/>
      <c r="BH352" s="198"/>
      <c r="BI352" s="198"/>
      <c r="BJ352" s="198"/>
      <c r="BK352" s="198"/>
      <c r="BL352" s="198"/>
      <c r="BM352" s="198"/>
      <c r="BN352" s="198"/>
      <c r="BO352" s="198"/>
      <c r="BP352" s="198"/>
      <c r="BQ352" s="198"/>
      <c r="BR352" s="198"/>
      <c r="BS352" s="198"/>
      <c r="BT352" s="198"/>
      <c r="BU352" s="198"/>
      <c r="BV352" s="198"/>
      <c r="BW352" s="198"/>
      <c r="BX352" s="198"/>
      <c r="BY352" s="198"/>
      <c r="BZ352" s="198"/>
      <c r="CA352" s="198"/>
      <c r="CB352" s="198"/>
      <c r="CC352" s="198"/>
      <c r="CD352" s="198"/>
      <c r="CE352" s="198"/>
      <c r="CF352" s="198"/>
      <c r="CG352" s="198"/>
      <c r="CH352" s="198"/>
      <c r="CI352" s="198"/>
      <c r="CJ352" s="198"/>
      <c r="CK352" s="198"/>
      <c r="CL352" s="198"/>
      <c r="CM352" s="198"/>
      <c r="CN352" s="198"/>
      <c r="CO352" s="198"/>
      <c r="CP352" s="198"/>
      <c r="CQ352" s="198"/>
      <c r="CR352" s="198"/>
      <c r="CS352" s="198"/>
      <c r="CT352" s="198"/>
      <c r="CU352" s="198"/>
      <c r="CV352" s="198"/>
      <c r="CW352" s="198"/>
      <c r="CX352" s="198"/>
      <c r="CY352" s="198"/>
      <c r="CZ352" s="198"/>
      <c r="DA352" s="198"/>
      <c r="DB352" s="198"/>
      <c r="DC352" s="198"/>
      <c r="DD352" s="198"/>
      <c r="DE352" s="198"/>
      <c r="DF352" s="198"/>
      <c r="DG352" s="198"/>
      <c r="DH352" s="198"/>
      <c r="DI352" s="198"/>
      <c r="DJ352" s="198"/>
      <c r="DK352" s="198"/>
      <c r="DL352" s="198"/>
      <c r="DM352" s="198"/>
      <c r="DN352" s="198"/>
      <c r="DO352" s="198"/>
      <c r="DP352" s="198"/>
      <c r="DQ352" s="198"/>
      <c r="DR352" s="198"/>
      <c r="DS352" s="198"/>
      <c r="DT352" s="198"/>
      <c r="DU352" s="198"/>
      <c r="DV352" s="198"/>
      <c r="DW352" s="198"/>
      <c r="DX352" s="198"/>
      <c r="DY352" s="198"/>
      <c r="DZ352" s="198"/>
      <c r="EA352" s="198"/>
      <c r="EB352" s="198"/>
      <c r="EC352" s="198"/>
      <c r="ED352" s="198"/>
      <c r="EE352" s="198"/>
      <c r="EF352" s="198"/>
      <c r="EG352" s="198"/>
      <c r="EH352" s="198"/>
      <c r="EI352" s="198"/>
      <c r="EJ352" s="198"/>
      <c r="EK352" s="198"/>
      <c r="EL352" s="198"/>
      <c r="EM352" s="198"/>
      <c r="EN352" s="198"/>
      <c r="EO352" s="198"/>
      <c r="EP352" s="198"/>
      <c r="EQ352" s="198"/>
      <c r="ER352" s="198"/>
      <c r="ES352" s="198"/>
      <c r="ET352" s="198"/>
      <c r="EU352" s="198"/>
      <c r="EV352" s="198"/>
      <c r="EW352" s="198"/>
      <c r="EX352" s="198"/>
      <c r="EY352" s="198"/>
      <c r="EZ352" s="198"/>
      <c r="FA352" s="198"/>
      <c r="FB352" s="198"/>
      <c r="FC352" s="198"/>
      <c r="FD352" s="198"/>
      <c r="FE352" s="198"/>
      <c r="FF352" s="198"/>
      <c r="FG352" s="198"/>
      <c r="FH352" s="198"/>
      <c r="FI352" s="198"/>
      <c r="FJ352" s="198"/>
      <c r="FK352" s="198"/>
      <c r="FL352" s="198"/>
      <c r="FM352" s="198"/>
      <c r="FN352" s="198"/>
      <c r="FO352" s="198"/>
      <c r="FP352" s="198"/>
      <c r="FQ352" s="198"/>
      <c r="FR352" s="198"/>
      <c r="FS352" s="198"/>
      <c r="FT352" s="198"/>
      <c r="FU352" s="198"/>
      <c r="FV352" s="198"/>
      <c r="FW352" s="198"/>
    </row>
    <row r="353" spans="1:179" s="200" customFormat="1" ht="60" x14ac:dyDescent="0.25">
      <c r="A353" s="194">
        <f t="shared" si="5"/>
        <v>338</v>
      </c>
      <c r="B353" s="195" t="s">
        <v>1164</v>
      </c>
      <c r="C353" s="196" t="s">
        <v>237</v>
      </c>
      <c r="D353" s="197">
        <v>0</v>
      </c>
      <c r="E353" s="197"/>
      <c r="F353" s="197">
        <v>0.214</v>
      </c>
      <c r="G353" s="197">
        <v>2013</v>
      </c>
      <c r="H353" s="197">
        <v>2014</v>
      </c>
      <c r="I353" s="197" t="s">
        <v>265</v>
      </c>
      <c r="J353" s="197" t="s">
        <v>266</v>
      </c>
      <c r="K353" s="197" t="s">
        <v>266</v>
      </c>
      <c r="L353" s="197" t="s">
        <v>266</v>
      </c>
      <c r="M353" s="198"/>
      <c r="N353" s="198"/>
      <c r="O353" s="198"/>
      <c r="P353" s="198"/>
      <c r="Q353" s="198"/>
      <c r="R353" s="198"/>
      <c r="S353" s="198"/>
      <c r="T353" s="198"/>
      <c r="U353" s="198"/>
      <c r="V353" s="198"/>
      <c r="W353" s="198"/>
      <c r="X353" s="198"/>
      <c r="Y353" s="198"/>
      <c r="Z353" s="198"/>
      <c r="AA353" s="198"/>
      <c r="AB353" s="198"/>
      <c r="AC353" s="198"/>
      <c r="AD353" s="198"/>
      <c r="AE353" s="198"/>
      <c r="AF353" s="198"/>
      <c r="AG353" s="198"/>
      <c r="AH353" s="198"/>
      <c r="AI353" s="198"/>
      <c r="AJ353" s="198"/>
      <c r="AK353" s="198"/>
      <c r="AL353" s="198"/>
      <c r="AM353" s="198"/>
      <c r="AN353" s="198"/>
      <c r="AO353" s="198"/>
      <c r="AP353" s="198"/>
      <c r="AQ353" s="198"/>
      <c r="AR353" s="198"/>
      <c r="AS353" s="198"/>
      <c r="AT353" s="198"/>
      <c r="AU353" s="198"/>
      <c r="AV353" s="198"/>
      <c r="AW353" s="198"/>
      <c r="AX353" s="198"/>
      <c r="AY353" s="198"/>
      <c r="AZ353" s="198"/>
      <c r="BA353" s="198"/>
      <c r="BB353" s="198"/>
      <c r="BC353" s="198"/>
      <c r="BD353" s="198"/>
      <c r="BE353" s="198"/>
      <c r="BF353" s="198"/>
      <c r="BG353" s="198"/>
      <c r="BH353" s="198"/>
      <c r="BI353" s="198"/>
      <c r="BJ353" s="198"/>
      <c r="BK353" s="198"/>
      <c r="BL353" s="198"/>
      <c r="BM353" s="198"/>
      <c r="BN353" s="198"/>
      <c r="BO353" s="198"/>
      <c r="BP353" s="198"/>
      <c r="BQ353" s="198"/>
      <c r="BR353" s="198"/>
      <c r="BS353" s="198"/>
      <c r="BT353" s="198"/>
      <c r="BU353" s="198"/>
      <c r="BV353" s="198"/>
      <c r="BW353" s="198"/>
      <c r="BX353" s="198"/>
      <c r="BY353" s="198"/>
      <c r="BZ353" s="198"/>
      <c r="CA353" s="198"/>
      <c r="CB353" s="198"/>
      <c r="CC353" s="198"/>
      <c r="CD353" s="198"/>
      <c r="CE353" s="198"/>
      <c r="CF353" s="198"/>
      <c r="CG353" s="198"/>
      <c r="CH353" s="198"/>
      <c r="CI353" s="198"/>
      <c r="CJ353" s="198"/>
      <c r="CK353" s="198"/>
      <c r="CL353" s="198"/>
      <c r="CM353" s="198"/>
      <c r="CN353" s="198"/>
      <c r="CO353" s="198"/>
      <c r="CP353" s="198"/>
      <c r="CQ353" s="198"/>
      <c r="CR353" s="198"/>
      <c r="CS353" s="198"/>
      <c r="CT353" s="198"/>
      <c r="CU353" s="198"/>
      <c r="CV353" s="198"/>
      <c r="CW353" s="198"/>
      <c r="CX353" s="198"/>
      <c r="CY353" s="198"/>
      <c r="CZ353" s="198"/>
      <c r="DA353" s="198"/>
      <c r="DB353" s="198"/>
      <c r="DC353" s="198"/>
      <c r="DD353" s="198"/>
      <c r="DE353" s="198"/>
      <c r="DF353" s="198"/>
      <c r="DG353" s="198"/>
      <c r="DH353" s="198"/>
      <c r="DI353" s="198"/>
      <c r="DJ353" s="198"/>
      <c r="DK353" s="198"/>
      <c r="DL353" s="198"/>
      <c r="DM353" s="198"/>
      <c r="DN353" s="198"/>
      <c r="DO353" s="198"/>
      <c r="DP353" s="198"/>
      <c r="DQ353" s="198"/>
      <c r="DR353" s="198"/>
      <c r="DS353" s="198"/>
      <c r="DT353" s="198"/>
      <c r="DU353" s="198"/>
      <c r="DV353" s="198"/>
      <c r="DW353" s="198"/>
      <c r="DX353" s="198"/>
      <c r="DY353" s="198"/>
      <c r="DZ353" s="198"/>
      <c r="EA353" s="198"/>
      <c r="EB353" s="198"/>
      <c r="EC353" s="198"/>
      <c r="ED353" s="198"/>
      <c r="EE353" s="198"/>
      <c r="EF353" s="198"/>
      <c r="EG353" s="198"/>
      <c r="EH353" s="198"/>
      <c r="EI353" s="198"/>
      <c r="EJ353" s="198"/>
      <c r="EK353" s="198"/>
      <c r="EL353" s="198"/>
      <c r="EM353" s="198"/>
      <c r="EN353" s="198"/>
      <c r="EO353" s="198"/>
      <c r="EP353" s="198"/>
      <c r="EQ353" s="198"/>
      <c r="ER353" s="198"/>
      <c r="ES353" s="198"/>
      <c r="ET353" s="198"/>
      <c r="EU353" s="198"/>
      <c r="EV353" s="198"/>
      <c r="EW353" s="198"/>
      <c r="EX353" s="198"/>
      <c r="EY353" s="198"/>
      <c r="EZ353" s="198"/>
      <c r="FA353" s="198"/>
      <c r="FB353" s="198"/>
      <c r="FC353" s="198"/>
      <c r="FD353" s="198"/>
      <c r="FE353" s="198"/>
      <c r="FF353" s="198"/>
      <c r="FG353" s="198"/>
      <c r="FH353" s="198"/>
      <c r="FI353" s="198"/>
      <c r="FJ353" s="198"/>
      <c r="FK353" s="198"/>
      <c r="FL353" s="198"/>
      <c r="FM353" s="198"/>
      <c r="FN353" s="198"/>
      <c r="FO353" s="198"/>
      <c r="FP353" s="198"/>
      <c r="FQ353" s="198"/>
      <c r="FR353" s="198"/>
      <c r="FS353" s="198"/>
      <c r="FT353" s="198"/>
      <c r="FU353" s="198"/>
      <c r="FV353" s="198"/>
      <c r="FW353" s="198"/>
    </row>
    <row r="354" spans="1:179" s="200" customFormat="1" ht="120" x14ac:dyDescent="0.25">
      <c r="A354" s="194">
        <f t="shared" si="5"/>
        <v>339</v>
      </c>
      <c r="B354" s="195" t="s">
        <v>1165</v>
      </c>
      <c r="C354" s="196" t="s">
        <v>237</v>
      </c>
      <c r="D354" s="197">
        <v>2.5000000000000001E-2</v>
      </c>
      <c r="E354" s="197"/>
      <c r="F354" s="197">
        <v>0.01</v>
      </c>
      <c r="G354" s="197">
        <v>2015</v>
      </c>
      <c r="H354" s="197">
        <v>2015</v>
      </c>
      <c r="I354" s="197" t="s">
        <v>265</v>
      </c>
      <c r="J354" s="197" t="s">
        <v>266</v>
      </c>
      <c r="K354" s="197" t="s">
        <v>266</v>
      </c>
      <c r="L354" s="197" t="s">
        <v>266</v>
      </c>
      <c r="M354" s="198"/>
      <c r="N354" s="198"/>
      <c r="O354" s="198"/>
      <c r="P354" s="198"/>
      <c r="Q354" s="198"/>
      <c r="R354" s="198"/>
      <c r="S354" s="198"/>
      <c r="T354" s="198"/>
      <c r="U354" s="198"/>
      <c r="V354" s="198"/>
      <c r="W354" s="198"/>
      <c r="X354" s="198"/>
      <c r="Y354" s="198"/>
      <c r="Z354" s="198"/>
      <c r="AA354" s="198"/>
      <c r="AB354" s="198"/>
      <c r="AC354" s="198"/>
      <c r="AD354" s="198"/>
      <c r="AE354" s="198"/>
      <c r="AF354" s="198"/>
      <c r="AG354" s="198"/>
      <c r="AH354" s="198"/>
      <c r="AI354" s="198"/>
      <c r="AJ354" s="198"/>
      <c r="AK354" s="198"/>
      <c r="AL354" s="198"/>
      <c r="AM354" s="198"/>
      <c r="AN354" s="198"/>
      <c r="AO354" s="198"/>
      <c r="AP354" s="198"/>
      <c r="AQ354" s="198"/>
      <c r="AR354" s="198"/>
      <c r="AS354" s="198"/>
      <c r="AT354" s="198"/>
      <c r="AU354" s="198"/>
      <c r="AV354" s="198"/>
      <c r="AW354" s="198"/>
      <c r="AX354" s="198"/>
      <c r="AY354" s="198"/>
      <c r="AZ354" s="198"/>
      <c r="BA354" s="198"/>
      <c r="BB354" s="198"/>
      <c r="BC354" s="198"/>
      <c r="BD354" s="198"/>
      <c r="BE354" s="198"/>
      <c r="BF354" s="198"/>
      <c r="BG354" s="198"/>
      <c r="BH354" s="198"/>
      <c r="BI354" s="198"/>
      <c r="BJ354" s="198"/>
      <c r="BK354" s="198"/>
      <c r="BL354" s="198"/>
      <c r="BM354" s="198"/>
      <c r="BN354" s="198"/>
      <c r="BO354" s="198"/>
      <c r="BP354" s="198"/>
      <c r="BQ354" s="198"/>
      <c r="BR354" s="198"/>
      <c r="BS354" s="198"/>
      <c r="BT354" s="198"/>
      <c r="BU354" s="198"/>
      <c r="BV354" s="198"/>
      <c r="BW354" s="198"/>
      <c r="BX354" s="198"/>
      <c r="BY354" s="198"/>
      <c r="BZ354" s="198"/>
      <c r="CA354" s="198"/>
      <c r="CB354" s="198"/>
      <c r="CC354" s="198"/>
      <c r="CD354" s="198"/>
      <c r="CE354" s="198"/>
      <c r="CF354" s="198"/>
      <c r="CG354" s="198"/>
      <c r="CH354" s="198"/>
      <c r="CI354" s="198"/>
      <c r="CJ354" s="198"/>
      <c r="CK354" s="198"/>
      <c r="CL354" s="198"/>
      <c r="CM354" s="198"/>
      <c r="CN354" s="198"/>
      <c r="CO354" s="198"/>
      <c r="CP354" s="198"/>
      <c r="CQ354" s="198"/>
      <c r="CR354" s="198"/>
      <c r="CS354" s="198"/>
      <c r="CT354" s="198"/>
      <c r="CU354" s="198"/>
      <c r="CV354" s="198"/>
      <c r="CW354" s="198"/>
      <c r="CX354" s="198"/>
      <c r="CY354" s="198"/>
      <c r="CZ354" s="198"/>
      <c r="DA354" s="198"/>
      <c r="DB354" s="198"/>
      <c r="DC354" s="198"/>
      <c r="DD354" s="198"/>
      <c r="DE354" s="198"/>
      <c r="DF354" s="198"/>
      <c r="DG354" s="198"/>
      <c r="DH354" s="198"/>
      <c r="DI354" s="198"/>
      <c r="DJ354" s="198"/>
      <c r="DK354" s="198"/>
      <c r="DL354" s="198"/>
      <c r="DM354" s="198"/>
      <c r="DN354" s="198"/>
      <c r="DO354" s="198"/>
      <c r="DP354" s="198"/>
      <c r="DQ354" s="198"/>
      <c r="DR354" s="198"/>
      <c r="DS354" s="198"/>
      <c r="DT354" s="198"/>
      <c r="DU354" s="198"/>
      <c r="DV354" s="198"/>
      <c r="DW354" s="198"/>
      <c r="DX354" s="198"/>
      <c r="DY354" s="198"/>
      <c r="DZ354" s="198"/>
      <c r="EA354" s="198"/>
      <c r="EB354" s="198"/>
      <c r="EC354" s="198"/>
      <c r="ED354" s="198"/>
      <c r="EE354" s="198"/>
      <c r="EF354" s="198"/>
      <c r="EG354" s="198"/>
      <c r="EH354" s="198"/>
      <c r="EI354" s="198"/>
      <c r="EJ354" s="198"/>
      <c r="EK354" s="198"/>
      <c r="EL354" s="198"/>
      <c r="EM354" s="198"/>
      <c r="EN354" s="198"/>
      <c r="EO354" s="198"/>
      <c r="EP354" s="198"/>
      <c r="EQ354" s="198"/>
      <c r="ER354" s="198"/>
      <c r="ES354" s="198"/>
      <c r="ET354" s="198"/>
      <c r="EU354" s="198"/>
      <c r="EV354" s="198"/>
      <c r="EW354" s="198"/>
      <c r="EX354" s="198"/>
      <c r="EY354" s="198"/>
      <c r="EZ354" s="198"/>
      <c r="FA354" s="198"/>
      <c r="FB354" s="198"/>
      <c r="FC354" s="198"/>
      <c r="FD354" s="198"/>
      <c r="FE354" s="198"/>
      <c r="FF354" s="198"/>
      <c r="FG354" s="198"/>
      <c r="FH354" s="198"/>
      <c r="FI354" s="198"/>
      <c r="FJ354" s="198"/>
      <c r="FK354" s="198"/>
      <c r="FL354" s="198"/>
      <c r="FM354" s="198"/>
      <c r="FN354" s="198"/>
      <c r="FO354" s="198"/>
      <c r="FP354" s="198"/>
      <c r="FQ354" s="198"/>
      <c r="FR354" s="198"/>
      <c r="FS354" s="198"/>
      <c r="FT354" s="198"/>
      <c r="FU354" s="198"/>
      <c r="FV354" s="198"/>
      <c r="FW354" s="198"/>
    </row>
    <row r="355" spans="1:179" s="200" customFormat="1" ht="60" x14ac:dyDescent="0.25">
      <c r="A355" s="194">
        <f t="shared" si="5"/>
        <v>340</v>
      </c>
      <c r="B355" s="195" t="s">
        <v>1691</v>
      </c>
      <c r="C355" s="196" t="s">
        <v>237</v>
      </c>
      <c r="D355" s="197">
        <v>0</v>
      </c>
      <c r="E355" s="197"/>
      <c r="F355" s="197">
        <v>14.616</v>
      </c>
      <c r="G355" s="197">
        <v>2015</v>
      </c>
      <c r="H355" s="197">
        <v>2020</v>
      </c>
      <c r="I355" s="197" t="s">
        <v>265</v>
      </c>
      <c r="J355" s="197" t="s">
        <v>266</v>
      </c>
      <c r="K355" s="197" t="s">
        <v>266</v>
      </c>
      <c r="L355" s="197" t="s">
        <v>266</v>
      </c>
      <c r="M355" s="198"/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8"/>
      <c r="Y355" s="198"/>
      <c r="Z355" s="198"/>
      <c r="AA355" s="198"/>
      <c r="AB355" s="198"/>
      <c r="AC355" s="198"/>
      <c r="AD355" s="198"/>
      <c r="AE355" s="198"/>
      <c r="AF355" s="198"/>
      <c r="AG355" s="198"/>
      <c r="AH355" s="198"/>
      <c r="AI355" s="198"/>
      <c r="AJ355" s="198"/>
      <c r="AK355" s="198"/>
      <c r="AL355" s="198"/>
      <c r="AM355" s="198"/>
      <c r="AN355" s="198"/>
      <c r="AO355" s="198"/>
      <c r="AP355" s="198"/>
      <c r="AQ355" s="198"/>
      <c r="AR355" s="198"/>
      <c r="AS355" s="198"/>
      <c r="AT355" s="198"/>
      <c r="AU355" s="198"/>
      <c r="AV355" s="198"/>
      <c r="AW355" s="198"/>
      <c r="AX355" s="198"/>
      <c r="AY355" s="198"/>
      <c r="AZ355" s="198"/>
      <c r="BA355" s="198"/>
      <c r="BB355" s="198"/>
      <c r="BC355" s="198"/>
      <c r="BD355" s="198"/>
      <c r="BE355" s="198"/>
      <c r="BF355" s="198"/>
      <c r="BG355" s="198"/>
      <c r="BH355" s="198"/>
      <c r="BI355" s="198"/>
      <c r="BJ355" s="198"/>
      <c r="BK355" s="198"/>
      <c r="BL355" s="198"/>
      <c r="BM355" s="198"/>
      <c r="BN355" s="198"/>
      <c r="BO355" s="198"/>
      <c r="BP355" s="198"/>
      <c r="BQ355" s="198"/>
      <c r="BR355" s="198"/>
      <c r="BS355" s="198"/>
      <c r="BT355" s="198"/>
      <c r="BU355" s="198"/>
      <c r="BV355" s="198"/>
      <c r="BW355" s="198"/>
      <c r="BX355" s="198"/>
      <c r="BY355" s="198"/>
      <c r="BZ355" s="198"/>
      <c r="CA355" s="198"/>
      <c r="CB355" s="198"/>
      <c r="CC355" s="198"/>
      <c r="CD355" s="198"/>
      <c r="CE355" s="198"/>
      <c r="CF355" s="198"/>
      <c r="CG355" s="198"/>
      <c r="CH355" s="198"/>
      <c r="CI355" s="198"/>
      <c r="CJ355" s="198"/>
      <c r="CK355" s="198"/>
      <c r="CL355" s="198"/>
      <c r="CM355" s="198"/>
      <c r="CN355" s="198"/>
      <c r="CO355" s="198"/>
      <c r="CP355" s="198"/>
      <c r="CQ355" s="198"/>
      <c r="CR355" s="198"/>
      <c r="CS355" s="198"/>
      <c r="CT355" s="198"/>
      <c r="CU355" s="198"/>
      <c r="CV355" s="198"/>
      <c r="CW355" s="198"/>
      <c r="CX355" s="198"/>
      <c r="CY355" s="198"/>
      <c r="CZ355" s="198"/>
      <c r="DA355" s="198"/>
      <c r="DB355" s="198"/>
      <c r="DC355" s="198"/>
      <c r="DD355" s="198"/>
      <c r="DE355" s="198"/>
      <c r="DF355" s="198"/>
      <c r="DG355" s="198"/>
      <c r="DH355" s="198"/>
      <c r="DI355" s="198"/>
      <c r="DJ355" s="198"/>
      <c r="DK355" s="198"/>
      <c r="DL355" s="198"/>
      <c r="DM355" s="198"/>
      <c r="DN355" s="198"/>
      <c r="DO355" s="198"/>
      <c r="DP355" s="198"/>
      <c r="DQ355" s="198"/>
      <c r="DR355" s="198"/>
      <c r="DS355" s="198"/>
      <c r="DT355" s="198"/>
      <c r="DU355" s="198"/>
      <c r="DV355" s="198"/>
      <c r="DW355" s="198"/>
      <c r="DX355" s="198"/>
      <c r="DY355" s="198"/>
      <c r="DZ355" s="198"/>
      <c r="EA355" s="198"/>
      <c r="EB355" s="198"/>
      <c r="EC355" s="198"/>
      <c r="ED355" s="198"/>
      <c r="EE355" s="198"/>
      <c r="EF355" s="198"/>
      <c r="EG355" s="198"/>
      <c r="EH355" s="198"/>
      <c r="EI355" s="198"/>
      <c r="EJ355" s="198"/>
      <c r="EK355" s="198"/>
      <c r="EL355" s="198"/>
      <c r="EM355" s="198"/>
      <c r="EN355" s="198"/>
      <c r="EO355" s="198"/>
      <c r="EP355" s="198"/>
      <c r="EQ355" s="198"/>
      <c r="ER355" s="198"/>
      <c r="ES355" s="198"/>
      <c r="ET355" s="198"/>
      <c r="EU355" s="198"/>
      <c r="EV355" s="198"/>
      <c r="EW355" s="198"/>
      <c r="EX355" s="198"/>
      <c r="EY355" s="198"/>
      <c r="EZ355" s="198"/>
      <c r="FA355" s="198"/>
      <c r="FB355" s="198"/>
      <c r="FC355" s="198"/>
      <c r="FD355" s="198"/>
      <c r="FE355" s="198"/>
      <c r="FF355" s="198"/>
      <c r="FG355" s="198"/>
      <c r="FH355" s="198"/>
      <c r="FI355" s="198"/>
      <c r="FJ355" s="198"/>
      <c r="FK355" s="198"/>
      <c r="FL355" s="198"/>
      <c r="FM355" s="198"/>
      <c r="FN355" s="198"/>
      <c r="FO355" s="198"/>
      <c r="FP355" s="198"/>
      <c r="FQ355" s="198"/>
      <c r="FR355" s="198"/>
      <c r="FS355" s="198"/>
      <c r="FT355" s="198"/>
      <c r="FU355" s="198"/>
      <c r="FV355" s="198"/>
      <c r="FW355" s="198"/>
    </row>
    <row r="356" spans="1:179" s="200" customFormat="1" ht="180" x14ac:dyDescent="0.25">
      <c r="A356" s="194">
        <f t="shared" si="5"/>
        <v>341</v>
      </c>
      <c r="B356" s="195" t="s">
        <v>1181</v>
      </c>
      <c r="C356" s="196" t="s">
        <v>237</v>
      </c>
      <c r="D356" s="197">
        <v>0.25</v>
      </c>
      <c r="E356" s="197"/>
      <c r="F356" s="197">
        <v>0.2</v>
      </c>
      <c r="G356" s="197">
        <v>2015</v>
      </c>
      <c r="H356" s="197">
        <v>2015</v>
      </c>
      <c r="I356" s="197" t="s">
        <v>265</v>
      </c>
      <c r="J356" s="197" t="s">
        <v>266</v>
      </c>
      <c r="K356" s="197" t="s">
        <v>266</v>
      </c>
      <c r="L356" s="197" t="s">
        <v>266</v>
      </c>
      <c r="M356" s="198"/>
      <c r="N356" s="198"/>
      <c r="O356" s="198"/>
      <c r="P356" s="198"/>
      <c r="Q356" s="198"/>
      <c r="R356" s="198"/>
      <c r="S356" s="198"/>
      <c r="T356" s="198"/>
      <c r="U356" s="198"/>
      <c r="V356" s="198"/>
      <c r="W356" s="198"/>
      <c r="X356" s="198"/>
      <c r="Y356" s="198"/>
      <c r="Z356" s="198"/>
      <c r="AA356" s="198"/>
      <c r="AB356" s="198"/>
      <c r="AC356" s="198"/>
      <c r="AD356" s="198"/>
      <c r="AE356" s="198"/>
      <c r="AF356" s="198"/>
      <c r="AG356" s="198"/>
      <c r="AH356" s="198"/>
      <c r="AI356" s="198"/>
      <c r="AJ356" s="198"/>
      <c r="AK356" s="198"/>
      <c r="AL356" s="198"/>
      <c r="AM356" s="198"/>
      <c r="AN356" s="198"/>
      <c r="AO356" s="198"/>
      <c r="AP356" s="198"/>
      <c r="AQ356" s="198"/>
      <c r="AR356" s="198"/>
      <c r="AS356" s="198"/>
      <c r="AT356" s="198"/>
      <c r="AU356" s="198"/>
      <c r="AV356" s="198"/>
      <c r="AW356" s="198"/>
      <c r="AX356" s="198"/>
      <c r="AY356" s="198"/>
      <c r="AZ356" s="198"/>
      <c r="BA356" s="198"/>
      <c r="BB356" s="198"/>
      <c r="BC356" s="198"/>
      <c r="BD356" s="198"/>
      <c r="BE356" s="198"/>
      <c r="BF356" s="198"/>
      <c r="BG356" s="198"/>
      <c r="BH356" s="198"/>
      <c r="BI356" s="198"/>
      <c r="BJ356" s="198"/>
      <c r="BK356" s="198"/>
      <c r="BL356" s="198"/>
      <c r="BM356" s="198"/>
      <c r="BN356" s="198"/>
      <c r="BO356" s="198"/>
      <c r="BP356" s="198"/>
      <c r="BQ356" s="198"/>
      <c r="BR356" s="198"/>
      <c r="BS356" s="198"/>
      <c r="BT356" s="198"/>
      <c r="BU356" s="198"/>
      <c r="BV356" s="198"/>
      <c r="BW356" s="198"/>
      <c r="BX356" s="198"/>
      <c r="BY356" s="198"/>
      <c r="BZ356" s="198"/>
      <c r="CA356" s="198"/>
      <c r="CB356" s="198"/>
      <c r="CC356" s="198"/>
      <c r="CD356" s="198"/>
      <c r="CE356" s="198"/>
      <c r="CF356" s="198"/>
      <c r="CG356" s="198"/>
      <c r="CH356" s="198"/>
      <c r="CI356" s="198"/>
      <c r="CJ356" s="198"/>
      <c r="CK356" s="198"/>
      <c r="CL356" s="198"/>
      <c r="CM356" s="198"/>
      <c r="CN356" s="198"/>
      <c r="CO356" s="198"/>
      <c r="CP356" s="198"/>
      <c r="CQ356" s="198"/>
      <c r="CR356" s="198"/>
      <c r="CS356" s="198"/>
      <c r="CT356" s="198"/>
      <c r="CU356" s="198"/>
      <c r="CV356" s="198"/>
      <c r="CW356" s="198"/>
      <c r="CX356" s="198"/>
      <c r="CY356" s="198"/>
      <c r="CZ356" s="198"/>
      <c r="DA356" s="198"/>
      <c r="DB356" s="198"/>
      <c r="DC356" s="198"/>
      <c r="DD356" s="198"/>
      <c r="DE356" s="198"/>
      <c r="DF356" s="198"/>
      <c r="DG356" s="198"/>
      <c r="DH356" s="198"/>
      <c r="DI356" s="198"/>
      <c r="DJ356" s="198"/>
      <c r="DK356" s="198"/>
      <c r="DL356" s="198"/>
      <c r="DM356" s="198"/>
      <c r="DN356" s="198"/>
      <c r="DO356" s="198"/>
      <c r="DP356" s="198"/>
      <c r="DQ356" s="198"/>
      <c r="DR356" s="198"/>
      <c r="DS356" s="198"/>
      <c r="DT356" s="198"/>
      <c r="DU356" s="198"/>
      <c r="DV356" s="198"/>
      <c r="DW356" s="198"/>
      <c r="DX356" s="198"/>
      <c r="DY356" s="198"/>
      <c r="DZ356" s="198"/>
      <c r="EA356" s="198"/>
      <c r="EB356" s="198"/>
      <c r="EC356" s="198"/>
      <c r="ED356" s="198"/>
      <c r="EE356" s="198"/>
      <c r="EF356" s="198"/>
      <c r="EG356" s="198"/>
      <c r="EH356" s="198"/>
      <c r="EI356" s="198"/>
      <c r="EJ356" s="198"/>
      <c r="EK356" s="198"/>
      <c r="EL356" s="198"/>
      <c r="EM356" s="198"/>
      <c r="EN356" s="198"/>
      <c r="EO356" s="198"/>
      <c r="EP356" s="198"/>
      <c r="EQ356" s="198"/>
      <c r="ER356" s="198"/>
      <c r="ES356" s="198"/>
      <c r="ET356" s="198"/>
      <c r="EU356" s="198"/>
      <c r="EV356" s="198"/>
      <c r="EW356" s="198"/>
      <c r="EX356" s="198"/>
      <c r="EY356" s="198"/>
      <c r="EZ356" s="198"/>
      <c r="FA356" s="198"/>
      <c r="FB356" s="198"/>
      <c r="FC356" s="198"/>
      <c r="FD356" s="198"/>
      <c r="FE356" s="198"/>
      <c r="FF356" s="198"/>
      <c r="FG356" s="198"/>
      <c r="FH356" s="198"/>
      <c r="FI356" s="198"/>
      <c r="FJ356" s="198"/>
      <c r="FK356" s="198"/>
      <c r="FL356" s="198"/>
      <c r="FM356" s="198"/>
      <c r="FN356" s="198"/>
      <c r="FO356" s="198"/>
      <c r="FP356" s="198"/>
      <c r="FQ356" s="198"/>
      <c r="FR356" s="198"/>
      <c r="FS356" s="198"/>
      <c r="FT356" s="198"/>
      <c r="FU356" s="198"/>
      <c r="FV356" s="198"/>
      <c r="FW356" s="198"/>
    </row>
    <row r="357" spans="1:179" s="200" customFormat="1" ht="105" x14ac:dyDescent="0.25">
      <c r="A357" s="194">
        <f t="shared" si="5"/>
        <v>342</v>
      </c>
      <c r="B357" s="195" t="s">
        <v>1182</v>
      </c>
      <c r="C357" s="196" t="s">
        <v>237</v>
      </c>
      <c r="D357" s="197">
        <v>0</v>
      </c>
      <c r="E357" s="197"/>
      <c r="F357" s="197">
        <v>0.96</v>
      </c>
      <c r="G357" s="197">
        <v>2015</v>
      </c>
      <c r="H357" s="197">
        <v>2015</v>
      </c>
      <c r="I357" s="197" t="s">
        <v>265</v>
      </c>
      <c r="J357" s="197" t="s">
        <v>266</v>
      </c>
      <c r="K357" s="197" t="s">
        <v>266</v>
      </c>
      <c r="L357" s="197" t="s">
        <v>266</v>
      </c>
      <c r="M357" s="198"/>
      <c r="N357" s="198"/>
      <c r="O357" s="198"/>
      <c r="P357" s="198"/>
      <c r="Q357" s="198"/>
      <c r="R357" s="198"/>
      <c r="S357" s="198"/>
      <c r="T357" s="198"/>
      <c r="U357" s="198"/>
      <c r="V357" s="198"/>
      <c r="W357" s="198"/>
      <c r="X357" s="198"/>
      <c r="Y357" s="198"/>
      <c r="Z357" s="198"/>
      <c r="AA357" s="198"/>
      <c r="AB357" s="198"/>
      <c r="AC357" s="198"/>
      <c r="AD357" s="198"/>
      <c r="AE357" s="198"/>
      <c r="AF357" s="198"/>
      <c r="AG357" s="198"/>
      <c r="AH357" s="198"/>
      <c r="AI357" s="198"/>
      <c r="AJ357" s="198"/>
      <c r="AK357" s="198"/>
      <c r="AL357" s="198"/>
      <c r="AM357" s="198"/>
      <c r="AN357" s="198"/>
      <c r="AO357" s="198"/>
      <c r="AP357" s="198"/>
      <c r="AQ357" s="198"/>
      <c r="AR357" s="198"/>
      <c r="AS357" s="198"/>
      <c r="AT357" s="198"/>
      <c r="AU357" s="198"/>
      <c r="AV357" s="198"/>
      <c r="AW357" s="198"/>
      <c r="AX357" s="198"/>
      <c r="AY357" s="198"/>
      <c r="AZ357" s="198"/>
      <c r="BA357" s="198"/>
      <c r="BB357" s="198"/>
      <c r="BC357" s="198"/>
      <c r="BD357" s="198"/>
      <c r="BE357" s="198"/>
      <c r="BF357" s="198"/>
      <c r="BG357" s="198"/>
      <c r="BH357" s="198"/>
      <c r="BI357" s="198"/>
      <c r="BJ357" s="198"/>
      <c r="BK357" s="198"/>
      <c r="BL357" s="198"/>
      <c r="BM357" s="198"/>
      <c r="BN357" s="198"/>
      <c r="BO357" s="198"/>
      <c r="BP357" s="198"/>
      <c r="BQ357" s="198"/>
      <c r="BR357" s="198"/>
      <c r="BS357" s="198"/>
      <c r="BT357" s="198"/>
      <c r="BU357" s="198"/>
      <c r="BV357" s="198"/>
      <c r="BW357" s="198"/>
      <c r="BX357" s="198"/>
      <c r="BY357" s="198"/>
      <c r="BZ357" s="198"/>
      <c r="CA357" s="198"/>
      <c r="CB357" s="198"/>
      <c r="CC357" s="198"/>
      <c r="CD357" s="198"/>
      <c r="CE357" s="198"/>
      <c r="CF357" s="198"/>
      <c r="CG357" s="198"/>
      <c r="CH357" s="198"/>
      <c r="CI357" s="198"/>
      <c r="CJ357" s="198"/>
      <c r="CK357" s="198"/>
      <c r="CL357" s="198"/>
      <c r="CM357" s="198"/>
      <c r="CN357" s="198"/>
      <c r="CO357" s="198"/>
      <c r="CP357" s="198"/>
      <c r="CQ357" s="198"/>
      <c r="CR357" s="198"/>
      <c r="CS357" s="198"/>
      <c r="CT357" s="198"/>
      <c r="CU357" s="198"/>
      <c r="CV357" s="198"/>
      <c r="CW357" s="198"/>
      <c r="CX357" s="198"/>
      <c r="CY357" s="198"/>
      <c r="CZ357" s="198"/>
      <c r="DA357" s="198"/>
      <c r="DB357" s="198"/>
      <c r="DC357" s="198"/>
      <c r="DD357" s="198"/>
      <c r="DE357" s="198"/>
      <c r="DF357" s="198"/>
      <c r="DG357" s="198"/>
      <c r="DH357" s="198"/>
      <c r="DI357" s="198"/>
      <c r="DJ357" s="198"/>
      <c r="DK357" s="198"/>
      <c r="DL357" s="198"/>
      <c r="DM357" s="198"/>
      <c r="DN357" s="198"/>
      <c r="DO357" s="198"/>
      <c r="DP357" s="198"/>
      <c r="DQ357" s="198"/>
      <c r="DR357" s="198"/>
      <c r="DS357" s="198"/>
      <c r="DT357" s="198"/>
      <c r="DU357" s="198"/>
      <c r="DV357" s="198"/>
      <c r="DW357" s="198"/>
      <c r="DX357" s="198"/>
      <c r="DY357" s="198"/>
      <c r="DZ357" s="198"/>
      <c r="EA357" s="198"/>
      <c r="EB357" s="198"/>
      <c r="EC357" s="198"/>
      <c r="ED357" s="198"/>
      <c r="EE357" s="198"/>
      <c r="EF357" s="198"/>
      <c r="EG357" s="198"/>
      <c r="EH357" s="198"/>
      <c r="EI357" s="198"/>
      <c r="EJ357" s="198"/>
      <c r="EK357" s="198"/>
      <c r="EL357" s="198"/>
      <c r="EM357" s="198"/>
      <c r="EN357" s="198"/>
      <c r="EO357" s="198"/>
      <c r="EP357" s="198"/>
      <c r="EQ357" s="198"/>
      <c r="ER357" s="198"/>
      <c r="ES357" s="198"/>
      <c r="ET357" s="198"/>
      <c r="EU357" s="198"/>
      <c r="EV357" s="198"/>
      <c r="EW357" s="198"/>
      <c r="EX357" s="198"/>
      <c r="EY357" s="198"/>
      <c r="EZ357" s="198"/>
      <c r="FA357" s="198"/>
      <c r="FB357" s="198"/>
      <c r="FC357" s="198"/>
      <c r="FD357" s="198"/>
      <c r="FE357" s="198"/>
      <c r="FF357" s="198"/>
      <c r="FG357" s="198"/>
      <c r="FH357" s="198"/>
      <c r="FI357" s="198"/>
      <c r="FJ357" s="198"/>
      <c r="FK357" s="198"/>
      <c r="FL357" s="198"/>
      <c r="FM357" s="198"/>
      <c r="FN357" s="198"/>
      <c r="FO357" s="198"/>
      <c r="FP357" s="198"/>
      <c r="FQ357" s="198"/>
      <c r="FR357" s="198"/>
      <c r="FS357" s="198"/>
      <c r="FT357" s="198"/>
      <c r="FU357" s="198"/>
      <c r="FV357" s="198"/>
      <c r="FW357" s="198"/>
    </row>
    <row r="358" spans="1:179" s="200" customFormat="1" ht="75" x14ac:dyDescent="0.25">
      <c r="A358" s="194">
        <f t="shared" si="5"/>
        <v>343</v>
      </c>
      <c r="B358" s="195" t="s">
        <v>1183</v>
      </c>
      <c r="C358" s="196" t="s">
        <v>237</v>
      </c>
      <c r="D358" s="197">
        <v>0</v>
      </c>
      <c r="E358" s="197"/>
      <c r="F358" s="197">
        <v>0.2</v>
      </c>
      <c r="G358" s="197">
        <v>2014</v>
      </c>
      <c r="H358" s="197">
        <v>2014</v>
      </c>
      <c r="I358" s="197" t="s">
        <v>265</v>
      </c>
      <c r="J358" s="197" t="s">
        <v>265</v>
      </c>
      <c r="K358" s="197" t="s">
        <v>266</v>
      </c>
      <c r="L358" s="197" t="s">
        <v>266</v>
      </c>
      <c r="M358" s="198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8"/>
      <c r="Z358" s="198"/>
      <c r="AA358" s="198"/>
      <c r="AB358" s="198"/>
      <c r="AC358" s="198"/>
      <c r="AD358" s="198"/>
      <c r="AE358" s="198"/>
      <c r="AF358" s="198"/>
      <c r="AG358" s="198"/>
      <c r="AH358" s="198"/>
      <c r="AI358" s="198"/>
      <c r="AJ358" s="198"/>
      <c r="AK358" s="198"/>
      <c r="AL358" s="198"/>
      <c r="AM358" s="198"/>
      <c r="AN358" s="198"/>
      <c r="AO358" s="198"/>
      <c r="AP358" s="198"/>
      <c r="AQ358" s="198"/>
      <c r="AR358" s="198"/>
      <c r="AS358" s="198"/>
      <c r="AT358" s="198"/>
      <c r="AU358" s="198"/>
      <c r="AV358" s="198"/>
      <c r="AW358" s="198"/>
      <c r="AX358" s="198"/>
      <c r="AY358" s="198"/>
      <c r="AZ358" s="198"/>
      <c r="BA358" s="198"/>
      <c r="BB358" s="198"/>
      <c r="BC358" s="198"/>
      <c r="BD358" s="198"/>
      <c r="BE358" s="198"/>
      <c r="BF358" s="198"/>
      <c r="BG358" s="198"/>
      <c r="BH358" s="198"/>
      <c r="BI358" s="198"/>
      <c r="BJ358" s="198"/>
      <c r="BK358" s="198"/>
      <c r="BL358" s="198"/>
      <c r="BM358" s="198"/>
      <c r="BN358" s="198"/>
      <c r="BO358" s="198"/>
      <c r="BP358" s="198"/>
      <c r="BQ358" s="198"/>
      <c r="BR358" s="198"/>
      <c r="BS358" s="198"/>
      <c r="BT358" s="198"/>
      <c r="BU358" s="198"/>
      <c r="BV358" s="198"/>
      <c r="BW358" s="198"/>
      <c r="BX358" s="198"/>
      <c r="BY358" s="198"/>
      <c r="BZ358" s="198"/>
      <c r="CA358" s="198"/>
      <c r="CB358" s="198"/>
      <c r="CC358" s="198"/>
      <c r="CD358" s="198"/>
      <c r="CE358" s="198"/>
      <c r="CF358" s="198"/>
      <c r="CG358" s="198"/>
      <c r="CH358" s="198"/>
      <c r="CI358" s="198"/>
      <c r="CJ358" s="198"/>
      <c r="CK358" s="198"/>
      <c r="CL358" s="198"/>
      <c r="CM358" s="198"/>
      <c r="CN358" s="198"/>
      <c r="CO358" s="198"/>
      <c r="CP358" s="198"/>
      <c r="CQ358" s="198"/>
      <c r="CR358" s="198"/>
      <c r="CS358" s="198"/>
      <c r="CT358" s="198"/>
      <c r="CU358" s="198"/>
      <c r="CV358" s="198"/>
      <c r="CW358" s="198"/>
      <c r="CX358" s="198"/>
      <c r="CY358" s="198"/>
      <c r="CZ358" s="198"/>
      <c r="DA358" s="198"/>
      <c r="DB358" s="198"/>
      <c r="DC358" s="198"/>
      <c r="DD358" s="198"/>
      <c r="DE358" s="198"/>
      <c r="DF358" s="198"/>
      <c r="DG358" s="198"/>
      <c r="DH358" s="198"/>
      <c r="DI358" s="198"/>
      <c r="DJ358" s="198"/>
      <c r="DK358" s="198"/>
      <c r="DL358" s="198"/>
      <c r="DM358" s="198"/>
      <c r="DN358" s="198"/>
      <c r="DO358" s="198"/>
      <c r="DP358" s="198"/>
      <c r="DQ358" s="198"/>
      <c r="DR358" s="198"/>
      <c r="DS358" s="198"/>
      <c r="DT358" s="198"/>
      <c r="DU358" s="198"/>
      <c r="DV358" s="198"/>
      <c r="DW358" s="198"/>
      <c r="DX358" s="198"/>
      <c r="DY358" s="198"/>
      <c r="DZ358" s="198"/>
      <c r="EA358" s="198"/>
      <c r="EB358" s="198"/>
      <c r="EC358" s="198"/>
      <c r="ED358" s="198"/>
      <c r="EE358" s="198"/>
      <c r="EF358" s="198"/>
      <c r="EG358" s="198"/>
      <c r="EH358" s="198"/>
      <c r="EI358" s="198"/>
      <c r="EJ358" s="198"/>
      <c r="EK358" s="198"/>
      <c r="EL358" s="198"/>
      <c r="EM358" s="198"/>
      <c r="EN358" s="198"/>
      <c r="EO358" s="198"/>
      <c r="EP358" s="198"/>
      <c r="EQ358" s="198"/>
      <c r="ER358" s="198"/>
      <c r="ES358" s="198"/>
      <c r="ET358" s="198"/>
      <c r="EU358" s="198"/>
      <c r="EV358" s="198"/>
      <c r="EW358" s="198"/>
      <c r="EX358" s="198"/>
      <c r="EY358" s="198"/>
      <c r="EZ358" s="198"/>
      <c r="FA358" s="198"/>
      <c r="FB358" s="198"/>
      <c r="FC358" s="198"/>
      <c r="FD358" s="198"/>
      <c r="FE358" s="198"/>
      <c r="FF358" s="198"/>
      <c r="FG358" s="198"/>
      <c r="FH358" s="198"/>
      <c r="FI358" s="198"/>
      <c r="FJ358" s="198"/>
      <c r="FK358" s="198"/>
      <c r="FL358" s="198"/>
      <c r="FM358" s="198"/>
      <c r="FN358" s="198"/>
      <c r="FO358" s="198"/>
      <c r="FP358" s="198"/>
      <c r="FQ358" s="198"/>
      <c r="FR358" s="198"/>
      <c r="FS358" s="198"/>
      <c r="FT358" s="198"/>
      <c r="FU358" s="198"/>
      <c r="FV358" s="198"/>
      <c r="FW358" s="198"/>
    </row>
    <row r="359" spans="1:179" s="200" customFormat="1" ht="150" x14ac:dyDescent="0.25">
      <c r="A359" s="194">
        <f t="shared" si="5"/>
        <v>344</v>
      </c>
      <c r="B359" s="195" t="s">
        <v>1692</v>
      </c>
      <c r="C359" s="196" t="s">
        <v>237</v>
      </c>
      <c r="D359" s="197">
        <v>0.1</v>
      </c>
      <c r="E359" s="197"/>
      <c r="F359" s="197">
        <v>0.56999999999999995</v>
      </c>
      <c r="G359" s="197">
        <v>2015</v>
      </c>
      <c r="H359" s="197">
        <v>2015</v>
      </c>
      <c r="I359" s="197" t="s">
        <v>265</v>
      </c>
      <c r="J359" s="197" t="s">
        <v>266</v>
      </c>
      <c r="K359" s="197" t="s">
        <v>266</v>
      </c>
      <c r="L359" s="197" t="s">
        <v>266</v>
      </c>
      <c r="M359" s="198"/>
      <c r="N359" s="198"/>
      <c r="O359" s="198"/>
      <c r="P359" s="198"/>
      <c r="Q359" s="198"/>
      <c r="R359" s="198"/>
      <c r="S359" s="198"/>
      <c r="T359" s="198"/>
      <c r="U359" s="198"/>
      <c r="V359" s="198"/>
      <c r="W359" s="198"/>
      <c r="X359" s="198"/>
      <c r="Y359" s="198"/>
      <c r="Z359" s="198"/>
      <c r="AA359" s="198"/>
      <c r="AB359" s="198"/>
      <c r="AC359" s="198"/>
      <c r="AD359" s="198"/>
      <c r="AE359" s="198"/>
      <c r="AF359" s="198"/>
      <c r="AG359" s="198"/>
      <c r="AH359" s="198"/>
      <c r="AI359" s="198"/>
      <c r="AJ359" s="198"/>
      <c r="AK359" s="198"/>
      <c r="AL359" s="198"/>
      <c r="AM359" s="198"/>
      <c r="AN359" s="198"/>
      <c r="AO359" s="198"/>
      <c r="AP359" s="198"/>
      <c r="AQ359" s="198"/>
      <c r="AR359" s="198"/>
      <c r="AS359" s="198"/>
      <c r="AT359" s="198"/>
      <c r="AU359" s="198"/>
      <c r="AV359" s="198"/>
      <c r="AW359" s="198"/>
      <c r="AX359" s="198"/>
      <c r="AY359" s="198"/>
      <c r="AZ359" s="198"/>
      <c r="BA359" s="198"/>
      <c r="BB359" s="198"/>
      <c r="BC359" s="198"/>
      <c r="BD359" s="198"/>
      <c r="BE359" s="198"/>
      <c r="BF359" s="198"/>
      <c r="BG359" s="198"/>
      <c r="BH359" s="198"/>
      <c r="BI359" s="198"/>
      <c r="BJ359" s="198"/>
      <c r="BK359" s="198"/>
      <c r="BL359" s="198"/>
      <c r="BM359" s="198"/>
      <c r="BN359" s="198"/>
      <c r="BO359" s="198"/>
      <c r="BP359" s="198"/>
      <c r="BQ359" s="198"/>
      <c r="BR359" s="198"/>
      <c r="BS359" s="198"/>
      <c r="BT359" s="198"/>
      <c r="BU359" s="198"/>
      <c r="BV359" s="198"/>
      <c r="BW359" s="198"/>
      <c r="BX359" s="198"/>
      <c r="BY359" s="198"/>
      <c r="BZ359" s="198"/>
      <c r="CA359" s="198"/>
      <c r="CB359" s="198"/>
      <c r="CC359" s="198"/>
      <c r="CD359" s="198"/>
      <c r="CE359" s="198"/>
      <c r="CF359" s="198"/>
      <c r="CG359" s="198"/>
      <c r="CH359" s="198"/>
      <c r="CI359" s="198"/>
      <c r="CJ359" s="198"/>
      <c r="CK359" s="198"/>
      <c r="CL359" s="198"/>
      <c r="CM359" s="198"/>
      <c r="CN359" s="198"/>
      <c r="CO359" s="198"/>
      <c r="CP359" s="198"/>
      <c r="CQ359" s="198"/>
      <c r="CR359" s="198"/>
      <c r="CS359" s="198"/>
      <c r="CT359" s="198"/>
      <c r="CU359" s="198"/>
      <c r="CV359" s="198"/>
      <c r="CW359" s="198"/>
      <c r="CX359" s="198"/>
      <c r="CY359" s="198"/>
      <c r="CZ359" s="198"/>
      <c r="DA359" s="198"/>
      <c r="DB359" s="198"/>
      <c r="DC359" s="198"/>
      <c r="DD359" s="198"/>
      <c r="DE359" s="198"/>
      <c r="DF359" s="198"/>
      <c r="DG359" s="198"/>
      <c r="DH359" s="198"/>
      <c r="DI359" s="198"/>
      <c r="DJ359" s="198"/>
      <c r="DK359" s="198"/>
      <c r="DL359" s="198"/>
      <c r="DM359" s="198"/>
      <c r="DN359" s="198"/>
      <c r="DO359" s="198"/>
      <c r="DP359" s="198"/>
      <c r="DQ359" s="198"/>
      <c r="DR359" s="198"/>
      <c r="DS359" s="198"/>
      <c r="DT359" s="198"/>
      <c r="DU359" s="198"/>
      <c r="DV359" s="198"/>
      <c r="DW359" s="198"/>
      <c r="DX359" s="198"/>
      <c r="DY359" s="198"/>
      <c r="DZ359" s="198"/>
      <c r="EA359" s="198"/>
      <c r="EB359" s="198"/>
      <c r="EC359" s="198"/>
      <c r="ED359" s="198"/>
      <c r="EE359" s="198"/>
      <c r="EF359" s="198"/>
      <c r="EG359" s="198"/>
      <c r="EH359" s="198"/>
      <c r="EI359" s="198"/>
      <c r="EJ359" s="198"/>
      <c r="EK359" s="198"/>
      <c r="EL359" s="198"/>
      <c r="EM359" s="198"/>
      <c r="EN359" s="198"/>
      <c r="EO359" s="198"/>
      <c r="EP359" s="198"/>
      <c r="EQ359" s="198"/>
      <c r="ER359" s="198"/>
      <c r="ES359" s="198"/>
      <c r="ET359" s="198"/>
      <c r="EU359" s="198"/>
      <c r="EV359" s="198"/>
      <c r="EW359" s="198"/>
      <c r="EX359" s="198"/>
      <c r="EY359" s="198"/>
      <c r="EZ359" s="198"/>
      <c r="FA359" s="198"/>
      <c r="FB359" s="198"/>
      <c r="FC359" s="198"/>
      <c r="FD359" s="198"/>
      <c r="FE359" s="198"/>
      <c r="FF359" s="198"/>
      <c r="FG359" s="198"/>
      <c r="FH359" s="198"/>
      <c r="FI359" s="198"/>
      <c r="FJ359" s="198"/>
      <c r="FK359" s="198"/>
      <c r="FL359" s="198"/>
      <c r="FM359" s="198"/>
      <c r="FN359" s="198"/>
      <c r="FO359" s="198"/>
      <c r="FP359" s="198"/>
      <c r="FQ359" s="198"/>
      <c r="FR359" s="198"/>
      <c r="FS359" s="198"/>
      <c r="FT359" s="198"/>
      <c r="FU359" s="198"/>
      <c r="FV359" s="198"/>
      <c r="FW359" s="198"/>
    </row>
    <row r="360" spans="1:179" s="200" customFormat="1" ht="120" x14ac:dyDescent="0.25">
      <c r="A360" s="194">
        <f t="shared" si="5"/>
        <v>345</v>
      </c>
      <c r="B360" s="195" t="s">
        <v>1184</v>
      </c>
      <c r="C360" s="196" t="s">
        <v>237</v>
      </c>
      <c r="D360" s="197">
        <v>0.25</v>
      </c>
      <c r="E360" s="197"/>
      <c r="F360" s="197">
        <v>0.93</v>
      </c>
      <c r="G360" s="197">
        <v>2015</v>
      </c>
      <c r="H360" s="197">
        <v>2015</v>
      </c>
      <c r="I360" s="197" t="s">
        <v>265</v>
      </c>
      <c r="J360" s="197" t="s">
        <v>266</v>
      </c>
      <c r="K360" s="197" t="s">
        <v>266</v>
      </c>
      <c r="L360" s="197" t="s">
        <v>266</v>
      </c>
      <c r="M360" s="198"/>
      <c r="N360" s="198"/>
      <c r="O360" s="198"/>
      <c r="P360" s="198"/>
      <c r="Q360" s="198"/>
      <c r="R360" s="198"/>
      <c r="S360" s="198"/>
      <c r="T360" s="198"/>
      <c r="U360" s="198"/>
      <c r="V360" s="198"/>
      <c r="W360" s="198"/>
      <c r="X360" s="198"/>
      <c r="Y360" s="198"/>
      <c r="Z360" s="198"/>
      <c r="AA360" s="198"/>
      <c r="AB360" s="198"/>
      <c r="AC360" s="198"/>
      <c r="AD360" s="198"/>
      <c r="AE360" s="198"/>
      <c r="AF360" s="198"/>
      <c r="AG360" s="198"/>
      <c r="AH360" s="198"/>
      <c r="AI360" s="198"/>
      <c r="AJ360" s="198"/>
      <c r="AK360" s="198"/>
      <c r="AL360" s="198"/>
      <c r="AM360" s="198"/>
      <c r="AN360" s="198"/>
      <c r="AO360" s="198"/>
      <c r="AP360" s="198"/>
      <c r="AQ360" s="198"/>
      <c r="AR360" s="198"/>
      <c r="AS360" s="198"/>
      <c r="AT360" s="198"/>
      <c r="AU360" s="198"/>
      <c r="AV360" s="198"/>
      <c r="AW360" s="198"/>
      <c r="AX360" s="198"/>
      <c r="AY360" s="198"/>
      <c r="AZ360" s="198"/>
      <c r="BA360" s="198"/>
      <c r="BB360" s="198"/>
      <c r="BC360" s="198"/>
      <c r="BD360" s="198"/>
      <c r="BE360" s="198"/>
      <c r="BF360" s="198"/>
      <c r="BG360" s="198"/>
      <c r="BH360" s="198"/>
      <c r="BI360" s="198"/>
      <c r="BJ360" s="198"/>
      <c r="BK360" s="198"/>
      <c r="BL360" s="198"/>
      <c r="BM360" s="198"/>
      <c r="BN360" s="198"/>
      <c r="BO360" s="198"/>
      <c r="BP360" s="198"/>
      <c r="BQ360" s="198"/>
      <c r="BR360" s="198"/>
      <c r="BS360" s="198"/>
      <c r="BT360" s="198"/>
      <c r="BU360" s="198"/>
      <c r="BV360" s="198"/>
      <c r="BW360" s="198"/>
      <c r="BX360" s="198"/>
      <c r="BY360" s="198"/>
      <c r="BZ360" s="198"/>
      <c r="CA360" s="198"/>
      <c r="CB360" s="198"/>
      <c r="CC360" s="198"/>
      <c r="CD360" s="198"/>
      <c r="CE360" s="198"/>
      <c r="CF360" s="198"/>
      <c r="CG360" s="198"/>
      <c r="CH360" s="198"/>
      <c r="CI360" s="198"/>
      <c r="CJ360" s="198"/>
      <c r="CK360" s="198"/>
      <c r="CL360" s="198"/>
      <c r="CM360" s="198"/>
      <c r="CN360" s="198"/>
      <c r="CO360" s="198"/>
      <c r="CP360" s="198"/>
      <c r="CQ360" s="198"/>
      <c r="CR360" s="198"/>
      <c r="CS360" s="198"/>
      <c r="CT360" s="198"/>
      <c r="CU360" s="198"/>
      <c r="CV360" s="198"/>
      <c r="CW360" s="198"/>
      <c r="CX360" s="198"/>
      <c r="CY360" s="198"/>
      <c r="CZ360" s="198"/>
      <c r="DA360" s="198"/>
      <c r="DB360" s="198"/>
      <c r="DC360" s="198"/>
      <c r="DD360" s="198"/>
      <c r="DE360" s="198"/>
      <c r="DF360" s="198"/>
      <c r="DG360" s="198"/>
      <c r="DH360" s="198"/>
      <c r="DI360" s="198"/>
      <c r="DJ360" s="198"/>
      <c r="DK360" s="198"/>
      <c r="DL360" s="198"/>
      <c r="DM360" s="198"/>
      <c r="DN360" s="198"/>
      <c r="DO360" s="198"/>
      <c r="DP360" s="198"/>
      <c r="DQ360" s="198"/>
      <c r="DR360" s="198"/>
      <c r="DS360" s="198"/>
      <c r="DT360" s="198"/>
      <c r="DU360" s="198"/>
      <c r="DV360" s="198"/>
      <c r="DW360" s="198"/>
      <c r="DX360" s="198"/>
      <c r="DY360" s="198"/>
      <c r="DZ360" s="198"/>
      <c r="EA360" s="198"/>
      <c r="EB360" s="198"/>
      <c r="EC360" s="198"/>
      <c r="ED360" s="198"/>
      <c r="EE360" s="198"/>
      <c r="EF360" s="198"/>
      <c r="EG360" s="198"/>
      <c r="EH360" s="198"/>
      <c r="EI360" s="198"/>
      <c r="EJ360" s="198"/>
      <c r="EK360" s="198"/>
      <c r="EL360" s="198"/>
      <c r="EM360" s="198"/>
      <c r="EN360" s="198"/>
      <c r="EO360" s="198"/>
      <c r="EP360" s="198"/>
      <c r="EQ360" s="198"/>
      <c r="ER360" s="198"/>
      <c r="ES360" s="198"/>
      <c r="ET360" s="198"/>
      <c r="EU360" s="198"/>
      <c r="EV360" s="198"/>
      <c r="EW360" s="198"/>
      <c r="EX360" s="198"/>
      <c r="EY360" s="198"/>
      <c r="EZ360" s="198"/>
      <c r="FA360" s="198"/>
      <c r="FB360" s="198"/>
      <c r="FC360" s="198"/>
      <c r="FD360" s="198"/>
      <c r="FE360" s="198"/>
      <c r="FF360" s="198"/>
      <c r="FG360" s="198"/>
      <c r="FH360" s="198"/>
      <c r="FI360" s="198"/>
      <c r="FJ360" s="198"/>
      <c r="FK360" s="198"/>
      <c r="FL360" s="198"/>
      <c r="FM360" s="198"/>
      <c r="FN360" s="198"/>
      <c r="FO360" s="198"/>
      <c r="FP360" s="198"/>
      <c r="FQ360" s="198"/>
      <c r="FR360" s="198"/>
      <c r="FS360" s="198"/>
      <c r="FT360" s="198"/>
      <c r="FU360" s="198"/>
      <c r="FV360" s="198"/>
      <c r="FW360" s="198"/>
    </row>
    <row r="361" spans="1:179" s="200" customFormat="1" ht="135" x14ac:dyDescent="0.25">
      <c r="A361" s="194">
        <f t="shared" si="5"/>
        <v>346</v>
      </c>
      <c r="B361" s="195" t="s">
        <v>1693</v>
      </c>
      <c r="C361" s="196" t="s">
        <v>237</v>
      </c>
      <c r="D361" s="197">
        <v>0</v>
      </c>
      <c r="E361" s="197"/>
      <c r="F361" s="197">
        <v>0.81</v>
      </c>
      <c r="G361" s="197">
        <v>2015</v>
      </c>
      <c r="H361" s="197">
        <v>2015</v>
      </c>
      <c r="I361" s="197" t="s">
        <v>265</v>
      </c>
      <c r="J361" s="197" t="s">
        <v>266</v>
      </c>
      <c r="K361" s="197" t="s">
        <v>266</v>
      </c>
      <c r="L361" s="197" t="s">
        <v>266</v>
      </c>
      <c r="M361" s="198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8"/>
      <c r="Z361" s="198"/>
      <c r="AA361" s="198"/>
      <c r="AB361" s="198"/>
      <c r="AC361" s="198"/>
      <c r="AD361" s="198"/>
      <c r="AE361" s="198"/>
      <c r="AF361" s="198"/>
      <c r="AG361" s="198"/>
      <c r="AH361" s="198"/>
      <c r="AI361" s="198"/>
      <c r="AJ361" s="198"/>
      <c r="AK361" s="198"/>
      <c r="AL361" s="198"/>
      <c r="AM361" s="198"/>
      <c r="AN361" s="198"/>
      <c r="AO361" s="198"/>
      <c r="AP361" s="198"/>
      <c r="AQ361" s="198"/>
      <c r="AR361" s="198"/>
      <c r="AS361" s="198"/>
      <c r="AT361" s="198"/>
      <c r="AU361" s="198"/>
      <c r="AV361" s="198"/>
      <c r="AW361" s="198"/>
      <c r="AX361" s="198"/>
      <c r="AY361" s="198"/>
      <c r="AZ361" s="198"/>
      <c r="BA361" s="198"/>
      <c r="BB361" s="198"/>
      <c r="BC361" s="198"/>
      <c r="BD361" s="198"/>
      <c r="BE361" s="198"/>
      <c r="BF361" s="198"/>
      <c r="BG361" s="198"/>
      <c r="BH361" s="198"/>
      <c r="BI361" s="198"/>
      <c r="BJ361" s="198"/>
      <c r="BK361" s="198"/>
      <c r="BL361" s="198"/>
      <c r="BM361" s="198"/>
      <c r="BN361" s="198"/>
      <c r="BO361" s="198"/>
      <c r="BP361" s="198"/>
      <c r="BQ361" s="198"/>
      <c r="BR361" s="198"/>
      <c r="BS361" s="198"/>
      <c r="BT361" s="198"/>
      <c r="BU361" s="198"/>
      <c r="BV361" s="198"/>
      <c r="BW361" s="198"/>
      <c r="BX361" s="198"/>
      <c r="BY361" s="198"/>
      <c r="BZ361" s="198"/>
      <c r="CA361" s="198"/>
      <c r="CB361" s="198"/>
      <c r="CC361" s="198"/>
      <c r="CD361" s="198"/>
      <c r="CE361" s="198"/>
      <c r="CF361" s="198"/>
      <c r="CG361" s="198"/>
      <c r="CH361" s="198"/>
      <c r="CI361" s="198"/>
      <c r="CJ361" s="198"/>
      <c r="CK361" s="198"/>
      <c r="CL361" s="198"/>
      <c r="CM361" s="198"/>
      <c r="CN361" s="198"/>
      <c r="CO361" s="198"/>
      <c r="CP361" s="198"/>
      <c r="CQ361" s="198"/>
      <c r="CR361" s="198"/>
      <c r="CS361" s="198"/>
      <c r="CT361" s="198"/>
      <c r="CU361" s="198"/>
      <c r="CV361" s="198"/>
      <c r="CW361" s="198"/>
      <c r="CX361" s="198"/>
      <c r="CY361" s="198"/>
      <c r="CZ361" s="198"/>
      <c r="DA361" s="198"/>
      <c r="DB361" s="198"/>
      <c r="DC361" s="198"/>
      <c r="DD361" s="198"/>
      <c r="DE361" s="198"/>
      <c r="DF361" s="198"/>
      <c r="DG361" s="198"/>
      <c r="DH361" s="198"/>
      <c r="DI361" s="198"/>
      <c r="DJ361" s="198"/>
      <c r="DK361" s="198"/>
      <c r="DL361" s="198"/>
      <c r="DM361" s="198"/>
      <c r="DN361" s="198"/>
      <c r="DO361" s="198"/>
      <c r="DP361" s="198"/>
      <c r="DQ361" s="198"/>
      <c r="DR361" s="198"/>
      <c r="DS361" s="198"/>
      <c r="DT361" s="198"/>
      <c r="DU361" s="198"/>
      <c r="DV361" s="198"/>
      <c r="DW361" s="198"/>
      <c r="DX361" s="198"/>
      <c r="DY361" s="198"/>
      <c r="DZ361" s="198"/>
      <c r="EA361" s="198"/>
      <c r="EB361" s="198"/>
      <c r="EC361" s="198"/>
      <c r="ED361" s="198"/>
      <c r="EE361" s="198"/>
      <c r="EF361" s="198"/>
      <c r="EG361" s="198"/>
      <c r="EH361" s="198"/>
      <c r="EI361" s="198"/>
      <c r="EJ361" s="198"/>
      <c r="EK361" s="198"/>
      <c r="EL361" s="198"/>
      <c r="EM361" s="198"/>
      <c r="EN361" s="198"/>
      <c r="EO361" s="198"/>
      <c r="EP361" s="198"/>
      <c r="EQ361" s="198"/>
      <c r="ER361" s="198"/>
      <c r="ES361" s="198"/>
      <c r="ET361" s="198"/>
      <c r="EU361" s="198"/>
      <c r="EV361" s="198"/>
      <c r="EW361" s="198"/>
      <c r="EX361" s="198"/>
      <c r="EY361" s="198"/>
      <c r="EZ361" s="198"/>
      <c r="FA361" s="198"/>
      <c r="FB361" s="198"/>
      <c r="FC361" s="198"/>
      <c r="FD361" s="198"/>
      <c r="FE361" s="198"/>
      <c r="FF361" s="198"/>
      <c r="FG361" s="198"/>
      <c r="FH361" s="198"/>
      <c r="FI361" s="198"/>
      <c r="FJ361" s="198"/>
      <c r="FK361" s="198"/>
      <c r="FL361" s="198"/>
      <c r="FM361" s="198"/>
      <c r="FN361" s="198"/>
      <c r="FO361" s="198"/>
      <c r="FP361" s="198"/>
      <c r="FQ361" s="198"/>
      <c r="FR361" s="198"/>
      <c r="FS361" s="198"/>
      <c r="FT361" s="198"/>
      <c r="FU361" s="198"/>
      <c r="FV361" s="198"/>
      <c r="FW361" s="198"/>
    </row>
    <row r="362" spans="1:179" s="200" customFormat="1" ht="135" x14ac:dyDescent="0.25">
      <c r="A362" s="194">
        <f t="shared" si="5"/>
        <v>347</v>
      </c>
      <c r="B362" s="195" t="s">
        <v>1694</v>
      </c>
      <c r="C362" s="196" t="s">
        <v>237</v>
      </c>
      <c r="D362" s="197">
        <v>0.16</v>
      </c>
      <c r="E362" s="197"/>
      <c r="F362" s="197">
        <v>0.87</v>
      </c>
      <c r="G362" s="197">
        <v>2015</v>
      </c>
      <c r="H362" s="197">
        <v>2015</v>
      </c>
      <c r="I362" s="197" t="s">
        <v>265</v>
      </c>
      <c r="J362" s="197" t="s">
        <v>266</v>
      </c>
      <c r="K362" s="197" t="s">
        <v>266</v>
      </c>
      <c r="L362" s="197" t="s">
        <v>266</v>
      </c>
      <c r="M362" s="198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  <c r="AA362" s="198"/>
      <c r="AB362" s="198"/>
      <c r="AC362" s="198"/>
      <c r="AD362" s="198"/>
      <c r="AE362" s="198"/>
      <c r="AF362" s="198"/>
      <c r="AG362" s="198"/>
      <c r="AH362" s="198"/>
      <c r="AI362" s="198"/>
      <c r="AJ362" s="198"/>
      <c r="AK362" s="198"/>
      <c r="AL362" s="198"/>
      <c r="AM362" s="198"/>
      <c r="AN362" s="198"/>
      <c r="AO362" s="198"/>
      <c r="AP362" s="198"/>
      <c r="AQ362" s="198"/>
      <c r="AR362" s="198"/>
      <c r="AS362" s="198"/>
      <c r="AT362" s="198"/>
      <c r="AU362" s="198"/>
      <c r="AV362" s="198"/>
      <c r="AW362" s="198"/>
      <c r="AX362" s="198"/>
      <c r="AY362" s="198"/>
      <c r="AZ362" s="198"/>
      <c r="BA362" s="198"/>
      <c r="BB362" s="198"/>
      <c r="BC362" s="198"/>
      <c r="BD362" s="198"/>
      <c r="BE362" s="198"/>
      <c r="BF362" s="198"/>
      <c r="BG362" s="198"/>
      <c r="BH362" s="198"/>
      <c r="BI362" s="198"/>
      <c r="BJ362" s="198"/>
      <c r="BK362" s="198"/>
      <c r="BL362" s="198"/>
      <c r="BM362" s="198"/>
      <c r="BN362" s="198"/>
      <c r="BO362" s="198"/>
      <c r="BP362" s="198"/>
      <c r="BQ362" s="198"/>
      <c r="BR362" s="198"/>
      <c r="BS362" s="198"/>
      <c r="BT362" s="198"/>
      <c r="BU362" s="198"/>
      <c r="BV362" s="198"/>
      <c r="BW362" s="198"/>
      <c r="BX362" s="198"/>
      <c r="BY362" s="198"/>
      <c r="BZ362" s="198"/>
      <c r="CA362" s="198"/>
      <c r="CB362" s="198"/>
      <c r="CC362" s="198"/>
      <c r="CD362" s="198"/>
      <c r="CE362" s="198"/>
      <c r="CF362" s="198"/>
      <c r="CG362" s="198"/>
      <c r="CH362" s="198"/>
      <c r="CI362" s="198"/>
      <c r="CJ362" s="198"/>
      <c r="CK362" s="198"/>
      <c r="CL362" s="198"/>
      <c r="CM362" s="198"/>
      <c r="CN362" s="198"/>
      <c r="CO362" s="198"/>
      <c r="CP362" s="198"/>
      <c r="CQ362" s="198"/>
      <c r="CR362" s="198"/>
      <c r="CS362" s="198"/>
      <c r="CT362" s="198"/>
      <c r="CU362" s="198"/>
      <c r="CV362" s="198"/>
      <c r="CW362" s="198"/>
      <c r="CX362" s="198"/>
      <c r="CY362" s="198"/>
      <c r="CZ362" s="198"/>
      <c r="DA362" s="198"/>
      <c r="DB362" s="198"/>
      <c r="DC362" s="198"/>
      <c r="DD362" s="198"/>
      <c r="DE362" s="198"/>
      <c r="DF362" s="198"/>
      <c r="DG362" s="198"/>
      <c r="DH362" s="198"/>
      <c r="DI362" s="198"/>
      <c r="DJ362" s="198"/>
      <c r="DK362" s="198"/>
      <c r="DL362" s="198"/>
      <c r="DM362" s="198"/>
      <c r="DN362" s="198"/>
      <c r="DO362" s="198"/>
      <c r="DP362" s="198"/>
      <c r="DQ362" s="198"/>
      <c r="DR362" s="198"/>
      <c r="DS362" s="198"/>
      <c r="DT362" s="198"/>
      <c r="DU362" s="198"/>
      <c r="DV362" s="198"/>
      <c r="DW362" s="198"/>
      <c r="DX362" s="198"/>
      <c r="DY362" s="198"/>
      <c r="DZ362" s="198"/>
      <c r="EA362" s="198"/>
      <c r="EB362" s="198"/>
      <c r="EC362" s="198"/>
      <c r="ED362" s="198"/>
      <c r="EE362" s="198"/>
      <c r="EF362" s="198"/>
      <c r="EG362" s="198"/>
      <c r="EH362" s="198"/>
      <c r="EI362" s="198"/>
      <c r="EJ362" s="198"/>
      <c r="EK362" s="198"/>
      <c r="EL362" s="198"/>
      <c r="EM362" s="198"/>
      <c r="EN362" s="198"/>
      <c r="EO362" s="198"/>
      <c r="EP362" s="198"/>
      <c r="EQ362" s="198"/>
      <c r="ER362" s="198"/>
      <c r="ES362" s="198"/>
      <c r="ET362" s="198"/>
      <c r="EU362" s="198"/>
      <c r="EV362" s="198"/>
      <c r="EW362" s="198"/>
      <c r="EX362" s="198"/>
      <c r="EY362" s="198"/>
      <c r="EZ362" s="198"/>
      <c r="FA362" s="198"/>
      <c r="FB362" s="198"/>
      <c r="FC362" s="198"/>
      <c r="FD362" s="198"/>
      <c r="FE362" s="198"/>
      <c r="FF362" s="198"/>
      <c r="FG362" s="198"/>
      <c r="FH362" s="198"/>
      <c r="FI362" s="198"/>
      <c r="FJ362" s="198"/>
      <c r="FK362" s="198"/>
      <c r="FL362" s="198"/>
      <c r="FM362" s="198"/>
      <c r="FN362" s="198"/>
      <c r="FO362" s="198"/>
      <c r="FP362" s="198"/>
      <c r="FQ362" s="198"/>
      <c r="FR362" s="198"/>
      <c r="FS362" s="198"/>
      <c r="FT362" s="198"/>
      <c r="FU362" s="198"/>
      <c r="FV362" s="198"/>
      <c r="FW362" s="198"/>
    </row>
    <row r="363" spans="1:179" s="200" customFormat="1" ht="105" x14ac:dyDescent="0.25">
      <c r="A363" s="194">
        <f t="shared" si="5"/>
        <v>348</v>
      </c>
      <c r="B363" s="195" t="s">
        <v>1208</v>
      </c>
      <c r="C363" s="196" t="s">
        <v>237</v>
      </c>
      <c r="D363" s="197">
        <v>0</v>
      </c>
      <c r="E363" s="197"/>
      <c r="F363" s="197">
        <v>0.18</v>
      </c>
      <c r="G363" s="197">
        <v>2015</v>
      </c>
      <c r="H363" s="197">
        <v>2015</v>
      </c>
      <c r="I363" s="197" t="s">
        <v>265</v>
      </c>
      <c r="J363" s="197" t="s">
        <v>266</v>
      </c>
      <c r="K363" s="197" t="s">
        <v>266</v>
      </c>
      <c r="L363" s="197" t="s">
        <v>266</v>
      </c>
      <c r="M363" s="198"/>
      <c r="N363" s="198"/>
      <c r="O363" s="198"/>
      <c r="P363" s="198"/>
      <c r="Q363" s="198"/>
      <c r="R363" s="198"/>
      <c r="S363" s="198"/>
      <c r="T363" s="198"/>
      <c r="U363" s="198"/>
      <c r="V363" s="198"/>
      <c r="W363" s="198"/>
      <c r="X363" s="198"/>
      <c r="Y363" s="198"/>
      <c r="Z363" s="198"/>
      <c r="AA363" s="198"/>
      <c r="AB363" s="198"/>
      <c r="AC363" s="198"/>
      <c r="AD363" s="198"/>
      <c r="AE363" s="198"/>
      <c r="AF363" s="198"/>
      <c r="AG363" s="198"/>
      <c r="AH363" s="198"/>
      <c r="AI363" s="198"/>
      <c r="AJ363" s="198"/>
      <c r="AK363" s="198"/>
      <c r="AL363" s="198"/>
      <c r="AM363" s="198"/>
      <c r="AN363" s="198"/>
      <c r="AO363" s="198"/>
      <c r="AP363" s="198"/>
      <c r="AQ363" s="198"/>
      <c r="AR363" s="198"/>
      <c r="AS363" s="198"/>
      <c r="AT363" s="198"/>
      <c r="AU363" s="198"/>
      <c r="AV363" s="198"/>
      <c r="AW363" s="198"/>
      <c r="AX363" s="198"/>
      <c r="AY363" s="198"/>
      <c r="AZ363" s="198"/>
      <c r="BA363" s="198"/>
      <c r="BB363" s="198"/>
      <c r="BC363" s="198"/>
      <c r="BD363" s="198"/>
      <c r="BE363" s="198"/>
      <c r="BF363" s="198"/>
      <c r="BG363" s="198"/>
      <c r="BH363" s="198"/>
      <c r="BI363" s="198"/>
      <c r="BJ363" s="198"/>
      <c r="BK363" s="198"/>
      <c r="BL363" s="198"/>
      <c r="BM363" s="198"/>
      <c r="BN363" s="198"/>
      <c r="BO363" s="198"/>
      <c r="BP363" s="198"/>
      <c r="BQ363" s="198"/>
      <c r="BR363" s="198"/>
      <c r="BS363" s="198"/>
      <c r="BT363" s="198"/>
      <c r="BU363" s="198"/>
      <c r="BV363" s="198"/>
      <c r="BW363" s="198"/>
      <c r="BX363" s="198"/>
      <c r="BY363" s="198"/>
      <c r="BZ363" s="198"/>
      <c r="CA363" s="198"/>
      <c r="CB363" s="198"/>
      <c r="CC363" s="198"/>
      <c r="CD363" s="198"/>
      <c r="CE363" s="198"/>
      <c r="CF363" s="198"/>
      <c r="CG363" s="198"/>
      <c r="CH363" s="198"/>
      <c r="CI363" s="198"/>
      <c r="CJ363" s="198"/>
      <c r="CK363" s="198"/>
      <c r="CL363" s="198"/>
      <c r="CM363" s="198"/>
      <c r="CN363" s="198"/>
      <c r="CO363" s="198"/>
      <c r="CP363" s="198"/>
      <c r="CQ363" s="198"/>
      <c r="CR363" s="198"/>
      <c r="CS363" s="198"/>
      <c r="CT363" s="198"/>
      <c r="CU363" s="198"/>
      <c r="CV363" s="198"/>
      <c r="CW363" s="198"/>
      <c r="CX363" s="198"/>
      <c r="CY363" s="198"/>
      <c r="CZ363" s="198"/>
      <c r="DA363" s="198"/>
      <c r="DB363" s="198"/>
      <c r="DC363" s="198"/>
      <c r="DD363" s="198"/>
      <c r="DE363" s="198"/>
      <c r="DF363" s="198"/>
      <c r="DG363" s="198"/>
      <c r="DH363" s="198"/>
      <c r="DI363" s="198"/>
      <c r="DJ363" s="198"/>
      <c r="DK363" s="198"/>
      <c r="DL363" s="198"/>
      <c r="DM363" s="198"/>
      <c r="DN363" s="198"/>
      <c r="DO363" s="198"/>
      <c r="DP363" s="198"/>
      <c r="DQ363" s="198"/>
      <c r="DR363" s="198"/>
      <c r="DS363" s="198"/>
      <c r="DT363" s="198"/>
      <c r="DU363" s="198"/>
      <c r="DV363" s="198"/>
      <c r="DW363" s="198"/>
      <c r="DX363" s="198"/>
      <c r="DY363" s="198"/>
      <c r="DZ363" s="198"/>
      <c r="EA363" s="198"/>
      <c r="EB363" s="198"/>
      <c r="EC363" s="198"/>
      <c r="ED363" s="198"/>
      <c r="EE363" s="198"/>
      <c r="EF363" s="198"/>
      <c r="EG363" s="198"/>
      <c r="EH363" s="198"/>
      <c r="EI363" s="198"/>
      <c r="EJ363" s="198"/>
      <c r="EK363" s="198"/>
      <c r="EL363" s="198"/>
      <c r="EM363" s="198"/>
      <c r="EN363" s="198"/>
      <c r="EO363" s="198"/>
      <c r="EP363" s="198"/>
      <c r="EQ363" s="198"/>
      <c r="ER363" s="198"/>
      <c r="ES363" s="198"/>
      <c r="ET363" s="198"/>
      <c r="EU363" s="198"/>
      <c r="EV363" s="198"/>
      <c r="EW363" s="198"/>
      <c r="EX363" s="198"/>
      <c r="EY363" s="198"/>
      <c r="EZ363" s="198"/>
      <c r="FA363" s="198"/>
      <c r="FB363" s="198"/>
      <c r="FC363" s="198"/>
      <c r="FD363" s="198"/>
      <c r="FE363" s="198"/>
      <c r="FF363" s="198"/>
      <c r="FG363" s="198"/>
      <c r="FH363" s="198"/>
      <c r="FI363" s="198"/>
      <c r="FJ363" s="198"/>
      <c r="FK363" s="198"/>
      <c r="FL363" s="198"/>
      <c r="FM363" s="198"/>
      <c r="FN363" s="198"/>
      <c r="FO363" s="198"/>
      <c r="FP363" s="198"/>
      <c r="FQ363" s="198"/>
      <c r="FR363" s="198"/>
      <c r="FS363" s="198"/>
      <c r="FT363" s="198"/>
      <c r="FU363" s="198"/>
      <c r="FV363" s="198"/>
      <c r="FW363" s="198"/>
    </row>
    <row r="364" spans="1:179" s="200" customFormat="1" ht="105" x14ac:dyDescent="0.25">
      <c r="A364" s="194">
        <f t="shared" si="5"/>
        <v>349</v>
      </c>
      <c r="B364" s="195" t="s">
        <v>1198</v>
      </c>
      <c r="C364" s="196" t="s">
        <v>237</v>
      </c>
      <c r="D364" s="197">
        <v>0</v>
      </c>
      <c r="E364" s="197"/>
      <c r="F364" s="197">
        <v>0.16</v>
      </c>
      <c r="G364" s="197">
        <v>2015</v>
      </c>
      <c r="H364" s="197">
        <v>2015</v>
      </c>
      <c r="I364" s="197" t="s">
        <v>265</v>
      </c>
      <c r="J364" s="197" t="s">
        <v>266</v>
      </c>
      <c r="K364" s="197" t="s">
        <v>266</v>
      </c>
      <c r="L364" s="197" t="s">
        <v>266</v>
      </c>
      <c r="M364" s="198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8"/>
      <c r="Z364" s="198"/>
      <c r="AA364" s="198"/>
      <c r="AB364" s="198"/>
      <c r="AC364" s="198"/>
      <c r="AD364" s="198"/>
      <c r="AE364" s="198"/>
      <c r="AF364" s="198"/>
      <c r="AG364" s="198"/>
      <c r="AH364" s="198"/>
      <c r="AI364" s="198"/>
      <c r="AJ364" s="198"/>
      <c r="AK364" s="198"/>
      <c r="AL364" s="198"/>
      <c r="AM364" s="198"/>
      <c r="AN364" s="198"/>
      <c r="AO364" s="198"/>
      <c r="AP364" s="198"/>
      <c r="AQ364" s="198"/>
      <c r="AR364" s="198"/>
      <c r="AS364" s="198"/>
      <c r="AT364" s="198"/>
      <c r="AU364" s="198"/>
      <c r="AV364" s="198"/>
      <c r="AW364" s="198"/>
      <c r="AX364" s="198"/>
      <c r="AY364" s="198"/>
      <c r="AZ364" s="198"/>
      <c r="BA364" s="198"/>
      <c r="BB364" s="198"/>
      <c r="BC364" s="198"/>
      <c r="BD364" s="198"/>
      <c r="BE364" s="198"/>
      <c r="BF364" s="198"/>
      <c r="BG364" s="198"/>
      <c r="BH364" s="198"/>
      <c r="BI364" s="198"/>
      <c r="BJ364" s="198"/>
      <c r="BK364" s="198"/>
      <c r="BL364" s="198"/>
      <c r="BM364" s="198"/>
      <c r="BN364" s="198"/>
      <c r="BO364" s="198"/>
      <c r="BP364" s="198"/>
      <c r="BQ364" s="198"/>
      <c r="BR364" s="198"/>
      <c r="BS364" s="198"/>
      <c r="BT364" s="198"/>
      <c r="BU364" s="198"/>
      <c r="BV364" s="198"/>
      <c r="BW364" s="198"/>
      <c r="BX364" s="198"/>
      <c r="BY364" s="198"/>
      <c r="BZ364" s="198"/>
      <c r="CA364" s="198"/>
      <c r="CB364" s="198"/>
      <c r="CC364" s="198"/>
      <c r="CD364" s="198"/>
      <c r="CE364" s="198"/>
      <c r="CF364" s="198"/>
      <c r="CG364" s="198"/>
      <c r="CH364" s="198"/>
      <c r="CI364" s="198"/>
      <c r="CJ364" s="198"/>
      <c r="CK364" s="198"/>
      <c r="CL364" s="198"/>
      <c r="CM364" s="198"/>
      <c r="CN364" s="198"/>
      <c r="CO364" s="198"/>
      <c r="CP364" s="198"/>
      <c r="CQ364" s="198"/>
      <c r="CR364" s="198"/>
      <c r="CS364" s="198"/>
      <c r="CT364" s="198"/>
      <c r="CU364" s="198"/>
      <c r="CV364" s="198"/>
      <c r="CW364" s="198"/>
      <c r="CX364" s="198"/>
      <c r="CY364" s="198"/>
      <c r="CZ364" s="198"/>
      <c r="DA364" s="198"/>
      <c r="DB364" s="198"/>
      <c r="DC364" s="198"/>
      <c r="DD364" s="198"/>
      <c r="DE364" s="198"/>
      <c r="DF364" s="198"/>
      <c r="DG364" s="198"/>
      <c r="DH364" s="198"/>
      <c r="DI364" s="198"/>
      <c r="DJ364" s="198"/>
      <c r="DK364" s="198"/>
      <c r="DL364" s="198"/>
      <c r="DM364" s="198"/>
      <c r="DN364" s="198"/>
      <c r="DO364" s="198"/>
      <c r="DP364" s="198"/>
      <c r="DQ364" s="198"/>
      <c r="DR364" s="198"/>
      <c r="DS364" s="198"/>
      <c r="DT364" s="198"/>
      <c r="DU364" s="198"/>
      <c r="DV364" s="198"/>
      <c r="DW364" s="198"/>
      <c r="DX364" s="198"/>
      <c r="DY364" s="198"/>
      <c r="DZ364" s="198"/>
      <c r="EA364" s="198"/>
      <c r="EB364" s="198"/>
      <c r="EC364" s="198"/>
      <c r="ED364" s="198"/>
      <c r="EE364" s="198"/>
      <c r="EF364" s="198"/>
      <c r="EG364" s="198"/>
      <c r="EH364" s="198"/>
      <c r="EI364" s="198"/>
      <c r="EJ364" s="198"/>
      <c r="EK364" s="198"/>
      <c r="EL364" s="198"/>
      <c r="EM364" s="198"/>
      <c r="EN364" s="198"/>
      <c r="EO364" s="198"/>
      <c r="EP364" s="198"/>
      <c r="EQ364" s="198"/>
      <c r="ER364" s="198"/>
      <c r="ES364" s="198"/>
      <c r="ET364" s="198"/>
      <c r="EU364" s="198"/>
      <c r="EV364" s="198"/>
      <c r="EW364" s="198"/>
      <c r="EX364" s="198"/>
      <c r="EY364" s="198"/>
      <c r="EZ364" s="198"/>
      <c r="FA364" s="198"/>
      <c r="FB364" s="198"/>
      <c r="FC364" s="198"/>
      <c r="FD364" s="198"/>
      <c r="FE364" s="198"/>
      <c r="FF364" s="198"/>
      <c r="FG364" s="198"/>
      <c r="FH364" s="198"/>
      <c r="FI364" s="198"/>
      <c r="FJ364" s="198"/>
      <c r="FK364" s="198"/>
      <c r="FL364" s="198"/>
      <c r="FM364" s="198"/>
      <c r="FN364" s="198"/>
      <c r="FO364" s="198"/>
      <c r="FP364" s="198"/>
      <c r="FQ364" s="198"/>
      <c r="FR364" s="198"/>
      <c r="FS364" s="198"/>
      <c r="FT364" s="198"/>
      <c r="FU364" s="198"/>
      <c r="FV364" s="198"/>
      <c r="FW364" s="198"/>
    </row>
    <row r="365" spans="1:179" s="200" customFormat="1" ht="120" x14ac:dyDescent="0.25">
      <c r="A365" s="194">
        <f t="shared" si="5"/>
        <v>350</v>
      </c>
      <c r="B365" s="195" t="s">
        <v>1199</v>
      </c>
      <c r="C365" s="196" t="s">
        <v>237</v>
      </c>
      <c r="D365" s="197">
        <v>0</v>
      </c>
      <c r="E365" s="197"/>
      <c r="F365" s="197">
        <v>9.4E-2</v>
      </c>
      <c r="G365" s="197">
        <v>2015</v>
      </c>
      <c r="H365" s="197">
        <v>2015</v>
      </c>
      <c r="I365" s="197" t="s">
        <v>265</v>
      </c>
      <c r="J365" s="197" t="s">
        <v>266</v>
      </c>
      <c r="K365" s="197" t="s">
        <v>266</v>
      </c>
      <c r="L365" s="197" t="s">
        <v>266</v>
      </c>
      <c r="M365" s="198"/>
      <c r="N365" s="198"/>
      <c r="O365" s="198"/>
      <c r="P365" s="198"/>
      <c r="Q365" s="198"/>
      <c r="R365" s="198"/>
      <c r="S365" s="198"/>
      <c r="T365" s="198"/>
      <c r="U365" s="198"/>
      <c r="V365" s="198"/>
      <c r="W365" s="198"/>
      <c r="X365" s="198"/>
      <c r="Y365" s="198"/>
      <c r="Z365" s="198"/>
      <c r="AA365" s="198"/>
      <c r="AB365" s="198"/>
      <c r="AC365" s="198"/>
      <c r="AD365" s="198"/>
      <c r="AE365" s="198"/>
      <c r="AF365" s="198"/>
      <c r="AG365" s="198"/>
      <c r="AH365" s="198"/>
      <c r="AI365" s="198"/>
      <c r="AJ365" s="198"/>
      <c r="AK365" s="198"/>
      <c r="AL365" s="198"/>
      <c r="AM365" s="198"/>
      <c r="AN365" s="198"/>
      <c r="AO365" s="198"/>
      <c r="AP365" s="198"/>
      <c r="AQ365" s="198"/>
      <c r="AR365" s="198"/>
      <c r="AS365" s="198"/>
      <c r="AT365" s="198"/>
      <c r="AU365" s="198"/>
      <c r="AV365" s="198"/>
      <c r="AW365" s="198"/>
      <c r="AX365" s="198"/>
      <c r="AY365" s="198"/>
      <c r="AZ365" s="198"/>
      <c r="BA365" s="198"/>
      <c r="BB365" s="198"/>
      <c r="BC365" s="198"/>
      <c r="BD365" s="198"/>
      <c r="BE365" s="198"/>
      <c r="BF365" s="198"/>
      <c r="BG365" s="198"/>
      <c r="BH365" s="198"/>
      <c r="BI365" s="198"/>
      <c r="BJ365" s="198"/>
      <c r="BK365" s="198"/>
      <c r="BL365" s="198"/>
      <c r="BM365" s="198"/>
      <c r="BN365" s="198"/>
      <c r="BO365" s="198"/>
      <c r="BP365" s="198"/>
      <c r="BQ365" s="198"/>
      <c r="BR365" s="198"/>
      <c r="BS365" s="198"/>
      <c r="BT365" s="198"/>
      <c r="BU365" s="198"/>
      <c r="BV365" s="198"/>
      <c r="BW365" s="198"/>
      <c r="BX365" s="198"/>
      <c r="BY365" s="198"/>
      <c r="BZ365" s="198"/>
      <c r="CA365" s="198"/>
      <c r="CB365" s="198"/>
      <c r="CC365" s="198"/>
      <c r="CD365" s="198"/>
      <c r="CE365" s="198"/>
      <c r="CF365" s="198"/>
      <c r="CG365" s="198"/>
      <c r="CH365" s="198"/>
      <c r="CI365" s="198"/>
      <c r="CJ365" s="198"/>
      <c r="CK365" s="198"/>
      <c r="CL365" s="198"/>
      <c r="CM365" s="198"/>
      <c r="CN365" s="198"/>
      <c r="CO365" s="198"/>
      <c r="CP365" s="198"/>
      <c r="CQ365" s="198"/>
      <c r="CR365" s="198"/>
      <c r="CS365" s="198"/>
      <c r="CT365" s="198"/>
      <c r="CU365" s="198"/>
      <c r="CV365" s="198"/>
      <c r="CW365" s="198"/>
      <c r="CX365" s="198"/>
      <c r="CY365" s="198"/>
      <c r="CZ365" s="198"/>
      <c r="DA365" s="198"/>
      <c r="DB365" s="198"/>
      <c r="DC365" s="198"/>
      <c r="DD365" s="198"/>
      <c r="DE365" s="198"/>
      <c r="DF365" s="198"/>
      <c r="DG365" s="198"/>
      <c r="DH365" s="198"/>
      <c r="DI365" s="198"/>
      <c r="DJ365" s="198"/>
      <c r="DK365" s="198"/>
      <c r="DL365" s="198"/>
      <c r="DM365" s="198"/>
      <c r="DN365" s="198"/>
      <c r="DO365" s="198"/>
      <c r="DP365" s="198"/>
      <c r="DQ365" s="198"/>
      <c r="DR365" s="198"/>
      <c r="DS365" s="198"/>
      <c r="DT365" s="198"/>
      <c r="DU365" s="198"/>
      <c r="DV365" s="198"/>
      <c r="DW365" s="198"/>
      <c r="DX365" s="198"/>
      <c r="DY365" s="198"/>
      <c r="DZ365" s="198"/>
      <c r="EA365" s="198"/>
      <c r="EB365" s="198"/>
      <c r="EC365" s="198"/>
      <c r="ED365" s="198"/>
      <c r="EE365" s="198"/>
      <c r="EF365" s="198"/>
      <c r="EG365" s="198"/>
      <c r="EH365" s="198"/>
      <c r="EI365" s="198"/>
      <c r="EJ365" s="198"/>
      <c r="EK365" s="198"/>
      <c r="EL365" s="198"/>
      <c r="EM365" s="198"/>
      <c r="EN365" s="198"/>
      <c r="EO365" s="198"/>
      <c r="EP365" s="198"/>
      <c r="EQ365" s="198"/>
      <c r="ER365" s="198"/>
      <c r="ES365" s="198"/>
      <c r="ET365" s="198"/>
      <c r="EU365" s="198"/>
      <c r="EV365" s="198"/>
      <c r="EW365" s="198"/>
      <c r="EX365" s="198"/>
      <c r="EY365" s="198"/>
      <c r="EZ365" s="198"/>
      <c r="FA365" s="198"/>
      <c r="FB365" s="198"/>
      <c r="FC365" s="198"/>
      <c r="FD365" s="198"/>
      <c r="FE365" s="198"/>
      <c r="FF365" s="198"/>
      <c r="FG365" s="198"/>
      <c r="FH365" s="198"/>
      <c r="FI365" s="198"/>
      <c r="FJ365" s="198"/>
      <c r="FK365" s="198"/>
      <c r="FL365" s="198"/>
      <c r="FM365" s="198"/>
      <c r="FN365" s="198"/>
      <c r="FO365" s="198"/>
      <c r="FP365" s="198"/>
      <c r="FQ365" s="198"/>
      <c r="FR365" s="198"/>
      <c r="FS365" s="198"/>
      <c r="FT365" s="198"/>
      <c r="FU365" s="198"/>
      <c r="FV365" s="198"/>
      <c r="FW365" s="198"/>
    </row>
    <row r="366" spans="1:179" s="200" customFormat="1" ht="90" x14ac:dyDescent="0.25">
      <c r="A366" s="194">
        <f t="shared" si="5"/>
        <v>351</v>
      </c>
      <c r="B366" s="195" t="s">
        <v>1200</v>
      </c>
      <c r="C366" s="196" t="s">
        <v>237</v>
      </c>
      <c r="D366" s="197">
        <v>0</v>
      </c>
      <c r="E366" s="197"/>
      <c r="F366" s="197">
        <v>0.15</v>
      </c>
      <c r="G366" s="197">
        <v>2015</v>
      </c>
      <c r="H366" s="197">
        <v>2015</v>
      </c>
      <c r="I366" s="197" t="s">
        <v>265</v>
      </c>
      <c r="J366" s="197" t="s">
        <v>266</v>
      </c>
      <c r="K366" s="197" t="s">
        <v>266</v>
      </c>
      <c r="L366" s="197" t="s">
        <v>266</v>
      </c>
      <c r="M366" s="198"/>
      <c r="N366" s="198"/>
      <c r="O366" s="198"/>
      <c r="P366" s="198"/>
      <c r="Q366" s="198"/>
      <c r="R366" s="198"/>
      <c r="S366" s="198"/>
      <c r="T366" s="198"/>
      <c r="U366" s="198"/>
      <c r="V366" s="198"/>
      <c r="W366" s="198"/>
      <c r="X366" s="198"/>
      <c r="Y366" s="198"/>
      <c r="Z366" s="198"/>
      <c r="AA366" s="198"/>
      <c r="AB366" s="198"/>
      <c r="AC366" s="198"/>
      <c r="AD366" s="198"/>
      <c r="AE366" s="198"/>
      <c r="AF366" s="198"/>
      <c r="AG366" s="198"/>
      <c r="AH366" s="198"/>
      <c r="AI366" s="198"/>
      <c r="AJ366" s="198"/>
      <c r="AK366" s="198"/>
      <c r="AL366" s="198"/>
      <c r="AM366" s="198"/>
      <c r="AN366" s="198"/>
      <c r="AO366" s="198"/>
      <c r="AP366" s="198"/>
      <c r="AQ366" s="198"/>
      <c r="AR366" s="198"/>
      <c r="AS366" s="198"/>
      <c r="AT366" s="198"/>
      <c r="AU366" s="198"/>
      <c r="AV366" s="198"/>
      <c r="AW366" s="198"/>
      <c r="AX366" s="198"/>
      <c r="AY366" s="198"/>
      <c r="AZ366" s="198"/>
      <c r="BA366" s="198"/>
      <c r="BB366" s="198"/>
      <c r="BC366" s="198"/>
      <c r="BD366" s="198"/>
      <c r="BE366" s="198"/>
      <c r="BF366" s="198"/>
      <c r="BG366" s="198"/>
      <c r="BH366" s="198"/>
      <c r="BI366" s="198"/>
      <c r="BJ366" s="198"/>
      <c r="BK366" s="198"/>
      <c r="BL366" s="198"/>
      <c r="BM366" s="198"/>
      <c r="BN366" s="198"/>
      <c r="BO366" s="198"/>
      <c r="BP366" s="198"/>
      <c r="BQ366" s="198"/>
      <c r="BR366" s="198"/>
      <c r="BS366" s="198"/>
      <c r="BT366" s="198"/>
      <c r="BU366" s="198"/>
      <c r="BV366" s="198"/>
      <c r="BW366" s="198"/>
      <c r="BX366" s="198"/>
      <c r="BY366" s="198"/>
      <c r="BZ366" s="198"/>
      <c r="CA366" s="198"/>
      <c r="CB366" s="198"/>
      <c r="CC366" s="198"/>
      <c r="CD366" s="198"/>
      <c r="CE366" s="198"/>
      <c r="CF366" s="198"/>
      <c r="CG366" s="198"/>
      <c r="CH366" s="198"/>
      <c r="CI366" s="198"/>
      <c r="CJ366" s="198"/>
      <c r="CK366" s="198"/>
      <c r="CL366" s="198"/>
      <c r="CM366" s="198"/>
      <c r="CN366" s="198"/>
      <c r="CO366" s="198"/>
      <c r="CP366" s="198"/>
      <c r="CQ366" s="198"/>
      <c r="CR366" s="198"/>
      <c r="CS366" s="198"/>
      <c r="CT366" s="198"/>
      <c r="CU366" s="198"/>
      <c r="CV366" s="198"/>
      <c r="CW366" s="198"/>
      <c r="CX366" s="198"/>
      <c r="CY366" s="198"/>
      <c r="CZ366" s="198"/>
      <c r="DA366" s="198"/>
      <c r="DB366" s="198"/>
      <c r="DC366" s="198"/>
      <c r="DD366" s="198"/>
      <c r="DE366" s="198"/>
      <c r="DF366" s="198"/>
      <c r="DG366" s="198"/>
      <c r="DH366" s="198"/>
      <c r="DI366" s="198"/>
      <c r="DJ366" s="198"/>
      <c r="DK366" s="198"/>
      <c r="DL366" s="198"/>
      <c r="DM366" s="198"/>
      <c r="DN366" s="198"/>
      <c r="DO366" s="198"/>
      <c r="DP366" s="198"/>
      <c r="DQ366" s="198"/>
      <c r="DR366" s="198"/>
      <c r="DS366" s="198"/>
      <c r="DT366" s="198"/>
      <c r="DU366" s="198"/>
      <c r="DV366" s="198"/>
      <c r="DW366" s="198"/>
      <c r="DX366" s="198"/>
      <c r="DY366" s="198"/>
      <c r="DZ366" s="198"/>
      <c r="EA366" s="198"/>
      <c r="EB366" s="198"/>
      <c r="EC366" s="198"/>
      <c r="ED366" s="198"/>
      <c r="EE366" s="198"/>
      <c r="EF366" s="198"/>
      <c r="EG366" s="198"/>
      <c r="EH366" s="198"/>
      <c r="EI366" s="198"/>
      <c r="EJ366" s="198"/>
      <c r="EK366" s="198"/>
      <c r="EL366" s="198"/>
      <c r="EM366" s="198"/>
      <c r="EN366" s="198"/>
      <c r="EO366" s="198"/>
      <c r="EP366" s="198"/>
      <c r="EQ366" s="198"/>
      <c r="ER366" s="198"/>
      <c r="ES366" s="198"/>
      <c r="ET366" s="198"/>
      <c r="EU366" s="198"/>
      <c r="EV366" s="198"/>
      <c r="EW366" s="198"/>
      <c r="EX366" s="198"/>
      <c r="EY366" s="198"/>
      <c r="EZ366" s="198"/>
      <c r="FA366" s="198"/>
      <c r="FB366" s="198"/>
      <c r="FC366" s="198"/>
      <c r="FD366" s="198"/>
      <c r="FE366" s="198"/>
      <c r="FF366" s="198"/>
      <c r="FG366" s="198"/>
      <c r="FH366" s="198"/>
      <c r="FI366" s="198"/>
      <c r="FJ366" s="198"/>
      <c r="FK366" s="198"/>
      <c r="FL366" s="198"/>
      <c r="FM366" s="198"/>
      <c r="FN366" s="198"/>
      <c r="FO366" s="198"/>
      <c r="FP366" s="198"/>
      <c r="FQ366" s="198"/>
      <c r="FR366" s="198"/>
      <c r="FS366" s="198"/>
      <c r="FT366" s="198"/>
      <c r="FU366" s="198"/>
      <c r="FV366" s="198"/>
      <c r="FW366" s="198"/>
    </row>
    <row r="367" spans="1:179" s="200" customFormat="1" ht="105" x14ac:dyDescent="0.25">
      <c r="A367" s="194">
        <f t="shared" si="5"/>
        <v>352</v>
      </c>
      <c r="B367" s="195" t="s">
        <v>1201</v>
      </c>
      <c r="C367" s="196" t="s">
        <v>237</v>
      </c>
      <c r="D367" s="197">
        <v>0</v>
      </c>
      <c r="E367" s="197"/>
      <c r="F367" s="197">
        <v>0.41799999999999998</v>
      </c>
      <c r="G367" s="197">
        <v>2015</v>
      </c>
      <c r="H367" s="197">
        <v>2015</v>
      </c>
      <c r="I367" s="197" t="s">
        <v>265</v>
      </c>
      <c r="J367" s="197" t="s">
        <v>266</v>
      </c>
      <c r="K367" s="197" t="s">
        <v>266</v>
      </c>
      <c r="L367" s="197" t="s">
        <v>266</v>
      </c>
      <c r="M367" s="198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8"/>
      <c r="Y367" s="198"/>
      <c r="Z367" s="198"/>
      <c r="AA367" s="198"/>
      <c r="AB367" s="198"/>
      <c r="AC367" s="198"/>
      <c r="AD367" s="198"/>
      <c r="AE367" s="198"/>
      <c r="AF367" s="198"/>
      <c r="AG367" s="198"/>
      <c r="AH367" s="198"/>
      <c r="AI367" s="198"/>
      <c r="AJ367" s="198"/>
      <c r="AK367" s="198"/>
      <c r="AL367" s="198"/>
      <c r="AM367" s="198"/>
      <c r="AN367" s="198"/>
      <c r="AO367" s="198"/>
      <c r="AP367" s="198"/>
      <c r="AQ367" s="198"/>
      <c r="AR367" s="198"/>
      <c r="AS367" s="198"/>
      <c r="AT367" s="198"/>
      <c r="AU367" s="198"/>
      <c r="AV367" s="198"/>
      <c r="AW367" s="198"/>
      <c r="AX367" s="198"/>
      <c r="AY367" s="198"/>
      <c r="AZ367" s="198"/>
      <c r="BA367" s="198"/>
      <c r="BB367" s="198"/>
      <c r="BC367" s="198"/>
      <c r="BD367" s="198"/>
      <c r="BE367" s="198"/>
      <c r="BF367" s="198"/>
      <c r="BG367" s="198"/>
      <c r="BH367" s="198"/>
      <c r="BI367" s="198"/>
      <c r="BJ367" s="198"/>
      <c r="BK367" s="198"/>
      <c r="BL367" s="198"/>
      <c r="BM367" s="198"/>
      <c r="BN367" s="198"/>
      <c r="BO367" s="198"/>
      <c r="BP367" s="198"/>
      <c r="BQ367" s="198"/>
      <c r="BR367" s="198"/>
      <c r="BS367" s="198"/>
      <c r="BT367" s="198"/>
      <c r="BU367" s="198"/>
      <c r="BV367" s="198"/>
      <c r="BW367" s="198"/>
      <c r="BX367" s="198"/>
      <c r="BY367" s="198"/>
      <c r="BZ367" s="198"/>
      <c r="CA367" s="198"/>
      <c r="CB367" s="198"/>
      <c r="CC367" s="198"/>
      <c r="CD367" s="198"/>
      <c r="CE367" s="198"/>
      <c r="CF367" s="198"/>
      <c r="CG367" s="198"/>
      <c r="CH367" s="198"/>
      <c r="CI367" s="198"/>
      <c r="CJ367" s="198"/>
      <c r="CK367" s="198"/>
      <c r="CL367" s="198"/>
      <c r="CM367" s="198"/>
      <c r="CN367" s="198"/>
      <c r="CO367" s="198"/>
      <c r="CP367" s="198"/>
      <c r="CQ367" s="198"/>
      <c r="CR367" s="198"/>
      <c r="CS367" s="198"/>
      <c r="CT367" s="198"/>
      <c r="CU367" s="198"/>
      <c r="CV367" s="198"/>
      <c r="CW367" s="198"/>
      <c r="CX367" s="198"/>
      <c r="CY367" s="198"/>
      <c r="CZ367" s="198"/>
      <c r="DA367" s="198"/>
      <c r="DB367" s="198"/>
      <c r="DC367" s="198"/>
      <c r="DD367" s="198"/>
      <c r="DE367" s="198"/>
      <c r="DF367" s="198"/>
      <c r="DG367" s="198"/>
      <c r="DH367" s="198"/>
      <c r="DI367" s="198"/>
      <c r="DJ367" s="198"/>
      <c r="DK367" s="198"/>
      <c r="DL367" s="198"/>
      <c r="DM367" s="198"/>
      <c r="DN367" s="198"/>
      <c r="DO367" s="198"/>
      <c r="DP367" s="198"/>
      <c r="DQ367" s="198"/>
      <c r="DR367" s="198"/>
      <c r="DS367" s="198"/>
      <c r="DT367" s="198"/>
      <c r="DU367" s="198"/>
      <c r="DV367" s="198"/>
      <c r="DW367" s="198"/>
      <c r="DX367" s="198"/>
      <c r="DY367" s="198"/>
      <c r="DZ367" s="198"/>
      <c r="EA367" s="198"/>
      <c r="EB367" s="198"/>
      <c r="EC367" s="198"/>
      <c r="ED367" s="198"/>
      <c r="EE367" s="198"/>
      <c r="EF367" s="198"/>
      <c r="EG367" s="198"/>
      <c r="EH367" s="198"/>
      <c r="EI367" s="198"/>
      <c r="EJ367" s="198"/>
      <c r="EK367" s="198"/>
      <c r="EL367" s="198"/>
      <c r="EM367" s="198"/>
      <c r="EN367" s="198"/>
      <c r="EO367" s="198"/>
      <c r="EP367" s="198"/>
      <c r="EQ367" s="198"/>
      <c r="ER367" s="198"/>
      <c r="ES367" s="198"/>
      <c r="ET367" s="198"/>
      <c r="EU367" s="198"/>
      <c r="EV367" s="198"/>
      <c r="EW367" s="198"/>
      <c r="EX367" s="198"/>
      <c r="EY367" s="198"/>
      <c r="EZ367" s="198"/>
      <c r="FA367" s="198"/>
      <c r="FB367" s="198"/>
      <c r="FC367" s="198"/>
      <c r="FD367" s="198"/>
      <c r="FE367" s="198"/>
      <c r="FF367" s="198"/>
      <c r="FG367" s="198"/>
      <c r="FH367" s="198"/>
      <c r="FI367" s="198"/>
      <c r="FJ367" s="198"/>
      <c r="FK367" s="198"/>
      <c r="FL367" s="198"/>
      <c r="FM367" s="198"/>
      <c r="FN367" s="198"/>
      <c r="FO367" s="198"/>
      <c r="FP367" s="198"/>
      <c r="FQ367" s="198"/>
      <c r="FR367" s="198"/>
      <c r="FS367" s="198"/>
      <c r="FT367" s="198"/>
      <c r="FU367" s="198"/>
      <c r="FV367" s="198"/>
      <c r="FW367" s="198"/>
    </row>
    <row r="368" spans="1:179" s="200" customFormat="1" ht="90" x14ac:dyDescent="0.25">
      <c r="A368" s="194">
        <f t="shared" si="5"/>
        <v>353</v>
      </c>
      <c r="B368" s="195" t="s">
        <v>1202</v>
      </c>
      <c r="C368" s="196" t="s">
        <v>237</v>
      </c>
      <c r="D368" s="197">
        <v>0</v>
      </c>
      <c r="E368" s="197"/>
      <c r="F368" s="197">
        <v>0.48899999999999999</v>
      </c>
      <c r="G368" s="197">
        <v>2015</v>
      </c>
      <c r="H368" s="197">
        <v>2015</v>
      </c>
      <c r="I368" s="197" t="s">
        <v>265</v>
      </c>
      <c r="J368" s="197" t="s">
        <v>266</v>
      </c>
      <c r="K368" s="197" t="s">
        <v>266</v>
      </c>
      <c r="L368" s="197" t="s">
        <v>266</v>
      </c>
      <c r="M368" s="198"/>
      <c r="N368" s="198"/>
      <c r="O368" s="198"/>
      <c r="P368" s="198"/>
      <c r="Q368" s="198"/>
      <c r="R368" s="198"/>
      <c r="S368" s="198"/>
      <c r="T368" s="198"/>
      <c r="U368" s="198"/>
      <c r="V368" s="198"/>
      <c r="W368" s="198"/>
      <c r="X368" s="198"/>
      <c r="Y368" s="198"/>
      <c r="Z368" s="198"/>
      <c r="AA368" s="198"/>
      <c r="AB368" s="198"/>
      <c r="AC368" s="198"/>
      <c r="AD368" s="198"/>
      <c r="AE368" s="198"/>
      <c r="AF368" s="198"/>
      <c r="AG368" s="198"/>
      <c r="AH368" s="198"/>
      <c r="AI368" s="198"/>
      <c r="AJ368" s="198"/>
      <c r="AK368" s="198"/>
      <c r="AL368" s="198"/>
      <c r="AM368" s="198"/>
      <c r="AN368" s="198"/>
      <c r="AO368" s="198"/>
      <c r="AP368" s="198"/>
      <c r="AQ368" s="198"/>
      <c r="AR368" s="198"/>
      <c r="AS368" s="198"/>
      <c r="AT368" s="198"/>
      <c r="AU368" s="198"/>
      <c r="AV368" s="198"/>
      <c r="AW368" s="198"/>
      <c r="AX368" s="198"/>
      <c r="AY368" s="198"/>
      <c r="AZ368" s="198"/>
      <c r="BA368" s="198"/>
      <c r="BB368" s="198"/>
      <c r="BC368" s="198"/>
      <c r="BD368" s="198"/>
      <c r="BE368" s="198"/>
      <c r="BF368" s="198"/>
      <c r="BG368" s="198"/>
      <c r="BH368" s="198"/>
      <c r="BI368" s="198"/>
      <c r="BJ368" s="198"/>
      <c r="BK368" s="198"/>
      <c r="BL368" s="198"/>
      <c r="BM368" s="198"/>
      <c r="BN368" s="198"/>
      <c r="BO368" s="198"/>
      <c r="BP368" s="198"/>
      <c r="BQ368" s="198"/>
      <c r="BR368" s="198"/>
      <c r="BS368" s="198"/>
      <c r="BT368" s="198"/>
      <c r="BU368" s="198"/>
      <c r="BV368" s="198"/>
      <c r="BW368" s="198"/>
      <c r="BX368" s="198"/>
      <c r="BY368" s="198"/>
      <c r="BZ368" s="198"/>
      <c r="CA368" s="198"/>
      <c r="CB368" s="198"/>
      <c r="CC368" s="198"/>
      <c r="CD368" s="198"/>
      <c r="CE368" s="198"/>
      <c r="CF368" s="198"/>
      <c r="CG368" s="198"/>
      <c r="CH368" s="198"/>
      <c r="CI368" s="198"/>
      <c r="CJ368" s="198"/>
      <c r="CK368" s="198"/>
      <c r="CL368" s="198"/>
      <c r="CM368" s="198"/>
      <c r="CN368" s="198"/>
      <c r="CO368" s="198"/>
      <c r="CP368" s="198"/>
      <c r="CQ368" s="198"/>
      <c r="CR368" s="198"/>
      <c r="CS368" s="198"/>
      <c r="CT368" s="198"/>
      <c r="CU368" s="198"/>
      <c r="CV368" s="198"/>
      <c r="CW368" s="198"/>
      <c r="CX368" s="198"/>
      <c r="CY368" s="198"/>
      <c r="CZ368" s="198"/>
      <c r="DA368" s="198"/>
      <c r="DB368" s="198"/>
      <c r="DC368" s="198"/>
      <c r="DD368" s="198"/>
      <c r="DE368" s="198"/>
      <c r="DF368" s="198"/>
      <c r="DG368" s="198"/>
      <c r="DH368" s="198"/>
      <c r="DI368" s="198"/>
      <c r="DJ368" s="198"/>
      <c r="DK368" s="198"/>
      <c r="DL368" s="198"/>
      <c r="DM368" s="198"/>
      <c r="DN368" s="198"/>
      <c r="DO368" s="198"/>
      <c r="DP368" s="198"/>
      <c r="DQ368" s="198"/>
      <c r="DR368" s="198"/>
      <c r="DS368" s="198"/>
      <c r="DT368" s="198"/>
      <c r="DU368" s="198"/>
      <c r="DV368" s="198"/>
      <c r="DW368" s="198"/>
      <c r="DX368" s="198"/>
      <c r="DY368" s="198"/>
      <c r="DZ368" s="198"/>
      <c r="EA368" s="198"/>
      <c r="EB368" s="198"/>
      <c r="EC368" s="198"/>
      <c r="ED368" s="198"/>
      <c r="EE368" s="198"/>
      <c r="EF368" s="198"/>
      <c r="EG368" s="198"/>
      <c r="EH368" s="198"/>
      <c r="EI368" s="198"/>
      <c r="EJ368" s="198"/>
      <c r="EK368" s="198"/>
      <c r="EL368" s="198"/>
      <c r="EM368" s="198"/>
      <c r="EN368" s="198"/>
      <c r="EO368" s="198"/>
      <c r="EP368" s="198"/>
      <c r="EQ368" s="198"/>
      <c r="ER368" s="198"/>
      <c r="ES368" s="198"/>
      <c r="ET368" s="198"/>
      <c r="EU368" s="198"/>
      <c r="EV368" s="198"/>
      <c r="EW368" s="198"/>
      <c r="EX368" s="198"/>
      <c r="EY368" s="198"/>
      <c r="EZ368" s="198"/>
      <c r="FA368" s="198"/>
      <c r="FB368" s="198"/>
      <c r="FC368" s="198"/>
      <c r="FD368" s="198"/>
      <c r="FE368" s="198"/>
      <c r="FF368" s="198"/>
      <c r="FG368" s="198"/>
      <c r="FH368" s="198"/>
      <c r="FI368" s="198"/>
      <c r="FJ368" s="198"/>
      <c r="FK368" s="198"/>
      <c r="FL368" s="198"/>
      <c r="FM368" s="198"/>
      <c r="FN368" s="198"/>
      <c r="FO368" s="198"/>
      <c r="FP368" s="198"/>
      <c r="FQ368" s="198"/>
      <c r="FR368" s="198"/>
      <c r="FS368" s="198"/>
      <c r="FT368" s="198"/>
      <c r="FU368" s="198"/>
      <c r="FV368" s="198"/>
      <c r="FW368" s="198"/>
    </row>
    <row r="369" spans="1:179" s="200" customFormat="1" ht="105" x14ac:dyDescent="0.25">
      <c r="A369" s="194">
        <f t="shared" si="5"/>
        <v>354</v>
      </c>
      <c r="B369" s="195" t="s">
        <v>1203</v>
      </c>
      <c r="C369" s="196" t="s">
        <v>237</v>
      </c>
      <c r="D369" s="197">
        <v>0</v>
      </c>
      <c r="E369" s="197"/>
      <c r="F369" s="197">
        <v>6.5000000000000002E-2</v>
      </c>
      <c r="G369" s="197">
        <v>2015</v>
      </c>
      <c r="H369" s="197">
        <v>2015</v>
      </c>
      <c r="I369" s="197" t="s">
        <v>265</v>
      </c>
      <c r="J369" s="197" t="s">
        <v>266</v>
      </c>
      <c r="K369" s="197" t="s">
        <v>266</v>
      </c>
      <c r="L369" s="197" t="s">
        <v>266</v>
      </c>
      <c r="M369" s="198"/>
      <c r="N369" s="198"/>
      <c r="O369" s="198"/>
      <c r="P369" s="198"/>
      <c r="Q369" s="198"/>
      <c r="R369" s="198"/>
      <c r="S369" s="198"/>
      <c r="T369" s="198"/>
      <c r="U369" s="198"/>
      <c r="V369" s="198"/>
      <c r="W369" s="198"/>
      <c r="X369" s="198"/>
      <c r="Y369" s="198"/>
      <c r="Z369" s="198"/>
      <c r="AA369" s="198"/>
      <c r="AB369" s="198"/>
      <c r="AC369" s="198"/>
      <c r="AD369" s="198"/>
      <c r="AE369" s="198"/>
      <c r="AF369" s="198"/>
      <c r="AG369" s="198"/>
      <c r="AH369" s="198"/>
      <c r="AI369" s="198"/>
      <c r="AJ369" s="198"/>
      <c r="AK369" s="198"/>
      <c r="AL369" s="198"/>
      <c r="AM369" s="198"/>
      <c r="AN369" s="198"/>
      <c r="AO369" s="198"/>
      <c r="AP369" s="198"/>
      <c r="AQ369" s="198"/>
      <c r="AR369" s="198"/>
      <c r="AS369" s="198"/>
      <c r="AT369" s="198"/>
      <c r="AU369" s="198"/>
      <c r="AV369" s="198"/>
      <c r="AW369" s="198"/>
      <c r="AX369" s="198"/>
      <c r="AY369" s="198"/>
      <c r="AZ369" s="198"/>
      <c r="BA369" s="198"/>
      <c r="BB369" s="198"/>
      <c r="BC369" s="198"/>
      <c r="BD369" s="198"/>
      <c r="BE369" s="198"/>
      <c r="BF369" s="198"/>
      <c r="BG369" s="198"/>
      <c r="BH369" s="198"/>
      <c r="BI369" s="198"/>
      <c r="BJ369" s="198"/>
      <c r="BK369" s="198"/>
      <c r="BL369" s="198"/>
      <c r="BM369" s="198"/>
      <c r="BN369" s="198"/>
      <c r="BO369" s="198"/>
      <c r="BP369" s="198"/>
      <c r="BQ369" s="198"/>
      <c r="BR369" s="198"/>
      <c r="BS369" s="198"/>
      <c r="BT369" s="198"/>
      <c r="BU369" s="198"/>
      <c r="BV369" s="198"/>
      <c r="BW369" s="198"/>
      <c r="BX369" s="198"/>
      <c r="BY369" s="198"/>
      <c r="BZ369" s="198"/>
      <c r="CA369" s="198"/>
      <c r="CB369" s="198"/>
      <c r="CC369" s="198"/>
      <c r="CD369" s="198"/>
      <c r="CE369" s="198"/>
      <c r="CF369" s="198"/>
      <c r="CG369" s="198"/>
      <c r="CH369" s="198"/>
      <c r="CI369" s="198"/>
      <c r="CJ369" s="198"/>
      <c r="CK369" s="198"/>
      <c r="CL369" s="198"/>
      <c r="CM369" s="198"/>
      <c r="CN369" s="198"/>
      <c r="CO369" s="198"/>
      <c r="CP369" s="198"/>
      <c r="CQ369" s="198"/>
      <c r="CR369" s="198"/>
      <c r="CS369" s="198"/>
      <c r="CT369" s="198"/>
      <c r="CU369" s="198"/>
      <c r="CV369" s="198"/>
      <c r="CW369" s="198"/>
      <c r="CX369" s="198"/>
      <c r="CY369" s="198"/>
      <c r="CZ369" s="198"/>
      <c r="DA369" s="198"/>
      <c r="DB369" s="198"/>
      <c r="DC369" s="198"/>
      <c r="DD369" s="198"/>
      <c r="DE369" s="198"/>
      <c r="DF369" s="198"/>
      <c r="DG369" s="198"/>
      <c r="DH369" s="198"/>
      <c r="DI369" s="198"/>
      <c r="DJ369" s="198"/>
      <c r="DK369" s="198"/>
      <c r="DL369" s="198"/>
      <c r="DM369" s="198"/>
      <c r="DN369" s="198"/>
      <c r="DO369" s="198"/>
      <c r="DP369" s="198"/>
      <c r="DQ369" s="198"/>
      <c r="DR369" s="198"/>
      <c r="DS369" s="198"/>
      <c r="DT369" s="198"/>
      <c r="DU369" s="198"/>
      <c r="DV369" s="198"/>
      <c r="DW369" s="198"/>
      <c r="DX369" s="198"/>
      <c r="DY369" s="198"/>
      <c r="DZ369" s="198"/>
      <c r="EA369" s="198"/>
      <c r="EB369" s="198"/>
      <c r="EC369" s="198"/>
      <c r="ED369" s="198"/>
      <c r="EE369" s="198"/>
      <c r="EF369" s="198"/>
      <c r="EG369" s="198"/>
      <c r="EH369" s="198"/>
      <c r="EI369" s="198"/>
      <c r="EJ369" s="198"/>
      <c r="EK369" s="198"/>
      <c r="EL369" s="198"/>
      <c r="EM369" s="198"/>
      <c r="EN369" s="198"/>
      <c r="EO369" s="198"/>
      <c r="EP369" s="198"/>
      <c r="EQ369" s="198"/>
      <c r="ER369" s="198"/>
      <c r="ES369" s="198"/>
      <c r="ET369" s="198"/>
      <c r="EU369" s="198"/>
      <c r="EV369" s="198"/>
      <c r="EW369" s="198"/>
      <c r="EX369" s="198"/>
      <c r="EY369" s="198"/>
      <c r="EZ369" s="198"/>
      <c r="FA369" s="198"/>
      <c r="FB369" s="198"/>
      <c r="FC369" s="198"/>
      <c r="FD369" s="198"/>
      <c r="FE369" s="198"/>
      <c r="FF369" s="198"/>
      <c r="FG369" s="198"/>
      <c r="FH369" s="198"/>
      <c r="FI369" s="198"/>
      <c r="FJ369" s="198"/>
      <c r="FK369" s="198"/>
      <c r="FL369" s="198"/>
      <c r="FM369" s="198"/>
      <c r="FN369" s="198"/>
      <c r="FO369" s="198"/>
      <c r="FP369" s="198"/>
      <c r="FQ369" s="198"/>
      <c r="FR369" s="198"/>
      <c r="FS369" s="198"/>
      <c r="FT369" s="198"/>
      <c r="FU369" s="198"/>
      <c r="FV369" s="198"/>
      <c r="FW369" s="198"/>
    </row>
    <row r="370" spans="1:179" s="200" customFormat="1" ht="105" x14ac:dyDescent="0.25">
      <c r="A370" s="194">
        <f t="shared" si="5"/>
        <v>355</v>
      </c>
      <c r="B370" s="195" t="s">
        <v>1695</v>
      </c>
      <c r="C370" s="196" t="s">
        <v>237</v>
      </c>
      <c r="D370" s="197">
        <v>0</v>
      </c>
      <c r="E370" s="197"/>
      <c r="F370" s="197">
        <v>0.32</v>
      </c>
      <c r="G370" s="197">
        <v>2015</v>
      </c>
      <c r="H370" s="197">
        <v>2015</v>
      </c>
      <c r="I370" s="197" t="s">
        <v>265</v>
      </c>
      <c r="J370" s="197" t="s">
        <v>266</v>
      </c>
      <c r="K370" s="197" t="s">
        <v>266</v>
      </c>
      <c r="L370" s="197" t="s">
        <v>266</v>
      </c>
      <c r="M370" s="198"/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8"/>
      <c r="Y370" s="198"/>
      <c r="Z370" s="198"/>
      <c r="AA370" s="198"/>
      <c r="AB370" s="198"/>
      <c r="AC370" s="198"/>
      <c r="AD370" s="198"/>
      <c r="AE370" s="198"/>
      <c r="AF370" s="198"/>
      <c r="AG370" s="198"/>
      <c r="AH370" s="198"/>
      <c r="AI370" s="198"/>
      <c r="AJ370" s="198"/>
      <c r="AK370" s="198"/>
      <c r="AL370" s="198"/>
      <c r="AM370" s="198"/>
      <c r="AN370" s="198"/>
      <c r="AO370" s="198"/>
      <c r="AP370" s="198"/>
      <c r="AQ370" s="198"/>
      <c r="AR370" s="198"/>
      <c r="AS370" s="198"/>
      <c r="AT370" s="198"/>
      <c r="AU370" s="198"/>
      <c r="AV370" s="198"/>
      <c r="AW370" s="198"/>
      <c r="AX370" s="198"/>
      <c r="AY370" s="198"/>
      <c r="AZ370" s="198"/>
      <c r="BA370" s="198"/>
      <c r="BB370" s="198"/>
      <c r="BC370" s="198"/>
      <c r="BD370" s="198"/>
      <c r="BE370" s="198"/>
      <c r="BF370" s="198"/>
      <c r="BG370" s="198"/>
      <c r="BH370" s="198"/>
      <c r="BI370" s="198"/>
      <c r="BJ370" s="198"/>
      <c r="BK370" s="198"/>
      <c r="BL370" s="198"/>
      <c r="BM370" s="198"/>
      <c r="BN370" s="198"/>
      <c r="BO370" s="198"/>
      <c r="BP370" s="198"/>
      <c r="BQ370" s="198"/>
      <c r="BR370" s="198"/>
      <c r="BS370" s="198"/>
      <c r="BT370" s="198"/>
      <c r="BU370" s="198"/>
      <c r="BV370" s="198"/>
      <c r="BW370" s="198"/>
      <c r="BX370" s="198"/>
      <c r="BY370" s="198"/>
      <c r="BZ370" s="198"/>
      <c r="CA370" s="198"/>
      <c r="CB370" s="198"/>
      <c r="CC370" s="198"/>
      <c r="CD370" s="198"/>
      <c r="CE370" s="198"/>
      <c r="CF370" s="198"/>
      <c r="CG370" s="198"/>
      <c r="CH370" s="198"/>
      <c r="CI370" s="198"/>
      <c r="CJ370" s="198"/>
      <c r="CK370" s="198"/>
      <c r="CL370" s="198"/>
      <c r="CM370" s="198"/>
      <c r="CN370" s="198"/>
      <c r="CO370" s="198"/>
      <c r="CP370" s="198"/>
      <c r="CQ370" s="198"/>
      <c r="CR370" s="198"/>
      <c r="CS370" s="198"/>
      <c r="CT370" s="198"/>
      <c r="CU370" s="198"/>
      <c r="CV370" s="198"/>
      <c r="CW370" s="198"/>
      <c r="CX370" s="198"/>
      <c r="CY370" s="198"/>
      <c r="CZ370" s="198"/>
      <c r="DA370" s="198"/>
      <c r="DB370" s="198"/>
      <c r="DC370" s="198"/>
      <c r="DD370" s="198"/>
      <c r="DE370" s="198"/>
      <c r="DF370" s="198"/>
      <c r="DG370" s="198"/>
      <c r="DH370" s="198"/>
      <c r="DI370" s="198"/>
      <c r="DJ370" s="198"/>
      <c r="DK370" s="198"/>
      <c r="DL370" s="198"/>
      <c r="DM370" s="198"/>
      <c r="DN370" s="198"/>
      <c r="DO370" s="198"/>
      <c r="DP370" s="198"/>
      <c r="DQ370" s="198"/>
      <c r="DR370" s="198"/>
      <c r="DS370" s="198"/>
      <c r="DT370" s="198"/>
      <c r="DU370" s="198"/>
      <c r="DV370" s="198"/>
      <c r="DW370" s="198"/>
      <c r="DX370" s="198"/>
      <c r="DY370" s="198"/>
      <c r="DZ370" s="198"/>
      <c r="EA370" s="198"/>
      <c r="EB370" s="198"/>
      <c r="EC370" s="198"/>
      <c r="ED370" s="198"/>
      <c r="EE370" s="198"/>
      <c r="EF370" s="198"/>
      <c r="EG370" s="198"/>
      <c r="EH370" s="198"/>
      <c r="EI370" s="198"/>
      <c r="EJ370" s="198"/>
      <c r="EK370" s="198"/>
      <c r="EL370" s="198"/>
      <c r="EM370" s="198"/>
      <c r="EN370" s="198"/>
      <c r="EO370" s="198"/>
      <c r="EP370" s="198"/>
      <c r="EQ370" s="198"/>
      <c r="ER370" s="198"/>
      <c r="ES370" s="198"/>
      <c r="ET370" s="198"/>
      <c r="EU370" s="198"/>
      <c r="EV370" s="198"/>
      <c r="EW370" s="198"/>
      <c r="EX370" s="198"/>
      <c r="EY370" s="198"/>
      <c r="EZ370" s="198"/>
      <c r="FA370" s="198"/>
      <c r="FB370" s="198"/>
      <c r="FC370" s="198"/>
      <c r="FD370" s="198"/>
      <c r="FE370" s="198"/>
      <c r="FF370" s="198"/>
      <c r="FG370" s="198"/>
      <c r="FH370" s="198"/>
      <c r="FI370" s="198"/>
      <c r="FJ370" s="198"/>
      <c r="FK370" s="198"/>
      <c r="FL370" s="198"/>
      <c r="FM370" s="198"/>
      <c r="FN370" s="198"/>
      <c r="FO370" s="198"/>
      <c r="FP370" s="198"/>
      <c r="FQ370" s="198"/>
      <c r="FR370" s="198"/>
      <c r="FS370" s="198"/>
      <c r="FT370" s="198"/>
      <c r="FU370" s="198"/>
      <c r="FV370" s="198"/>
      <c r="FW370" s="198"/>
    </row>
    <row r="371" spans="1:179" s="200" customFormat="1" ht="135" x14ac:dyDescent="0.25">
      <c r="A371" s="194">
        <f t="shared" si="5"/>
        <v>356</v>
      </c>
      <c r="B371" s="195" t="s">
        <v>1205</v>
      </c>
      <c r="C371" s="196" t="s">
        <v>237</v>
      </c>
      <c r="D371" s="197">
        <v>0</v>
      </c>
      <c r="E371" s="197"/>
      <c r="F371" s="197">
        <v>0.17</v>
      </c>
      <c r="G371" s="197">
        <v>2015</v>
      </c>
      <c r="H371" s="197">
        <v>2015</v>
      </c>
      <c r="I371" s="197" t="s">
        <v>265</v>
      </c>
      <c r="J371" s="197" t="s">
        <v>266</v>
      </c>
      <c r="K371" s="197" t="s">
        <v>266</v>
      </c>
      <c r="L371" s="197" t="s">
        <v>266</v>
      </c>
      <c r="M371" s="198"/>
      <c r="N371" s="198"/>
      <c r="O371" s="198"/>
      <c r="P371" s="198"/>
      <c r="Q371" s="198"/>
      <c r="R371" s="198"/>
      <c r="S371" s="198"/>
      <c r="T371" s="198"/>
      <c r="U371" s="198"/>
      <c r="V371" s="198"/>
      <c r="W371" s="198"/>
      <c r="X371" s="198"/>
      <c r="Y371" s="198"/>
      <c r="Z371" s="198"/>
      <c r="AA371" s="198"/>
      <c r="AB371" s="198"/>
      <c r="AC371" s="198"/>
      <c r="AD371" s="198"/>
      <c r="AE371" s="198"/>
      <c r="AF371" s="198"/>
      <c r="AG371" s="198"/>
      <c r="AH371" s="198"/>
      <c r="AI371" s="198"/>
      <c r="AJ371" s="198"/>
      <c r="AK371" s="198"/>
      <c r="AL371" s="198"/>
      <c r="AM371" s="198"/>
      <c r="AN371" s="198"/>
      <c r="AO371" s="198"/>
      <c r="AP371" s="198"/>
      <c r="AQ371" s="198"/>
      <c r="AR371" s="198"/>
      <c r="AS371" s="198"/>
      <c r="AT371" s="198"/>
      <c r="AU371" s="198"/>
      <c r="AV371" s="198"/>
      <c r="AW371" s="198"/>
      <c r="AX371" s="198"/>
      <c r="AY371" s="198"/>
      <c r="AZ371" s="198"/>
      <c r="BA371" s="198"/>
      <c r="BB371" s="198"/>
      <c r="BC371" s="198"/>
      <c r="BD371" s="198"/>
      <c r="BE371" s="198"/>
      <c r="BF371" s="198"/>
      <c r="BG371" s="198"/>
      <c r="BH371" s="198"/>
      <c r="BI371" s="198"/>
      <c r="BJ371" s="198"/>
      <c r="BK371" s="198"/>
      <c r="BL371" s="198"/>
      <c r="BM371" s="198"/>
      <c r="BN371" s="198"/>
      <c r="BO371" s="198"/>
      <c r="BP371" s="198"/>
      <c r="BQ371" s="198"/>
      <c r="BR371" s="198"/>
      <c r="BS371" s="198"/>
      <c r="BT371" s="198"/>
      <c r="BU371" s="198"/>
      <c r="BV371" s="198"/>
      <c r="BW371" s="198"/>
      <c r="BX371" s="198"/>
      <c r="BY371" s="198"/>
      <c r="BZ371" s="198"/>
      <c r="CA371" s="198"/>
      <c r="CB371" s="198"/>
      <c r="CC371" s="198"/>
      <c r="CD371" s="198"/>
      <c r="CE371" s="198"/>
      <c r="CF371" s="198"/>
      <c r="CG371" s="198"/>
      <c r="CH371" s="198"/>
      <c r="CI371" s="198"/>
      <c r="CJ371" s="198"/>
      <c r="CK371" s="198"/>
      <c r="CL371" s="198"/>
      <c r="CM371" s="198"/>
      <c r="CN371" s="198"/>
      <c r="CO371" s="198"/>
      <c r="CP371" s="198"/>
      <c r="CQ371" s="198"/>
      <c r="CR371" s="198"/>
      <c r="CS371" s="198"/>
      <c r="CT371" s="198"/>
      <c r="CU371" s="198"/>
      <c r="CV371" s="198"/>
      <c r="CW371" s="198"/>
      <c r="CX371" s="198"/>
      <c r="CY371" s="198"/>
      <c r="CZ371" s="198"/>
      <c r="DA371" s="198"/>
      <c r="DB371" s="198"/>
      <c r="DC371" s="198"/>
      <c r="DD371" s="198"/>
      <c r="DE371" s="198"/>
      <c r="DF371" s="198"/>
      <c r="DG371" s="198"/>
      <c r="DH371" s="198"/>
      <c r="DI371" s="198"/>
      <c r="DJ371" s="198"/>
      <c r="DK371" s="198"/>
      <c r="DL371" s="198"/>
      <c r="DM371" s="198"/>
      <c r="DN371" s="198"/>
      <c r="DO371" s="198"/>
      <c r="DP371" s="198"/>
      <c r="DQ371" s="198"/>
      <c r="DR371" s="198"/>
      <c r="DS371" s="198"/>
      <c r="DT371" s="198"/>
      <c r="DU371" s="198"/>
      <c r="DV371" s="198"/>
      <c r="DW371" s="198"/>
      <c r="DX371" s="198"/>
      <c r="DY371" s="198"/>
      <c r="DZ371" s="198"/>
      <c r="EA371" s="198"/>
      <c r="EB371" s="198"/>
      <c r="EC371" s="198"/>
      <c r="ED371" s="198"/>
      <c r="EE371" s="198"/>
      <c r="EF371" s="198"/>
      <c r="EG371" s="198"/>
      <c r="EH371" s="198"/>
      <c r="EI371" s="198"/>
      <c r="EJ371" s="198"/>
      <c r="EK371" s="198"/>
      <c r="EL371" s="198"/>
      <c r="EM371" s="198"/>
      <c r="EN371" s="198"/>
      <c r="EO371" s="198"/>
      <c r="EP371" s="198"/>
      <c r="EQ371" s="198"/>
      <c r="ER371" s="198"/>
      <c r="ES371" s="198"/>
      <c r="ET371" s="198"/>
      <c r="EU371" s="198"/>
      <c r="EV371" s="198"/>
      <c r="EW371" s="198"/>
      <c r="EX371" s="198"/>
      <c r="EY371" s="198"/>
      <c r="EZ371" s="198"/>
      <c r="FA371" s="198"/>
      <c r="FB371" s="198"/>
      <c r="FC371" s="198"/>
      <c r="FD371" s="198"/>
      <c r="FE371" s="198"/>
      <c r="FF371" s="198"/>
      <c r="FG371" s="198"/>
      <c r="FH371" s="198"/>
      <c r="FI371" s="198"/>
      <c r="FJ371" s="198"/>
      <c r="FK371" s="198"/>
      <c r="FL371" s="198"/>
      <c r="FM371" s="198"/>
      <c r="FN371" s="198"/>
      <c r="FO371" s="198"/>
      <c r="FP371" s="198"/>
      <c r="FQ371" s="198"/>
      <c r="FR371" s="198"/>
      <c r="FS371" s="198"/>
      <c r="FT371" s="198"/>
      <c r="FU371" s="198"/>
      <c r="FV371" s="198"/>
      <c r="FW371" s="198"/>
    </row>
    <row r="372" spans="1:179" s="200" customFormat="1" ht="120" x14ac:dyDescent="0.25">
      <c r="A372" s="194">
        <f t="shared" si="5"/>
        <v>357</v>
      </c>
      <c r="B372" s="195" t="s">
        <v>1696</v>
      </c>
      <c r="C372" s="196" t="s">
        <v>237</v>
      </c>
      <c r="D372" s="197">
        <v>0</v>
      </c>
      <c r="E372" s="197"/>
      <c r="F372" s="197">
        <v>0.35</v>
      </c>
      <c r="G372" s="197">
        <v>2015</v>
      </c>
      <c r="H372" s="197">
        <v>2015</v>
      </c>
      <c r="I372" s="197" t="s">
        <v>265</v>
      </c>
      <c r="J372" s="197" t="s">
        <v>266</v>
      </c>
      <c r="K372" s="197" t="s">
        <v>266</v>
      </c>
      <c r="L372" s="197" t="s">
        <v>266</v>
      </c>
      <c r="M372" s="198"/>
      <c r="N372" s="198"/>
      <c r="O372" s="198"/>
      <c r="P372" s="198"/>
      <c r="Q372" s="198"/>
      <c r="R372" s="198"/>
      <c r="S372" s="198"/>
      <c r="T372" s="198"/>
      <c r="U372" s="198"/>
      <c r="V372" s="198"/>
      <c r="W372" s="198"/>
      <c r="X372" s="198"/>
      <c r="Y372" s="198"/>
      <c r="Z372" s="198"/>
      <c r="AA372" s="198"/>
      <c r="AB372" s="198"/>
      <c r="AC372" s="198"/>
      <c r="AD372" s="198"/>
      <c r="AE372" s="198"/>
      <c r="AF372" s="198"/>
      <c r="AG372" s="198"/>
      <c r="AH372" s="198"/>
      <c r="AI372" s="198"/>
      <c r="AJ372" s="198"/>
      <c r="AK372" s="198"/>
      <c r="AL372" s="198"/>
      <c r="AM372" s="198"/>
      <c r="AN372" s="198"/>
      <c r="AO372" s="198"/>
      <c r="AP372" s="198"/>
      <c r="AQ372" s="198"/>
      <c r="AR372" s="198"/>
      <c r="AS372" s="198"/>
      <c r="AT372" s="198"/>
      <c r="AU372" s="198"/>
      <c r="AV372" s="198"/>
      <c r="AW372" s="198"/>
      <c r="AX372" s="198"/>
      <c r="AY372" s="198"/>
      <c r="AZ372" s="198"/>
      <c r="BA372" s="198"/>
      <c r="BB372" s="198"/>
      <c r="BC372" s="198"/>
      <c r="BD372" s="198"/>
      <c r="BE372" s="198"/>
      <c r="BF372" s="198"/>
      <c r="BG372" s="198"/>
      <c r="BH372" s="198"/>
      <c r="BI372" s="198"/>
      <c r="BJ372" s="198"/>
      <c r="BK372" s="198"/>
      <c r="BL372" s="198"/>
      <c r="BM372" s="198"/>
      <c r="BN372" s="198"/>
      <c r="BO372" s="198"/>
      <c r="BP372" s="198"/>
      <c r="BQ372" s="198"/>
      <c r="BR372" s="198"/>
      <c r="BS372" s="198"/>
      <c r="BT372" s="198"/>
      <c r="BU372" s="198"/>
      <c r="BV372" s="198"/>
      <c r="BW372" s="198"/>
      <c r="BX372" s="198"/>
      <c r="BY372" s="198"/>
      <c r="BZ372" s="198"/>
      <c r="CA372" s="198"/>
      <c r="CB372" s="198"/>
      <c r="CC372" s="198"/>
      <c r="CD372" s="198"/>
      <c r="CE372" s="198"/>
      <c r="CF372" s="198"/>
      <c r="CG372" s="198"/>
      <c r="CH372" s="198"/>
      <c r="CI372" s="198"/>
      <c r="CJ372" s="198"/>
      <c r="CK372" s="198"/>
      <c r="CL372" s="198"/>
      <c r="CM372" s="198"/>
      <c r="CN372" s="198"/>
      <c r="CO372" s="198"/>
      <c r="CP372" s="198"/>
      <c r="CQ372" s="198"/>
      <c r="CR372" s="198"/>
      <c r="CS372" s="198"/>
      <c r="CT372" s="198"/>
      <c r="CU372" s="198"/>
      <c r="CV372" s="198"/>
      <c r="CW372" s="198"/>
      <c r="CX372" s="198"/>
      <c r="CY372" s="198"/>
      <c r="CZ372" s="198"/>
      <c r="DA372" s="198"/>
      <c r="DB372" s="198"/>
      <c r="DC372" s="198"/>
      <c r="DD372" s="198"/>
      <c r="DE372" s="198"/>
      <c r="DF372" s="198"/>
      <c r="DG372" s="198"/>
      <c r="DH372" s="198"/>
      <c r="DI372" s="198"/>
      <c r="DJ372" s="198"/>
      <c r="DK372" s="198"/>
      <c r="DL372" s="198"/>
      <c r="DM372" s="198"/>
      <c r="DN372" s="198"/>
      <c r="DO372" s="198"/>
      <c r="DP372" s="198"/>
      <c r="DQ372" s="198"/>
      <c r="DR372" s="198"/>
      <c r="DS372" s="198"/>
      <c r="DT372" s="198"/>
      <c r="DU372" s="198"/>
      <c r="DV372" s="198"/>
      <c r="DW372" s="198"/>
      <c r="DX372" s="198"/>
      <c r="DY372" s="198"/>
      <c r="DZ372" s="198"/>
      <c r="EA372" s="198"/>
      <c r="EB372" s="198"/>
      <c r="EC372" s="198"/>
      <c r="ED372" s="198"/>
      <c r="EE372" s="198"/>
      <c r="EF372" s="198"/>
      <c r="EG372" s="198"/>
      <c r="EH372" s="198"/>
      <c r="EI372" s="198"/>
      <c r="EJ372" s="198"/>
      <c r="EK372" s="198"/>
      <c r="EL372" s="198"/>
      <c r="EM372" s="198"/>
      <c r="EN372" s="198"/>
      <c r="EO372" s="198"/>
      <c r="EP372" s="198"/>
      <c r="EQ372" s="198"/>
      <c r="ER372" s="198"/>
      <c r="ES372" s="198"/>
      <c r="ET372" s="198"/>
      <c r="EU372" s="198"/>
      <c r="EV372" s="198"/>
      <c r="EW372" s="198"/>
      <c r="EX372" s="198"/>
      <c r="EY372" s="198"/>
      <c r="EZ372" s="198"/>
      <c r="FA372" s="198"/>
      <c r="FB372" s="198"/>
      <c r="FC372" s="198"/>
      <c r="FD372" s="198"/>
      <c r="FE372" s="198"/>
      <c r="FF372" s="198"/>
      <c r="FG372" s="198"/>
      <c r="FH372" s="198"/>
      <c r="FI372" s="198"/>
      <c r="FJ372" s="198"/>
      <c r="FK372" s="198"/>
      <c r="FL372" s="198"/>
      <c r="FM372" s="198"/>
      <c r="FN372" s="198"/>
      <c r="FO372" s="198"/>
      <c r="FP372" s="198"/>
      <c r="FQ372" s="198"/>
      <c r="FR372" s="198"/>
      <c r="FS372" s="198"/>
      <c r="FT372" s="198"/>
      <c r="FU372" s="198"/>
      <c r="FV372" s="198"/>
      <c r="FW372" s="198"/>
    </row>
    <row r="373" spans="1:179" s="200" customFormat="1" ht="135" x14ac:dyDescent="0.25">
      <c r="A373" s="194">
        <f t="shared" si="5"/>
        <v>358</v>
      </c>
      <c r="B373" s="195" t="s">
        <v>1216</v>
      </c>
      <c r="C373" s="196" t="s">
        <v>237</v>
      </c>
      <c r="D373" s="197">
        <v>0</v>
      </c>
      <c r="E373" s="197"/>
      <c r="F373" s="197">
        <v>0.25</v>
      </c>
      <c r="G373" s="197">
        <v>2015</v>
      </c>
      <c r="H373" s="197">
        <v>2015</v>
      </c>
      <c r="I373" s="197" t="s">
        <v>265</v>
      </c>
      <c r="J373" s="197" t="s">
        <v>266</v>
      </c>
      <c r="K373" s="197" t="s">
        <v>266</v>
      </c>
      <c r="L373" s="197" t="s">
        <v>266</v>
      </c>
      <c r="M373" s="198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8"/>
      <c r="Y373" s="198"/>
      <c r="Z373" s="198"/>
      <c r="AA373" s="198"/>
      <c r="AB373" s="198"/>
      <c r="AC373" s="198"/>
      <c r="AD373" s="198"/>
      <c r="AE373" s="198"/>
      <c r="AF373" s="198"/>
      <c r="AG373" s="198"/>
      <c r="AH373" s="198"/>
      <c r="AI373" s="198"/>
      <c r="AJ373" s="198"/>
      <c r="AK373" s="198"/>
      <c r="AL373" s="198"/>
      <c r="AM373" s="198"/>
      <c r="AN373" s="198"/>
      <c r="AO373" s="198"/>
      <c r="AP373" s="198"/>
      <c r="AQ373" s="198"/>
      <c r="AR373" s="198"/>
      <c r="AS373" s="198"/>
      <c r="AT373" s="198"/>
      <c r="AU373" s="198"/>
      <c r="AV373" s="198"/>
      <c r="AW373" s="198"/>
      <c r="AX373" s="198"/>
      <c r="AY373" s="198"/>
      <c r="AZ373" s="198"/>
      <c r="BA373" s="198"/>
      <c r="BB373" s="198"/>
      <c r="BC373" s="198"/>
      <c r="BD373" s="198"/>
      <c r="BE373" s="198"/>
      <c r="BF373" s="198"/>
      <c r="BG373" s="198"/>
      <c r="BH373" s="198"/>
      <c r="BI373" s="198"/>
      <c r="BJ373" s="198"/>
      <c r="BK373" s="198"/>
      <c r="BL373" s="198"/>
      <c r="BM373" s="198"/>
      <c r="BN373" s="198"/>
      <c r="BO373" s="198"/>
      <c r="BP373" s="198"/>
      <c r="BQ373" s="198"/>
      <c r="BR373" s="198"/>
      <c r="BS373" s="198"/>
      <c r="BT373" s="198"/>
      <c r="BU373" s="198"/>
      <c r="BV373" s="198"/>
      <c r="BW373" s="198"/>
      <c r="BX373" s="198"/>
      <c r="BY373" s="198"/>
      <c r="BZ373" s="198"/>
      <c r="CA373" s="198"/>
      <c r="CB373" s="198"/>
      <c r="CC373" s="198"/>
      <c r="CD373" s="198"/>
      <c r="CE373" s="198"/>
      <c r="CF373" s="198"/>
      <c r="CG373" s="198"/>
      <c r="CH373" s="198"/>
      <c r="CI373" s="198"/>
      <c r="CJ373" s="198"/>
      <c r="CK373" s="198"/>
      <c r="CL373" s="198"/>
      <c r="CM373" s="198"/>
      <c r="CN373" s="198"/>
      <c r="CO373" s="198"/>
      <c r="CP373" s="198"/>
      <c r="CQ373" s="198"/>
      <c r="CR373" s="198"/>
      <c r="CS373" s="198"/>
      <c r="CT373" s="198"/>
      <c r="CU373" s="198"/>
      <c r="CV373" s="198"/>
      <c r="CW373" s="198"/>
      <c r="CX373" s="198"/>
      <c r="CY373" s="198"/>
      <c r="CZ373" s="198"/>
      <c r="DA373" s="198"/>
      <c r="DB373" s="198"/>
      <c r="DC373" s="198"/>
      <c r="DD373" s="198"/>
      <c r="DE373" s="198"/>
      <c r="DF373" s="198"/>
      <c r="DG373" s="198"/>
      <c r="DH373" s="198"/>
      <c r="DI373" s="198"/>
      <c r="DJ373" s="198"/>
      <c r="DK373" s="198"/>
      <c r="DL373" s="198"/>
      <c r="DM373" s="198"/>
      <c r="DN373" s="198"/>
      <c r="DO373" s="198"/>
      <c r="DP373" s="198"/>
      <c r="DQ373" s="198"/>
      <c r="DR373" s="198"/>
      <c r="DS373" s="198"/>
      <c r="DT373" s="198"/>
      <c r="DU373" s="198"/>
      <c r="DV373" s="198"/>
      <c r="DW373" s="198"/>
      <c r="DX373" s="198"/>
      <c r="DY373" s="198"/>
      <c r="DZ373" s="198"/>
      <c r="EA373" s="198"/>
      <c r="EB373" s="198"/>
      <c r="EC373" s="198"/>
      <c r="ED373" s="198"/>
      <c r="EE373" s="198"/>
      <c r="EF373" s="198"/>
      <c r="EG373" s="198"/>
      <c r="EH373" s="198"/>
      <c r="EI373" s="198"/>
      <c r="EJ373" s="198"/>
      <c r="EK373" s="198"/>
      <c r="EL373" s="198"/>
      <c r="EM373" s="198"/>
      <c r="EN373" s="198"/>
      <c r="EO373" s="198"/>
      <c r="EP373" s="198"/>
      <c r="EQ373" s="198"/>
      <c r="ER373" s="198"/>
      <c r="ES373" s="198"/>
      <c r="ET373" s="198"/>
      <c r="EU373" s="198"/>
      <c r="EV373" s="198"/>
      <c r="EW373" s="198"/>
      <c r="EX373" s="198"/>
      <c r="EY373" s="198"/>
      <c r="EZ373" s="198"/>
      <c r="FA373" s="198"/>
      <c r="FB373" s="198"/>
      <c r="FC373" s="198"/>
      <c r="FD373" s="198"/>
      <c r="FE373" s="198"/>
      <c r="FF373" s="198"/>
      <c r="FG373" s="198"/>
      <c r="FH373" s="198"/>
      <c r="FI373" s="198"/>
      <c r="FJ373" s="198"/>
      <c r="FK373" s="198"/>
      <c r="FL373" s="198"/>
      <c r="FM373" s="198"/>
      <c r="FN373" s="198"/>
      <c r="FO373" s="198"/>
      <c r="FP373" s="198"/>
      <c r="FQ373" s="198"/>
      <c r="FR373" s="198"/>
      <c r="FS373" s="198"/>
      <c r="FT373" s="198"/>
      <c r="FU373" s="198"/>
      <c r="FV373" s="198"/>
      <c r="FW373" s="198"/>
    </row>
    <row r="374" spans="1:179" s="200" customFormat="1" ht="105" x14ac:dyDescent="0.25">
      <c r="A374" s="194">
        <f t="shared" si="5"/>
        <v>359</v>
      </c>
      <c r="B374" s="195" t="s">
        <v>1187</v>
      </c>
      <c r="C374" s="196" t="s">
        <v>237</v>
      </c>
      <c r="D374" s="197">
        <v>0.1</v>
      </c>
      <c r="E374" s="197"/>
      <c r="F374" s="197">
        <v>0.28000000000000003</v>
      </c>
      <c r="G374" s="197">
        <v>2014</v>
      </c>
      <c r="H374" s="197">
        <v>2014</v>
      </c>
      <c r="I374" s="197" t="s">
        <v>265</v>
      </c>
      <c r="J374" s="197" t="s">
        <v>266</v>
      </c>
      <c r="K374" s="197" t="s">
        <v>266</v>
      </c>
      <c r="L374" s="197" t="s">
        <v>266</v>
      </c>
      <c r="M374" s="198"/>
      <c r="N374" s="198"/>
      <c r="O374" s="198"/>
      <c r="P374" s="198"/>
      <c r="Q374" s="198"/>
      <c r="R374" s="198"/>
      <c r="S374" s="198"/>
      <c r="T374" s="198"/>
      <c r="U374" s="198"/>
      <c r="V374" s="198"/>
      <c r="W374" s="198"/>
      <c r="X374" s="198"/>
      <c r="Y374" s="198"/>
      <c r="Z374" s="198"/>
      <c r="AA374" s="198"/>
      <c r="AB374" s="198"/>
      <c r="AC374" s="198"/>
      <c r="AD374" s="198"/>
      <c r="AE374" s="198"/>
      <c r="AF374" s="198"/>
      <c r="AG374" s="198"/>
      <c r="AH374" s="198"/>
      <c r="AI374" s="198"/>
      <c r="AJ374" s="198"/>
      <c r="AK374" s="198"/>
      <c r="AL374" s="198"/>
      <c r="AM374" s="198"/>
      <c r="AN374" s="198"/>
      <c r="AO374" s="198"/>
      <c r="AP374" s="198"/>
      <c r="AQ374" s="198"/>
      <c r="AR374" s="198"/>
      <c r="AS374" s="198"/>
      <c r="AT374" s="198"/>
      <c r="AU374" s="198"/>
      <c r="AV374" s="198"/>
      <c r="AW374" s="198"/>
      <c r="AX374" s="198"/>
      <c r="AY374" s="198"/>
      <c r="AZ374" s="198"/>
      <c r="BA374" s="198"/>
      <c r="BB374" s="198"/>
      <c r="BC374" s="198"/>
      <c r="BD374" s="198"/>
      <c r="BE374" s="198"/>
      <c r="BF374" s="198"/>
      <c r="BG374" s="198"/>
      <c r="BH374" s="198"/>
      <c r="BI374" s="198"/>
      <c r="BJ374" s="198"/>
      <c r="BK374" s="198"/>
      <c r="BL374" s="198"/>
      <c r="BM374" s="198"/>
      <c r="BN374" s="198"/>
      <c r="BO374" s="198"/>
      <c r="BP374" s="198"/>
      <c r="BQ374" s="198"/>
      <c r="BR374" s="198"/>
      <c r="BS374" s="198"/>
      <c r="BT374" s="198"/>
      <c r="BU374" s="198"/>
      <c r="BV374" s="198"/>
      <c r="BW374" s="198"/>
      <c r="BX374" s="198"/>
      <c r="BY374" s="198"/>
      <c r="BZ374" s="198"/>
      <c r="CA374" s="198"/>
      <c r="CB374" s="198"/>
      <c r="CC374" s="198"/>
      <c r="CD374" s="198"/>
      <c r="CE374" s="198"/>
      <c r="CF374" s="198"/>
      <c r="CG374" s="198"/>
      <c r="CH374" s="198"/>
      <c r="CI374" s="198"/>
      <c r="CJ374" s="198"/>
      <c r="CK374" s="198"/>
      <c r="CL374" s="198"/>
      <c r="CM374" s="198"/>
      <c r="CN374" s="198"/>
      <c r="CO374" s="198"/>
      <c r="CP374" s="198"/>
      <c r="CQ374" s="198"/>
      <c r="CR374" s="198"/>
      <c r="CS374" s="198"/>
      <c r="CT374" s="198"/>
      <c r="CU374" s="198"/>
      <c r="CV374" s="198"/>
      <c r="CW374" s="198"/>
      <c r="CX374" s="198"/>
      <c r="CY374" s="198"/>
      <c r="CZ374" s="198"/>
      <c r="DA374" s="198"/>
      <c r="DB374" s="198"/>
      <c r="DC374" s="198"/>
      <c r="DD374" s="198"/>
      <c r="DE374" s="198"/>
      <c r="DF374" s="198"/>
      <c r="DG374" s="198"/>
      <c r="DH374" s="198"/>
      <c r="DI374" s="198"/>
      <c r="DJ374" s="198"/>
      <c r="DK374" s="198"/>
      <c r="DL374" s="198"/>
      <c r="DM374" s="198"/>
      <c r="DN374" s="198"/>
      <c r="DO374" s="198"/>
      <c r="DP374" s="198"/>
      <c r="DQ374" s="198"/>
      <c r="DR374" s="198"/>
      <c r="DS374" s="198"/>
      <c r="DT374" s="198"/>
      <c r="DU374" s="198"/>
      <c r="DV374" s="198"/>
      <c r="DW374" s="198"/>
      <c r="DX374" s="198"/>
      <c r="DY374" s="198"/>
      <c r="DZ374" s="198"/>
      <c r="EA374" s="198"/>
      <c r="EB374" s="198"/>
      <c r="EC374" s="198"/>
      <c r="ED374" s="198"/>
      <c r="EE374" s="198"/>
      <c r="EF374" s="198"/>
      <c r="EG374" s="198"/>
      <c r="EH374" s="198"/>
      <c r="EI374" s="198"/>
      <c r="EJ374" s="198"/>
      <c r="EK374" s="198"/>
      <c r="EL374" s="198"/>
      <c r="EM374" s="198"/>
      <c r="EN374" s="198"/>
      <c r="EO374" s="198"/>
      <c r="EP374" s="198"/>
      <c r="EQ374" s="198"/>
      <c r="ER374" s="198"/>
      <c r="ES374" s="198"/>
      <c r="ET374" s="198"/>
      <c r="EU374" s="198"/>
      <c r="EV374" s="198"/>
      <c r="EW374" s="198"/>
      <c r="EX374" s="198"/>
      <c r="EY374" s="198"/>
      <c r="EZ374" s="198"/>
      <c r="FA374" s="198"/>
      <c r="FB374" s="198"/>
      <c r="FC374" s="198"/>
      <c r="FD374" s="198"/>
      <c r="FE374" s="198"/>
      <c r="FF374" s="198"/>
      <c r="FG374" s="198"/>
      <c r="FH374" s="198"/>
      <c r="FI374" s="198"/>
      <c r="FJ374" s="198"/>
      <c r="FK374" s="198"/>
      <c r="FL374" s="198"/>
      <c r="FM374" s="198"/>
      <c r="FN374" s="198"/>
      <c r="FO374" s="198"/>
      <c r="FP374" s="198"/>
      <c r="FQ374" s="198"/>
      <c r="FR374" s="198"/>
      <c r="FS374" s="198"/>
      <c r="FT374" s="198"/>
      <c r="FU374" s="198"/>
      <c r="FV374" s="198"/>
      <c r="FW374" s="198"/>
    </row>
    <row r="375" spans="1:179" s="200" customFormat="1" ht="75" x14ac:dyDescent="0.25">
      <c r="A375" s="194">
        <f t="shared" si="5"/>
        <v>360</v>
      </c>
      <c r="B375" s="195" t="s">
        <v>1697</v>
      </c>
      <c r="C375" s="196" t="s">
        <v>237</v>
      </c>
      <c r="D375" s="197">
        <v>0</v>
      </c>
      <c r="E375" s="197"/>
      <c r="F375" s="197">
        <v>0.12</v>
      </c>
      <c r="G375" s="197">
        <v>2014</v>
      </c>
      <c r="H375" s="197">
        <v>2014</v>
      </c>
      <c r="I375" s="197" t="s">
        <v>265</v>
      </c>
      <c r="J375" s="197" t="s">
        <v>266</v>
      </c>
      <c r="K375" s="197" t="s">
        <v>266</v>
      </c>
      <c r="L375" s="197" t="s">
        <v>266</v>
      </c>
      <c r="M375" s="198"/>
      <c r="N375" s="198"/>
      <c r="O375" s="198"/>
      <c r="P375" s="198"/>
      <c r="Q375" s="198"/>
      <c r="R375" s="198"/>
      <c r="S375" s="198"/>
      <c r="T375" s="198"/>
      <c r="U375" s="198"/>
      <c r="V375" s="198"/>
      <c r="W375" s="198"/>
      <c r="X375" s="198"/>
      <c r="Y375" s="198"/>
      <c r="Z375" s="198"/>
      <c r="AA375" s="198"/>
      <c r="AB375" s="198"/>
      <c r="AC375" s="198"/>
      <c r="AD375" s="198"/>
      <c r="AE375" s="198"/>
      <c r="AF375" s="198"/>
      <c r="AG375" s="198"/>
      <c r="AH375" s="198"/>
      <c r="AI375" s="198"/>
      <c r="AJ375" s="198"/>
      <c r="AK375" s="198"/>
      <c r="AL375" s="198"/>
      <c r="AM375" s="198"/>
      <c r="AN375" s="198"/>
      <c r="AO375" s="198"/>
      <c r="AP375" s="198"/>
      <c r="AQ375" s="198"/>
      <c r="AR375" s="198"/>
      <c r="AS375" s="198"/>
      <c r="AT375" s="198"/>
      <c r="AU375" s="198"/>
      <c r="AV375" s="198"/>
      <c r="AW375" s="198"/>
      <c r="AX375" s="198"/>
      <c r="AY375" s="198"/>
      <c r="AZ375" s="198"/>
      <c r="BA375" s="198"/>
      <c r="BB375" s="198"/>
      <c r="BC375" s="198"/>
      <c r="BD375" s="198"/>
      <c r="BE375" s="198"/>
      <c r="BF375" s="198"/>
      <c r="BG375" s="198"/>
      <c r="BH375" s="198"/>
      <c r="BI375" s="198"/>
      <c r="BJ375" s="198"/>
      <c r="BK375" s="198"/>
      <c r="BL375" s="198"/>
      <c r="BM375" s="198"/>
      <c r="BN375" s="198"/>
      <c r="BO375" s="198"/>
      <c r="BP375" s="198"/>
      <c r="BQ375" s="198"/>
      <c r="BR375" s="198"/>
      <c r="BS375" s="198"/>
      <c r="BT375" s="198"/>
      <c r="BU375" s="198"/>
      <c r="BV375" s="198"/>
      <c r="BW375" s="198"/>
      <c r="BX375" s="198"/>
      <c r="BY375" s="198"/>
      <c r="BZ375" s="198"/>
      <c r="CA375" s="198"/>
      <c r="CB375" s="198"/>
      <c r="CC375" s="198"/>
      <c r="CD375" s="198"/>
      <c r="CE375" s="198"/>
      <c r="CF375" s="198"/>
      <c r="CG375" s="198"/>
      <c r="CH375" s="198"/>
      <c r="CI375" s="198"/>
      <c r="CJ375" s="198"/>
      <c r="CK375" s="198"/>
      <c r="CL375" s="198"/>
      <c r="CM375" s="198"/>
      <c r="CN375" s="198"/>
      <c r="CO375" s="198"/>
      <c r="CP375" s="198"/>
      <c r="CQ375" s="198"/>
      <c r="CR375" s="198"/>
      <c r="CS375" s="198"/>
      <c r="CT375" s="198"/>
      <c r="CU375" s="198"/>
      <c r="CV375" s="198"/>
      <c r="CW375" s="198"/>
      <c r="CX375" s="198"/>
      <c r="CY375" s="198"/>
      <c r="CZ375" s="198"/>
      <c r="DA375" s="198"/>
      <c r="DB375" s="198"/>
      <c r="DC375" s="198"/>
      <c r="DD375" s="198"/>
      <c r="DE375" s="198"/>
      <c r="DF375" s="198"/>
      <c r="DG375" s="198"/>
      <c r="DH375" s="198"/>
      <c r="DI375" s="198"/>
      <c r="DJ375" s="198"/>
      <c r="DK375" s="198"/>
      <c r="DL375" s="198"/>
      <c r="DM375" s="198"/>
      <c r="DN375" s="198"/>
      <c r="DO375" s="198"/>
      <c r="DP375" s="198"/>
      <c r="DQ375" s="198"/>
      <c r="DR375" s="198"/>
      <c r="DS375" s="198"/>
      <c r="DT375" s="198"/>
      <c r="DU375" s="198"/>
      <c r="DV375" s="198"/>
      <c r="DW375" s="198"/>
      <c r="DX375" s="198"/>
      <c r="DY375" s="198"/>
      <c r="DZ375" s="198"/>
      <c r="EA375" s="198"/>
      <c r="EB375" s="198"/>
      <c r="EC375" s="198"/>
      <c r="ED375" s="198"/>
      <c r="EE375" s="198"/>
      <c r="EF375" s="198"/>
      <c r="EG375" s="198"/>
      <c r="EH375" s="198"/>
      <c r="EI375" s="198"/>
      <c r="EJ375" s="198"/>
      <c r="EK375" s="198"/>
      <c r="EL375" s="198"/>
      <c r="EM375" s="198"/>
      <c r="EN375" s="198"/>
      <c r="EO375" s="198"/>
      <c r="EP375" s="198"/>
      <c r="EQ375" s="198"/>
      <c r="ER375" s="198"/>
      <c r="ES375" s="198"/>
      <c r="ET375" s="198"/>
      <c r="EU375" s="198"/>
      <c r="EV375" s="198"/>
      <c r="EW375" s="198"/>
      <c r="EX375" s="198"/>
      <c r="EY375" s="198"/>
      <c r="EZ375" s="198"/>
      <c r="FA375" s="198"/>
      <c r="FB375" s="198"/>
      <c r="FC375" s="198"/>
      <c r="FD375" s="198"/>
      <c r="FE375" s="198"/>
      <c r="FF375" s="198"/>
      <c r="FG375" s="198"/>
      <c r="FH375" s="198"/>
      <c r="FI375" s="198"/>
      <c r="FJ375" s="198"/>
      <c r="FK375" s="198"/>
      <c r="FL375" s="198"/>
      <c r="FM375" s="198"/>
      <c r="FN375" s="198"/>
      <c r="FO375" s="198"/>
      <c r="FP375" s="198"/>
      <c r="FQ375" s="198"/>
      <c r="FR375" s="198"/>
      <c r="FS375" s="198"/>
      <c r="FT375" s="198"/>
      <c r="FU375" s="198"/>
      <c r="FV375" s="198"/>
      <c r="FW375" s="198"/>
    </row>
    <row r="376" spans="1:179" s="200" customFormat="1" ht="75" x14ac:dyDescent="0.25">
      <c r="A376" s="194">
        <f t="shared" si="5"/>
        <v>361</v>
      </c>
      <c r="B376" s="195" t="s">
        <v>1195</v>
      </c>
      <c r="C376" s="196" t="s">
        <v>237</v>
      </c>
      <c r="D376" s="197">
        <v>0</v>
      </c>
      <c r="E376" s="197"/>
      <c r="F376" s="197">
        <v>0.25</v>
      </c>
      <c r="G376" s="197">
        <v>2014</v>
      </c>
      <c r="H376" s="197">
        <v>2014</v>
      </c>
      <c r="I376" s="197" t="s">
        <v>265</v>
      </c>
      <c r="J376" s="197" t="s">
        <v>266</v>
      </c>
      <c r="K376" s="197" t="s">
        <v>266</v>
      </c>
      <c r="L376" s="197" t="s">
        <v>266</v>
      </c>
      <c r="M376" s="198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8"/>
      <c r="Y376" s="198"/>
      <c r="Z376" s="198"/>
      <c r="AA376" s="198"/>
      <c r="AB376" s="198"/>
      <c r="AC376" s="198"/>
      <c r="AD376" s="198"/>
      <c r="AE376" s="198"/>
      <c r="AF376" s="198"/>
      <c r="AG376" s="198"/>
      <c r="AH376" s="198"/>
      <c r="AI376" s="198"/>
      <c r="AJ376" s="198"/>
      <c r="AK376" s="198"/>
      <c r="AL376" s="198"/>
      <c r="AM376" s="198"/>
      <c r="AN376" s="198"/>
      <c r="AO376" s="198"/>
      <c r="AP376" s="198"/>
      <c r="AQ376" s="198"/>
      <c r="AR376" s="198"/>
      <c r="AS376" s="198"/>
      <c r="AT376" s="198"/>
      <c r="AU376" s="198"/>
      <c r="AV376" s="198"/>
      <c r="AW376" s="198"/>
      <c r="AX376" s="198"/>
      <c r="AY376" s="198"/>
      <c r="AZ376" s="198"/>
      <c r="BA376" s="198"/>
      <c r="BB376" s="198"/>
      <c r="BC376" s="198"/>
      <c r="BD376" s="198"/>
      <c r="BE376" s="198"/>
      <c r="BF376" s="198"/>
      <c r="BG376" s="198"/>
      <c r="BH376" s="198"/>
      <c r="BI376" s="198"/>
      <c r="BJ376" s="198"/>
      <c r="BK376" s="198"/>
      <c r="BL376" s="198"/>
      <c r="BM376" s="198"/>
      <c r="BN376" s="198"/>
      <c r="BO376" s="198"/>
      <c r="BP376" s="198"/>
      <c r="BQ376" s="198"/>
      <c r="BR376" s="198"/>
      <c r="BS376" s="198"/>
      <c r="BT376" s="198"/>
      <c r="BU376" s="198"/>
      <c r="BV376" s="198"/>
      <c r="BW376" s="198"/>
      <c r="BX376" s="198"/>
      <c r="BY376" s="198"/>
      <c r="BZ376" s="198"/>
      <c r="CA376" s="198"/>
      <c r="CB376" s="198"/>
      <c r="CC376" s="198"/>
      <c r="CD376" s="198"/>
      <c r="CE376" s="198"/>
      <c r="CF376" s="198"/>
      <c r="CG376" s="198"/>
      <c r="CH376" s="198"/>
      <c r="CI376" s="198"/>
      <c r="CJ376" s="198"/>
      <c r="CK376" s="198"/>
      <c r="CL376" s="198"/>
      <c r="CM376" s="198"/>
      <c r="CN376" s="198"/>
      <c r="CO376" s="198"/>
      <c r="CP376" s="198"/>
      <c r="CQ376" s="198"/>
      <c r="CR376" s="198"/>
      <c r="CS376" s="198"/>
      <c r="CT376" s="198"/>
      <c r="CU376" s="198"/>
      <c r="CV376" s="198"/>
      <c r="CW376" s="198"/>
      <c r="CX376" s="198"/>
      <c r="CY376" s="198"/>
      <c r="CZ376" s="198"/>
      <c r="DA376" s="198"/>
      <c r="DB376" s="198"/>
      <c r="DC376" s="198"/>
      <c r="DD376" s="198"/>
      <c r="DE376" s="198"/>
      <c r="DF376" s="198"/>
      <c r="DG376" s="198"/>
      <c r="DH376" s="198"/>
      <c r="DI376" s="198"/>
      <c r="DJ376" s="198"/>
      <c r="DK376" s="198"/>
      <c r="DL376" s="198"/>
      <c r="DM376" s="198"/>
      <c r="DN376" s="198"/>
      <c r="DO376" s="198"/>
      <c r="DP376" s="198"/>
      <c r="DQ376" s="198"/>
      <c r="DR376" s="198"/>
      <c r="DS376" s="198"/>
      <c r="DT376" s="198"/>
      <c r="DU376" s="198"/>
      <c r="DV376" s="198"/>
      <c r="DW376" s="198"/>
      <c r="DX376" s="198"/>
      <c r="DY376" s="198"/>
      <c r="DZ376" s="198"/>
      <c r="EA376" s="198"/>
      <c r="EB376" s="198"/>
      <c r="EC376" s="198"/>
      <c r="ED376" s="198"/>
      <c r="EE376" s="198"/>
      <c r="EF376" s="198"/>
      <c r="EG376" s="198"/>
      <c r="EH376" s="198"/>
      <c r="EI376" s="198"/>
      <c r="EJ376" s="198"/>
      <c r="EK376" s="198"/>
      <c r="EL376" s="198"/>
      <c r="EM376" s="198"/>
      <c r="EN376" s="198"/>
      <c r="EO376" s="198"/>
      <c r="EP376" s="198"/>
      <c r="EQ376" s="198"/>
      <c r="ER376" s="198"/>
      <c r="ES376" s="198"/>
      <c r="ET376" s="198"/>
      <c r="EU376" s="198"/>
      <c r="EV376" s="198"/>
      <c r="EW376" s="198"/>
      <c r="EX376" s="198"/>
      <c r="EY376" s="198"/>
      <c r="EZ376" s="198"/>
      <c r="FA376" s="198"/>
      <c r="FB376" s="198"/>
      <c r="FC376" s="198"/>
      <c r="FD376" s="198"/>
      <c r="FE376" s="198"/>
      <c r="FF376" s="198"/>
      <c r="FG376" s="198"/>
      <c r="FH376" s="198"/>
      <c r="FI376" s="198"/>
      <c r="FJ376" s="198"/>
      <c r="FK376" s="198"/>
      <c r="FL376" s="198"/>
      <c r="FM376" s="198"/>
      <c r="FN376" s="198"/>
      <c r="FO376" s="198"/>
      <c r="FP376" s="198"/>
      <c r="FQ376" s="198"/>
      <c r="FR376" s="198"/>
      <c r="FS376" s="198"/>
      <c r="FT376" s="198"/>
      <c r="FU376" s="198"/>
      <c r="FV376" s="198"/>
      <c r="FW376" s="198"/>
    </row>
    <row r="377" spans="1:179" s="200" customFormat="1" ht="75" x14ac:dyDescent="0.25">
      <c r="A377" s="194">
        <f t="shared" si="5"/>
        <v>362</v>
      </c>
      <c r="B377" s="195" t="s">
        <v>1196</v>
      </c>
      <c r="C377" s="196" t="s">
        <v>237</v>
      </c>
      <c r="D377" s="197">
        <v>0</v>
      </c>
      <c r="E377" s="197"/>
      <c r="F377" s="197">
        <v>0.26</v>
      </c>
      <c r="G377" s="197">
        <v>2014</v>
      </c>
      <c r="H377" s="197">
        <v>2014</v>
      </c>
      <c r="I377" s="197" t="s">
        <v>265</v>
      </c>
      <c r="J377" s="197" t="s">
        <v>266</v>
      </c>
      <c r="K377" s="197" t="s">
        <v>266</v>
      </c>
      <c r="L377" s="197" t="s">
        <v>266</v>
      </c>
      <c r="M377" s="198"/>
      <c r="N377" s="198"/>
      <c r="O377" s="198"/>
      <c r="P377" s="198"/>
      <c r="Q377" s="198"/>
      <c r="R377" s="198"/>
      <c r="S377" s="198"/>
      <c r="T377" s="198"/>
      <c r="U377" s="198"/>
      <c r="V377" s="198"/>
      <c r="W377" s="198"/>
      <c r="X377" s="198"/>
      <c r="Y377" s="198"/>
      <c r="Z377" s="198"/>
      <c r="AA377" s="198"/>
      <c r="AB377" s="198"/>
      <c r="AC377" s="198"/>
      <c r="AD377" s="198"/>
      <c r="AE377" s="198"/>
      <c r="AF377" s="198"/>
      <c r="AG377" s="198"/>
      <c r="AH377" s="198"/>
      <c r="AI377" s="198"/>
      <c r="AJ377" s="198"/>
      <c r="AK377" s="198"/>
      <c r="AL377" s="198"/>
      <c r="AM377" s="198"/>
      <c r="AN377" s="198"/>
      <c r="AO377" s="198"/>
      <c r="AP377" s="198"/>
      <c r="AQ377" s="198"/>
      <c r="AR377" s="198"/>
      <c r="AS377" s="198"/>
      <c r="AT377" s="198"/>
      <c r="AU377" s="198"/>
      <c r="AV377" s="198"/>
      <c r="AW377" s="198"/>
      <c r="AX377" s="198"/>
      <c r="AY377" s="198"/>
      <c r="AZ377" s="198"/>
      <c r="BA377" s="198"/>
      <c r="BB377" s="198"/>
      <c r="BC377" s="198"/>
      <c r="BD377" s="198"/>
      <c r="BE377" s="198"/>
      <c r="BF377" s="198"/>
      <c r="BG377" s="198"/>
      <c r="BH377" s="198"/>
      <c r="BI377" s="198"/>
      <c r="BJ377" s="198"/>
      <c r="BK377" s="198"/>
      <c r="BL377" s="198"/>
      <c r="BM377" s="198"/>
      <c r="BN377" s="198"/>
      <c r="BO377" s="198"/>
      <c r="BP377" s="198"/>
      <c r="BQ377" s="198"/>
      <c r="BR377" s="198"/>
      <c r="BS377" s="198"/>
      <c r="BT377" s="198"/>
      <c r="BU377" s="198"/>
      <c r="BV377" s="198"/>
      <c r="BW377" s="198"/>
      <c r="BX377" s="198"/>
      <c r="BY377" s="198"/>
      <c r="BZ377" s="198"/>
      <c r="CA377" s="198"/>
      <c r="CB377" s="198"/>
      <c r="CC377" s="198"/>
      <c r="CD377" s="198"/>
      <c r="CE377" s="198"/>
      <c r="CF377" s="198"/>
      <c r="CG377" s="198"/>
      <c r="CH377" s="198"/>
      <c r="CI377" s="198"/>
      <c r="CJ377" s="198"/>
      <c r="CK377" s="198"/>
      <c r="CL377" s="198"/>
      <c r="CM377" s="198"/>
      <c r="CN377" s="198"/>
      <c r="CO377" s="198"/>
      <c r="CP377" s="198"/>
      <c r="CQ377" s="198"/>
      <c r="CR377" s="198"/>
      <c r="CS377" s="198"/>
      <c r="CT377" s="198"/>
      <c r="CU377" s="198"/>
      <c r="CV377" s="198"/>
      <c r="CW377" s="198"/>
      <c r="CX377" s="198"/>
      <c r="CY377" s="198"/>
      <c r="CZ377" s="198"/>
      <c r="DA377" s="198"/>
      <c r="DB377" s="198"/>
      <c r="DC377" s="198"/>
      <c r="DD377" s="198"/>
      <c r="DE377" s="198"/>
      <c r="DF377" s="198"/>
      <c r="DG377" s="198"/>
      <c r="DH377" s="198"/>
      <c r="DI377" s="198"/>
      <c r="DJ377" s="198"/>
      <c r="DK377" s="198"/>
      <c r="DL377" s="198"/>
      <c r="DM377" s="198"/>
      <c r="DN377" s="198"/>
      <c r="DO377" s="198"/>
      <c r="DP377" s="198"/>
      <c r="DQ377" s="198"/>
      <c r="DR377" s="198"/>
      <c r="DS377" s="198"/>
      <c r="DT377" s="198"/>
      <c r="DU377" s="198"/>
      <c r="DV377" s="198"/>
      <c r="DW377" s="198"/>
      <c r="DX377" s="198"/>
      <c r="DY377" s="198"/>
      <c r="DZ377" s="198"/>
      <c r="EA377" s="198"/>
      <c r="EB377" s="198"/>
      <c r="EC377" s="198"/>
      <c r="ED377" s="198"/>
      <c r="EE377" s="198"/>
      <c r="EF377" s="198"/>
      <c r="EG377" s="198"/>
      <c r="EH377" s="198"/>
      <c r="EI377" s="198"/>
      <c r="EJ377" s="198"/>
      <c r="EK377" s="198"/>
      <c r="EL377" s="198"/>
      <c r="EM377" s="198"/>
      <c r="EN377" s="198"/>
      <c r="EO377" s="198"/>
      <c r="EP377" s="198"/>
      <c r="EQ377" s="198"/>
      <c r="ER377" s="198"/>
      <c r="ES377" s="198"/>
      <c r="ET377" s="198"/>
      <c r="EU377" s="198"/>
      <c r="EV377" s="198"/>
      <c r="EW377" s="198"/>
      <c r="EX377" s="198"/>
      <c r="EY377" s="198"/>
      <c r="EZ377" s="198"/>
      <c r="FA377" s="198"/>
      <c r="FB377" s="198"/>
      <c r="FC377" s="198"/>
      <c r="FD377" s="198"/>
      <c r="FE377" s="198"/>
      <c r="FF377" s="198"/>
      <c r="FG377" s="198"/>
      <c r="FH377" s="198"/>
      <c r="FI377" s="198"/>
      <c r="FJ377" s="198"/>
      <c r="FK377" s="198"/>
      <c r="FL377" s="198"/>
      <c r="FM377" s="198"/>
      <c r="FN377" s="198"/>
      <c r="FO377" s="198"/>
      <c r="FP377" s="198"/>
      <c r="FQ377" s="198"/>
      <c r="FR377" s="198"/>
      <c r="FS377" s="198"/>
      <c r="FT377" s="198"/>
      <c r="FU377" s="198"/>
      <c r="FV377" s="198"/>
      <c r="FW377" s="198"/>
    </row>
    <row r="378" spans="1:179" s="200" customFormat="1" ht="135" x14ac:dyDescent="0.25">
      <c r="A378" s="194">
        <f t="shared" si="5"/>
        <v>363</v>
      </c>
      <c r="B378" s="195" t="s">
        <v>1190</v>
      </c>
      <c r="C378" s="196" t="s">
        <v>237</v>
      </c>
      <c r="D378" s="197">
        <v>0.4</v>
      </c>
      <c r="E378" s="197"/>
      <c r="F378" s="197">
        <v>2.1150000000000002</v>
      </c>
      <c r="G378" s="197">
        <v>2014</v>
      </c>
      <c r="H378" s="197">
        <v>2014</v>
      </c>
      <c r="I378" s="197" t="s">
        <v>265</v>
      </c>
      <c r="J378" s="197" t="s">
        <v>266</v>
      </c>
      <c r="K378" s="197" t="s">
        <v>266</v>
      </c>
      <c r="L378" s="197" t="s">
        <v>266</v>
      </c>
      <c r="M378" s="198"/>
      <c r="N378" s="198"/>
      <c r="O378" s="198"/>
      <c r="P378" s="198"/>
      <c r="Q378" s="198"/>
      <c r="R378" s="198"/>
      <c r="S378" s="198"/>
      <c r="T378" s="198"/>
      <c r="U378" s="198"/>
      <c r="V378" s="198"/>
      <c r="W378" s="198"/>
      <c r="X378" s="198"/>
      <c r="Y378" s="198"/>
      <c r="Z378" s="198"/>
      <c r="AA378" s="198"/>
      <c r="AB378" s="198"/>
      <c r="AC378" s="198"/>
      <c r="AD378" s="198"/>
      <c r="AE378" s="198"/>
      <c r="AF378" s="198"/>
      <c r="AG378" s="198"/>
      <c r="AH378" s="198"/>
      <c r="AI378" s="198"/>
      <c r="AJ378" s="198"/>
      <c r="AK378" s="198"/>
      <c r="AL378" s="198"/>
      <c r="AM378" s="198"/>
      <c r="AN378" s="198"/>
      <c r="AO378" s="198"/>
      <c r="AP378" s="198"/>
      <c r="AQ378" s="198"/>
      <c r="AR378" s="198"/>
      <c r="AS378" s="198"/>
      <c r="AT378" s="198"/>
      <c r="AU378" s="198"/>
      <c r="AV378" s="198"/>
      <c r="AW378" s="198"/>
      <c r="AX378" s="198"/>
      <c r="AY378" s="198"/>
      <c r="AZ378" s="198"/>
      <c r="BA378" s="198"/>
      <c r="BB378" s="198"/>
      <c r="BC378" s="198"/>
      <c r="BD378" s="198"/>
      <c r="BE378" s="198"/>
      <c r="BF378" s="198"/>
      <c r="BG378" s="198"/>
      <c r="BH378" s="198"/>
      <c r="BI378" s="198"/>
      <c r="BJ378" s="198"/>
      <c r="BK378" s="198"/>
      <c r="BL378" s="198"/>
      <c r="BM378" s="198"/>
      <c r="BN378" s="198"/>
      <c r="BO378" s="198"/>
      <c r="BP378" s="198"/>
      <c r="BQ378" s="198"/>
      <c r="BR378" s="198"/>
      <c r="BS378" s="198"/>
      <c r="BT378" s="198"/>
      <c r="BU378" s="198"/>
      <c r="BV378" s="198"/>
      <c r="BW378" s="198"/>
      <c r="BX378" s="198"/>
      <c r="BY378" s="198"/>
      <c r="BZ378" s="198"/>
      <c r="CA378" s="198"/>
      <c r="CB378" s="198"/>
      <c r="CC378" s="198"/>
      <c r="CD378" s="198"/>
      <c r="CE378" s="198"/>
      <c r="CF378" s="198"/>
      <c r="CG378" s="198"/>
      <c r="CH378" s="198"/>
      <c r="CI378" s="198"/>
      <c r="CJ378" s="198"/>
      <c r="CK378" s="198"/>
      <c r="CL378" s="198"/>
      <c r="CM378" s="198"/>
      <c r="CN378" s="198"/>
      <c r="CO378" s="198"/>
      <c r="CP378" s="198"/>
      <c r="CQ378" s="198"/>
      <c r="CR378" s="198"/>
      <c r="CS378" s="198"/>
      <c r="CT378" s="198"/>
      <c r="CU378" s="198"/>
      <c r="CV378" s="198"/>
      <c r="CW378" s="198"/>
      <c r="CX378" s="198"/>
      <c r="CY378" s="198"/>
      <c r="CZ378" s="198"/>
      <c r="DA378" s="198"/>
      <c r="DB378" s="198"/>
      <c r="DC378" s="198"/>
      <c r="DD378" s="198"/>
      <c r="DE378" s="198"/>
      <c r="DF378" s="198"/>
      <c r="DG378" s="198"/>
      <c r="DH378" s="198"/>
      <c r="DI378" s="198"/>
      <c r="DJ378" s="198"/>
      <c r="DK378" s="198"/>
      <c r="DL378" s="198"/>
      <c r="DM378" s="198"/>
      <c r="DN378" s="198"/>
      <c r="DO378" s="198"/>
      <c r="DP378" s="198"/>
      <c r="DQ378" s="198"/>
      <c r="DR378" s="198"/>
      <c r="DS378" s="198"/>
      <c r="DT378" s="198"/>
      <c r="DU378" s="198"/>
      <c r="DV378" s="198"/>
      <c r="DW378" s="198"/>
      <c r="DX378" s="198"/>
      <c r="DY378" s="198"/>
      <c r="DZ378" s="198"/>
      <c r="EA378" s="198"/>
      <c r="EB378" s="198"/>
      <c r="EC378" s="198"/>
      <c r="ED378" s="198"/>
      <c r="EE378" s="198"/>
      <c r="EF378" s="198"/>
      <c r="EG378" s="198"/>
      <c r="EH378" s="198"/>
      <c r="EI378" s="198"/>
      <c r="EJ378" s="198"/>
      <c r="EK378" s="198"/>
      <c r="EL378" s="198"/>
      <c r="EM378" s="198"/>
      <c r="EN378" s="198"/>
      <c r="EO378" s="198"/>
      <c r="EP378" s="198"/>
      <c r="EQ378" s="198"/>
      <c r="ER378" s="198"/>
      <c r="ES378" s="198"/>
      <c r="ET378" s="198"/>
      <c r="EU378" s="198"/>
      <c r="EV378" s="198"/>
      <c r="EW378" s="198"/>
      <c r="EX378" s="198"/>
      <c r="EY378" s="198"/>
      <c r="EZ378" s="198"/>
      <c r="FA378" s="198"/>
      <c r="FB378" s="198"/>
      <c r="FC378" s="198"/>
      <c r="FD378" s="198"/>
      <c r="FE378" s="198"/>
      <c r="FF378" s="198"/>
      <c r="FG378" s="198"/>
      <c r="FH378" s="198"/>
      <c r="FI378" s="198"/>
      <c r="FJ378" s="198"/>
      <c r="FK378" s="198"/>
      <c r="FL378" s="198"/>
      <c r="FM378" s="198"/>
      <c r="FN378" s="198"/>
      <c r="FO378" s="198"/>
      <c r="FP378" s="198"/>
      <c r="FQ378" s="198"/>
      <c r="FR378" s="198"/>
      <c r="FS378" s="198"/>
      <c r="FT378" s="198"/>
      <c r="FU378" s="198"/>
      <c r="FV378" s="198"/>
      <c r="FW378" s="198"/>
    </row>
    <row r="379" spans="1:179" s="200" customFormat="1" ht="120" x14ac:dyDescent="0.25">
      <c r="A379" s="194">
        <f t="shared" si="5"/>
        <v>364</v>
      </c>
      <c r="B379" s="195" t="s">
        <v>1191</v>
      </c>
      <c r="C379" s="196" t="s">
        <v>237</v>
      </c>
      <c r="D379" s="197">
        <v>0</v>
      </c>
      <c r="E379" s="197"/>
      <c r="F379" s="197">
        <v>0.5</v>
      </c>
      <c r="G379" s="197">
        <v>2015</v>
      </c>
      <c r="H379" s="197">
        <v>2015</v>
      </c>
      <c r="I379" s="197" t="s">
        <v>265</v>
      </c>
      <c r="J379" s="197" t="s">
        <v>266</v>
      </c>
      <c r="K379" s="197" t="s">
        <v>266</v>
      </c>
      <c r="L379" s="197" t="s">
        <v>266</v>
      </c>
      <c r="M379" s="198"/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8"/>
      <c r="Y379" s="198"/>
      <c r="Z379" s="198"/>
      <c r="AA379" s="198"/>
      <c r="AB379" s="198"/>
      <c r="AC379" s="198"/>
      <c r="AD379" s="198"/>
      <c r="AE379" s="198"/>
      <c r="AF379" s="198"/>
      <c r="AG379" s="198"/>
      <c r="AH379" s="198"/>
      <c r="AI379" s="198"/>
      <c r="AJ379" s="198"/>
      <c r="AK379" s="198"/>
      <c r="AL379" s="198"/>
      <c r="AM379" s="198"/>
      <c r="AN379" s="198"/>
      <c r="AO379" s="198"/>
      <c r="AP379" s="198"/>
      <c r="AQ379" s="198"/>
      <c r="AR379" s="198"/>
      <c r="AS379" s="198"/>
      <c r="AT379" s="198"/>
      <c r="AU379" s="198"/>
      <c r="AV379" s="198"/>
      <c r="AW379" s="198"/>
      <c r="AX379" s="198"/>
      <c r="AY379" s="198"/>
      <c r="AZ379" s="198"/>
      <c r="BA379" s="198"/>
      <c r="BB379" s="198"/>
      <c r="BC379" s="198"/>
      <c r="BD379" s="198"/>
      <c r="BE379" s="198"/>
      <c r="BF379" s="198"/>
      <c r="BG379" s="198"/>
      <c r="BH379" s="198"/>
      <c r="BI379" s="198"/>
      <c r="BJ379" s="198"/>
      <c r="BK379" s="198"/>
      <c r="BL379" s="198"/>
      <c r="BM379" s="198"/>
      <c r="BN379" s="198"/>
      <c r="BO379" s="198"/>
      <c r="BP379" s="198"/>
      <c r="BQ379" s="198"/>
      <c r="BR379" s="198"/>
      <c r="BS379" s="198"/>
      <c r="BT379" s="198"/>
      <c r="BU379" s="198"/>
      <c r="BV379" s="198"/>
      <c r="BW379" s="198"/>
      <c r="BX379" s="198"/>
      <c r="BY379" s="198"/>
      <c r="BZ379" s="198"/>
      <c r="CA379" s="198"/>
      <c r="CB379" s="198"/>
      <c r="CC379" s="198"/>
      <c r="CD379" s="198"/>
      <c r="CE379" s="198"/>
      <c r="CF379" s="198"/>
      <c r="CG379" s="198"/>
      <c r="CH379" s="198"/>
      <c r="CI379" s="198"/>
      <c r="CJ379" s="198"/>
      <c r="CK379" s="198"/>
      <c r="CL379" s="198"/>
      <c r="CM379" s="198"/>
      <c r="CN379" s="198"/>
      <c r="CO379" s="198"/>
      <c r="CP379" s="198"/>
      <c r="CQ379" s="198"/>
      <c r="CR379" s="198"/>
      <c r="CS379" s="198"/>
      <c r="CT379" s="198"/>
      <c r="CU379" s="198"/>
      <c r="CV379" s="198"/>
      <c r="CW379" s="198"/>
      <c r="CX379" s="198"/>
      <c r="CY379" s="198"/>
      <c r="CZ379" s="198"/>
      <c r="DA379" s="198"/>
      <c r="DB379" s="198"/>
      <c r="DC379" s="198"/>
      <c r="DD379" s="198"/>
      <c r="DE379" s="198"/>
      <c r="DF379" s="198"/>
      <c r="DG379" s="198"/>
      <c r="DH379" s="198"/>
      <c r="DI379" s="198"/>
      <c r="DJ379" s="198"/>
      <c r="DK379" s="198"/>
      <c r="DL379" s="198"/>
      <c r="DM379" s="198"/>
      <c r="DN379" s="198"/>
      <c r="DO379" s="198"/>
      <c r="DP379" s="198"/>
      <c r="DQ379" s="198"/>
      <c r="DR379" s="198"/>
      <c r="DS379" s="198"/>
      <c r="DT379" s="198"/>
      <c r="DU379" s="198"/>
      <c r="DV379" s="198"/>
      <c r="DW379" s="198"/>
      <c r="DX379" s="198"/>
      <c r="DY379" s="198"/>
      <c r="DZ379" s="198"/>
      <c r="EA379" s="198"/>
      <c r="EB379" s="198"/>
      <c r="EC379" s="198"/>
      <c r="ED379" s="198"/>
      <c r="EE379" s="198"/>
      <c r="EF379" s="198"/>
      <c r="EG379" s="198"/>
      <c r="EH379" s="198"/>
      <c r="EI379" s="198"/>
      <c r="EJ379" s="198"/>
      <c r="EK379" s="198"/>
      <c r="EL379" s="198"/>
      <c r="EM379" s="198"/>
      <c r="EN379" s="198"/>
      <c r="EO379" s="198"/>
      <c r="EP379" s="198"/>
      <c r="EQ379" s="198"/>
      <c r="ER379" s="198"/>
      <c r="ES379" s="198"/>
      <c r="ET379" s="198"/>
      <c r="EU379" s="198"/>
      <c r="EV379" s="198"/>
      <c r="EW379" s="198"/>
      <c r="EX379" s="198"/>
      <c r="EY379" s="198"/>
      <c r="EZ379" s="198"/>
      <c r="FA379" s="198"/>
      <c r="FB379" s="198"/>
      <c r="FC379" s="198"/>
      <c r="FD379" s="198"/>
      <c r="FE379" s="198"/>
      <c r="FF379" s="198"/>
      <c r="FG379" s="198"/>
      <c r="FH379" s="198"/>
      <c r="FI379" s="198"/>
      <c r="FJ379" s="198"/>
      <c r="FK379" s="198"/>
      <c r="FL379" s="198"/>
      <c r="FM379" s="198"/>
      <c r="FN379" s="198"/>
      <c r="FO379" s="198"/>
      <c r="FP379" s="198"/>
      <c r="FQ379" s="198"/>
      <c r="FR379" s="198"/>
      <c r="FS379" s="198"/>
      <c r="FT379" s="198"/>
      <c r="FU379" s="198"/>
      <c r="FV379" s="198"/>
      <c r="FW379" s="198"/>
    </row>
    <row r="380" spans="1:179" s="200" customFormat="1" ht="135" x14ac:dyDescent="0.25">
      <c r="A380" s="194">
        <f t="shared" si="5"/>
        <v>365</v>
      </c>
      <c r="B380" s="195" t="s">
        <v>1192</v>
      </c>
      <c r="C380" s="196" t="s">
        <v>237</v>
      </c>
      <c r="D380" s="197">
        <v>0</v>
      </c>
      <c r="E380" s="197"/>
      <c r="F380" s="197">
        <v>2.11</v>
      </c>
      <c r="G380" s="197">
        <v>2014</v>
      </c>
      <c r="H380" s="197">
        <v>2015</v>
      </c>
      <c r="I380" s="197" t="s">
        <v>265</v>
      </c>
      <c r="J380" s="197" t="s">
        <v>266</v>
      </c>
      <c r="K380" s="197" t="s">
        <v>266</v>
      </c>
      <c r="L380" s="197" t="s">
        <v>266</v>
      </c>
      <c r="M380" s="198"/>
      <c r="N380" s="198"/>
      <c r="O380" s="198"/>
      <c r="P380" s="198"/>
      <c r="Q380" s="198"/>
      <c r="R380" s="198"/>
      <c r="S380" s="198"/>
      <c r="T380" s="198"/>
      <c r="U380" s="198"/>
      <c r="V380" s="198"/>
      <c r="W380" s="198"/>
      <c r="X380" s="198"/>
      <c r="Y380" s="198"/>
      <c r="Z380" s="198"/>
      <c r="AA380" s="198"/>
      <c r="AB380" s="198"/>
      <c r="AC380" s="198"/>
      <c r="AD380" s="198"/>
      <c r="AE380" s="198"/>
      <c r="AF380" s="198"/>
      <c r="AG380" s="198"/>
      <c r="AH380" s="198"/>
      <c r="AI380" s="198"/>
      <c r="AJ380" s="198"/>
      <c r="AK380" s="198"/>
      <c r="AL380" s="198"/>
      <c r="AM380" s="198"/>
      <c r="AN380" s="198"/>
      <c r="AO380" s="198"/>
      <c r="AP380" s="198"/>
      <c r="AQ380" s="198"/>
      <c r="AR380" s="198"/>
      <c r="AS380" s="198"/>
      <c r="AT380" s="198"/>
      <c r="AU380" s="198"/>
      <c r="AV380" s="198"/>
      <c r="AW380" s="198"/>
      <c r="AX380" s="198"/>
      <c r="AY380" s="198"/>
      <c r="AZ380" s="198"/>
      <c r="BA380" s="198"/>
      <c r="BB380" s="198"/>
      <c r="BC380" s="198"/>
      <c r="BD380" s="198"/>
      <c r="BE380" s="198"/>
      <c r="BF380" s="198"/>
      <c r="BG380" s="198"/>
      <c r="BH380" s="198"/>
      <c r="BI380" s="198"/>
      <c r="BJ380" s="198"/>
      <c r="BK380" s="198"/>
      <c r="BL380" s="198"/>
      <c r="BM380" s="198"/>
      <c r="BN380" s="198"/>
      <c r="BO380" s="198"/>
      <c r="BP380" s="198"/>
      <c r="BQ380" s="198"/>
      <c r="BR380" s="198"/>
      <c r="BS380" s="198"/>
      <c r="BT380" s="198"/>
      <c r="BU380" s="198"/>
      <c r="BV380" s="198"/>
      <c r="BW380" s="198"/>
      <c r="BX380" s="198"/>
      <c r="BY380" s="198"/>
      <c r="BZ380" s="198"/>
      <c r="CA380" s="198"/>
      <c r="CB380" s="198"/>
      <c r="CC380" s="198"/>
      <c r="CD380" s="198"/>
      <c r="CE380" s="198"/>
      <c r="CF380" s="198"/>
      <c r="CG380" s="198"/>
      <c r="CH380" s="198"/>
      <c r="CI380" s="198"/>
      <c r="CJ380" s="198"/>
      <c r="CK380" s="198"/>
      <c r="CL380" s="198"/>
      <c r="CM380" s="198"/>
      <c r="CN380" s="198"/>
      <c r="CO380" s="198"/>
      <c r="CP380" s="198"/>
      <c r="CQ380" s="198"/>
      <c r="CR380" s="198"/>
      <c r="CS380" s="198"/>
      <c r="CT380" s="198"/>
      <c r="CU380" s="198"/>
      <c r="CV380" s="198"/>
      <c r="CW380" s="198"/>
      <c r="CX380" s="198"/>
      <c r="CY380" s="198"/>
      <c r="CZ380" s="198"/>
      <c r="DA380" s="198"/>
      <c r="DB380" s="198"/>
      <c r="DC380" s="198"/>
      <c r="DD380" s="198"/>
      <c r="DE380" s="198"/>
      <c r="DF380" s="198"/>
      <c r="DG380" s="198"/>
      <c r="DH380" s="198"/>
      <c r="DI380" s="198"/>
      <c r="DJ380" s="198"/>
      <c r="DK380" s="198"/>
      <c r="DL380" s="198"/>
      <c r="DM380" s="198"/>
      <c r="DN380" s="198"/>
      <c r="DO380" s="198"/>
      <c r="DP380" s="198"/>
      <c r="DQ380" s="198"/>
      <c r="DR380" s="198"/>
      <c r="DS380" s="198"/>
      <c r="DT380" s="198"/>
      <c r="DU380" s="198"/>
      <c r="DV380" s="198"/>
      <c r="DW380" s="198"/>
      <c r="DX380" s="198"/>
      <c r="DY380" s="198"/>
      <c r="DZ380" s="198"/>
      <c r="EA380" s="198"/>
      <c r="EB380" s="198"/>
      <c r="EC380" s="198"/>
      <c r="ED380" s="198"/>
      <c r="EE380" s="198"/>
      <c r="EF380" s="198"/>
      <c r="EG380" s="198"/>
      <c r="EH380" s="198"/>
      <c r="EI380" s="198"/>
      <c r="EJ380" s="198"/>
      <c r="EK380" s="198"/>
      <c r="EL380" s="198"/>
      <c r="EM380" s="198"/>
      <c r="EN380" s="198"/>
      <c r="EO380" s="198"/>
      <c r="EP380" s="198"/>
      <c r="EQ380" s="198"/>
      <c r="ER380" s="198"/>
      <c r="ES380" s="198"/>
      <c r="ET380" s="198"/>
      <c r="EU380" s="198"/>
      <c r="EV380" s="198"/>
      <c r="EW380" s="198"/>
      <c r="EX380" s="198"/>
      <c r="EY380" s="198"/>
      <c r="EZ380" s="198"/>
      <c r="FA380" s="198"/>
      <c r="FB380" s="198"/>
      <c r="FC380" s="198"/>
      <c r="FD380" s="198"/>
      <c r="FE380" s="198"/>
      <c r="FF380" s="198"/>
      <c r="FG380" s="198"/>
      <c r="FH380" s="198"/>
      <c r="FI380" s="198"/>
      <c r="FJ380" s="198"/>
      <c r="FK380" s="198"/>
      <c r="FL380" s="198"/>
      <c r="FM380" s="198"/>
      <c r="FN380" s="198"/>
      <c r="FO380" s="198"/>
      <c r="FP380" s="198"/>
      <c r="FQ380" s="198"/>
      <c r="FR380" s="198"/>
      <c r="FS380" s="198"/>
      <c r="FT380" s="198"/>
      <c r="FU380" s="198"/>
      <c r="FV380" s="198"/>
      <c r="FW380" s="198"/>
    </row>
    <row r="381" spans="1:179" s="200" customFormat="1" ht="135" x14ac:dyDescent="0.25">
      <c r="A381" s="194">
        <f t="shared" si="5"/>
        <v>366</v>
      </c>
      <c r="B381" s="195" t="s">
        <v>1193</v>
      </c>
      <c r="C381" s="196" t="s">
        <v>237</v>
      </c>
      <c r="D381" s="197">
        <v>0.16</v>
      </c>
      <c r="E381" s="197"/>
      <c r="F381" s="197">
        <v>1.89</v>
      </c>
      <c r="G381" s="197">
        <v>2014</v>
      </c>
      <c r="H381" s="197">
        <v>2015</v>
      </c>
      <c r="I381" s="197" t="s">
        <v>265</v>
      </c>
      <c r="J381" s="197" t="s">
        <v>266</v>
      </c>
      <c r="K381" s="197" t="s">
        <v>266</v>
      </c>
      <c r="L381" s="197" t="s">
        <v>266</v>
      </c>
      <c r="M381" s="198"/>
      <c r="N381" s="198"/>
      <c r="O381" s="198"/>
      <c r="P381" s="198"/>
      <c r="Q381" s="198"/>
      <c r="R381" s="198"/>
      <c r="S381" s="198"/>
      <c r="T381" s="198"/>
      <c r="U381" s="198"/>
      <c r="V381" s="198"/>
      <c r="W381" s="198"/>
      <c r="X381" s="198"/>
      <c r="Y381" s="198"/>
      <c r="Z381" s="198"/>
      <c r="AA381" s="198"/>
      <c r="AB381" s="198"/>
      <c r="AC381" s="198"/>
      <c r="AD381" s="198"/>
      <c r="AE381" s="198"/>
      <c r="AF381" s="198"/>
      <c r="AG381" s="198"/>
      <c r="AH381" s="198"/>
      <c r="AI381" s="198"/>
      <c r="AJ381" s="198"/>
      <c r="AK381" s="198"/>
      <c r="AL381" s="198"/>
      <c r="AM381" s="198"/>
      <c r="AN381" s="198"/>
      <c r="AO381" s="198"/>
      <c r="AP381" s="198"/>
      <c r="AQ381" s="198"/>
      <c r="AR381" s="198"/>
      <c r="AS381" s="198"/>
      <c r="AT381" s="198"/>
      <c r="AU381" s="198"/>
      <c r="AV381" s="198"/>
      <c r="AW381" s="198"/>
      <c r="AX381" s="198"/>
      <c r="AY381" s="198"/>
      <c r="AZ381" s="198"/>
      <c r="BA381" s="198"/>
      <c r="BB381" s="198"/>
      <c r="BC381" s="198"/>
      <c r="BD381" s="198"/>
      <c r="BE381" s="198"/>
      <c r="BF381" s="198"/>
      <c r="BG381" s="198"/>
      <c r="BH381" s="198"/>
      <c r="BI381" s="198"/>
      <c r="BJ381" s="198"/>
      <c r="BK381" s="198"/>
      <c r="BL381" s="198"/>
      <c r="BM381" s="198"/>
      <c r="BN381" s="198"/>
      <c r="BO381" s="198"/>
      <c r="BP381" s="198"/>
      <c r="BQ381" s="198"/>
      <c r="BR381" s="198"/>
      <c r="BS381" s="198"/>
      <c r="BT381" s="198"/>
      <c r="BU381" s="198"/>
      <c r="BV381" s="198"/>
      <c r="BW381" s="198"/>
      <c r="BX381" s="198"/>
      <c r="BY381" s="198"/>
      <c r="BZ381" s="198"/>
      <c r="CA381" s="198"/>
      <c r="CB381" s="198"/>
      <c r="CC381" s="198"/>
      <c r="CD381" s="198"/>
      <c r="CE381" s="198"/>
      <c r="CF381" s="198"/>
      <c r="CG381" s="198"/>
      <c r="CH381" s="198"/>
      <c r="CI381" s="198"/>
      <c r="CJ381" s="198"/>
      <c r="CK381" s="198"/>
      <c r="CL381" s="198"/>
      <c r="CM381" s="198"/>
      <c r="CN381" s="198"/>
      <c r="CO381" s="198"/>
      <c r="CP381" s="198"/>
      <c r="CQ381" s="198"/>
      <c r="CR381" s="198"/>
      <c r="CS381" s="198"/>
      <c r="CT381" s="198"/>
      <c r="CU381" s="198"/>
      <c r="CV381" s="198"/>
      <c r="CW381" s="198"/>
      <c r="CX381" s="198"/>
      <c r="CY381" s="198"/>
      <c r="CZ381" s="198"/>
      <c r="DA381" s="198"/>
      <c r="DB381" s="198"/>
      <c r="DC381" s="198"/>
      <c r="DD381" s="198"/>
      <c r="DE381" s="198"/>
      <c r="DF381" s="198"/>
      <c r="DG381" s="198"/>
      <c r="DH381" s="198"/>
      <c r="DI381" s="198"/>
      <c r="DJ381" s="198"/>
      <c r="DK381" s="198"/>
      <c r="DL381" s="198"/>
      <c r="DM381" s="198"/>
      <c r="DN381" s="198"/>
      <c r="DO381" s="198"/>
      <c r="DP381" s="198"/>
      <c r="DQ381" s="198"/>
      <c r="DR381" s="198"/>
      <c r="DS381" s="198"/>
      <c r="DT381" s="198"/>
      <c r="DU381" s="198"/>
      <c r="DV381" s="198"/>
      <c r="DW381" s="198"/>
      <c r="DX381" s="198"/>
      <c r="DY381" s="198"/>
      <c r="DZ381" s="198"/>
      <c r="EA381" s="198"/>
      <c r="EB381" s="198"/>
      <c r="EC381" s="198"/>
      <c r="ED381" s="198"/>
      <c r="EE381" s="198"/>
      <c r="EF381" s="198"/>
      <c r="EG381" s="198"/>
      <c r="EH381" s="198"/>
      <c r="EI381" s="198"/>
      <c r="EJ381" s="198"/>
      <c r="EK381" s="198"/>
      <c r="EL381" s="198"/>
      <c r="EM381" s="198"/>
      <c r="EN381" s="198"/>
      <c r="EO381" s="198"/>
      <c r="EP381" s="198"/>
      <c r="EQ381" s="198"/>
      <c r="ER381" s="198"/>
      <c r="ES381" s="198"/>
      <c r="ET381" s="198"/>
      <c r="EU381" s="198"/>
      <c r="EV381" s="198"/>
      <c r="EW381" s="198"/>
      <c r="EX381" s="198"/>
      <c r="EY381" s="198"/>
      <c r="EZ381" s="198"/>
      <c r="FA381" s="198"/>
      <c r="FB381" s="198"/>
      <c r="FC381" s="198"/>
      <c r="FD381" s="198"/>
      <c r="FE381" s="198"/>
      <c r="FF381" s="198"/>
      <c r="FG381" s="198"/>
      <c r="FH381" s="198"/>
      <c r="FI381" s="198"/>
      <c r="FJ381" s="198"/>
      <c r="FK381" s="198"/>
      <c r="FL381" s="198"/>
      <c r="FM381" s="198"/>
      <c r="FN381" s="198"/>
      <c r="FO381" s="198"/>
      <c r="FP381" s="198"/>
      <c r="FQ381" s="198"/>
      <c r="FR381" s="198"/>
      <c r="FS381" s="198"/>
      <c r="FT381" s="198"/>
      <c r="FU381" s="198"/>
      <c r="FV381" s="198"/>
      <c r="FW381" s="198"/>
    </row>
    <row r="382" spans="1:179" s="200" customFormat="1" ht="90" x14ac:dyDescent="0.25">
      <c r="A382" s="194">
        <f t="shared" si="5"/>
        <v>367</v>
      </c>
      <c r="B382" s="195" t="s">
        <v>1219</v>
      </c>
      <c r="C382" s="196" t="s">
        <v>237</v>
      </c>
      <c r="D382" s="197">
        <v>0</v>
      </c>
      <c r="E382" s="197"/>
      <c r="F382" s="197">
        <v>0</v>
      </c>
      <c r="G382" s="197">
        <v>2013</v>
      </c>
      <c r="H382" s="197">
        <v>2014</v>
      </c>
      <c r="I382" s="197" t="s">
        <v>265</v>
      </c>
      <c r="J382" s="197" t="s">
        <v>266</v>
      </c>
      <c r="K382" s="197" t="s">
        <v>266</v>
      </c>
      <c r="L382" s="197" t="s">
        <v>266</v>
      </c>
      <c r="M382" s="198"/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8"/>
      <c r="Y382" s="198"/>
      <c r="Z382" s="198"/>
      <c r="AA382" s="198"/>
      <c r="AB382" s="198"/>
      <c r="AC382" s="198"/>
      <c r="AD382" s="198"/>
      <c r="AE382" s="198"/>
      <c r="AF382" s="198"/>
      <c r="AG382" s="198"/>
      <c r="AH382" s="198"/>
      <c r="AI382" s="198"/>
      <c r="AJ382" s="198"/>
      <c r="AK382" s="198"/>
      <c r="AL382" s="198"/>
      <c r="AM382" s="198"/>
      <c r="AN382" s="198"/>
      <c r="AO382" s="198"/>
      <c r="AP382" s="198"/>
      <c r="AQ382" s="198"/>
      <c r="AR382" s="198"/>
      <c r="AS382" s="198"/>
      <c r="AT382" s="198"/>
      <c r="AU382" s="198"/>
      <c r="AV382" s="198"/>
      <c r="AW382" s="198"/>
      <c r="AX382" s="198"/>
      <c r="AY382" s="198"/>
      <c r="AZ382" s="198"/>
      <c r="BA382" s="198"/>
      <c r="BB382" s="198"/>
      <c r="BC382" s="198"/>
      <c r="BD382" s="198"/>
      <c r="BE382" s="198"/>
      <c r="BF382" s="198"/>
      <c r="BG382" s="198"/>
      <c r="BH382" s="198"/>
      <c r="BI382" s="198"/>
      <c r="BJ382" s="198"/>
      <c r="BK382" s="198"/>
      <c r="BL382" s="198"/>
      <c r="BM382" s="198"/>
      <c r="BN382" s="198"/>
      <c r="BO382" s="198"/>
      <c r="BP382" s="198"/>
      <c r="BQ382" s="198"/>
      <c r="BR382" s="198"/>
      <c r="BS382" s="198"/>
      <c r="BT382" s="198"/>
      <c r="BU382" s="198"/>
      <c r="BV382" s="198"/>
      <c r="BW382" s="198"/>
      <c r="BX382" s="198"/>
      <c r="BY382" s="198"/>
      <c r="BZ382" s="198"/>
      <c r="CA382" s="198"/>
      <c r="CB382" s="198"/>
      <c r="CC382" s="198"/>
      <c r="CD382" s="198"/>
      <c r="CE382" s="198"/>
      <c r="CF382" s="198"/>
      <c r="CG382" s="198"/>
      <c r="CH382" s="198"/>
      <c r="CI382" s="198"/>
      <c r="CJ382" s="198"/>
      <c r="CK382" s="198"/>
      <c r="CL382" s="198"/>
      <c r="CM382" s="198"/>
      <c r="CN382" s="198"/>
      <c r="CO382" s="198"/>
      <c r="CP382" s="198"/>
      <c r="CQ382" s="198"/>
      <c r="CR382" s="198"/>
      <c r="CS382" s="198"/>
      <c r="CT382" s="198"/>
      <c r="CU382" s="198"/>
      <c r="CV382" s="198"/>
      <c r="CW382" s="198"/>
      <c r="CX382" s="198"/>
      <c r="CY382" s="198"/>
      <c r="CZ382" s="198"/>
      <c r="DA382" s="198"/>
      <c r="DB382" s="198"/>
      <c r="DC382" s="198"/>
      <c r="DD382" s="198"/>
      <c r="DE382" s="198"/>
      <c r="DF382" s="198"/>
      <c r="DG382" s="198"/>
      <c r="DH382" s="198"/>
      <c r="DI382" s="198"/>
      <c r="DJ382" s="198"/>
      <c r="DK382" s="198"/>
      <c r="DL382" s="198"/>
      <c r="DM382" s="198"/>
      <c r="DN382" s="198"/>
      <c r="DO382" s="198"/>
      <c r="DP382" s="198"/>
      <c r="DQ382" s="198"/>
      <c r="DR382" s="198"/>
      <c r="DS382" s="198"/>
      <c r="DT382" s="198"/>
      <c r="DU382" s="198"/>
      <c r="DV382" s="198"/>
      <c r="DW382" s="198"/>
      <c r="DX382" s="198"/>
      <c r="DY382" s="198"/>
      <c r="DZ382" s="198"/>
      <c r="EA382" s="198"/>
      <c r="EB382" s="198"/>
      <c r="EC382" s="198"/>
      <c r="ED382" s="198"/>
      <c r="EE382" s="198"/>
      <c r="EF382" s="198"/>
      <c r="EG382" s="198"/>
      <c r="EH382" s="198"/>
      <c r="EI382" s="198"/>
      <c r="EJ382" s="198"/>
      <c r="EK382" s="198"/>
      <c r="EL382" s="198"/>
      <c r="EM382" s="198"/>
      <c r="EN382" s="198"/>
      <c r="EO382" s="198"/>
      <c r="EP382" s="198"/>
      <c r="EQ382" s="198"/>
      <c r="ER382" s="198"/>
      <c r="ES382" s="198"/>
      <c r="ET382" s="198"/>
      <c r="EU382" s="198"/>
      <c r="EV382" s="198"/>
      <c r="EW382" s="198"/>
      <c r="EX382" s="198"/>
      <c r="EY382" s="198"/>
      <c r="EZ382" s="198"/>
      <c r="FA382" s="198"/>
      <c r="FB382" s="198"/>
      <c r="FC382" s="198"/>
      <c r="FD382" s="198"/>
      <c r="FE382" s="198"/>
      <c r="FF382" s="198"/>
      <c r="FG382" s="198"/>
      <c r="FH382" s="198"/>
      <c r="FI382" s="198"/>
      <c r="FJ382" s="198"/>
      <c r="FK382" s="198"/>
      <c r="FL382" s="198"/>
      <c r="FM382" s="198"/>
      <c r="FN382" s="198"/>
      <c r="FO382" s="198"/>
      <c r="FP382" s="198"/>
      <c r="FQ382" s="198"/>
      <c r="FR382" s="198"/>
      <c r="FS382" s="198"/>
      <c r="FT382" s="198"/>
      <c r="FU382" s="198"/>
      <c r="FV382" s="198"/>
      <c r="FW382" s="198"/>
    </row>
    <row r="383" spans="1:179" s="200" customFormat="1" ht="105" x14ac:dyDescent="0.25">
      <c r="A383" s="194">
        <f t="shared" si="5"/>
        <v>368</v>
      </c>
      <c r="B383" s="195" t="s">
        <v>556</v>
      </c>
      <c r="C383" s="196" t="s">
        <v>237</v>
      </c>
      <c r="D383" s="197">
        <v>40</v>
      </c>
      <c r="E383" s="197"/>
      <c r="F383" s="197">
        <v>0</v>
      </c>
      <c r="G383" s="197">
        <v>2014</v>
      </c>
      <c r="H383" s="197">
        <v>2015</v>
      </c>
      <c r="I383" s="197" t="s">
        <v>265</v>
      </c>
      <c r="J383" s="197" t="s">
        <v>266</v>
      </c>
      <c r="K383" s="197" t="s">
        <v>266</v>
      </c>
      <c r="L383" s="197" t="s">
        <v>266</v>
      </c>
      <c r="M383" s="198"/>
      <c r="N383" s="198"/>
      <c r="O383" s="198"/>
      <c r="P383" s="198"/>
      <c r="Q383" s="198"/>
      <c r="R383" s="198"/>
      <c r="S383" s="198"/>
      <c r="T383" s="198"/>
      <c r="U383" s="198"/>
      <c r="V383" s="198"/>
      <c r="W383" s="198"/>
      <c r="X383" s="198"/>
      <c r="Y383" s="198"/>
      <c r="Z383" s="198"/>
      <c r="AA383" s="198"/>
      <c r="AB383" s="198"/>
      <c r="AC383" s="198"/>
      <c r="AD383" s="198"/>
      <c r="AE383" s="198"/>
      <c r="AF383" s="198"/>
      <c r="AG383" s="198"/>
      <c r="AH383" s="198"/>
      <c r="AI383" s="198"/>
      <c r="AJ383" s="198"/>
      <c r="AK383" s="198"/>
      <c r="AL383" s="198"/>
      <c r="AM383" s="198"/>
      <c r="AN383" s="198"/>
      <c r="AO383" s="198"/>
      <c r="AP383" s="198"/>
      <c r="AQ383" s="198"/>
      <c r="AR383" s="198"/>
      <c r="AS383" s="198"/>
      <c r="AT383" s="198"/>
      <c r="AU383" s="198"/>
      <c r="AV383" s="198"/>
      <c r="AW383" s="198"/>
      <c r="AX383" s="198"/>
      <c r="AY383" s="198"/>
      <c r="AZ383" s="198"/>
      <c r="BA383" s="198"/>
      <c r="BB383" s="198"/>
      <c r="BC383" s="198"/>
      <c r="BD383" s="198"/>
      <c r="BE383" s="198"/>
      <c r="BF383" s="198"/>
      <c r="BG383" s="198"/>
      <c r="BH383" s="198"/>
      <c r="BI383" s="198"/>
      <c r="BJ383" s="198"/>
      <c r="BK383" s="198"/>
      <c r="BL383" s="198"/>
      <c r="BM383" s="198"/>
      <c r="BN383" s="198"/>
      <c r="BO383" s="198"/>
      <c r="BP383" s="198"/>
      <c r="BQ383" s="198"/>
      <c r="BR383" s="198"/>
      <c r="BS383" s="198"/>
      <c r="BT383" s="198"/>
      <c r="BU383" s="198"/>
      <c r="BV383" s="198"/>
      <c r="BW383" s="198"/>
      <c r="BX383" s="198"/>
      <c r="BY383" s="198"/>
      <c r="BZ383" s="198"/>
      <c r="CA383" s="198"/>
      <c r="CB383" s="198"/>
      <c r="CC383" s="198"/>
      <c r="CD383" s="198"/>
      <c r="CE383" s="198"/>
      <c r="CF383" s="198"/>
      <c r="CG383" s="198"/>
      <c r="CH383" s="198"/>
      <c r="CI383" s="198"/>
      <c r="CJ383" s="198"/>
      <c r="CK383" s="198"/>
      <c r="CL383" s="198"/>
      <c r="CM383" s="198"/>
      <c r="CN383" s="198"/>
      <c r="CO383" s="198"/>
      <c r="CP383" s="198"/>
      <c r="CQ383" s="198"/>
      <c r="CR383" s="198"/>
      <c r="CS383" s="198"/>
      <c r="CT383" s="198"/>
      <c r="CU383" s="198"/>
      <c r="CV383" s="198"/>
      <c r="CW383" s="198"/>
      <c r="CX383" s="198"/>
      <c r="CY383" s="198"/>
      <c r="CZ383" s="198"/>
      <c r="DA383" s="198"/>
      <c r="DB383" s="198"/>
      <c r="DC383" s="198"/>
      <c r="DD383" s="198"/>
      <c r="DE383" s="198"/>
      <c r="DF383" s="198"/>
      <c r="DG383" s="198"/>
      <c r="DH383" s="198"/>
      <c r="DI383" s="198"/>
      <c r="DJ383" s="198"/>
      <c r="DK383" s="198"/>
      <c r="DL383" s="198"/>
      <c r="DM383" s="198"/>
      <c r="DN383" s="198"/>
      <c r="DO383" s="198"/>
      <c r="DP383" s="198"/>
      <c r="DQ383" s="198"/>
      <c r="DR383" s="198"/>
      <c r="DS383" s="198"/>
      <c r="DT383" s="198"/>
      <c r="DU383" s="198"/>
      <c r="DV383" s="198"/>
      <c r="DW383" s="198"/>
      <c r="DX383" s="198"/>
      <c r="DY383" s="198"/>
      <c r="DZ383" s="198"/>
      <c r="EA383" s="198"/>
      <c r="EB383" s="198"/>
      <c r="EC383" s="198"/>
      <c r="ED383" s="198"/>
      <c r="EE383" s="198"/>
      <c r="EF383" s="198"/>
      <c r="EG383" s="198"/>
      <c r="EH383" s="198"/>
      <c r="EI383" s="198"/>
      <c r="EJ383" s="198"/>
      <c r="EK383" s="198"/>
      <c r="EL383" s="198"/>
      <c r="EM383" s="198"/>
      <c r="EN383" s="198"/>
      <c r="EO383" s="198"/>
      <c r="EP383" s="198"/>
      <c r="EQ383" s="198"/>
      <c r="ER383" s="198"/>
      <c r="ES383" s="198"/>
      <c r="ET383" s="198"/>
      <c r="EU383" s="198"/>
      <c r="EV383" s="198"/>
      <c r="EW383" s="198"/>
      <c r="EX383" s="198"/>
      <c r="EY383" s="198"/>
      <c r="EZ383" s="198"/>
      <c r="FA383" s="198"/>
      <c r="FB383" s="198"/>
      <c r="FC383" s="198"/>
      <c r="FD383" s="198"/>
      <c r="FE383" s="198"/>
      <c r="FF383" s="198"/>
      <c r="FG383" s="198"/>
      <c r="FH383" s="198"/>
      <c r="FI383" s="198"/>
      <c r="FJ383" s="198"/>
      <c r="FK383" s="198"/>
      <c r="FL383" s="198"/>
      <c r="FM383" s="198"/>
      <c r="FN383" s="198"/>
      <c r="FO383" s="198"/>
      <c r="FP383" s="198"/>
      <c r="FQ383" s="198"/>
      <c r="FR383" s="198"/>
      <c r="FS383" s="198"/>
      <c r="FT383" s="198"/>
      <c r="FU383" s="198"/>
      <c r="FV383" s="198"/>
      <c r="FW383" s="198"/>
    </row>
    <row r="384" spans="1:179" s="200" customFormat="1" ht="30" x14ac:dyDescent="0.25">
      <c r="A384" s="194">
        <f t="shared" si="5"/>
        <v>369</v>
      </c>
      <c r="B384" s="195" t="s">
        <v>1698</v>
      </c>
      <c r="C384" s="196" t="s">
        <v>237</v>
      </c>
      <c r="D384" s="197">
        <v>0.1</v>
      </c>
      <c r="E384" s="197"/>
      <c r="F384" s="197">
        <v>0</v>
      </c>
      <c r="G384" s="197">
        <v>2015</v>
      </c>
      <c r="H384" s="197">
        <v>2015</v>
      </c>
      <c r="I384" s="197" t="s">
        <v>375</v>
      </c>
      <c r="J384" s="197" t="s">
        <v>266</v>
      </c>
      <c r="K384" s="197" t="s">
        <v>266</v>
      </c>
      <c r="L384" s="197" t="s">
        <v>266</v>
      </c>
      <c r="M384" s="198"/>
      <c r="N384" s="198"/>
      <c r="O384" s="198"/>
      <c r="P384" s="198"/>
      <c r="Q384" s="198"/>
      <c r="R384" s="198"/>
      <c r="S384" s="198"/>
      <c r="T384" s="198"/>
      <c r="U384" s="198"/>
      <c r="V384" s="198"/>
      <c r="W384" s="198"/>
      <c r="X384" s="198"/>
      <c r="Y384" s="198"/>
      <c r="Z384" s="198"/>
      <c r="AA384" s="198"/>
      <c r="AB384" s="198"/>
      <c r="AC384" s="198"/>
      <c r="AD384" s="198"/>
      <c r="AE384" s="198"/>
      <c r="AF384" s="198"/>
      <c r="AG384" s="198"/>
      <c r="AH384" s="198"/>
      <c r="AI384" s="198"/>
      <c r="AJ384" s="198"/>
      <c r="AK384" s="198"/>
      <c r="AL384" s="198"/>
      <c r="AM384" s="198"/>
      <c r="AN384" s="198"/>
      <c r="AO384" s="198"/>
      <c r="AP384" s="198"/>
      <c r="AQ384" s="198"/>
      <c r="AR384" s="198"/>
      <c r="AS384" s="198"/>
      <c r="AT384" s="198"/>
      <c r="AU384" s="198"/>
      <c r="AV384" s="198"/>
      <c r="AW384" s="198"/>
      <c r="AX384" s="198"/>
      <c r="AY384" s="198"/>
      <c r="AZ384" s="198"/>
      <c r="BA384" s="198"/>
      <c r="BB384" s="198"/>
      <c r="BC384" s="198"/>
      <c r="BD384" s="198"/>
      <c r="BE384" s="198"/>
      <c r="BF384" s="198"/>
      <c r="BG384" s="198"/>
      <c r="BH384" s="198"/>
      <c r="BI384" s="198"/>
      <c r="BJ384" s="198"/>
      <c r="BK384" s="198"/>
      <c r="BL384" s="198"/>
      <c r="BM384" s="198"/>
      <c r="BN384" s="198"/>
      <c r="BO384" s="198"/>
      <c r="BP384" s="198"/>
      <c r="BQ384" s="198"/>
      <c r="BR384" s="198"/>
      <c r="BS384" s="198"/>
      <c r="BT384" s="198"/>
      <c r="BU384" s="198"/>
      <c r="BV384" s="198"/>
      <c r="BW384" s="198"/>
      <c r="BX384" s="198"/>
      <c r="BY384" s="198"/>
      <c r="BZ384" s="198"/>
      <c r="CA384" s="198"/>
      <c r="CB384" s="198"/>
      <c r="CC384" s="198"/>
      <c r="CD384" s="198"/>
      <c r="CE384" s="198"/>
      <c r="CF384" s="198"/>
      <c r="CG384" s="198"/>
      <c r="CH384" s="198"/>
      <c r="CI384" s="198"/>
      <c r="CJ384" s="198"/>
      <c r="CK384" s="198"/>
      <c r="CL384" s="198"/>
      <c r="CM384" s="198"/>
      <c r="CN384" s="198"/>
      <c r="CO384" s="198"/>
      <c r="CP384" s="198"/>
      <c r="CQ384" s="198"/>
      <c r="CR384" s="198"/>
      <c r="CS384" s="198"/>
      <c r="CT384" s="198"/>
      <c r="CU384" s="198"/>
      <c r="CV384" s="198"/>
      <c r="CW384" s="198"/>
      <c r="CX384" s="198"/>
      <c r="CY384" s="198"/>
      <c r="CZ384" s="198"/>
      <c r="DA384" s="198"/>
      <c r="DB384" s="198"/>
      <c r="DC384" s="198"/>
      <c r="DD384" s="198"/>
      <c r="DE384" s="198"/>
      <c r="DF384" s="198"/>
      <c r="DG384" s="198"/>
      <c r="DH384" s="198"/>
      <c r="DI384" s="198"/>
      <c r="DJ384" s="198"/>
      <c r="DK384" s="198"/>
      <c r="DL384" s="198"/>
      <c r="DM384" s="198"/>
      <c r="DN384" s="198"/>
      <c r="DO384" s="198"/>
      <c r="DP384" s="198"/>
      <c r="DQ384" s="198"/>
      <c r="DR384" s="198"/>
      <c r="DS384" s="198"/>
      <c r="DT384" s="198"/>
      <c r="DU384" s="198"/>
      <c r="DV384" s="198"/>
      <c r="DW384" s="198"/>
      <c r="DX384" s="198"/>
      <c r="DY384" s="198"/>
      <c r="DZ384" s="198"/>
      <c r="EA384" s="198"/>
      <c r="EB384" s="198"/>
      <c r="EC384" s="198"/>
      <c r="ED384" s="198"/>
      <c r="EE384" s="198"/>
      <c r="EF384" s="198"/>
      <c r="EG384" s="198"/>
      <c r="EH384" s="198"/>
      <c r="EI384" s="198"/>
      <c r="EJ384" s="198"/>
      <c r="EK384" s="198"/>
      <c r="EL384" s="198"/>
      <c r="EM384" s="198"/>
      <c r="EN384" s="198"/>
      <c r="EO384" s="198"/>
      <c r="EP384" s="198"/>
      <c r="EQ384" s="198"/>
      <c r="ER384" s="198"/>
      <c r="ES384" s="198"/>
      <c r="ET384" s="198"/>
      <c r="EU384" s="198"/>
      <c r="EV384" s="198"/>
      <c r="EW384" s="198"/>
      <c r="EX384" s="198"/>
      <c r="EY384" s="198"/>
      <c r="EZ384" s="198"/>
      <c r="FA384" s="198"/>
      <c r="FB384" s="198"/>
      <c r="FC384" s="198"/>
      <c r="FD384" s="198"/>
      <c r="FE384" s="198"/>
      <c r="FF384" s="198"/>
      <c r="FG384" s="198"/>
      <c r="FH384" s="198"/>
      <c r="FI384" s="198"/>
      <c r="FJ384" s="198"/>
      <c r="FK384" s="198"/>
      <c r="FL384" s="198"/>
      <c r="FM384" s="198"/>
      <c r="FN384" s="198"/>
      <c r="FO384" s="198"/>
      <c r="FP384" s="198"/>
      <c r="FQ384" s="198"/>
      <c r="FR384" s="198"/>
      <c r="FS384" s="198"/>
      <c r="FT384" s="198"/>
      <c r="FU384" s="198"/>
      <c r="FV384" s="198"/>
      <c r="FW384" s="198"/>
    </row>
    <row r="385" spans="1:179" s="200" customFormat="1" ht="30" x14ac:dyDescent="0.25">
      <c r="A385" s="194">
        <f t="shared" si="5"/>
        <v>370</v>
      </c>
      <c r="B385" s="195" t="s">
        <v>1699</v>
      </c>
      <c r="C385" s="196" t="s">
        <v>237</v>
      </c>
      <c r="D385" s="197">
        <v>0.04</v>
      </c>
      <c r="E385" s="197"/>
      <c r="F385" s="197">
        <v>0</v>
      </c>
      <c r="G385" s="197">
        <v>2015</v>
      </c>
      <c r="H385" s="197">
        <v>2015</v>
      </c>
      <c r="I385" s="197" t="s">
        <v>375</v>
      </c>
      <c r="J385" s="197" t="s">
        <v>266</v>
      </c>
      <c r="K385" s="197" t="s">
        <v>266</v>
      </c>
      <c r="L385" s="197" t="s">
        <v>266</v>
      </c>
      <c r="M385" s="198"/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8"/>
      <c r="Y385" s="198"/>
      <c r="Z385" s="198"/>
      <c r="AA385" s="198"/>
      <c r="AB385" s="198"/>
      <c r="AC385" s="198"/>
      <c r="AD385" s="198"/>
      <c r="AE385" s="198"/>
      <c r="AF385" s="198"/>
      <c r="AG385" s="198"/>
      <c r="AH385" s="198"/>
      <c r="AI385" s="198"/>
      <c r="AJ385" s="198"/>
      <c r="AK385" s="198"/>
      <c r="AL385" s="198"/>
      <c r="AM385" s="198"/>
      <c r="AN385" s="198"/>
      <c r="AO385" s="198"/>
      <c r="AP385" s="198"/>
      <c r="AQ385" s="198"/>
      <c r="AR385" s="198"/>
      <c r="AS385" s="198"/>
      <c r="AT385" s="198"/>
      <c r="AU385" s="198"/>
      <c r="AV385" s="198"/>
      <c r="AW385" s="198"/>
      <c r="AX385" s="198"/>
      <c r="AY385" s="198"/>
      <c r="AZ385" s="198"/>
      <c r="BA385" s="198"/>
      <c r="BB385" s="198"/>
      <c r="BC385" s="198"/>
      <c r="BD385" s="198"/>
      <c r="BE385" s="198"/>
      <c r="BF385" s="198"/>
      <c r="BG385" s="198"/>
      <c r="BH385" s="198"/>
      <c r="BI385" s="198"/>
      <c r="BJ385" s="198"/>
      <c r="BK385" s="198"/>
      <c r="BL385" s="198"/>
      <c r="BM385" s="198"/>
      <c r="BN385" s="198"/>
      <c r="BO385" s="198"/>
      <c r="BP385" s="198"/>
      <c r="BQ385" s="198"/>
      <c r="BR385" s="198"/>
      <c r="BS385" s="198"/>
      <c r="BT385" s="198"/>
      <c r="BU385" s="198"/>
      <c r="BV385" s="198"/>
      <c r="BW385" s="198"/>
      <c r="BX385" s="198"/>
      <c r="BY385" s="198"/>
      <c r="BZ385" s="198"/>
      <c r="CA385" s="198"/>
      <c r="CB385" s="198"/>
      <c r="CC385" s="198"/>
      <c r="CD385" s="198"/>
      <c r="CE385" s="198"/>
      <c r="CF385" s="198"/>
      <c r="CG385" s="198"/>
      <c r="CH385" s="198"/>
      <c r="CI385" s="198"/>
      <c r="CJ385" s="198"/>
      <c r="CK385" s="198"/>
      <c r="CL385" s="198"/>
      <c r="CM385" s="198"/>
      <c r="CN385" s="198"/>
      <c r="CO385" s="198"/>
      <c r="CP385" s="198"/>
      <c r="CQ385" s="198"/>
      <c r="CR385" s="198"/>
      <c r="CS385" s="198"/>
      <c r="CT385" s="198"/>
      <c r="CU385" s="198"/>
      <c r="CV385" s="198"/>
      <c r="CW385" s="198"/>
      <c r="CX385" s="198"/>
      <c r="CY385" s="198"/>
      <c r="CZ385" s="198"/>
      <c r="DA385" s="198"/>
      <c r="DB385" s="198"/>
      <c r="DC385" s="198"/>
      <c r="DD385" s="198"/>
      <c r="DE385" s="198"/>
      <c r="DF385" s="198"/>
      <c r="DG385" s="198"/>
      <c r="DH385" s="198"/>
      <c r="DI385" s="198"/>
      <c r="DJ385" s="198"/>
      <c r="DK385" s="198"/>
      <c r="DL385" s="198"/>
      <c r="DM385" s="198"/>
      <c r="DN385" s="198"/>
      <c r="DO385" s="198"/>
      <c r="DP385" s="198"/>
      <c r="DQ385" s="198"/>
      <c r="DR385" s="198"/>
      <c r="DS385" s="198"/>
      <c r="DT385" s="198"/>
      <c r="DU385" s="198"/>
      <c r="DV385" s="198"/>
      <c r="DW385" s="198"/>
      <c r="DX385" s="198"/>
      <c r="DY385" s="198"/>
      <c r="DZ385" s="198"/>
      <c r="EA385" s="198"/>
      <c r="EB385" s="198"/>
      <c r="EC385" s="198"/>
      <c r="ED385" s="198"/>
      <c r="EE385" s="198"/>
      <c r="EF385" s="198"/>
      <c r="EG385" s="198"/>
      <c r="EH385" s="198"/>
      <c r="EI385" s="198"/>
      <c r="EJ385" s="198"/>
      <c r="EK385" s="198"/>
      <c r="EL385" s="198"/>
      <c r="EM385" s="198"/>
      <c r="EN385" s="198"/>
      <c r="EO385" s="198"/>
      <c r="EP385" s="198"/>
      <c r="EQ385" s="198"/>
      <c r="ER385" s="198"/>
      <c r="ES385" s="198"/>
      <c r="ET385" s="198"/>
      <c r="EU385" s="198"/>
      <c r="EV385" s="198"/>
      <c r="EW385" s="198"/>
      <c r="EX385" s="198"/>
      <c r="EY385" s="198"/>
      <c r="EZ385" s="198"/>
      <c r="FA385" s="198"/>
      <c r="FB385" s="198"/>
      <c r="FC385" s="198"/>
      <c r="FD385" s="198"/>
      <c r="FE385" s="198"/>
      <c r="FF385" s="198"/>
      <c r="FG385" s="198"/>
      <c r="FH385" s="198"/>
      <c r="FI385" s="198"/>
      <c r="FJ385" s="198"/>
      <c r="FK385" s="198"/>
      <c r="FL385" s="198"/>
      <c r="FM385" s="198"/>
      <c r="FN385" s="198"/>
      <c r="FO385" s="198"/>
      <c r="FP385" s="198"/>
      <c r="FQ385" s="198"/>
      <c r="FR385" s="198"/>
      <c r="FS385" s="198"/>
      <c r="FT385" s="198"/>
      <c r="FU385" s="198"/>
      <c r="FV385" s="198"/>
      <c r="FW385" s="198"/>
    </row>
    <row r="386" spans="1:179" s="200" customFormat="1" ht="30" x14ac:dyDescent="0.25">
      <c r="A386" s="194">
        <f t="shared" si="5"/>
        <v>371</v>
      </c>
      <c r="B386" s="195" t="s">
        <v>1700</v>
      </c>
      <c r="C386" s="196" t="s">
        <v>237</v>
      </c>
      <c r="D386" s="197">
        <v>6.3E-2</v>
      </c>
      <c r="E386" s="197"/>
      <c r="F386" s="197">
        <v>0</v>
      </c>
      <c r="G386" s="197">
        <v>2015</v>
      </c>
      <c r="H386" s="197">
        <v>2015</v>
      </c>
      <c r="I386" s="197" t="s">
        <v>375</v>
      </c>
      <c r="J386" s="197" t="s">
        <v>266</v>
      </c>
      <c r="K386" s="197" t="s">
        <v>266</v>
      </c>
      <c r="L386" s="197" t="s">
        <v>266</v>
      </c>
      <c r="M386" s="198"/>
      <c r="N386" s="198"/>
      <c r="O386" s="198"/>
      <c r="P386" s="198"/>
      <c r="Q386" s="198"/>
      <c r="R386" s="198"/>
      <c r="S386" s="198"/>
      <c r="T386" s="198"/>
      <c r="U386" s="198"/>
      <c r="V386" s="198"/>
      <c r="W386" s="198"/>
      <c r="X386" s="198"/>
      <c r="Y386" s="198"/>
      <c r="Z386" s="198"/>
      <c r="AA386" s="198"/>
      <c r="AB386" s="198"/>
      <c r="AC386" s="198"/>
      <c r="AD386" s="198"/>
      <c r="AE386" s="198"/>
      <c r="AF386" s="198"/>
      <c r="AG386" s="198"/>
      <c r="AH386" s="198"/>
      <c r="AI386" s="198"/>
      <c r="AJ386" s="198"/>
      <c r="AK386" s="198"/>
      <c r="AL386" s="198"/>
      <c r="AM386" s="198"/>
      <c r="AN386" s="198"/>
      <c r="AO386" s="198"/>
      <c r="AP386" s="198"/>
      <c r="AQ386" s="198"/>
      <c r="AR386" s="198"/>
      <c r="AS386" s="198"/>
      <c r="AT386" s="198"/>
      <c r="AU386" s="198"/>
      <c r="AV386" s="198"/>
      <c r="AW386" s="198"/>
      <c r="AX386" s="198"/>
      <c r="AY386" s="198"/>
      <c r="AZ386" s="198"/>
      <c r="BA386" s="198"/>
      <c r="BB386" s="198"/>
      <c r="BC386" s="198"/>
      <c r="BD386" s="198"/>
      <c r="BE386" s="198"/>
      <c r="BF386" s="198"/>
      <c r="BG386" s="198"/>
      <c r="BH386" s="198"/>
      <c r="BI386" s="198"/>
      <c r="BJ386" s="198"/>
      <c r="BK386" s="198"/>
      <c r="BL386" s="198"/>
      <c r="BM386" s="198"/>
      <c r="BN386" s="198"/>
      <c r="BO386" s="198"/>
      <c r="BP386" s="198"/>
      <c r="BQ386" s="198"/>
      <c r="BR386" s="198"/>
      <c r="BS386" s="198"/>
      <c r="BT386" s="198"/>
      <c r="BU386" s="198"/>
      <c r="BV386" s="198"/>
      <c r="BW386" s="198"/>
      <c r="BX386" s="198"/>
      <c r="BY386" s="198"/>
      <c r="BZ386" s="198"/>
      <c r="CA386" s="198"/>
      <c r="CB386" s="198"/>
      <c r="CC386" s="198"/>
      <c r="CD386" s="198"/>
      <c r="CE386" s="198"/>
      <c r="CF386" s="198"/>
      <c r="CG386" s="198"/>
      <c r="CH386" s="198"/>
      <c r="CI386" s="198"/>
      <c r="CJ386" s="198"/>
      <c r="CK386" s="198"/>
      <c r="CL386" s="198"/>
      <c r="CM386" s="198"/>
      <c r="CN386" s="198"/>
      <c r="CO386" s="198"/>
      <c r="CP386" s="198"/>
      <c r="CQ386" s="198"/>
      <c r="CR386" s="198"/>
      <c r="CS386" s="198"/>
      <c r="CT386" s="198"/>
      <c r="CU386" s="198"/>
      <c r="CV386" s="198"/>
      <c r="CW386" s="198"/>
      <c r="CX386" s="198"/>
      <c r="CY386" s="198"/>
      <c r="CZ386" s="198"/>
      <c r="DA386" s="198"/>
      <c r="DB386" s="198"/>
      <c r="DC386" s="198"/>
      <c r="DD386" s="198"/>
      <c r="DE386" s="198"/>
      <c r="DF386" s="198"/>
      <c r="DG386" s="198"/>
      <c r="DH386" s="198"/>
      <c r="DI386" s="198"/>
      <c r="DJ386" s="198"/>
      <c r="DK386" s="198"/>
      <c r="DL386" s="198"/>
      <c r="DM386" s="198"/>
      <c r="DN386" s="198"/>
      <c r="DO386" s="198"/>
      <c r="DP386" s="198"/>
      <c r="DQ386" s="198"/>
      <c r="DR386" s="198"/>
      <c r="DS386" s="198"/>
      <c r="DT386" s="198"/>
      <c r="DU386" s="198"/>
      <c r="DV386" s="198"/>
      <c r="DW386" s="198"/>
      <c r="DX386" s="198"/>
      <c r="DY386" s="198"/>
      <c r="DZ386" s="198"/>
      <c r="EA386" s="198"/>
      <c r="EB386" s="198"/>
      <c r="EC386" s="198"/>
      <c r="ED386" s="198"/>
      <c r="EE386" s="198"/>
      <c r="EF386" s="198"/>
      <c r="EG386" s="198"/>
      <c r="EH386" s="198"/>
      <c r="EI386" s="198"/>
      <c r="EJ386" s="198"/>
      <c r="EK386" s="198"/>
      <c r="EL386" s="198"/>
      <c r="EM386" s="198"/>
      <c r="EN386" s="198"/>
      <c r="EO386" s="198"/>
      <c r="EP386" s="198"/>
      <c r="EQ386" s="198"/>
      <c r="ER386" s="198"/>
      <c r="ES386" s="198"/>
      <c r="ET386" s="198"/>
      <c r="EU386" s="198"/>
      <c r="EV386" s="198"/>
      <c r="EW386" s="198"/>
      <c r="EX386" s="198"/>
      <c r="EY386" s="198"/>
      <c r="EZ386" s="198"/>
      <c r="FA386" s="198"/>
      <c r="FB386" s="198"/>
      <c r="FC386" s="198"/>
      <c r="FD386" s="198"/>
      <c r="FE386" s="198"/>
      <c r="FF386" s="198"/>
      <c r="FG386" s="198"/>
      <c r="FH386" s="198"/>
      <c r="FI386" s="198"/>
      <c r="FJ386" s="198"/>
      <c r="FK386" s="198"/>
      <c r="FL386" s="198"/>
      <c r="FM386" s="198"/>
      <c r="FN386" s="198"/>
      <c r="FO386" s="198"/>
      <c r="FP386" s="198"/>
      <c r="FQ386" s="198"/>
      <c r="FR386" s="198"/>
      <c r="FS386" s="198"/>
      <c r="FT386" s="198"/>
      <c r="FU386" s="198"/>
      <c r="FV386" s="198"/>
      <c r="FW386" s="198"/>
    </row>
    <row r="387" spans="1:179" s="200" customFormat="1" ht="30" x14ac:dyDescent="0.25">
      <c r="A387" s="194">
        <f t="shared" si="5"/>
        <v>372</v>
      </c>
      <c r="B387" s="195" t="s">
        <v>1701</v>
      </c>
      <c r="C387" s="196" t="s">
        <v>237</v>
      </c>
      <c r="D387" s="197">
        <v>0.16</v>
      </c>
      <c r="E387" s="197"/>
      <c r="F387" s="197">
        <v>0</v>
      </c>
      <c r="G387" s="197">
        <v>2015</v>
      </c>
      <c r="H387" s="197">
        <v>2015</v>
      </c>
      <c r="I387" s="197" t="s">
        <v>375</v>
      </c>
      <c r="J387" s="197" t="s">
        <v>266</v>
      </c>
      <c r="K387" s="197" t="s">
        <v>266</v>
      </c>
      <c r="L387" s="197" t="s">
        <v>266</v>
      </c>
      <c r="M387" s="198"/>
      <c r="N387" s="198"/>
      <c r="O387" s="198"/>
      <c r="P387" s="198"/>
      <c r="Q387" s="198"/>
      <c r="R387" s="198"/>
      <c r="S387" s="198"/>
      <c r="T387" s="198"/>
      <c r="U387" s="198"/>
      <c r="V387" s="198"/>
      <c r="W387" s="198"/>
      <c r="X387" s="198"/>
      <c r="Y387" s="198"/>
      <c r="Z387" s="198"/>
      <c r="AA387" s="198"/>
      <c r="AB387" s="198"/>
      <c r="AC387" s="198"/>
      <c r="AD387" s="198"/>
      <c r="AE387" s="198"/>
      <c r="AF387" s="198"/>
      <c r="AG387" s="198"/>
      <c r="AH387" s="198"/>
      <c r="AI387" s="198"/>
      <c r="AJ387" s="198"/>
      <c r="AK387" s="198"/>
      <c r="AL387" s="198"/>
      <c r="AM387" s="198"/>
      <c r="AN387" s="198"/>
      <c r="AO387" s="198"/>
      <c r="AP387" s="198"/>
      <c r="AQ387" s="198"/>
      <c r="AR387" s="198"/>
      <c r="AS387" s="198"/>
      <c r="AT387" s="198"/>
      <c r="AU387" s="198"/>
      <c r="AV387" s="198"/>
      <c r="AW387" s="198"/>
      <c r="AX387" s="198"/>
      <c r="AY387" s="198"/>
      <c r="AZ387" s="198"/>
      <c r="BA387" s="198"/>
      <c r="BB387" s="198"/>
      <c r="BC387" s="198"/>
      <c r="BD387" s="198"/>
      <c r="BE387" s="198"/>
      <c r="BF387" s="198"/>
      <c r="BG387" s="198"/>
      <c r="BH387" s="198"/>
      <c r="BI387" s="198"/>
      <c r="BJ387" s="198"/>
      <c r="BK387" s="198"/>
      <c r="BL387" s="198"/>
      <c r="BM387" s="198"/>
      <c r="BN387" s="198"/>
      <c r="BO387" s="198"/>
      <c r="BP387" s="198"/>
      <c r="BQ387" s="198"/>
      <c r="BR387" s="198"/>
      <c r="BS387" s="198"/>
      <c r="BT387" s="198"/>
      <c r="BU387" s="198"/>
      <c r="BV387" s="198"/>
      <c r="BW387" s="198"/>
      <c r="BX387" s="198"/>
      <c r="BY387" s="198"/>
      <c r="BZ387" s="198"/>
      <c r="CA387" s="198"/>
      <c r="CB387" s="198"/>
      <c r="CC387" s="198"/>
      <c r="CD387" s="198"/>
      <c r="CE387" s="198"/>
      <c r="CF387" s="198"/>
      <c r="CG387" s="198"/>
      <c r="CH387" s="198"/>
      <c r="CI387" s="198"/>
      <c r="CJ387" s="198"/>
      <c r="CK387" s="198"/>
      <c r="CL387" s="198"/>
      <c r="CM387" s="198"/>
      <c r="CN387" s="198"/>
      <c r="CO387" s="198"/>
      <c r="CP387" s="198"/>
      <c r="CQ387" s="198"/>
      <c r="CR387" s="198"/>
      <c r="CS387" s="198"/>
      <c r="CT387" s="198"/>
      <c r="CU387" s="198"/>
      <c r="CV387" s="198"/>
      <c r="CW387" s="198"/>
      <c r="CX387" s="198"/>
      <c r="CY387" s="198"/>
      <c r="CZ387" s="198"/>
      <c r="DA387" s="198"/>
      <c r="DB387" s="198"/>
      <c r="DC387" s="198"/>
      <c r="DD387" s="198"/>
      <c r="DE387" s="198"/>
      <c r="DF387" s="198"/>
      <c r="DG387" s="198"/>
      <c r="DH387" s="198"/>
      <c r="DI387" s="198"/>
      <c r="DJ387" s="198"/>
      <c r="DK387" s="198"/>
      <c r="DL387" s="198"/>
      <c r="DM387" s="198"/>
      <c r="DN387" s="198"/>
      <c r="DO387" s="198"/>
      <c r="DP387" s="198"/>
      <c r="DQ387" s="198"/>
      <c r="DR387" s="198"/>
      <c r="DS387" s="198"/>
      <c r="DT387" s="198"/>
      <c r="DU387" s="198"/>
      <c r="DV387" s="198"/>
      <c r="DW387" s="198"/>
      <c r="DX387" s="198"/>
      <c r="DY387" s="198"/>
      <c r="DZ387" s="198"/>
      <c r="EA387" s="198"/>
      <c r="EB387" s="198"/>
      <c r="EC387" s="198"/>
      <c r="ED387" s="198"/>
      <c r="EE387" s="198"/>
      <c r="EF387" s="198"/>
      <c r="EG387" s="198"/>
      <c r="EH387" s="198"/>
      <c r="EI387" s="198"/>
      <c r="EJ387" s="198"/>
      <c r="EK387" s="198"/>
      <c r="EL387" s="198"/>
      <c r="EM387" s="198"/>
      <c r="EN387" s="198"/>
      <c r="EO387" s="198"/>
      <c r="EP387" s="198"/>
      <c r="EQ387" s="198"/>
      <c r="ER387" s="198"/>
      <c r="ES387" s="198"/>
      <c r="ET387" s="198"/>
      <c r="EU387" s="198"/>
      <c r="EV387" s="198"/>
      <c r="EW387" s="198"/>
      <c r="EX387" s="198"/>
      <c r="EY387" s="198"/>
      <c r="EZ387" s="198"/>
      <c r="FA387" s="198"/>
      <c r="FB387" s="198"/>
      <c r="FC387" s="198"/>
      <c r="FD387" s="198"/>
      <c r="FE387" s="198"/>
      <c r="FF387" s="198"/>
      <c r="FG387" s="198"/>
      <c r="FH387" s="198"/>
      <c r="FI387" s="198"/>
      <c r="FJ387" s="198"/>
      <c r="FK387" s="198"/>
      <c r="FL387" s="198"/>
      <c r="FM387" s="198"/>
      <c r="FN387" s="198"/>
      <c r="FO387" s="198"/>
      <c r="FP387" s="198"/>
      <c r="FQ387" s="198"/>
      <c r="FR387" s="198"/>
      <c r="FS387" s="198"/>
      <c r="FT387" s="198"/>
      <c r="FU387" s="198"/>
      <c r="FV387" s="198"/>
      <c r="FW387" s="198"/>
    </row>
    <row r="388" spans="1:179" s="200" customFormat="1" ht="30" x14ac:dyDescent="0.25">
      <c r="A388" s="194">
        <f t="shared" si="5"/>
        <v>373</v>
      </c>
      <c r="B388" s="195" t="s">
        <v>1702</v>
      </c>
      <c r="C388" s="196" t="s">
        <v>237</v>
      </c>
      <c r="D388" s="197">
        <v>0.1</v>
      </c>
      <c r="E388" s="197"/>
      <c r="F388" s="197">
        <v>0</v>
      </c>
      <c r="G388" s="197">
        <v>2015</v>
      </c>
      <c r="H388" s="197">
        <v>2015</v>
      </c>
      <c r="I388" s="197" t="s">
        <v>375</v>
      </c>
      <c r="J388" s="197" t="s">
        <v>266</v>
      </c>
      <c r="K388" s="197" t="s">
        <v>266</v>
      </c>
      <c r="L388" s="197" t="s">
        <v>266</v>
      </c>
      <c r="M388" s="198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8"/>
      <c r="Y388" s="198"/>
      <c r="Z388" s="198"/>
      <c r="AA388" s="198"/>
      <c r="AB388" s="198"/>
      <c r="AC388" s="198"/>
      <c r="AD388" s="198"/>
      <c r="AE388" s="198"/>
      <c r="AF388" s="198"/>
      <c r="AG388" s="198"/>
      <c r="AH388" s="198"/>
      <c r="AI388" s="198"/>
      <c r="AJ388" s="198"/>
      <c r="AK388" s="198"/>
      <c r="AL388" s="198"/>
      <c r="AM388" s="198"/>
      <c r="AN388" s="198"/>
      <c r="AO388" s="198"/>
      <c r="AP388" s="198"/>
      <c r="AQ388" s="198"/>
      <c r="AR388" s="198"/>
      <c r="AS388" s="198"/>
      <c r="AT388" s="198"/>
      <c r="AU388" s="198"/>
      <c r="AV388" s="198"/>
      <c r="AW388" s="198"/>
      <c r="AX388" s="198"/>
      <c r="AY388" s="198"/>
      <c r="AZ388" s="198"/>
      <c r="BA388" s="198"/>
      <c r="BB388" s="198"/>
      <c r="BC388" s="198"/>
      <c r="BD388" s="198"/>
      <c r="BE388" s="198"/>
      <c r="BF388" s="198"/>
      <c r="BG388" s="198"/>
      <c r="BH388" s="198"/>
      <c r="BI388" s="198"/>
      <c r="BJ388" s="198"/>
      <c r="BK388" s="198"/>
      <c r="BL388" s="198"/>
      <c r="BM388" s="198"/>
      <c r="BN388" s="198"/>
      <c r="BO388" s="198"/>
      <c r="BP388" s="198"/>
      <c r="BQ388" s="198"/>
      <c r="BR388" s="198"/>
      <c r="BS388" s="198"/>
      <c r="BT388" s="198"/>
      <c r="BU388" s="198"/>
      <c r="BV388" s="198"/>
      <c r="BW388" s="198"/>
      <c r="BX388" s="198"/>
      <c r="BY388" s="198"/>
      <c r="BZ388" s="198"/>
      <c r="CA388" s="198"/>
      <c r="CB388" s="198"/>
      <c r="CC388" s="198"/>
      <c r="CD388" s="198"/>
      <c r="CE388" s="198"/>
      <c r="CF388" s="198"/>
      <c r="CG388" s="198"/>
      <c r="CH388" s="198"/>
      <c r="CI388" s="198"/>
      <c r="CJ388" s="198"/>
      <c r="CK388" s="198"/>
      <c r="CL388" s="198"/>
      <c r="CM388" s="198"/>
      <c r="CN388" s="198"/>
      <c r="CO388" s="198"/>
      <c r="CP388" s="198"/>
      <c r="CQ388" s="198"/>
      <c r="CR388" s="198"/>
      <c r="CS388" s="198"/>
      <c r="CT388" s="198"/>
      <c r="CU388" s="198"/>
      <c r="CV388" s="198"/>
      <c r="CW388" s="198"/>
      <c r="CX388" s="198"/>
      <c r="CY388" s="198"/>
      <c r="CZ388" s="198"/>
      <c r="DA388" s="198"/>
      <c r="DB388" s="198"/>
      <c r="DC388" s="198"/>
      <c r="DD388" s="198"/>
      <c r="DE388" s="198"/>
      <c r="DF388" s="198"/>
      <c r="DG388" s="198"/>
      <c r="DH388" s="198"/>
      <c r="DI388" s="198"/>
      <c r="DJ388" s="198"/>
      <c r="DK388" s="198"/>
      <c r="DL388" s="198"/>
      <c r="DM388" s="198"/>
      <c r="DN388" s="198"/>
      <c r="DO388" s="198"/>
      <c r="DP388" s="198"/>
      <c r="DQ388" s="198"/>
      <c r="DR388" s="198"/>
      <c r="DS388" s="198"/>
      <c r="DT388" s="198"/>
      <c r="DU388" s="198"/>
      <c r="DV388" s="198"/>
      <c r="DW388" s="198"/>
      <c r="DX388" s="198"/>
      <c r="DY388" s="198"/>
      <c r="DZ388" s="198"/>
      <c r="EA388" s="198"/>
      <c r="EB388" s="198"/>
      <c r="EC388" s="198"/>
      <c r="ED388" s="198"/>
      <c r="EE388" s="198"/>
      <c r="EF388" s="198"/>
      <c r="EG388" s="198"/>
      <c r="EH388" s="198"/>
      <c r="EI388" s="198"/>
      <c r="EJ388" s="198"/>
      <c r="EK388" s="198"/>
      <c r="EL388" s="198"/>
      <c r="EM388" s="198"/>
      <c r="EN388" s="198"/>
      <c r="EO388" s="198"/>
      <c r="EP388" s="198"/>
      <c r="EQ388" s="198"/>
      <c r="ER388" s="198"/>
      <c r="ES388" s="198"/>
      <c r="ET388" s="198"/>
      <c r="EU388" s="198"/>
      <c r="EV388" s="198"/>
      <c r="EW388" s="198"/>
      <c r="EX388" s="198"/>
      <c r="EY388" s="198"/>
      <c r="EZ388" s="198"/>
      <c r="FA388" s="198"/>
      <c r="FB388" s="198"/>
      <c r="FC388" s="198"/>
      <c r="FD388" s="198"/>
      <c r="FE388" s="198"/>
      <c r="FF388" s="198"/>
      <c r="FG388" s="198"/>
      <c r="FH388" s="198"/>
      <c r="FI388" s="198"/>
      <c r="FJ388" s="198"/>
      <c r="FK388" s="198"/>
      <c r="FL388" s="198"/>
      <c r="FM388" s="198"/>
      <c r="FN388" s="198"/>
      <c r="FO388" s="198"/>
      <c r="FP388" s="198"/>
      <c r="FQ388" s="198"/>
      <c r="FR388" s="198"/>
      <c r="FS388" s="198"/>
      <c r="FT388" s="198"/>
      <c r="FU388" s="198"/>
      <c r="FV388" s="198"/>
      <c r="FW388" s="198"/>
    </row>
    <row r="389" spans="1:179" s="200" customFormat="1" ht="75" x14ac:dyDescent="0.25">
      <c r="A389" s="194">
        <f t="shared" si="5"/>
        <v>374</v>
      </c>
      <c r="B389" s="195" t="s">
        <v>1160</v>
      </c>
      <c r="C389" s="196" t="s">
        <v>237</v>
      </c>
      <c r="D389" s="197">
        <v>0</v>
      </c>
      <c r="E389" s="197"/>
      <c r="F389" s="197">
        <v>0</v>
      </c>
      <c r="G389" s="197">
        <v>2015</v>
      </c>
      <c r="H389" s="197">
        <v>2016</v>
      </c>
      <c r="I389" s="197" t="s">
        <v>375</v>
      </c>
      <c r="J389" s="197" t="s">
        <v>266</v>
      </c>
      <c r="K389" s="197" t="s">
        <v>266</v>
      </c>
      <c r="L389" s="197" t="s">
        <v>266</v>
      </c>
      <c r="M389" s="198"/>
      <c r="N389" s="198"/>
      <c r="O389" s="198"/>
      <c r="P389" s="198"/>
      <c r="Q389" s="198"/>
      <c r="R389" s="198"/>
      <c r="S389" s="198"/>
      <c r="T389" s="198"/>
      <c r="U389" s="198"/>
      <c r="V389" s="198"/>
      <c r="W389" s="198"/>
      <c r="X389" s="198"/>
      <c r="Y389" s="198"/>
      <c r="Z389" s="198"/>
      <c r="AA389" s="198"/>
      <c r="AB389" s="198"/>
      <c r="AC389" s="198"/>
      <c r="AD389" s="198"/>
      <c r="AE389" s="198"/>
      <c r="AF389" s="198"/>
      <c r="AG389" s="198"/>
      <c r="AH389" s="198"/>
      <c r="AI389" s="198"/>
      <c r="AJ389" s="198"/>
      <c r="AK389" s="198"/>
      <c r="AL389" s="198"/>
      <c r="AM389" s="198"/>
      <c r="AN389" s="198"/>
      <c r="AO389" s="198"/>
      <c r="AP389" s="198"/>
      <c r="AQ389" s="198"/>
      <c r="AR389" s="198"/>
      <c r="AS389" s="198"/>
      <c r="AT389" s="198"/>
      <c r="AU389" s="198"/>
      <c r="AV389" s="198"/>
      <c r="AW389" s="198"/>
      <c r="AX389" s="198"/>
      <c r="AY389" s="198"/>
      <c r="AZ389" s="198"/>
      <c r="BA389" s="198"/>
      <c r="BB389" s="198"/>
      <c r="BC389" s="198"/>
      <c r="BD389" s="198"/>
      <c r="BE389" s="198"/>
      <c r="BF389" s="198"/>
      <c r="BG389" s="198"/>
      <c r="BH389" s="198"/>
      <c r="BI389" s="198"/>
      <c r="BJ389" s="198"/>
      <c r="BK389" s="198"/>
      <c r="BL389" s="198"/>
      <c r="BM389" s="198"/>
      <c r="BN389" s="198"/>
      <c r="BO389" s="198"/>
      <c r="BP389" s="198"/>
      <c r="BQ389" s="198"/>
      <c r="BR389" s="198"/>
      <c r="BS389" s="198"/>
      <c r="BT389" s="198"/>
      <c r="BU389" s="198"/>
      <c r="BV389" s="198"/>
      <c r="BW389" s="198"/>
      <c r="BX389" s="198"/>
      <c r="BY389" s="198"/>
      <c r="BZ389" s="198"/>
      <c r="CA389" s="198"/>
      <c r="CB389" s="198"/>
      <c r="CC389" s="198"/>
      <c r="CD389" s="198"/>
      <c r="CE389" s="198"/>
      <c r="CF389" s="198"/>
      <c r="CG389" s="198"/>
      <c r="CH389" s="198"/>
      <c r="CI389" s="198"/>
      <c r="CJ389" s="198"/>
      <c r="CK389" s="198"/>
      <c r="CL389" s="198"/>
      <c r="CM389" s="198"/>
      <c r="CN389" s="198"/>
      <c r="CO389" s="198"/>
      <c r="CP389" s="198"/>
      <c r="CQ389" s="198"/>
      <c r="CR389" s="198"/>
      <c r="CS389" s="198"/>
      <c r="CT389" s="198"/>
      <c r="CU389" s="198"/>
      <c r="CV389" s="198"/>
      <c r="CW389" s="198"/>
      <c r="CX389" s="198"/>
      <c r="CY389" s="198"/>
      <c r="CZ389" s="198"/>
      <c r="DA389" s="198"/>
      <c r="DB389" s="198"/>
      <c r="DC389" s="198"/>
      <c r="DD389" s="198"/>
      <c r="DE389" s="198"/>
      <c r="DF389" s="198"/>
      <c r="DG389" s="198"/>
      <c r="DH389" s="198"/>
      <c r="DI389" s="198"/>
      <c r="DJ389" s="198"/>
      <c r="DK389" s="198"/>
      <c r="DL389" s="198"/>
      <c r="DM389" s="198"/>
      <c r="DN389" s="198"/>
      <c r="DO389" s="198"/>
      <c r="DP389" s="198"/>
      <c r="DQ389" s="198"/>
      <c r="DR389" s="198"/>
      <c r="DS389" s="198"/>
      <c r="DT389" s="198"/>
      <c r="DU389" s="198"/>
      <c r="DV389" s="198"/>
      <c r="DW389" s="198"/>
      <c r="DX389" s="198"/>
      <c r="DY389" s="198"/>
      <c r="DZ389" s="198"/>
      <c r="EA389" s="198"/>
      <c r="EB389" s="198"/>
      <c r="EC389" s="198"/>
      <c r="ED389" s="198"/>
      <c r="EE389" s="198"/>
      <c r="EF389" s="198"/>
      <c r="EG389" s="198"/>
      <c r="EH389" s="198"/>
      <c r="EI389" s="198"/>
      <c r="EJ389" s="198"/>
      <c r="EK389" s="198"/>
      <c r="EL389" s="198"/>
      <c r="EM389" s="198"/>
      <c r="EN389" s="198"/>
      <c r="EO389" s="198"/>
      <c r="EP389" s="198"/>
      <c r="EQ389" s="198"/>
      <c r="ER389" s="198"/>
      <c r="ES389" s="198"/>
      <c r="ET389" s="198"/>
      <c r="EU389" s="198"/>
      <c r="EV389" s="198"/>
      <c r="EW389" s="198"/>
      <c r="EX389" s="198"/>
      <c r="EY389" s="198"/>
      <c r="EZ389" s="198"/>
      <c r="FA389" s="198"/>
      <c r="FB389" s="198"/>
      <c r="FC389" s="198"/>
      <c r="FD389" s="198"/>
      <c r="FE389" s="198"/>
      <c r="FF389" s="198"/>
      <c r="FG389" s="198"/>
      <c r="FH389" s="198"/>
      <c r="FI389" s="198"/>
      <c r="FJ389" s="198"/>
      <c r="FK389" s="198"/>
      <c r="FL389" s="198"/>
      <c r="FM389" s="198"/>
      <c r="FN389" s="198"/>
      <c r="FO389" s="198"/>
      <c r="FP389" s="198"/>
      <c r="FQ389" s="198"/>
      <c r="FR389" s="198"/>
      <c r="FS389" s="198"/>
      <c r="FT389" s="198"/>
      <c r="FU389" s="198"/>
      <c r="FV389" s="198"/>
      <c r="FW389" s="198"/>
    </row>
    <row r="390" spans="1:179" s="200" customFormat="1" ht="150" x14ac:dyDescent="0.25">
      <c r="A390" s="194">
        <f t="shared" si="5"/>
        <v>375</v>
      </c>
      <c r="B390" s="195" t="s">
        <v>1163</v>
      </c>
      <c r="C390" s="196" t="s">
        <v>237</v>
      </c>
      <c r="D390" s="197">
        <v>0</v>
      </c>
      <c r="E390" s="197"/>
      <c r="F390" s="197">
        <v>0</v>
      </c>
      <c r="G390" s="197">
        <v>2015</v>
      </c>
      <c r="H390" s="197">
        <v>2016</v>
      </c>
      <c r="I390" s="197" t="s">
        <v>375</v>
      </c>
      <c r="J390" s="197" t="s">
        <v>266</v>
      </c>
      <c r="K390" s="197" t="s">
        <v>266</v>
      </c>
      <c r="L390" s="197" t="s">
        <v>266</v>
      </c>
      <c r="M390" s="198"/>
      <c r="N390" s="198"/>
      <c r="O390" s="198"/>
      <c r="P390" s="198"/>
      <c r="Q390" s="198"/>
      <c r="R390" s="198"/>
      <c r="S390" s="198"/>
      <c r="T390" s="198"/>
      <c r="U390" s="198"/>
      <c r="V390" s="198"/>
      <c r="W390" s="198"/>
      <c r="X390" s="198"/>
      <c r="Y390" s="198"/>
      <c r="Z390" s="198"/>
      <c r="AA390" s="198"/>
      <c r="AB390" s="198"/>
      <c r="AC390" s="198"/>
      <c r="AD390" s="198"/>
      <c r="AE390" s="198"/>
      <c r="AF390" s="198"/>
      <c r="AG390" s="198"/>
      <c r="AH390" s="198"/>
      <c r="AI390" s="198"/>
      <c r="AJ390" s="198"/>
      <c r="AK390" s="198"/>
      <c r="AL390" s="198"/>
      <c r="AM390" s="198"/>
      <c r="AN390" s="198"/>
      <c r="AO390" s="198"/>
      <c r="AP390" s="198"/>
      <c r="AQ390" s="198"/>
      <c r="AR390" s="198"/>
      <c r="AS390" s="198"/>
      <c r="AT390" s="198"/>
      <c r="AU390" s="198"/>
      <c r="AV390" s="198"/>
      <c r="AW390" s="198"/>
      <c r="AX390" s="198"/>
      <c r="AY390" s="198"/>
      <c r="AZ390" s="198"/>
      <c r="BA390" s="198"/>
      <c r="BB390" s="198"/>
      <c r="BC390" s="198"/>
      <c r="BD390" s="198"/>
      <c r="BE390" s="198"/>
      <c r="BF390" s="198"/>
      <c r="BG390" s="198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198"/>
      <c r="BR390" s="198"/>
      <c r="BS390" s="198"/>
      <c r="BT390" s="198"/>
      <c r="BU390" s="198"/>
      <c r="BV390" s="198"/>
      <c r="BW390" s="198"/>
      <c r="BX390" s="198"/>
      <c r="BY390" s="198"/>
      <c r="BZ390" s="198"/>
      <c r="CA390" s="198"/>
      <c r="CB390" s="198"/>
      <c r="CC390" s="198"/>
      <c r="CD390" s="198"/>
      <c r="CE390" s="198"/>
      <c r="CF390" s="198"/>
      <c r="CG390" s="198"/>
      <c r="CH390" s="198"/>
      <c r="CI390" s="198"/>
      <c r="CJ390" s="198"/>
      <c r="CK390" s="198"/>
      <c r="CL390" s="198"/>
      <c r="CM390" s="198"/>
      <c r="CN390" s="198"/>
      <c r="CO390" s="198"/>
      <c r="CP390" s="198"/>
      <c r="CQ390" s="198"/>
      <c r="CR390" s="198"/>
      <c r="CS390" s="198"/>
      <c r="CT390" s="198"/>
      <c r="CU390" s="198"/>
      <c r="CV390" s="198"/>
      <c r="CW390" s="198"/>
      <c r="CX390" s="198"/>
      <c r="CY390" s="198"/>
      <c r="CZ390" s="198"/>
      <c r="DA390" s="198"/>
      <c r="DB390" s="198"/>
      <c r="DC390" s="198"/>
      <c r="DD390" s="198"/>
      <c r="DE390" s="198"/>
      <c r="DF390" s="198"/>
      <c r="DG390" s="198"/>
      <c r="DH390" s="198"/>
      <c r="DI390" s="198"/>
      <c r="DJ390" s="198"/>
      <c r="DK390" s="198"/>
      <c r="DL390" s="198"/>
      <c r="DM390" s="198"/>
      <c r="DN390" s="198"/>
      <c r="DO390" s="198"/>
      <c r="DP390" s="198"/>
      <c r="DQ390" s="198"/>
      <c r="DR390" s="198"/>
      <c r="DS390" s="198"/>
      <c r="DT390" s="198"/>
      <c r="DU390" s="198"/>
      <c r="DV390" s="198"/>
      <c r="DW390" s="198"/>
      <c r="DX390" s="198"/>
      <c r="DY390" s="198"/>
      <c r="DZ390" s="198"/>
      <c r="EA390" s="198"/>
      <c r="EB390" s="198"/>
      <c r="EC390" s="198"/>
      <c r="ED390" s="198"/>
      <c r="EE390" s="198"/>
      <c r="EF390" s="198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198"/>
      <c r="EQ390" s="198"/>
      <c r="ER390" s="198"/>
      <c r="ES390" s="198"/>
      <c r="ET390" s="198"/>
      <c r="EU390" s="198"/>
      <c r="EV390" s="198"/>
      <c r="EW390" s="198"/>
      <c r="EX390" s="198"/>
      <c r="EY390" s="198"/>
      <c r="EZ390" s="198"/>
      <c r="FA390" s="198"/>
      <c r="FB390" s="198"/>
      <c r="FC390" s="198"/>
      <c r="FD390" s="198"/>
      <c r="FE390" s="198"/>
      <c r="FF390" s="198"/>
      <c r="FG390" s="198"/>
      <c r="FH390" s="198"/>
      <c r="FI390" s="198"/>
      <c r="FJ390" s="198"/>
      <c r="FK390" s="198"/>
      <c r="FL390" s="198"/>
      <c r="FM390" s="198"/>
      <c r="FN390" s="198"/>
      <c r="FO390" s="198"/>
      <c r="FP390" s="198"/>
      <c r="FQ390" s="198"/>
      <c r="FR390" s="198"/>
      <c r="FS390" s="198"/>
      <c r="FT390" s="198"/>
      <c r="FU390" s="198"/>
      <c r="FV390" s="198"/>
      <c r="FW390" s="198"/>
    </row>
    <row r="391" spans="1:179" s="200" customFormat="1" ht="45" x14ac:dyDescent="0.25">
      <c r="A391" s="194">
        <f t="shared" si="5"/>
        <v>376</v>
      </c>
      <c r="B391" s="195" t="s">
        <v>1222</v>
      </c>
      <c r="C391" s="196" t="s">
        <v>237</v>
      </c>
      <c r="D391" s="197">
        <v>0</v>
      </c>
      <c r="E391" s="197"/>
      <c r="F391" s="197">
        <v>0.34</v>
      </c>
      <c r="G391" s="197">
        <v>2015</v>
      </c>
      <c r="H391" s="197">
        <v>2015</v>
      </c>
      <c r="I391" s="197" t="s">
        <v>375</v>
      </c>
      <c r="J391" s="197" t="s">
        <v>266</v>
      </c>
      <c r="K391" s="197" t="s">
        <v>266</v>
      </c>
      <c r="L391" s="197" t="s">
        <v>266</v>
      </c>
      <c r="M391" s="198"/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8"/>
      <c r="Y391" s="198"/>
      <c r="Z391" s="198"/>
      <c r="AA391" s="198"/>
      <c r="AB391" s="198"/>
      <c r="AC391" s="198"/>
      <c r="AD391" s="198"/>
      <c r="AE391" s="198"/>
      <c r="AF391" s="198"/>
      <c r="AG391" s="198"/>
      <c r="AH391" s="198"/>
      <c r="AI391" s="198"/>
      <c r="AJ391" s="198"/>
      <c r="AK391" s="198"/>
      <c r="AL391" s="198"/>
      <c r="AM391" s="198"/>
      <c r="AN391" s="198"/>
      <c r="AO391" s="198"/>
      <c r="AP391" s="198"/>
      <c r="AQ391" s="198"/>
      <c r="AR391" s="198"/>
      <c r="AS391" s="198"/>
      <c r="AT391" s="198"/>
      <c r="AU391" s="198"/>
      <c r="AV391" s="198"/>
      <c r="AW391" s="198"/>
      <c r="AX391" s="198"/>
      <c r="AY391" s="198"/>
      <c r="AZ391" s="198"/>
      <c r="BA391" s="198"/>
      <c r="BB391" s="198"/>
      <c r="BC391" s="198"/>
      <c r="BD391" s="198"/>
      <c r="BE391" s="198"/>
      <c r="BF391" s="198"/>
      <c r="BG391" s="198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198"/>
      <c r="BR391" s="198"/>
      <c r="BS391" s="198"/>
      <c r="BT391" s="198"/>
      <c r="BU391" s="198"/>
      <c r="BV391" s="198"/>
      <c r="BW391" s="198"/>
      <c r="BX391" s="198"/>
      <c r="BY391" s="198"/>
      <c r="BZ391" s="198"/>
      <c r="CA391" s="198"/>
      <c r="CB391" s="198"/>
      <c r="CC391" s="198"/>
      <c r="CD391" s="198"/>
      <c r="CE391" s="198"/>
      <c r="CF391" s="198"/>
      <c r="CG391" s="198"/>
      <c r="CH391" s="198"/>
      <c r="CI391" s="198"/>
      <c r="CJ391" s="198"/>
      <c r="CK391" s="198"/>
      <c r="CL391" s="198"/>
      <c r="CM391" s="198"/>
      <c r="CN391" s="198"/>
      <c r="CO391" s="198"/>
      <c r="CP391" s="198"/>
      <c r="CQ391" s="198"/>
      <c r="CR391" s="198"/>
      <c r="CS391" s="198"/>
      <c r="CT391" s="198"/>
      <c r="CU391" s="198"/>
      <c r="CV391" s="198"/>
      <c r="CW391" s="198"/>
      <c r="CX391" s="198"/>
      <c r="CY391" s="198"/>
      <c r="CZ391" s="198"/>
      <c r="DA391" s="198"/>
      <c r="DB391" s="198"/>
      <c r="DC391" s="198"/>
      <c r="DD391" s="198"/>
      <c r="DE391" s="198"/>
      <c r="DF391" s="198"/>
      <c r="DG391" s="198"/>
      <c r="DH391" s="198"/>
      <c r="DI391" s="198"/>
      <c r="DJ391" s="198"/>
      <c r="DK391" s="198"/>
      <c r="DL391" s="198"/>
      <c r="DM391" s="198"/>
      <c r="DN391" s="198"/>
      <c r="DO391" s="198"/>
      <c r="DP391" s="198"/>
      <c r="DQ391" s="198"/>
      <c r="DR391" s="198"/>
      <c r="DS391" s="198"/>
      <c r="DT391" s="198"/>
      <c r="DU391" s="198"/>
      <c r="DV391" s="198"/>
      <c r="DW391" s="198"/>
      <c r="DX391" s="198"/>
      <c r="DY391" s="198"/>
      <c r="DZ391" s="198"/>
      <c r="EA391" s="198"/>
      <c r="EB391" s="198"/>
      <c r="EC391" s="198"/>
      <c r="ED391" s="198"/>
      <c r="EE391" s="198"/>
      <c r="EF391" s="198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198"/>
      <c r="EQ391" s="198"/>
      <c r="ER391" s="198"/>
      <c r="ES391" s="198"/>
      <c r="ET391" s="198"/>
      <c r="EU391" s="198"/>
      <c r="EV391" s="198"/>
      <c r="EW391" s="198"/>
      <c r="EX391" s="198"/>
      <c r="EY391" s="198"/>
      <c r="EZ391" s="198"/>
      <c r="FA391" s="198"/>
      <c r="FB391" s="198"/>
      <c r="FC391" s="198"/>
      <c r="FD391" s="198"/>
      <c r="FE391" s="198"/>
      <c r="FF391" s="198"/>
      <c r="FG391" s="198"/>
      <c r="FH391" s="198"/>
      <c r="FI391" s="198"/>
      <c r="FJ391" s="198"/>
      <c r="FK391" s="198"/>
      <c r="FL391" s="198"/>
      <c r="FM391" s="198"/>
      <c r="FN391" s="198"/>
      <c r="FO391" s="198"/>
      <c r="FP391" s="198"/>
      <c r="FQ391" s="198"/>
      <c r="FR391" s="198"/>
      <c r="FS391" s="198"/>
      <c r="FT391" s="198"/>
      <c r="FU391" s="198"/>
      <c r="FV391" s="198"/>
      <c r="FW391" s="198"/>
    </row>
    <row r="392" spans="1:179" s="200" customFormat="1" ht="75" x14ac:dyDescent="0.25">
      <c r="A392" s="194">
        <f t="shared" si="5"/>
        <v>377</v>
      </c>
      <c r="B392" s="195" t="s">
        <v>1703</v>
      </c>
      <c r="C392" s="196" t="s">
        <v>237</v>
      </c>
      <c r="D392" s="197">
        <v>0.25</v>
      </c>
      <c r="E392" s="197"/>
      <c r="F392" s="197">
        <v>0.215</v>
      </c>
      <c r="G392" s="197">
        <v>2013</v>
      </c>
      <c r="H392" s="197">
        <v>2015</v>
      </c>
      <c r="I392" s="197" t="s">
        <v>375</v>
      </c>
      <c r="J392" s="197" t="s">
        <v>266</v>
      </c>
      <c r="K392" s="197" t="s">
        <v>266</v>
      </c>
      <c r="L392" s="197" t="s">
        <v>266</v>
      </c>
      <c r="M392" s="198"/>
      <c r="N392" s="198"/>
      <c r="O392" s="198"/>
      <c r="P392" s="198"/>
      <c r="Q392" s="198"/>
      <c r="R392" s="198"/>
      <c r="S392" s="198"/>
      <c r="T392" s="198"/>
      <c r="U392" s="198"/>
      <c r="V392" s="198"/>
      <c r="W392" s="198"/>
      <c r="X392" s="198"/>
      <c r="Y392" s="198"/>
      <c r="Z392" s="198"/>
      <c r="AA392" s="198"/>
      <c r="AB392" s="198"/>
      <c r="AC392" s="198"/>
      <c r="AD392" s="198"/>
      <c r="AE392" s="198"/>
      <c r="AF392" s="198"/>
      <c r="AG392" s="198"/>
      <c r="AH392" s="198"/>
      <c r="AI392" s="198"/>
      <c r="AJ392" s="198"/>
      <c r="AK392" s="198"/>
      <c r="AL392" s="198"/>
      <c r="AM392" s="198"/>
      <c r="AN392" s="198"/>
      <c r="AO392" s="198"/>
      <c r="AP392" s="198"/>
      <c r="AQ392" s="198"/>
      <c r="AR392" s="198"/>
      <c r="AS392" s="198"/>
      <c r="AT392" s="198"/>
      <c r="AU392" s="198"/>
      <c r="AV392" s="198"/>
      <c r="AW392" s="198"/>
      <c r="AX392" s="198"/>
      <c r="AY392" s="198"/>
      <c r="AZ392" s="198"/>
      <c r="BA392" s="198"/>
      <c r="BB392" s="198"/>
      <c r="BC392" s="198"/>
      <c r="BD392" s="198"/>
      <c r="BE392" s="198"/>
      <c r="BF392" s="198"/>
      <c r="BG392" s="198"/>
      <c r="BH392" s="198"/>
      <c r="BI392" s="198"/>
      <c r="BJ392" s="198"/>
      <c r="BK392" s="198"/>
      <c r="BL392" s="198"/>
      <c r="BM392" s="198"/>
      <c r="BN392" s="198"/>
      <c r="BO392" s="198"/>
      <c r="BP392" s="198"/>
      <c r="BQ392" s="198"/>
      <c r="BR392" s="198"/>
      <c r="BS392" s="198"/>
      <c r="BT392" s="198"/>
      <c r="BU392" s="198"/>
      <c r="BV392" s="198"/>
      <c r="BW392" s="198"/>
      <c r="BX392" s="198"/>
      <c r="BY392" s="198"/>
      <c r="BZ392" s="198"/>
      <c r="CA392" s="198"/>
      <c r="CB392" s="198"/>
      <c r="CC392" s="198"/>
      <c r="CD392" s="198"/>
      <c r="CE392" s="198"/>
      <c r="CF392" s="198"/>
      <c r="CG392" s="198"/>
      <c r="CH392" s="198"/>
      <c r="CI392" s="198"/>
      <c r="CJ392" s="198"/>
      <c r="CK392" s="198"/>
      <c r="CL392" s="198"/>
      <c r="CM392" s="198"/>
      <c r="CN392" s="198"/>
      <c r="CO392" s="198"/>
      <c r="CP392" s="198"/>
      <c r="CQ392" s="198"/>
      <c r="CR392" s="198"/>
      <c r="CS392" s="198"/>
      <c r="CT392" s="198"/>
      <c r="CU392" s="198"/>
      <c r="CV392" s="198"/>
      <c r="CW392" s="198"/>
      <c r="CX392" s="198"/>
      <c r="CY392" s="198"/>
      <c r="CZ392" s="198"/>
      <c r="DA392" s="198"/>
      <c r="DB392" s="198"/>
      <c r="DC392" s="198"/>
      <c r="DD392" s="198"/>
      <c r="DE392" s="198"/>
      <c r="DF392" s="198"/>
      <c r="DG392" s="198"/>
      <c r="DH392" s="198"/>
      <c r="DI392" s="198"/>
      <c r="DJ392" s="198"/>
      <c r="DK392" s="198"/>
      <c r="DL392" s="198"/>
      <c r="DM392" s="198"/>
      <c r="DN392" s="198"/>
      <c r="DO392" s="198"/>
      <c r="DP392" s="198"/>
      <c r="DQ392" s="198"/>
      <c r="DR392" s="198"/>
      <c r="DS392" s="198"/>
      <c r="DT392" s="198"/>
      <c r="DU392" s="198"/>
      <c r="DV392" s="198"/>
      <c r="DW392" s="198"/>
      <c r="DX392" s="198"/>
      <c r="DY392" s="198"/>
      <c r="DZ392" s="198"/>
      <c r="EA392" s="198"/>
      <c r="EB392" s="198"/>
      <c r="EC392" s="198"/>
      <c r="ED392" s="198"/>
      <c r="EE392" s="198"/>
      <c r="EF392" s="198"/>
      <c r="EG392" s="198"/>
      <c r="EH392" s="198"/>
      <c r="EI392" s="198"/>
      <c r="EJ392" s="198"/>
      <c r="EK392" s="198"/>
      <c r="EL392" s="198"/>
      <c r="EM392" s="198"/>
      <c r="EN392" s="198"/>
      <c r="EO392" s="198"/>
      <c r="EP392" s="198"/>
      <c r="EQ392" s="198"/>
      <c r="ER392" s="198"/>
      <c r="ES392" s="198"/>
      <c r="ET392" s="198"/>
      <c r="EU392" s="198"/>
      <c r="EV392" s="198"/>
      <c r="EW392" s="198"/>
      <c r="EX392" s="198"/>
      <c r="EY392" s="198"/>
      <c r="EZ392" s="198"/>
      <c r="FA392" s="198"/>
      <c r="FB392" s="198"/>
      <c r="FC392" s="198"/>
      <c r="FD392" s="198"/>
      <c r="FE392" s="198"/>
      <c r="FF392" s="198"/>
      <c r="FG392" s="198"/>
      <c r="FH392" s="198"/>
      <c r="FI392" s="198"/>
      <c r="FJ392" s="198"/>
      <c r="FK392" s="198"/>
      <c r="FL392" s="198"/>
      <c r="FM392" s="198"/>
      <c r="FN392" s="198"/>
      <c r="FO392" s="198"/>
      <c r="FP392" s="198"/>
      <c r="FQ392" s="198"/>
      <c r="FR392" s="198"/>
      <c r="FS392" s="198"/>
      <c r="FT392" s="198"/>
      <c r="FU392" s="198"/>
      <c r="FV392" s="198"/>
      <c r="FW392" s="198"/>
    </row>
    <row r="393" spans="1:179" s="200" customFormat="1" ht="30" x14ac:dyDescent="0.25">
      <c r="A393" s="194">
        <f t="shared" si="5"/>
        <v>378</v>
      </c>
      <c r="B393" s="195" t="s">
        <v>1134</v>
      </c>
      <c r="C393" s="196" t="s">
        <v>237</v>
      </c>
      <c r="D393" s="197">
        <v>12.6</v>
      </c>
      <c r="E393" s="197"/>
      <c r="F393" s="197">
        <v>0</v>
      </c>
      <c r="G393" s="197">
        <v>2013</v>
      </c>
      <c r="H393" s="197">
        <v>2018</v>
      </c>
      <c r="I393" s="197" t="s">
        <v>375</v>
      </c>
      <c r="J393" s="197" t="s">
        <v>375</v>
      </c>
      <c r="K393" s="197" t="s">
        <v>375</v>
      </c>
      <c r="L393" s="197" t="s">
        <v>375</v>
      </c>
      <c r="M393" s="198"/>
      <c r="N393" s="198"/>
      <c r="O393" s="198"/>
      <c r="P393" s="198"/>
      <c r="Q393" s="198"/>
      <c r="R393" s="198"/>
      <c r="S393" s="198"/>
      <c r="T393" s="198"/>
      <c r="U393" s="198"/>
      <c r="V393" s="198"/>
      <c r="W393" s="198"/>
      <c r="X393" s="198"/>
      <c r="Y393" s="198"/>
      <c r="Z393" s="198"/>
      <c r="AA393" s="198"/>
      <c r="AB393" s="198"/>
      <c r="AC393" s="198"/>
      <c r="AD393" s="198"/>
      <c r="AE393" s="198"/>
      <c r="AF393" s="198"/>
      <c r="AG393" s="198"/>
      <c r="AH393" s="198"/>
      <c r="AI393" s="198"/>
      <c r="AJ393" s="198"/>
      <c r="AK393" s="198"/>
      <c r="AL393" s="198"/>
      <c r="AM393" s="198"/>
      <c r="AN393" s="198"/>
      <c r="AO393" s="198"/>
      <c r="AP393" s="198"/>
      <c r="AQ393" s="198"/>
      <c r="AR393" s="198"/>
      <c r="AS393" s="198"/>
      <c r="AT393" s="198"/>
      <c r="AU393" s="198"/>
      <c r="AV393" s="198"/>
      <c r="AW393" s="198"/>
      <c r="AX393" s="198"/>
      <c r="AY393" s="198"/>
      <c r="AZ393" s="198"/>
      <c r="BA393" s="198"/>
      <c r="BB393" s="198"/>
      <c r="BC393" s="198"/>
      <c r="BD393" s="198"/>
      <c r="BE393" s="198"/>
      <c r="BF393" s="198"/>
      <c r="BG393" s="198"/>
      <c r="BH393" s="198"/>
      <c r="BI393" s="198"/>
      <c r="BJ393" s="198"/>
      <c r="BK393" s="198"/>
      <c r="BL393" s="198"/>
      <c r="BM393" s="198"/>
      <c r="BN393" s="198"/>
      <c r="BO393" s="198"/>
      <c r="BP393" s="198"/>
      <c r="BQ393" s="198"/>
      <c r="BR393" s="198"/>
      <c r="BS393" s="198"/>
      <c r="BT393" s="198"/>
      <c r="BU393" s="198"/>
      <c r="BV393" s="198"/>
      <c r="BW393" s="198"/>
      <c r="BX393" s="198"/>
      <c r="BY393" s="198"/>
      <c r="BZ393" s="198"/>
      <c r="CA393" s="198"/>
      <c r="CB393" s="198"/>
      <c r="CC393" s="198"/>
      <c r="CD393" s="198"/>
      <c r="CE393" s="198"/>
      <c r="CF393" s="198"/>
      <c r="CG393" s="198"/>
      <c r="CH393" s="198"/>
      <c r="CI393" s="198"/>
      <c r="CJ393" s="198"/>
      <c r="CK393" s="198"/>
      <c r="CL393" s="198"/>
      <c r="CM393" s="198"/>
      <c r="CN393" s="198"/>
      <c r="CO393" s="198"/>
      <c r="CP393" s="198"/>
      <c r="CQ393" s="198"/>
      <c r="CR393" s="198"/>
      <c r="CS393" s="198"/>
      <c r="CT393" s="198"/>
      <c r="CU393" s="198"/>
      <c r="CV393" s="198"/>
      <c r="CW393" s="198"/>
      <c r="CX393" s="198"/>
      <c r="CY393" s="198"/>
      <c r="CZ393" s="198"/>
      <c r="DA393" s="198"/>
      <c r="DB393" s="198"/>
      <c r="DC393" s="198"/>
      <c r="DD393" s="198"/>
      <c r="DE393" s="198"/>
      <c r="DF393" s="198"/>
      <c r="DG393" s="198"/>
      <c r="DH393" s="198"/>
      <c r="DI393" s="198"/>
      <c r="DJ393" s="198"/>
      <c r="DK393" s="198"/>
      <c r="DL393" s="198"/>
      <c r="DM393" s="198"/>
      <c r="DN393" s="198"/>
      <c r="DO393" s="198"/>
      <c r="DP393" s="198"/>
      <c r="DQ393" s="198"/>
      <c r="DR393" s="198"/>
      <c r="DS393" s="198"/>
      <c r="DT393" s="198"/>
      <c r="DU393" s="198"/>
      <c r="DV393" s="198"/>
      <c r="DW393" s="198"/>
      <c r="DX393" s="198"/>
      <c r="DY393" s="198"/>
      <c r="DZ393" s="198"/>
      <c r="EA393" s="198"/>
      <c r="EB393" s="198"/>
      <c r="EC393" s="198"/>
      <c r="ED393" s="198"/>
      <c r="EE393" s="198"/>
      <c r="EF393" s="198"/>
      <c r="EG393" s="198"/>
      <c r="EH393" s="198"/>
      <c r="EI393" s="198"/>
      <c r="EJ393" s="198"/>
      <c r="EK393" s="198"/>
      <c r="EL393" s="198"/>
      <c r="EM393" s="198"/>
      <c r="EN393" s="198"/>
      <c r="EO393" s="198"/>
      <c r="EP393" s="198"/>
      <c r="EQ393" s="198"/>
      <c r="ER393" s="198"/>
      <c r="ES393" s="198"/>
      <c r="ET393" s="198"/>
      <c r="EU393" s="198"/>
      <c r="EV393" s="198"/>
      <c r="EW393" s="198"/>
      <c r="EX393" s="198"/>
      <c r="EY393" s="198"/>
      <c r="EZ393" s="198"/>
      <c r="FA393" s="198"/>
      <c r="FB393" s="198"/>
      <c r="FC393" s="198"/>
      <c r="FD393" s="198"/>
      <c r="FE393" s="198"/>
      <c r="FF393" s="198"/>
      <c r="FG393" s="198"/>
      <c r="FH393" s="198"/>
      <c r="FI393" s="198"/>
      <c r="FJ393" s="198"/>
      <c r="FK393" s="198"/>
      <c r="FL393" s="198"/>
      <c r="FM393" s="198"/>
      <c r="FN393" s="198"/>
      <c r="FO393" s="198"/>
      <c r="FP393" s="198"/>
      <c r="FQ393" s="198"/>
      <c r="FR393" s="198"/>
      <c r="FS393" s="198"/>
      <c r="FT393" s="198"/>
      <c r="FU393" s="198"/>
      <c r="FV393" s="198"/>
      <c r="FW393" s="198"/>
    </row>
    <row r="394" spans="1:179" s="200" customFormat="1" ht="75" x14ac:dyDescent="0.25">
      <c r="A394" s="194">
        <f t="shared" si="5"/>
        <v>379</v>
      </c>
      <c r="B394" s="201" t="s">
        <v>293</v>
      </c>
      <c r="C394" s="196" t="s">
        <v>238</v>
      </c>
      <c r="D394" s="202">
        <v>0</v>
      </c>
      <c r="E394" s="202"/>
      <c r="F394" s="202">
        <v>3.53</v>
      </c>
      <c r="G394" s="202">
        <v>2013</v>
      </c>
      <c r="H394" s="202">
        <v>2014</v>
      </c>
      <c r="I394" s="202" t="s">
        <v>265</v>
      </c>
      <c r="J394" s="202" t="s">
        <v>294</v>
      </c>
      <c r="K394" s="202" t="s">
        <v>294</v>
      </c>
      <c r="L394" s="202" t="s">
        <v>294</v>
      </c>
      <c r="M394" s="198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8"/>
      <c r="Y394" s="198"/>
      <c r="Z394" s="198"/>
      <c r="AA394" s="198"/>
      <c r="AB394" s="198"/>
      <c r="AC394" s="198"/>
      <c r="AD394" s="198"/>
      <c r="AE394" s="198"/>
      <c r="AF394" s="198"/>
      <c r="AG394" s="198"/>
      <c r="AH394" s="198"/>
      <c r="AI394" s="198"/>
      <c r="AJ394" s="198"/>
      <c r="AK394" s="198"/>
      <c r="AL394" s="198"/>
      <c r="AM394" s="198"/>
      <c r="AN394" s="198"/>
      <c r="AO394" s="198"/>
      <c r="AP394" s="198"/>
      <c r="AQ394" s="198"/>
      <c r="AR394" s="198"/>
      <c r="AS394" s="198"/>
      <c r="AT394" s="198"/>
      <c r="AU394" s="198"/>
      <c r="AV394" s="198"/>
      <c r="AW394" s="198"/>
      <c r="AX394" s="198"/>
      <c r="AY394" s="198"/>
      <c r="AZ394" s="198"/>
      <c r="BA394" s="198"/>
      <c r="BB394" s="198"/>
      <c r="BC394" s="198"/>
      <c r="BD394" s="198"/>
      <c r="BE394" s="198"/>
      <c r="BF394" s="198"/>
      <c r="BG394" s="198"/>
      <c r="BH394" s="198"/>
      <c r="BI394" s="198"/>
      <c r="BJ394" s="198"/>
      <c r="BK394" s="198"/>
      <c r="BL394" s="198"/>
      <c r="BM394" s="198"/>
      <c r="BN394" s="198"/>
      <c r="BO394" s="198"/>
      <c r="BP394" s="198"/>
      <c r="BQ394" s="198"/>
      <c r="BR394" s="198"/>
      <c r="BS394" s="198"/>
      <c r="BT394" s="198"/>
      <c r="BU394" s="198"/>
      <c r="BV394" s="198"/>
      <c r="BW394" s="198"/>
      <c r="BX394" s="198"/>
      <c r="BY394" s="198"/>
      <c r="BZ394" s="198"/>
      <c r="CA394" s="198"/>
      <c r="CB394" s="198"/>
      <c r="CC394" s="198"/>
      <c r="CD394" s="198"/>
      <c r="CE394" s="198"/>
      <c r="CF394" s="198"/>
      <c r="CG394" s="198"/>
      <c r="CH394" s="198"/>
      <c r="CI394" s="198"/>
      <c r="CJ394" s="198"/>
      <c r="CK394" s="198"/>
      <c r="CL394" s="198"/>
      <c r="CM394" s="198"/>
      <c r="CN394" s="198"/>
      <c r="CO394" s="198"/>
      <c r="CP394" s="198"/>
      <c r="CQ394" s="198"/>
      <c r="CR394" s="198"/>
      <c r="CS394" s="198"/>
      <c r="CT394" s="198"/>
      <c r="CU394" s="198"/>
      <c r="CV394" s="198"/>
      <c r="CW394" s="198"/>
      <c r="CX394" s="198"/>
      <c r="CY394" s="198"/>
      <c r="CZ394" s="198"/>
      <c r="DA394" s="198"/>
      <c r="DB394" s="198"/>
      <c r="DC394" s="198"/>
      <c r="DD394" s="198"/>
      <c r="DE394" s="198"/>
      <c r="DF394" s="198"/>
      <c r="DG394" s="198"/>
      <c r="DH394" s="198"/>
      <c r="DI394" s="198"/>
      <c r="DJ394" s="198"/>
      <c r="DK394" s="198"/>
      <c r="DL394" s="198"/>
      <c r="DM394" s="198"/>
      <c r="DN394" s="198"/>
      <c r="DO394" s="198"/>
      <c r="DP394" s="198"/>
      <c r="DQ394" s="198"/>
      <c r="DR394" s="198"/>
      <c r="DS394" s="198"/>
      <c r="DT394" s="198"/>
      <c r="DU394" s="198"/>
      <c r="DV394" s="198"/>
      <c r="DW394" s="198"/>
      <c r="DX394" s="198"/>
      <c r="DY394" s="198"/>
      <c r="DZ394" s="198"/>
      <c r="EA394" s="198"/>
      <c r="EB394" s="198"/>
      <c r="EC394" s="198"/>
      <c r="ED394" s="198"/>
      <c r="EE394" s="198"/>
      <c r="EF394" s="198"/>
      <c r="EG394" s="198"/>
      <c r="EH394" s="198"/>
      <c r="EI394" s="198"/>
      <c r="EJ394" s="198"/>
      <c r="EK394" s="198"/>
      <c r="EL394" s="198"/>
      <c r="EM394" s="198"/>
      <c r="EN394" s="198"/>
      <c r="EO394" s="198"/>
      <c r="EP394" s="198"/>
      <c r="EQ394" s="198"/>
      <c r="ER394" s="198"/>
      <c r="ES394" s="198"/>
      <c r="ET394" s="198"/>
      <c r="EU394" s="198"/>
      <c r="EV394" s="198"/>
      <c r="EW394" s="198"/>
      <c r="EX394" s="198"/>
      <c r="EY394" s="198"/>
      <c r="EZ394" s="198"/>
      <c r="FA394" s="198"/>
      <c r="FB394" s="198"/>
      <c r="FC394" s="198"/>
      <c r="FD394" s="198"/>
      <c r="FE394" s="198"/>
      <c r="FF394" s="198"/>
      <c r="FG394" s="198"/>
      <c r="FH394" s="198"/>
      <c r="FI394" s="198"/>
      <c r="FJ394" s="198"/>
      <c r="FK394" s="198"/>
      <c r="FL394" s="198"/>
      <c r="FM394" s="198"/>
      <c r="FN394" s="198"/>
      <c r="FO394" s="198"/>
      <c r="FP394" s="198"/>
      <c r="FQ394" s="198"/>
      <c r="FR394" s="198"/>
      <c r="FS394" s="198"/>
      <c r="FT394" s="198"/>
      <c r="FU394" s="198"/>
      <c r="FV394" s="198"/>
      <c r="FW394" s="198"/>
    </row>
    <row r="395" spans="1:179" s="200" customFormat="1" ht="90" x14ac:dyDescent="0.25">
      <c r="A395" s="194">
        <f t="shared" si="5"/>
        <v>380</v>
      </c>
      <c r="B395" s="201" t="s">
        <v>295</v>
      </c>
      <c r="C395" s="196" t="s">
        <v>238</v>
      </c>
      <c r="D395" s="202">
        <v>0</v>
      </c>
      <c r="E395" s="202"/>
      <c r="F395" s="202">
        <v>29.8</v>
      </c>
      <c r="G395" s="202">
        <v>2013</v>
      </c>
      <c r="H395" s="202">
        <v>2014</v>
      </c>
      <c r="I395" s="202" t="s">
        <v>265</v>
      </c>
      <c r="J395" s="202" t="s">
        <v>294</v>
      </c>
      <c r="K395" s="202" t="s">
        <v>294</v>
      </c>
      <c r="L395" s="202" t="s">
        <v>294</v>
      </c>
      <c r="M395" s="198"/>
      <c r="N395" s="198"/>
      <c r="O395" s="198"/>
      <c r="P395" s="198"/>
      <c r="Q395" s="198"/>
      <c r="R395" s="198"/>
      <c r="S395" s="198"/>
      <c r="T395" s="198"/>
      <c r="U395" s="198"/>
      <c r="V395" s="198"/>
      <c r="W395" s="198"/>
      <c r="X395" s="198"/>
      <c r="Y395" s="198"/>
      <c r="Z395" s="198"/>
      <c r="AA395" s="198"/>
      <c r="AB395" s="198"/>
      <c r="AC395" s="198"/>
      <c r="AD395" s="198"/>
      <c r="AE395" s="198"/>
      <c r="AF395" s="198"/>
      <c r="AG395" s="198"/>
      <c r="AH395" s="198"/>
      <c r="AI395" s="198"/>
      <c r="AJ395" s="198"/>
      <c r="AK395" s="198"/>
      <c r="AL395" s="198"/>
      <c r="AM395" s="198"/>
      <c r="AN395" s="198"/>
      <c r="AO395" s="198"/>
      <c r="AP395" s="198"/>
      <c r="AQ395" s="198"/>
      <c r="AR395" s="198"/>
      <c r="AS395" s="198"/>
      <c r="AT395" s="198"/>
      <c r="AU395" s="198"/>
      <c r="AV395" s="198"/>
      <c r="AW395" s="198"/>
      <c r="AX395" s="198"/>
      <c r="AY395" s="198"/>
      <c r="AZ395" s="198"/>
      <c r="BA395" s="198"/>
      <c r="BB395" s="198"/>
      <c r="BC395" s="198"/>
      <c r="BD395" s="198"/>
      <c r="BE395" s="198"/>
      <c r="BF395" s="198"/>
      <c r="BG395" s="198"/>
      <c r="BH395" s="198"/>
      <c r="BI395" s="198"/>
      <c r="BJ395" s="198"/>
      <c r="BK395" s="198"/>
      <c r="BL395" s="198"/>
      <c r="BM395" s="198"/>
      <c r="BN395" s="198"/>
      <c r="BO395" s="198"/>
      <c r="BP395" s="198"/>
      <c r="BQ395" s="198"/>
      <c r="BR395" s="198"/>
      <c r="BS395" s="198"/>
      <c r="BT395" s="198"/>
      <c r="BU395" s="198"/>
      <c r="BV395" s="198"/>
      <c r="BW395" s="198"/>
      <c r="BX395" s="198"/>
      <c r="BY395" s="198"/>
      <c r="BZ395" s="198"/>
      <c r="CA395" s="198"/>
      <c r="CB395" s="198"/>
      <c r="CC395" s="198"/>
      <c r="CD395" s="198"/>
      <c r="CE395" s="198"/>
      <c r="CF395" s="198"/>
      <c r="CG395" s="198"/>
      <c r="CH395" s="198"/>
      <c r="CI395" s="198"/>
      <c r="CJ395" s="198"/>
      <c r="CK395" s="198"/>
      <c r="CL395" s="198"/>
      <c r="CM395" s="198"/>
      <c r="CN395" s="198"/>
      <c r="CO395" s="198"/>
      <c r="CP395" s="198"/>
      <c r="CQ395" s="198"/>
      <c r="CR395" s="198"/>
      <c r="CS395" s="198"/>
      <c r="CT395" s="198"/>
      <c r="CU395" s="198"/>
      <c r="CV395" s="198"/>
      <c r="CW395" s="198"/>
      <c r="CX395" s="198"/>
      <c r="CY395" s="198"/>
      <c r="CZ395" s="198"/>
      <c r="DA395" s="198"/>
      <c r="DB395" s="198"/>
      <c r="DC395" s="198"/>
      <c r="DD395" s="198"/>
      <c r="DE395" s="198"/>
      <c r="DF395" s="198"/>
      <c r="DG395" s="198"/>
      <c r="DH395" s="198"/>
      <c r="DI395" s="198"/>
      <c r="DJ395" s="198"/>
      <c r="DK395" s="198"/>
      <c r="DL395" s="198"/>
      <c r="DM395" s="198"/>
      <c r="DN395" s="198"/>
      <c r="DO395" s="198"/>
      <c r="DP395" s="198"/>
      <c r="DQ395" s="198"/>
      <c r="DR395" s="198"/>
      <c r="DS395" s="198"/>
      <c r="DT395" s="198"/>
      <c r="DU395" s="198"/>
      <c r="DV395" s="198"/>
      <c r="DW395" s="198"/>
      <c r="DX395" s="198"/>
      <c r="DY395" s="198"/>
      <c r="DZ395" s="198"/>
      <c r="EA395" s="198"/>
      <c r="EB395" s="198"/>
      <c r="EC395" s="198"/>
      <c r="ED395" s="198"/>
      <c r="EE395" s="198"/>
      <c r="EF395" s="198"/>
      <c r="EG395" s="198"/>
      <c r="EH395" s="198"/>
      <c r="EI395" s="198"/>
      <c r="EJ395" s="198"/>
      <c r="EK395" s="198"/>
      <c r="EL395" s="198"/>
      <c r="EM395" s="198"/>
      <c r="EN395" s="198"/>
      <c r="EO395" s="198"/>
      <c r="EP395" s="198"/>
      <c r="EQ395" s="198"/>
      <c r="ER395" s="198"/>
      <c r="ES395" s="198"/>
      <c r="ET395" s="198"/>
      <c r="EU395" s="198"/>
      <c r="EV395" s="198"/>
      <c r="EW395" s="198"/>
      <c r="EX395" s="198"/>
      <c r="EY395" s="198"/>
      <c r="EZ395" s="198"/>
      <c r="FA395" s="198"/>
      <c r="FB395" s="198"/>
      <c r="FC395" s="198"/>
      <c r="FD395" s="198"/>
      <c r="FE395" s="198"/>
      <c r="FF395" s="198"/>
      <c r="FG395" s="198"/>
      <c r="FH395" s="198"/>
      <c r="FI395" s="198"/>
      <c r="FJ395" s="198"/>
      <c r="FK395" s="198"/>
      <c r="FL395" s="198"/>
      <c r="FM395" s="198"/>
      <c r="FN395" s="198"/>
      <c r="FO395" s="198"/>
      <c r="FP395" s="198"/>
      <c r="FQ395" s="198"/>
      <c r="FR395" s="198"/>
      <c r="FS395" s="198"/>
      <c r="FT395" s="198"/>
      <c r="FU395" s="198"/>
      <c r="FV395" s="198"/>
      <c r="FW395" s="198"/>
    </row>
    <row r="396" spans="1:179" s="200" customFormat="1" ht="75" x14ac:dyDescent="0.25">
      <c r="A396" s="194">
        <f t="shared" si="5"/>
        <v>381</v>
      </c>
      <c r="B396" s="201" t="s">
        <v>296</v>
      </c>
      <c r="C396" s="196" t="s">
        <v>238</v>
      </c>
      <c r="D396" s="202">
        <v>0</v>
      </c>
      <c r="E396" s="202"/>
      <c r="F396" s="202">
        <v>14.4</v>
      </c>
      <c r="G396" s="202">
        <v>2013</v>
      </c>
      <c r="H396" s="202">
        <v>2014</v>
      </c>
      <c r="I396" s="202" t="s">
        <v>265</v>
      </c>
      <c r="J396" s="202" t="s">
        <v>294</v>
      </c>
      <c r="K396" s="202" t="s">
        <v>294</v>
      </c>
      <c r="L396" s="202" t="s">
        <v>294</v>
      </c>
      <c r="M396" s="198"/>
      <c r="N396" s="198"/>
      <c r="O396" s="198"/>
      <c r="P396" s="198"/>
      <c r="Q396" s="198"/>
      <c r="R396" s="198"/>
      <c r="S396" s="198"/>
      <c r="T396" s="198"/>
      <c r="U396" s="198"/>
      <c r="V396" s="198"/>
      <c r="W396" s="198"/>
      <c r="X396" s="198"/>
      <c r="Y396" s="198"/>
      <c r="Z396" s="198"/>
      <c r="AA396" s="198"/>
      <c r="AB396" s="198"/>
      <c r="AC396" s="198"/>
      <c r="AD396" s="198"/>
      <c r="AE396" s="198"/>
      <c r="AF396" s="198"/>
      <c r="AG396" s="198"/>
      <c r="AH396" s="198"/>
      <c r="AI396" s="198"/>
      <c r="AJ396" s="198"/>
      <c r="AK396" s="198"/>
      <c r="AL396" s="198"/>
      <c r="AM396" s="198"/>
      <c r="AN396" s="198"/>
      <c r="AO396" s="198"/>
      <c r="AP396" s="198"/>
      <c r="AQ396" s="198"/>
      <c r="AR396" s="198"/>
      <c r="AS396" s="198"/>
      <c r="AT396" s="198"/>
      <c r="AU396" s="198"/>
      <c r="AV396" s="198"/>
      <c r="AW396" s="198"/>
      <c r="AX396" s="198"/>
      <c r="AY396" s="198"/>
      <c r="AZ396" s="198"/>
      <c r="BA396" s="198"/>
      <c r="BB396" s="198"/>
      <c r="BC396" s="198"/>
      <c r="BD396" s="198"/>
      <c r="BE396" s="198"/>
      <c r="BF396" s="198"/>
      <c r="BG396" s="198"/>
      <c r="BH396" s="198"/>
      <c r="BI396" s="198"/>
      <c r="BJ396" s="198"/>
      <c r="BK396" s="198"/>
      <c r="BL396" s="198"/>
      <c r="BM396" s="198"/>
      <c r="BN396" s="198"/>
      <c r="BO396" s="198"/>
      <c r="BP396" s="198"/>
      <c r="BQ396" s="198"/>
      <c r="BR396" s="198"/>
      <c r="BS396" s="198"/>
      <c r="BT396" s="198"/>
      <c r="BU396" s="198"/>
      <c r="BV396" s="198"/>
      <c r="BW396" s="198"/>
      <c r="BX396" s="198"/>
      <c r="BY396" s="198"/>
      <c r="BZ396" s="198"/>
      <c r="CA396" s="198"/>
      <c r="CB396" s="198"/>
      <c r="CC396" s="198"/>
      <c r="CD396" s="198"/>
      <c r="CE396" s="198"/>
      <c r="CF396" s="198"/>
      <c r="CG396" s="198"/>
      <c r="CH396" s="198"/>
      <c r="CI396" s="198"/>
      <c r="CJ396" s="198"/>
      <c r="CK396" s="198"/>
      <c r="CL396" s="198"/>
      <c r="CM396" s="198"/>
      <c r="CN396" s="198"/>
      <c r="CO396" s="198"/>
      <c r="CP396" s="198"/>
      <c r="CQ396" s="198"/>
      <c r="CR396" s="198"/>
      <c r="CS396" s="198"/>
      <c r="CT396" s="198"/>
      <c r="CU396" s="198"/>
      <c r="CV396" s="198"/>
      <c r="CW396" s="198"/>
      <c r="CX396" s="198"/>
      <c r="CY396" s="198"/>
      <c r="CZ396" s="198"/>
      <c r="DA396" s="198"/>
      <c r="DB396" s="198"/>
      <c r="DC396" s="198"/>
      <c r="DD396" s="198"/>
      <c r="DE396" s="198"/>
      <c r="DF396" s="198"/>
      <c r="DG396" s="198"/>
      <c r="DH396" s="198"/>
      <c r="DI396" s="198"/>
      <c r="DJ396" s="198"/>
      <c r="DK396" s="198"/>
      <c r="DL396" s="198"/>
      <c r="DM396" s="198"/>
      <c r="DN396" s="198"/>
      <c r="DO396" s="198"/>
      <c r="DP396" s="198"/>
      <c r="DQ396" s="198"/>
      <c r="DR396" s="198"/>
      <c r="DS396" s="198"/>
      <c r="DT396" s="198"/>
      <c r="DU396" s="198"/>
      <c r="DV396" s="198"/>
      <c r="DW396" s="198"/>
      <c r="DX396" s="198"/>
      <c r="DY396" s="198"/>
      <c r="DZ396" s="198"/>
      <c r="EA396" s="198"/>
      <c r="EB396" s="198"/>
      <c r="EC396" s="198"/>
      <c r="ED396" s="198"/>
      <c r="EE396" s="198"/>
      <c r="EF396" s="198"/>
      <c r="EG396" s="198"/>
      <c r="EH396" s="198"/>
      <c r="EI396" s="198"/>
      <c r="EJ396" s="198"/>
      <c r="EK396" s="198"/>
      <c r="EL396" s="198"/>
      <c r="EM396" s="198"/>
      <c r="EN396" s="198"/>
      <c r="EO396" s="198"/>
      <c r="EP396" s="198"/>
      <c r="EQ396" s="198"/>
      <c r="ER396" s="198"/>
      <c r="ES396" s="198"/>
      <c r="ET396" s="198"/>
      <c r="EU396" s="198"/>
      <c r="EV396" s="198"/>
      <c r="EW396" s="198"/>
      <c r="EX396" s="198"/>
      <c r="EY396" s="198"/>
      <c r="EZ396" s="198"/>
      <c r="FA396" s="198"/>
      <c r="FB396" s="198"/>
      <c r="FC396" s="198"/>
      <c r="FD396" s="198"/>
      <c r="FE396" s="198"/>
      <c r="FF396" s="198"/>
      <c r="FG396" s="198"/>
      <c r="FH396" s="198"/>
      <c r="FI396" s="198"/>
      <c r="FJ396" s="198"/>
      <c r="FK396" s="198"/>
      <c r="FL396" s="198"/>
      <c r="FM396" s="198"/>
      <c r="FN396" s="198"/>
      <c r="FO396" s="198"/>
      <c r="FP396" s="198"/>
      <c r="FQ396" s="198"/>
      <c r="FR396" s="198"/>
      <c r="FS396" s="198"/>
      <c r="FT396" s="198"/>
      <c r="FU396" s="198"/>
      <c r="FV396" s="198"/>
      <c r="FW396" s="198"/>
    </row>
    <row r="397" spans="1:179" s="200" customFormat="1" ht="30" x14ac:dyDescent="0.25">
      <c r="A397" s="194">
        <f t="shared" si="5"/>
        <v>382</v>
      </c>
      <c r="B397" s="201" t="s">
        <v>297</v>
      </c>
      <c r="C397" s="196" t="s">
        <v>238</v>
      </c>
      <c r="D397" s="202">
        <v>0</v>
      </c>
      <c r="E397" s="202"/>
      <c r="F397" s="202">
        <v>0</v>
      </c>
      <c r="G397" s="202">
        <v>2014</v>
      </c>
      <c r="H397" s="202">
        <v>2015</v>
      </c>
      <c r="I397" s="202" t="s">
        <v>294</v>
      </c>
      <c r="J397" s="202" t="s">
        <v>294</v>
      </c>
      <c r="K397" s="202" t="s">
        <v>294</v>
      </c>
      <c r="L397" s="202" t="s">
        <v>294</v>
      </c>
      <c r="M397" s="198"/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8"/>
      <c r="Y397" s="198"/>
      <c r="Z397" s="198"/>
      <c r="AA397" s="198"/>
      <c r="AB397" s="198"/>
      <c r="AC397" s="198"/>
      <c r="AD397" s="198"/>
      <c r="AE397" s="198"/>
      <c r="AF397" s="198"/>
      <c r="AG397" s="198"/>
      <c r="AH397" s="198"/>
      <c r="AI397" s="198"/>
      <c r="AJ397" s="198"/>
      <c r="AK397" s="198"/>
      <c r="AL397" s="198"/>
      <c r="AM397" s="198"/>
      <c r="AN397" s="198"/>
      <c r="AO397" s="198"/>
      <c r="AP397" s="198"/>
      <c r="AQ397" s="198"/>
      <c r="AR397" s="198"/>
      <c r="AS397" s="198"/>
      <c r="AT397" s="198"/>
      <c r="AU397" s="198"/>
      <c r="AV397" s="198"/>
      <c r="AW397" s="198"/>
      <c r="AX397" s="198"/>
      <c r="AY397" s="198"/>
      <c r="AZ397" s="198"/>
      <c r="BA397" s="198"/>
      <c r="BB397" s="198"/>
      <c r="BC397" s="198"/>
      <c r="BD397" s="198"/>
      <c r="BE397" s="198"/>
      <c r="BF397" s="198"/>
      <c r="BG397" s="198"/>
      <c r="BH397" s="198"/>
      <c r="BI397" s="198"/>
      <c r="BJ397" s="198"/>
      <c r="BK397" s="198"/>
      <c r="BL397" s="198"/>
      <c r="BM397" s="198"/>
      <c r="BN397" s="198"/>
      <c r="BO397" s="198"/>
      <c r="BP397" s="198"/>
      <c r="BQ397" s="198"/>
      <c r="BR397" s="198"/>
      <c r="BS397" s="198"/>
      <c r="BT397" s="198"/>
      <c r="BU397" s="198"/>
      <c r="BV397" s="198"/>
      <c r="BW397" s="198"/>
      <c r="BX397" s="198"/>
      <c r="BY397" s="198"/>
      <c r="BZ397" s="198"/>
      <c r="CA397" s="198"/>
      <c r="CB397" s="198"/>
      <c r="CC397" s="198"/>
      <c r="CD397" s="198"/>
      <c r="CE397" s="198"/>
      <c r="CF397" s="198"/>
      <c r="CG397" s="198"/>
      <c r="CH397" s="198"/>
      <c r="CI397" s="198"/>
      <c r="CJ397" s="198"/>
      <c r="CK397" s="198"/>
      <c r="CL397" s="198"/>
      <c r="CM397" s="198"/>
      <c r="CN397" s="198"/>
      <c r="CO397" s="198"/>
      <c r="CP397" s="198"/>
      <c r="CQ397" s="198"/>
      <c r="CR397" s="198"/>
      <c r="CS397" s="198"/>
      <c r="CT397" s="198"/>
      <c r="CU397" s="198"/>
      <c r="CV397" s="198"/>
      <c r="CW397" s="198"/>
      <c r="CX397" s="198"/>
      <c r="CY397" s="198"/>
      <c r="CZ397" s="198"/>
      <c r="DA397" s="198"/>
      <c r="DB397" s="198"/>
      <c r="DC397" s="198"/>
      <c r="DD397" s="198"/>
      <c r="DE397" s="198"/>
      <c r="DF397" s="198"/>
      <c r="DG397" s="198"/>
      <c r="DH397" s="198"/>
      <c r="DI397" s="198"/>
      <c r="DJ397" s="198"/>
      <c r="DK397" s="198"/>
      <c r="DL397" s="198"/>
      <c r="DM397" s="198"/>
      <c r="DN397" s="198"/>
      <c r="DO397" s="198"/>
      <c r="DP397" s="198"/>
      <c r="DQ397" s="198"/>
      <c r="DR397" s="198"/>
      <c r="DS397" s="198"/>
      <c r="DT397" s="198"/>
      <c r="DU397" s="198"/>
      <c r="DV397" s="198"/>
      <c r="DW397" s="198"/>
      <c r="DX397" s="198"/>
      <c r="DY397" s="198"/>
      <c r="DZ397" s="198"/>
      <c r="EA397" s="198"/>
      <c r="EB397" s="198"/>
      <c r="EC397" s="198"/>
      <c r="ED397" s="198"/>
      <c r="EE397" s="198"/>
      <c r="EF397" s="198"/>
      <c r="EG397" s="198"/>
      <c r="EH397" s="198"/>
      <c r="EI397" s="198"/>
      <c r="EJ397" s="198"/>
      <c r="EK397" s="198"/>
      <c r="EL397" s="198"/>
      <c r="EM397" s="198"/>
      <c r="EN397" s="198"/>
      <c r="EO397" s="198"/>
      <c r="EP397" s="198"/>
      <c r="EQ397" s="198"/>
      <c r="ER397" s="198"/>
      <c r="ES397" s="198"/>
      <c r="ET397" s="198"/>
      <c r="EU397" s="198"/>
      <c r="EV397" s="198"/>
      <c r="EW397" s="198"/>
      <c r="EX397" s="198"/>
      <c r="EY397" s="198"/>
      <c r="EZ397" s="198"/>
      <c r="FA397" s="198"/>
      <c r="FB397" s="198"/>
      <c r="FC397" s="198"/>
      <c r="FD397" s="198"/>
      <c r="FE397" s="198"/>
      <c r="FF397" s="198"/>
      <c r="FG397" s="198"/>
      <c r="FH397" s="198"/>
      <c r="FI397" s="198"/>
      <c r="FJ397" s="198"/>
      <c r="FK397" s="198"/>
      <c r="FL397" s="198"/>
      <c r="FM397" s="198"/>
      <c r="FN397" s="198"/>
      <c r="FO397" s="198"/>
      <c r="FP397" s="198"/>
      <c r="FQ397" s="198"/>
      <c r="FR397" s="198"/>
      <c r="FS397" s="198"/>
      <c r="FT397" s="198"/>
      <c r="FU397" s="198"/>
      <c r="FV397" s="198"/>
      <c r="FW397" s="198"/>
    </row>
    <row r="398" spans="1:179" s="200" customFormat="1" ht="30" x14ac:dyDescent="0.25">
      <c r="A398" s="194">
        <f t="shared" si="5"/>
        <v>383</v>
      </c>
      <c r="B398" s="201" t="s">
        <v>298</v>
      </c>
      <c r="C398" s="196" t="s">
        <v>238</v>
      </c>
      <c r="D398" s="202">
        <v>0</v>
      </c>
      <c r="E398" s="202"/>
      <c r="F398" s="202">
        <v>0</v>
      </c>
      <c r="G398" s="202">
        <v>2014</v>
      </c>
      <c r="H398" s="202">
        <v>2015</v>
      </c>
      <c r="I398" s="202" t="s">
        <v>294</v>
      </c>
      <c r="J398" s="202" t="s">
        <v>294</v>
      </c>
      <c r="K398" s="202" t="s">
        <v>294</v>
      </c>
      <c r="L398" s="202" t="s">
        <v>294</v>
      </c>
      <c r="M398" s="198"/>
      <c r="N398" s="198"/>
      <c r="O398" s="198"/>
      <c r="P398" s="198"/>
      <c r="Q398" s="198"/>
      <c r="R398" s="198"/>
      <c r="S398" s="198"/>
      <c r="T398" s="198"/>
      <c r="U398" s="198"/>
      <c r="V398" s="198"/>
      <c r="W398" s="198"/>
      <c r="X398" s="198"/>
      <c r="Y398" s="198"/>
      <c r="Z398" s="198"/>
      <c r="AA398" s="198"/>
      <c r="AB398" s="198"/>
      <c r="AC398" s="198"/>
      <c r="AD398" s="198"/>
      <c r="AE398" s="198"/>
      <c r="AF398" s="198"/>
      <c r="AG398" s="198"/>
      <c r="AH398" s="198"/>
      <c r="AI398" s="198"/>
      <c r="AJ398" s="198"/>
      <c r="AK398" s="198"/>
      <c r="AL398" s="198"/>
      <c r="AM398" s="198"/>
      <c r="AN398" s="198"/>
      <c r="AO398" s="198"/>
      <c r="AP398" s="198"/>
      <c r="AQ398" s="198"/>
      <c r="AR398" s="198"/>
      <c r="AS398" s="198"/>
      <c r="AT398" s="198"/>
      <c r="AU398" s="198"/>
      <c r="AV398" s="198"/>
      <c r="AW398" s="198"/>
      <c r="AX398" s="198"/>
      <c r="AY398" s="198"/>
      <c r="AZ398" s="198"/>
      <c r="BA398" s="198"/>
      <c r="BB398" s="198"/>
      <c r="BC398" s="198"/>
      <c r="BD398" s="198"/>
      <c r="BE398" s="198"/>
      <c r="BF398" s="198"/>
      <c r="BG398" s="198"/>
      <c r="BH398" s="198"/>
      <c r="BI398" s="198"/>
      <c r="BJ398" s="198"/>
      <c r="BK398" s="198"/>
      <c r="BL398" s="198"/>
      <c r="BM398" s="198"/>
      <c r="BN398" s="198"/>
      <c r="BO398" s="198"/>
      <c r="BP398" s="198"/>
      <c r="BQ398" s="198"/>
      <c r="BR398" s="198"/>
      <c r="BS398" s="198"/>
      <c r="BT398" s="198"/>
      <c r="BU398" s="198"/>
      <c r="BV398" s="198"/>
      <c r="BW398" s="198"/>
      <c r="BX398" s="198"/>
      <c r="BY398" s="198"/>
      <c r="BZ398" s="198"/>
      <c r="CA398" s="198"/>
      <c r="CB398" s="198"/>
      <c r="CC398" s="198"/>
      <c r="CD398" s="198"/>
      <c r="CE398" s="198"/>
      <c r="CF398" s="198"/>
      <c r="CG398" s="198"/>
      <c r="CH398" s="198"/>
      <c r="CI398" s="198"/>
      <c r="CJ398" s="198"/>
      <c r="CK398" s="198"/>
      <c r="CL398" s="198"/>
      <c r="CM398" s="198"/>
      <c r="CN398" s="198"/>
      <c r="CO398" s="198"/>
      <c r="CP398" s="198"/>
      <c r="CQ398" s="198"/>
      <c r="CR398" s="198"/>
      <c r="CS398" s="198"/>
      <c r="CT398" s="198"/>
      <c r="CU398" s="198"/>
      <c r="CV398" s="198"/>
      <c r="CW398" s="198"/>
      <c r="CX398" s="198"/>
      <c r="CY398" s="198"/>
      <c r="CZ398" s="198"/>
      <c r="DA398" s="198"/>
      <c r="DB398" s="198"/>
      <c r="DC398" s="198"/>
      <c r="DD398" s="198"/>
      <c r="DE398" s="198"/>
      <c r="DF398" s="198"/>
      <c r="DG398" s="198"/>
      <c r="DH398" s="198"/>
      <c r="DI398" s="198"/>
      <c r="DJ398" s="198"/>
      <c r="DK398" s="198"/>
      <c r="DL398" s="198"/>
      <c r="DM398" s="198"/>
      <c r="DN398" s="198"/>
      <c r="DO398" s="198"/>
      <c r="DP398" s="198"/>
      <c r="DQ398" s="198"/>
      <c r="DR398" s="198"/>
      <c r="DS398" s="198"/>
      <c r="DT398" s="198"/>
      <c r="DU398" s="198"/>
      <c r="DV398" s="198"/>
      <c r="DW398" s="198"/>
      <c r="DX398" s="198"/>
      <c r="DY398" s="198"/>
      <c r="DZ398" s="198"/>
      <c r="EA398" s="198"/>
      <c r="EB398" s="198"/>
      <c r="EC398" s="198"/>
      <c r="ED398" s="198"/>
      <c r="EE398" s="198"/>
      <c r="EF398" s="198"/>
      <c r="EG398" s="198"/>
      <c r="EH398" s="198"/>
      <c r="EI398" s="198"/>
      <c r="EJ398" s="198"/>
      <c r="EK398" s="198"/>
      <c r="EL398" s="198"/>
      <c r="EM398" s="198"/>
      <c r="EN398" s="198"/>
      <c r="EO398" s="198"/>
      <c r="EP398" s="198"/>
      <c r="EQ398" s="198"/>
      <c r="ER398" s="198"/>
      <c r="ES398" s="198"/>
      <c r="ET398" s="198"/>
      <c r="EU398" s="198"/>
      <c r="EV398" s="198"/>
      <c r="EW398" s="198"/>
      <c r="EX398" s="198"/>
      <c r="EY398" s="198"/>
      <c r="EZ398" s="198"/>
      <c r="FA398" s="198"/>
      <c r="FB398" s="198"/>
      <c r="FC398" s="198"/>
      <c r="FD398" s="198"/>
      <c r="FE398" s="198"/>
      <c r="FF398" s="198"/>
      <c r="FG398" s="198"/>
      <c r="FH398" s="198"/>
      <c r="FI398" s="198"/>
      <c r="FJ398" s="198"/>
      <c r="FK398" s="198"/>
      <c r="FL398" s="198"/>
      <c r="FM398" s="198"/>
      <c r="FN398" s="198"/>
      <c r="FO398" s="198"/>
      <c r="FP398" s="198"/>
      <c r="FQ398" s="198"/>
      <c r="FR398" s="198"/>
      <c r="FS398" s="198"/>
      <c r="FT398" s="198"/>
      <c r="FU398" s="198"/>
      <c r="FV398" s="198"/>
      <c r="FW398" s="198"/>
    </row>
    <row r="399" spans="1:179" s="200" customFormat="1" ht="30" x14ac:dyDescent="0.25">
      <c r="A399" s="194">
        <f t="shared" si="5"/>
        <v>384</v>
      </c>
      <c r="B399" s="201" t="s">
        <v>299</v>
      </c>
      <c r="C399" s="196" t="s">
        <v>238</v>
      </c>
      <c r="D399" s="202">
        <v>0</v>
      </c>
      <c r="E399" s="202"/>
      <c r="F399" s="202">
        <v>0</v>
      </c>
      <c r="G399" s="202">
        <v>2014</v>
      </c>
      <c r="H399" s="202">
        <v>2015</v>
      </c>
      <c r="I399" s="202" t="s">
        <v>294</v>
      </c>
      <c r="J399" s="202" t="s">
        <v>294</v>
      </c>
      <c r="K399" s="202" t="s">
        <v>294</v>
      </c>
      <c r="L399" s="202" t="s">
        <v>294</v>
      </c>
      <c r="M399" s="198"/>
      <c r="N399" s="198"/>
      <c r="O399" s="198"/>
      <c r="P399" s="198"/>
      <c r="Q399" s="198"/>
      <c r="R399" s="198"/>
      <c r="S399" s="198"/>
      <c r="T399" s="198"/>
      <c r="U399" s="198"/>
      <c r="V399" s="198"/>
      <c r="W399" s="198"/>
      <c r="X399" s="198"/>
      <c r="Y399" s="198"/>
      <c r="Z399" s="198"/>
      <c r="AA399" s="198"/>
      <c r="AB399" s="198"/>
      <c r="AC399" s="198"/>
      <c r="AD399" s="198"/>
      <c r="AE399" s="198"/>
      <c r="AF399" s="198"/>
      <c r="AG399" s="198"/>
      <c r="AH399" s="198"/>
      <c r="AI399" s="198"/>
      <c r="AJ399" s="198"/>
      <c r="AK399" s="198"/>
      <c r="AL399" s="198"/>
      <c r="AM399" s="198"/>
      <c r="AN399" s="198"/>
      <c r="AO399" s="198"/>
      <c r="AP399" s="198"/>
      <c r="AQ399" s="198"/>
      <c r="AR399" s="198"/>
      <c r="AS399" s="198"/>
      <c r="AT399" s="198"/>
      <c r="AU399" s="198"/>
      <c r="AV399" s="198"/>
      <c r="AW399" s="198"/>
      <c r="AX399" s="198"/>
      <c r="AY399" s="198"/>
      <c r="AZ399" s="198"/>
      <c r="BA399" s="198"/>
      <c r="BB399" s="198"/>
      <c r="BC399" s="198"/>
      <c r="BD399" s="198"/>
      <c r="BE399" s="198"/>
      <c r="BF399" s="198"/>
      <c r="BG399" s="198"/>
      <c r="BH399" s="198"/>
      <c r="BI399" s="198"/>
      <c r="BJ399" s="198"/>
      <c r="BK399" s="198"/>
      <c r="BL399" s="198"/>
      <c r="BM399" s="198"/>
      <c r="BN399" s="198"/>
      <c r="BO399" s="198"/>
      <c r="BP399" s="198"/>
      <c r="BQ399" s="198"/>
      <c r="BR399" s="198"/>
      <c r="BS399" s="198"/>
      <c r="BT399" s="198"/>
      <c r="BU399" s="198"/>
      <c r="BV399" s="198"/>
      <c r="BW399" s="198"/>
      <c r="BX399" s="198"/>
      <c r="BY399" s="198"/>
      <c r="BZ399" s="198"/>
      <c r="CA399" s="198"/>
      <c r="CB399" s="198"/>
      <c r="CC399" s="198"/>
      <c r="CD399" s="198"/>
      <c r="CE399" s="198"/>
      <c r="CF399" s="198"/>
      <c r="CG399" s="198"/>
      <c r="CH399" s="198"/>
      <c r="CI399" s="198"/>
      <c r="CJ399" s="198"/>
      <c r="CK399" s="198"/>
      <c r="CL399" s="198"/>
      <c r="CM399" s="198"/>
      <c r="CN399" s="198"/>
      <c r="CO399" s="198"/>
      <c r="CP399" s="198"/>
      <c r="CQ399" s="198"/>
      <c r="CR399" s="198"/>
      <c r="CS399" s="198"/>
      <c r="CT399" s="198"/>
      <c r="CU399" s="198"/>
      <c r="CV399" s="198"/>
      <c r="CW399" s="198"/>
      <c r="CX399" s="198"/>
      <c r="CY399" s="198"/>
      <c r="CZ399" s="198"/>
      <c r="DA399" s="198"/>
      <c r="DB399" s="198"/>
      <c r="DC399" s="198"/>
      <c r="DD399" s="198"/>
      <c r="DE399" s="198"/>
      <c r="DF399" s="198"/>
      <c r="DG399" s="198"/>
      <c r="DH399" s="198"/>
      <c r="DI399" s="198"/>
      <c r="DJ399" s="198"/>
      <c r="DK399" s="198"/>
      <c r="DL399" s="198"/>
      <c r="DM399" s="198"/>
      <c r="DN399" s="198"/>
      <c r="DO399" s="198"/>
      <c r="DP399" s="198"/>
      <c r="DQ399" s="198"/>
      <c r="DR399" s="198"/>
      <c r="DS399" s="198"/>
      <c r="DT399" s="198"/>
      <c r="DU399" s="198"/>
      <c r="DV399" s="198"/>
      <c r="DW399" s="198"/>
      <c r="DX399" s="198"/>
      <c r="DY399" s="198"/>
      <c r="DZ399" s="198"/>
      <c r="EA399" s="198"/>
      <c r="EB399" s="198"/>
      <c r="EC399" s="198"/>
      <c r="ED399" s="198"/>
      <c r="EE399" s="198"/>
      <c r="EF399" s="198"/>
      <c r="EG399" s="198"/>
      <c r="EH399" s="198"/>
      <c r="EI399" s="198"/>
      <c r="EJ399" s="198"/>
      <c r="EK399" s="198"/>
      <c r="EL399" s="198"/>
      <c r="EM399" s="198"/>
      <c r="EN399" s="198"/>
      <c r="EO399" s="198"/>
      <c r="EP399" s="198"/>
      <c r="EQ399" s="198"/>
      <c r="ER399" s="198"/>
      <c r="ES399" s="198"/>
      <c r="ET399" s="198"/>
      <c r="EU399" s="198"/>
      <c r="EV399" s="198"/>
      <c r="EW399" s="198"/>
      <c r="EX399" s="198"/>
      <c r="EY399" s="198"/>
      <c r="EZ399" s="198"/>
      <c r="FA399" s="198"/>
      <c r="FB399" s="198"/>
      <c r="FC399" s="198"/>
      <c r="FD399" s="198"/>
      <c r="FE399" s="198"/>
      <c r="FF399" s="198"/>
      <c r="FG399" s="198"/>
      <c r="FH399" s="198"/>
      <c r="FI399" s="198"/>
      <c r="FJ399" s="198"/>
      <c r="FK399" s="198"/>
      <c r="FL399" s="198"/>
      <c r="FM399" s="198"/>
      <c r="FN399" s="198"/>
      <c r="FO399" s="198"/>
      <c r="FP399" s="198"/>
      <c r="FQ399" s="198"/>
      <c r="FR399" s="198"/>
      <c r="FS399" s="198"/>
      <c r="FT399" s="198"/>
      <c r="FU399" s="198"/>
      <c r="FV399" s="198"/>
      <c r="FW399" s="198"/>
    </row>
    <row r="400" spans="1:179" s="200" customFormat="1" ht="45" x14ac:dyDescent="0.25">
      <c r="A400" s="194">
        <f t="shared" si="5"/>
        <v>385</v>
      </c>
      <c r="B400" s="201" t="s">
        <v>300</v>
      </c>
      <c r="C400" s="196" t="s">
        <v>238</v>
      </c>
      <c r="D400" s="202">
        <v>0</v>
      </c>
      <c r="E400" s="202"/>
      <c r="F400" s="202">
        <v>15.6</v>
      </c>
      <c r="G400" s="202">
        <v>2013</v>
      </c>
      <c r="H400" s="202">
        <v>2014</v>
      </c>
      <c r="I400" s="202" t="s">
        <v>265</v>
      </c>
      <c r="J400" s="202" t="s">
        <v>294</v>
      </c>
      <c r="K400" s="202" t="s">
        <v>294</v>
      </c>
      <c r="L400" s="202" t="s">
        <v>294</v>
      </c>
      <c r="M400" s="198"/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8"/>
      <c r="Y400" s="198"/>
      <c r="Z400" s="198"/>
      <c r="AA400" s="198"/>
      <c r="AB400" s="198"/>
      <c r="AC400" s="198"/>
      <c r="AD400" s="198"/>
      <c r="AE400" s="198"/>
      <c r="AF400" s="198"/>
      <c r="AG400" s="198"/>
      <c r="AH400" s="198"/>
      <c r="AI400" s="198"/>
      <c r="AJ400" s="198"/>
      <c r="AK400" s="198"/>
      <c r="AL400" s="198"/>
      <c r="AM400" s="198"/>
      <c r="AN400" s="198"/>
      <c r="AO400" s="198"/>
      <c r="AP400" s="198"/>
      <c r="AQ400" s="198"/>
      <c r="AR400" s="198"/>
      <c r="AS400" s="198"/>
      <c r="AT400" s="198"/>
      <c r="AU400" s="198"/>
      <c r="AV400" s="198"/>
      <c r="AW400" s="198"/>
      <c r="AX400" s="198"/>
      <c r="AY400" s="198"/>
      <c r="AZ400" s="198"/>
      <c r="BA400" s="198"/>
      <c r="BB400" s="198"/>
      <c r="BC400" s="198"/>
      <c r="BD400" s="198"/>
      <c r="BE400" s="198"/>
      <c r="BF400" s="198"/>
      <c r="BG400" s="198"/>
      <c r="BH400" s="198"/>
      <c r="BI400" s="198"/>
      <c r="BJ400" s="198"/>
      <c r="BK400" s="198"/>
      <c r="BL400" s="198"/>
      <c r="BM400" s="198"/>
      <c r="BN400" s="198"/>
      <c r="BO400" s="198"/>
      <c r="BP400" s="198"/>
      <c r="BQ400" s="198"/>
      <c r="BR400" s="198"/>
      <c r="BS400" s="198"/>
      <c r="BT400" s="198"/>
      <c r="BU400" s="198"/>
      <c r="BV400" s="198"/>
      <c r="BW400" s="198"/>
      <c r="BX400" s="198"/>
      <c r="BY400" s="198"/>
      <c r="BZ400" s="198"/>
      <c r="CA400" s="198"/>
      <c r="CB400" s="198"/>
      <c r="CC400" s="198"/>
      <c r="CD400" s="198"/>
      <c r="CE400" s="198"/>
      <c r="CF400" s="198"/>
      <c r="CG400" s="198"/>
      <c r="CH400" s="198"/>
      <c r="CI400" s="198"/>
      <c r="CJ400" s="198"/>
      <c r="CK400" s="198"/>
      <c r="CL400" s="198"/>
      <c r="CM400" s="198"/>
      <c r="CN400" s="198"/>
      <c r="CO400" s="198"/>
      <c r="CP400" s="198"/>
      <c r="CQ400" s="198"/>
      <c r="CR400" s="198"/>
      <c r="CS400" s="198"/>
      <c r="CT400" s="198"/>
      <c r="CU400" s="198"/>
      <c r="CV400" s="198"/>
      <c r="CW400" s="198"/>
      <c r="CX400" s="198"/>
      <c r="CY400" s="198"/>
      <c r="CZ400" s="198"/>
      <c r="DA400" s="198"/>
      <c r="DB400" s="198"/>
      <c r="DC400" s="198"/>
      <c r="DD400" s="198"/>
      <c r="DE400" s="198"/>
      <c r="DF400" s="198"/>
      <c r="DG400" s="198"/>
      <c r="DH400" s="198"/>
      <c r="DI400" s="198"/>
      <c r="DJ400" s="198"/>
      <c r="DK400" s="198"/>
      <c r="DL400" s="198"/>
      <c r="DM400" s="198"/>
      <c r="DN400" s="198"/>
      <c r="DO400" s="198"/>
      <c r="DP400" s="198"/>
      <c r="DQ400" s="198"/>
      <c r="DR400" s="198"/>
      <c r="DS400" s="198"/>
      <c r="DT400" s="198"/>
      <c r="DU400" s="198"/>
      <c r="DV400" s="198"/>
      <c r="DW400" s="198"/>
      <c r="DX400" s="198"/>
      <c r="DY400" s="198"/>
      <c r="DZ400" s="198"/>
      <c r="EA400" s="198"/>
      <c r="EB400" s="198"/>
      <c r="EC400" s="198"/>
      <c r="ED400" s="198"/>
      <c r="EE400" s="198"/>
      <c r="EF400" s="198"/>
      <c r="EG400" s="198"/>
      <c r="EH400" s="198"/>
      <c r="EI400" s="198"/>
      <c r="EJ400" s="198"/>
      <c r="EK400" s="198"/>
      <c r="EL400" s="198"/>
      <c r="EM400" s="198"/>
      <c r="EN400" s="198"/>
      <c r="EO400" s="198"/>
      <c r="EP400" s="198"/>
      <c r="EQ400" s="198"/>
      <c r="ER400" s="198"/>
      <c r="ES400" s="198"/>
      <c r="ET400" s="198"/>
      <c r="EU400" s="198"/>
      <c r="EV400" s="198"/>
      <c r="EW400" s="198"/>
      <c r="EX400" s="198"/>
      <c r="EY400" s="198"/>
      <c r="EZ400" s="198"/>
      <c r="FA400" s="198"/>
      <c r="FB400" s="198"/>
      <c r="FC400" s="198"/>
      <c r="FD400" s="198"/>
      <c r="FE400" s="198"/>
      <c r="FF400" s="198"/>
      <c r="FG400" s="198"/>
      <c r="FH400" s="198"/>
      <c r="FI400" s="198"/>
      <c r="FJ400" s="198"/>
      <c r="FK400" s="198"/>
      <c r="FL400" s="198"/>
      <c r="FM400" s="198"/>
      <c r="FN400" s="198"/>
      <c r="FO400" s="198"/>
      <c r="FP400" s="198"/>
      <c r="FQ400" s="198"/>
      <c r="FR400" s="198"/>
      <c r="FS400" s="198"/>
      <c r="FT400" s="198"/>
      <c r="FU400" s="198"/>
      <c r="FV400" s="198"/>
      <c r="FW400" s="198"/>
    </row>
    <row r="401" spans="1:179" s="200" customFormat="1" ht="60" x14ac:dyDescent="0.25">
      <c r="A401" s="194">
        <f t="shared" si="5"/>
        <v>386</v>
      </c>
      <c r="B401" s="201" t="s">
        <v>301</v>
      </c>
      <c r="C401" s="196" t="s">
        <v>238</v>
      </c>
      <c r="D401" s="202">
        <v>0</v>
      </c>
      <c r="E401" s="202"/>
      <c r="F401" s="202">
        <v>15.8</v>
      </c>
      <c r="G401" s="202">
        <v>2014</v>
      </c>
      <c r="H401" s="202">
        <v>2014</v>
      </c>
      <c r="I401" s="202" t="s">
        <v>265</v>
      </c>
      <c r="J401" s="202" t="s">
        <v>294</v>
      </c>
      <c r="K401" s="202" t="s">
        <v>294</v>
      </c>
      <c r="L401" s="202" t="s">
        <v>294</v>
      </c>
      <c r="M401" s="198"/>
      <c r="N401" s="198"/>
      <c r="O401" s="198"/>
      <c r="P401" s="198"/>
      <c r="Q401" s="198"/>
      <c r="R401" s="198"/>
      <c r="S401" s="198"/>
      <c r="T401" s="198"/>
      <c r="U401" s="198"/>
      <c r="V401" s="198"/>
      <c r="W401" s="198"/>
      <c r="X401" s="198"/>
      <c r="Y401" s="198"/>
      <c r="Z401" s="198"/>
      <c r="AA401" s="198"/>
      <c r="AB401" s="198"/>
      <c r="AC401" s="198"/>
      <c r="AD401" s="198"/>
      <c r="AE401" s="198"/>
      <c r="AF401" s="198"/>
      <c r="AG401" s="198"/>
      <c r="AH401" s="198"/>
      <c r="AI401" s="198"/>
      <c r="AJ401" s="198"/>
      <c r="AK401" s="198"/>
      <c r="AL401" s="198"/>
      <c r="AM401" s="198"/>
      <c r="AN401" s="198"/>
      <c r="AO401" s="198"/>
      <c r="AP401" s="198"/>
      <c r="AQ401" s="198"/>
      <c r="AR401" s="198"/>
      <c r="AS401" s="198"/>
      <c r="AT401" s="198"/>
      <c r="AU401" s="198"/>
      <c r="AV401" s="198"/>
      <c r="AW401" s="198"/>
      <c r="AX401" s="198"/>
      <c r="AY401" s="198"/>
      <c r="AZ401" s="198"/>
      <c r="BA401" s="198"/>
      <c r="BB401" s="198"/>
      <c r="BC401" s="198"/>
      <c r="BD401" s="198"/>
      <c r="BE401" s="198"/>
      <c r="BF401" s="198"/>
      <c r="BG401" s="198"/>
      <c r="BH401" s="198"/>
      <c r="BI401" s="198"/>
      <c r="BJ401" s="198"/>
      <c r="BK401" s="198"/>
      <c r="BL401" s="198"/>
      <c r="BM401" s="198"/>
      <c r="BN401" s="198"/>
      <c r="BO401" s="198"/>
      <c r="BP401" s="198"/>
      <c r="BQ401" s="198"/>
      <c r="BR401" s="198"/>
      <c r="BS401" s="198"/>
      <c r="BT401" s="198"/>
      <c r="BU401" s="198"/>
      <c r="BV401" s="198"/>
      <c r="BW401" s="198"/>
      <c r="BX401" s="198"/>
      <c r="BY401" s="198"/>
      <c r="BZ401" s="198"/>
      <c r="CA401" s="198"/>
      <c r="CB401" s="198"/>
      <c r="CC401" s="198"/>
      <c r="CD401" s="198"/>
      <c r="CE401" s="198"/>
      <c r="CF401" s="198"/>
      <c r="CG401" s="198"/>
      <c r="CH401" s="198"/>
      <c r="CI401" s="198"/>
      <c r="CJ401" s="198"/>
      <c r="CK401" s="198"/>
      <c r="CL401" s="198"/>
      <c r="CM401" s="198"/>
      <c r="CN401" s="198"/>
      <c r="CO401" s="198"/>
      <c r="CP401" s="198"/>
      <c r="CQ401" s="198"/>
      <c r="CR401" s="198"/>
      <c r="CS401" s="198"/>
      <c r="CT401" s="198"/>
      <c r="CU401" s="198"/>
      <c r="CV401" s="198"/>
      <c r="CW401" s="198"/>
      <c r="CX401" s="198"/>
      <c r="CY401" s="198"/>
      <c r="CZ401" s="198"/>
      <c r="DA401" s="198"/>
      <c r="DB401" s="198"/>
      <c r="DC401" s="198"/>
      <c r="DD401" s="198"/>
      <c r="DE401" s="198"/>
      <c r="DF401" s="198"/>
      <c r="DG401" s="198"/>
      <c r="DH401" s="198"/>
      <c r="DI401" s="198"/>
      <c r="DJ401" s="198"/>
      <c r="DK401" s="198"/>
      <c r="DL401" s="198"/>
      <c r="DM401" s="198"/>
      <c r="DN401" s="198"/>
      <c r="DO401" s="198"/>
      <c r="DP401" s="198"/>
      <c r="DQ401" s="198"/>
      <c r="DR401" s="198"/>
      <c r="DS401" s="198"/>
      <c r="DT401" s="198"/>
      <c r="DU401" s="198"/>
      <c r="DV401" s="198"/>
      <c r="DW401" s="198"/>
      <c r="DX401" s="198"/>
      <c r="DY401" s="198"/>
      <c r="DZ401" s="198"/>
      <c r="EA401" s="198"/>
      <c r="EB401" s="198"/>
      <c r="EC401" s="198"/>
      <c r="ED401" s="198"/>
      <c r="EE401" s="198"/>
      <c r="EF401" s="198"/>
      <c r="EG401" s="198"/>
      <c r="EH401" s="198"/>
      <c r="EI401" s="198"/>
      <c r="EJ401" s="198"/>
      <c r="EK401" s="198"/>
      <c r="EL401" s="198"/>
      <c r="EM401" s="198"/>
      <c r="EN401" s="198"/>
      <c r="EO401" s="198"/>
      <c r="EP401" s="198"/>
      <c r="EQ401" s="198"/>
      <c r="ER401" s="198"/>
      <c r="ES401" s="198"/>
      <c r="ET401" s="198"/>
      <c r="EU401" s="198"/>
      <c r="EV401" s="198"/>
      <c r="EW401" s="198"/>
      <c r="EX401" s="198"/>
      <c r="EY401" s="198"/>
      <c r="EZ401" s="198"/>
      <c r="FA401" s="198"/>
      <c r="FB401" s="198"/>
      <c r="FC401" s="198"/>
      <c r="FD401" s="198"/>
      <c r="FE401" s="198"/>
      <c r="FF401" s="198"/>
      <c r="FG401" s="198"/>
      <c r="FH401" s="198"/>
      <c r="FI401" s="198"/>
      <c r="FJ401" s="198"/>
      <c r="FK401" s="198"/>
      <c r="FL401" s="198"/>
      <c r="FM401" s="198"/>
      <c r="FN401" s="198"/>
      <c r="FO401" s="198"/>
      <c r="FP401" s="198"/>
      <c r="FQ401" s="198"/>
      <c r="FR401" s="198"/>
      <c r="FS401" s="198"/>
      <c r="FT401" s="198"/>
      <c r="FU401" s="198"/>
      <c r="FV401" s="198"/>
      <c r="FW401" s="198"/>
    </row>
    <row r="402" spans="1:179" s="200" customFormat="1" ht="75" x14ac:dyDescent="0.25">
      <c r="A402" s="194">
        <f t="shared" ref="A402:A465" si="6">A401+1</f>
        <v>387</v>
      </c>
      <c r="B402" s="201" t="s">
        <v>302</v>
      </c>
      <c r="C402" s="196" t="s">
        <v>238</v>
      </c>
      <c r="D402" s="202">
        <v>0</v>
      </c>
      <c r="E402" s="202"/>
      <c r="F402" s="202">
        <v>8.81</v>
      </c>
      <c r="G402" s="202">
        <v>2013</v>
      </c>
      <c r="H402" s="202">
        <v>2015</v>
      </c>
      <c r="I402" s="202" t="s">
        <v>265</v>
      </c>
      <c r="J402" s="202" t="s">
        <v>294</v>
      </c>
      <c r="K402" s="202" t="s">
        <v>294</v>
      </c>
      <c r="L402" s="202" t="s">
        <v>294</v>
      </c>
      <c r="M402" s="198"/>
      <c r="N402" s="198"/>
      <c r="O402" s="198"/>
      <c r="P402" s="198"/>
      <c r="Q402" s="198"/>
      <c r="R402" s="198"/>
      <c r="S402" s="198"/>
      <c r="T402" s="198"/>
      <c r="U402" s="198"/>
      <c r="V402" s="198"/>
      <c r="W402" s="198"/>
      <c r="X402" s="198"/>
      <c r="Y402" s="198"/>
      <c r="Z402" s="198"/>
      <c r="AA402" s="198"/>
      <c r="AB402" s="198"/>
      <c r="AC402" s="198"/>
      <c r="AD402" s="198"/>
      <c r="AE402" s="198"/>
      <c r="AF402" s="198"/>
      <c r="AG402" s="198"/>
      <c r="AH402" s="198"/>
      <c r="AI402" s="198"/>
      <c r="AJ402" s="198"/>
      <c r="AK402" s="198"/>
      <c r="AL402" s="198"/>
      <c r="AM402" s="198"/>
      <c r="AN402" s="198"/>
      <c r="AO402" s="198"/>
      <c r="AP402" s="198"/>
      <c r="AQ402" s="198"/>
      <c r="AR402" s="198"/>
      <c r="AS402" s="198"/>
      <c r="AT402" s="198"/>
      <c r="AU402" s="198"/>
      <c r="AV402" s="198"/>
      <c r="AW402" s="198"/>
      <c r="AX402" s="198"/>
      <c r="AY402" s="198"/>
      <c r="AZ402" s="198"/>
      <c r="BA402" s="198"/>
      <c r="BB402" s="198"/>
      <c r="BC402" s="198"/>
      <c r="BD402" s="198"/>
      <c r="BE402" s="198"/>
      <c r="BF402" s="198"/>
      <c r="BG402" s="198"/>
      <c r="BH402" s="198"/>
      <c r="BI402" s="198"/>
      <c r="BJ402" s="198"/>
      <c r="BK402" s="198"/>
      <c r="BL402" s="198"/>
      <c r="BM402" s="198"/>
      <c r="BN402" s="198"/>
      <c r="BO402" s="198"/>
      <c r="BP402" s="198"/>
      <c r="BQ402" s="198"/>
      <c r="BR402" s="198"/>
      <c r="BS402" s="198"/>
      <c r="BT402" s="198"/>
      <c r="BU402" s="198"/>
      <c r="BV402" s="198"/>
      <c r="BW402" s="198"/>
      <c r="BX402" s="198"/>
      <c r="BY402" s="198"/>
      <c r="BZ402" s="198"/>
      <c r="CA402" s="198"/>
      <c r="CB402" s="198"/>
      <c r="CC402" s="198"/>
      <c r="CD402" s="198"/>
      <c r="CE402" s="198"/>
      <c r="CF402" s="198"/>
      <c r="CG402" s="198"/>
      <c r="CH402" s="198"/>
      <c r="CI402" s="198"/>
      <c r="CJ402" s="198"/>
      <c r="CK402" s="198"/>
      <c r="CL402" s="198"/>
      <c r="CM402" s="198"/>
      <c r="CN402" s="198"/>
      <c r="CO402" s="198"/>
      <c r="CP402" s="198"/>
      <c r="CQ402" s="198"/>
      <c r="CR402" s="198"/>
      <c r="CS402" s="198"/>
      <c r="CT402" s="198"/>
      <c r="CU402" s="198"/>
      <c r="CV402" s="198"/>
      <c r="CW402" s="198"/>
      <c r="CX402" s="198"/>
      <c r="CY402" s="198"/>
      <c r="CZ402" s="198"/>
      <c r="DA402" s="198"/>
      <c r="DB402" s="198"/>
      <c r="DC402" s="198"/>
      <c r="DD402" s="198"/>
      <c r="DE402" s="198"/>
      <c r="DF402" s="198"/>
      <c r="DG402" s="198"/>
      <c r="DH402" s="198"/>
      <c r="DI402" s="198"/>
      <c r="DJ402" s="198"/>
      <c r="DK402" s="198"/>
      <c r="DL402" s="198"/>
      <c r="DM402" s="198"/>
      <c r="DN402" s="198"/>
      <c r="DO402" s="198"/>
      <c r="DP402" s="198"/>
      <c r="DQ402" s="198"/>
      <c r="DR402" s="198"/>
      <c r="DS402" s="198"/>
      <c r="DT402" s="198"/>
      <c r="DU402" s="198"/>
      <c r="DV402" s="198"/>
      <c r="DW402" s="198"/>
      <c r="DX402" s="198"/>
      <c r="DY402" s="198"/>
      <c r="DZ402" s="198"/>
      <c r="EA402" s="198"/>
      <c r="EB402" s="198"/>
      <c r="EC402" s="198"/>
      <c r="ED402" s="198"/>
      <c r="EE402" s="198"/>
      <c r="EF402" s="198"/>
      <c r="EG402" s="198"/>
      <c r="EH402" s="198"/>
      <c r="EI402" s="198"/>
      <c r="EJ402" s="198"/>
      <c r="EK402" s="198"/>
      <c r="EL402" s="198"/>
      <c r="EM402" s="198"/>
      <c r="EN402" s="198"/>
      <c r="EO402" s="198"/>
      <c r="EP402" s="198"/>
      <c r="EQ402" s="198"/>
      <c r="ER402" s="198"/>
      <c r="ES402" s="198"/>
      <c r="ET402" s="198"/>
      <c r="EU402" s="198"/>
      <c r="EV402" s="198"/>
      <c r="EW402" s="198"/>
      <c r="EX402" s="198"/>
      <c r="EY402" s="198"/>
      <c r="EZ402" s="198"/>
      <c r="FA402" s="198"/>
      <c r="FB402" s="198"/>
      <c r="FC402" s="198"/>
      <c r="FD402" s="198"/>
      <c r="FE402" s="198"/>
      <c r="FF402" s="198"/>
      <c r="FG402" s="198"/>
      <c r="FH402" s="198"/>
      <c r="FI402" s="198"/>
      <c r="FJ402" s="198"/>
      <c r="FK402" s="198"/>
      <c r="FL402" s="198"/>
      <c r="FM402" s="198"/>
      <c r="FN402" s="198"/>
      <c r="FO402" s="198"/>
      <c r="FP402" s="198"/>
      <c r="FQ402" s="198"/>
      <c r="FR402" s="198"/>
      <c r="FS402" s="198"/>
      <c r="FT402" s="198"/>
      <c r="FU402" s="198"/>
      <c r="FV402" s="198"/>
      <c r="FW402" s="198"/>
    </row>
    <row r="403" spans="1:179" s="200" customFormat="1" ht="60" x14ac:dyDescent="0.25">
      <c r="A403" s="194">
        <f t="shared" si="6"/>
        <v>388</v>
      </c>
      <c r="B403" s="201" t="s">
        <v>303</v>
      </c>
      <c r="C403" s="196" t="s">
        <v>238</v>
      </c>
      <c r="D403" s="202">
        <v>0</v>
      </c>
      <c r="E403" s="202"/>
      <c r="F403" s="202">
        <v>35</v>
      </c>
      <c r="G403" s="202">
        <v>2014</v>
      </c>
      <c r="H403" s="202">
        <v>2014</v>
      </c>
      <c r="I403" s="202" t="s">
        <v>265</v>
      </c>
      <c r="J403" s="202" t="s">
        <v>294</v>
      </c>
      <c r="K403" s="202" t="s">
        <v>294</v>
      </c>
      <c r="L403" s="202" t="s">
        <v>294</v>
      </c>
      <c r="M403" s="198"/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8"/>
      <c r="Y403" s="198"/>
      <c r="Z403" s="198"/>
      <c r="AA403" s="198"/>
      <c r="AB403" s="198"/>
      <c r="AC403" s="198"/>
      <c r="AD403" s="198"/>
      <c r="AE403" s="198"/>
      <c r="AF403" s="198"/>
      <c r="AG403" s="198"/>
      <c r="AH403" s="198"/>
      <c r="AI403" s="198"/>
      <c r="AJ403" s="198"/>
      <c r="AK403" s="198"/>
      <c r="AL403" s="198"/>
      <c r="AM403" s="198"/>
      <c r="AN403" s="198"/>
      <c r="AO403" s="198"/>
      <c r="AP403" s="198"/>
      <c r="AQ403" s="198"/>
      <c r="AR403" s="198"/>
      <c r="AS403" s="198"/>
      <c r="AT403" s="198"/>
      <c r="AU403" s="198"/>
      <c r="AV403" s="198"/>
      <c r="AW403" s="198"/>
      <c r="AX403" s="198"/>
      <c r="AY403" s="198"/>
      <c r="AZ403" s="198"/>
      <c r="BA403" s="198"/>
      <c r="BB403" s="198"/>
      <c r="BC403" s="198"/>
      <c r="BD403" s="198"/>
      <c r="BE403" s="198"/>
      <c r="BF403" s="198"/>
      <c r="BG403" s="198"/>
      <c r="BH403" s="198"/>
      <c r="BI403" s="198"/>
      <c r="BJ403" s="198"/>
      <c r="BK403" s="198"/>
      <c r="BL403" s="198"/>
      <c r="BM403" s="198"/>
      <c r="BN403" s="198"/>
      <c r="BO403" s="198"/>
      <c r="BP403" s="198"/>
      <c r="BQ403" s="198"/>
      <c r="BR403" s="198"/>
      <c r="BS403" s="198"/>
      <c r="BT403" s="198"/>
      <c r="BU403" s="198"/>
      <c r="BV403" s="198"/>
      <c r="BW403" s="198"/>
      <c r="BX403" s="198"/>
      <c r="BY403" s="198"/>
      <c r="BZ403" s="198"/>
      <c r="CA403" s="198"/>
      <c r="CB403" s="198"/>
      <c r="CC403" s="198"/>
      <c r="CD403" s="198"/>
      <c r="CE403" s="198"/>
      <c r="CF403" s="198"/>
      <c r="CG403" s="198"/>
      <c r="CH403" s="198"/>
      <c r="CI403" s="198"/>
      <c r="CJ403" s="198"/>
      <c r="CK403" s="198"/>
      <c r="CL403" s="198"/>
      <c r="CM403" s="198"/>
      <c r="CN403" s="198"/>
      <c r="CO403" s="198"/>
      <c r="CP403" s="198"/>
      <c r="CQ403" s="198"/>
      <c r="CR403" s="198"/>
      <c r="CS403" s="198"/>
      <c r="CT403" s="198"/>
      <c r="CU403" s="198"/>
      <c r="CV403" s="198"/>
      <c r="CW403" s="198"/>
      <c r="CX403" s="198"/>
      <c r="CY403" s="198"/>
      <c r="CZ403" s="198"/>
      <c r="DA403" s="198"/>
      <c r="DB403" s="198"/>
      <c r="DC403" s="198"/>
      <c r="DD403" s="198"/>
      <c r="DE403" s="198"/>
      <c r="DF403" s="198"/>
      <c r="DG403" s="198"/>
      <c r="DH403" s="198"/>
      <c r="DI403" s="198"/>
      <c r="DJ403" s="198"/>
      <c r="DK403" s="198"/>
      <c r="DL403" s="198"/>
      <c r="DM403" s="198"/>
      <c r="DN403" s="198"/>
      <c r="DO403" s="198"/>
      <c r="DP403" s="198"/>
      <c r="DQ403" s="198"/>
      <c r="DR403" s="198"/>
      <c r="DS403" s="198"/>
      <c r="DT403" s="198"/>
      <c r="DU403" s="198"/>
      <c r="DV403" s="198"/>
      <c r="DW403" s="198"/>
      <c r="DX403" s="198"/>
      <c r="DY403" s="198"/>
      <c r="DZ403" s="198"/>
      <c r="EA403" s="198"/>
      <c r="EB403" s="198"/>
      <c r="EC403" s="198"/>
      <c r="ED403" s="198"/>
      <c r="EE403" s="198"/>
      <c r="EF403" s="198"/>
      <c r="EG403" s="198"/>
      <c r="EH403" s="198"/>
      <c r="EI403" s="198"/>
      <c r="EJ403" s="198"/>
      <c r="EK403" s="198"/>
      <c r="EL403" s="198"/>
      <c r="EM403" s="198"/>
      <c r="EN403" s="198"/>
      <c r="EO403" s="198"/>
      <c r="EP403" s="198"/>
      <c r="EQ403" s="198"/>
      <c r="ER403" s="198"/>
      <c r="ES403" s="198"/>
      <c r="ET403" s="198"/>
      <c r="EU403" s="198"/>
      <c r="EV403" s="198"/>
      <c r="EW403" s="198"/>
      <c r="EX403" s="198"/>
      <c r="EY403" s="198"/>
      <c r="EZ403" s="198"/>
      <c r="FA403" s="198"/>
      <c r="FB403" s="198"/>
      <c r="FC403" s="198"/>
      <c r="FD403" s="198"/>
      <c r="FE403" s="198"/>
      <c r="FF403" s="198"/>
      <c r="FG403" s="198"/>
      <c r="FH403" s="198"/>
      <c r="FI403" s="198"/>
      <c r="FJ403" s="198"/>
      <c r="FK403" s="198"/>
      <c r="FL403" s="198"/>
      <c r="FM403" s="198"/>
      <c r="FN403" s="198"/>
      <c r="FO403" s="198"/>
      <c r="FP403" s="198"/>
      <c r="FQ403" s="198"/>
      <c r="FR403" s="198"/>
      <c r="FS403" s="198"/>
      <c r="FT403" s="198"/>
      <c r="FU403" s="198"/>
      <c r="FV403" s="198"/>
      <c r="FW403" s="198"/>
    </row>
    <row r="404" spans="1:179" s="200" customFormat="1" ht="60" x14ac:dyDescent="0.25">
      <c r="A404" s="194">
        <f t="shared" si="6"/>
        <v>389</v>
      </c>
      <c r="B404" s="201" t="s">
        <v>304</v>
      </c>
      <c r="C404" s="196" t="s">
        <v>238</v>
      </c>
      <c r="D404" s="202">
        <v>0</v>
      </c>
      <c r="E404" s="202"/>
      <c r="F404" s="202">
        <v>25.6</v>
      </c>
      <c r="G404" s="202">
        <v>2015</v>
      </c>
      <c r="H404" s="202">
        <v>2015</v>
      </c>
      <c r="I404" s="202" t="s">
        <v>265</v>
      </c>
      <c r="J404" s="202" t="s">
        <v>294</v>
      </c>
      <c r="K404" s="202" t="s">
        <v>294</v>
      </c>
      <c r="L404" s="202" t="s">
        <v>294</v>
      </c>
      <c r="M404" s="198"/>
      <c r="N404" s="198"/>
      <c r="O404" s="198"/>
      <c r="P404" s="198"/>
      <c r="Q404" s="198"/>
      <c r="R404" s="198"/>
      <c r="S404" s="198"/>
      <c r="T404" s="198"/>
      <c r="U404" s="198"/>
      <c r="V404" s="198"/>
      <c r="W404" s="198"/>
      <c r="X404" s="198"/>
      <c r="Y404" s="198"/>
      <c r="Z404" s="198"/>
      <c r="AA404" s="198"/>
      <c r="AB404" s="198"/>
      <c r="AC404" s="198"/>
      <c r="AD404" s="198"/>
      <c r="AE404" s="198"/>
      <c r="AF404" s="198"/>
      <c r="AG404" s="198"/>
      <c r="AH404" s="198"/>
      <c r="AI404" s="198"/>
      <c r="AJ404" s="198"/>
      <c r="AK404" s="198"/>
      <c r="AL404" s="198"/>
      <c r="AM404" s="198"/>
      <c r="AN404" s="198"/>
      <c r="AO404" s="198"/>
      <c r="AP404" s="198"/>
      <c r="AQ404" s="198"/>
      <c r="AR404" s="198"/>
      <c r="AS404" s="198"/>
      <c r="AT404" s="198"/>
      <c r="AU404" s="198"/>
      <c r="AV404" s="198"/>
      <c r="AW404" s="198"/>
      <c r="AX404" s="198"/>
      <c r="AY404" s="198"/>
      <c r="AZ404" s="198"/>
      <c r="BA404" s="198"/>
      <c r="BB404" s="198"/>
      <c r="BC404" s="198"/>
      <c r="BD404" s="198"/>
      <c r="BE404" s="198"/>
      <c r="BF404" s="198"/>
      <c r="BG404" s="198"/>
      <c r="BH404" s="198"/>
      <c r="BI404" s="198"/>
      <c r="BJ404" s="198"/>
      <c r="BK404" s="198"/>
      <c r="BL404" s="198"/>
      <c r="BM404" s="198"/>
      <c r="BN404" s="198"/>
      <c r="BO404" s="198"/>
      <c r="BP404" s="198"/>
      <c r="BQ404" s="198"/>
      <c r="BR404" s="198"/>
      <c r="BS404" s="198"/>
      <c r="BT404" s="198"/>
      <c r="BU404" s="198"/>
      <c r="BV404" s="198"/>
      <c r="BW404" s="198"/>
      <c r="BX404" s="198"/>
      <c r="BY404" s="198"/>
      <c r="BZ404" s="198"/>
      <c r="CA404" s="198"/>
      <c r="CB404" s="198"/>
      <c r="CC404" s="198"/>
      <c r="CD404" s="198"/>
      <c r="CE404" s="198"/>
      <c r="CF404" s="198"/>
      <c r="CG404" s="198"/>
      <c r="CH404" s="198"/>
      <c r="CI404" s="198"/>
      <c r="CJ404" s="198"/>
      <c r="CK404" s="198"/>
      <c r="CL404" s="198"/>
      <c r="CM404" s="198"/>
      <c r="CN404" s="198"/>
      <c r="CO404" s="198"/>
      <c r="CP404" s="198"/>
      <c r="CQ404" s="198"/>
      <c r="CR404" s="198"/>
      <c r="CS404" s="198"/>
      <c r="CT404" s="198"/>
      <c r="CU404" s="198"/>
      <c r="CV404" s="198"/>
      <c r="CW404" s="198"/>
      <c r="CX404" s="198"/>
      <c r="CY404" s="198"/>
      <c r="CZ404" s="198"/>
      <c r="DA404" s="198"/>
      <c r="DB404" s="198"/>
      <c r="DC404" s="198"/>
      <c r="DD404" s="198"/>
      <c r="DE404" s="198"/>
      <c r="DF404" s="198"/>
      <c r="DG404" s="198"/>
      <c r="DH404" s="198"/>
      <c r="DI404" s="198"/>
      <c r="DJ404" s="198"/>
      <c r="DK404" s="198"/>
      <c r="DL404" s="198"/>
      <c r="DM404" s="198"/>
      <c r="DN404" s="198"/>
      <c r="DO404" s="198"/>
      <c r="DP404" s="198"/>
      <c r="DQ404" s="198"/>
      <c r="DR404" s="198"/>
      <c r="DS404" s="198"/>
      <c r="DT404" s="198"/>
      <c r="DU404" s="198"/>
      <c r="DV404" s="198"/>
      <c r="DW404" s="198"/>
      <c r="DX404" s="198"/>
      <c r="DY404" s="198"/>
      <c r="DZ404" s="198"/>
      <c r="EA404" s="198"/>
      <c r="EB404" s="198"/>
      <c r="EC404" s="198"/>
      <c r="ED404" s="198"/>
      <c r="EE404" s="198"/>
      <c r="EF404" s="198"/>
      <c r="EG404" s="198"/>
      <c r="EH404" s="198"/>
      <c r="EI404" s="198"/>
      <c r="EJ404" s="198"/>
      <c r="EK404" s="198"/>
      <c r="EL404" s="198"/>
      <c r="EM404" s="198"/>
      <c r="EN404" s="198"/>
      <c r="EO404" s="198"/>
      <c r="EP404" s="198"/>
      <c r="EQ404" s="198"/>
      <c r="ER404" s="198"/>
      <c r="ES404" s="198"/>
      <c r="ET404" s="198"/>
      <c r="EU404" s="198"/>
      <c r="EV404" s="198"/>
      <c r="EW404" s="198"/>
      <c r="EX404" s="198"/>
      <c r="EY404" s="198"/>
      <c r="EZ404" s="198"/>
      <c r="FA404" s="198"/>
      <c r="FB404" s="198"/>
      <c r="FC404" s="198"/>
      <c r="FD404" s="198"/>
      <c r="FE404" s="198"/>
      <c r="FF404" s="198"/>
      <c r="FG404" s="198"/>
      <c r="FH404" s="198"/>
      <c r="FI404" s="198"/>
      <c r="FJ404" s="198"/>
      <c r="FK404" s="198"/>
      <c r="FL404" s="198"/>
      <c r="FM404" s="198"/>
      <c r="FN404" s="198"/>
      <c r="FO404" s="198"/>
      <c r="FP404" s="198"/>
      <c r="FQ404" s="198"/>
      <c r="FR404" s="198"/>
      <c r="FS404" s="198"/>
      <c r="FT404" s="198"/>
      <c r="FU404" s="198"/>
      <c r="FV404" s="198"/>
      <c r="FW404" s="198"/>
    </row>
    <row r="405" spans="1:179" s="200" customFormat="1" ht="60" x14ac:dyDescent="0.25">
      <c r="A405" s="194">
        <f t="shared" si="6"/>
        <v>390</v>
      </c>
      <c r="B405" s="201" t="s">
        <v>305</v>
      </c>
      <c r="C405" s="196" t="s">
        <v>238</v>
      </c>
      <c r="D405" s="202">
        <v>0</v>
      </c>
      <c r="E405" s="202"/>
      <c r="F405" s="202">
        <v>12.8</v>
      </c>
      <c r="G405" s="202">
        <v>2015</v>
      </c>
      <c r="H405" s="202">
        <v>2015</v>
      </c>
      <c r="I405" s="202" t="s">
        <v>265</v>
      </c>
      <c r="J405" s="202" t="s">
        <v>294</v>
      </c>
      <c r="K405" s="202" t="s">
        <v>294</v>
      </c>
      <c r="L405" s="202" t="s">
        <v>294</v>
      </c>
      <c r="M405" s="198"/>
      <c r="N405" s="198"/>
      <c r="O405" s="198"/>
      <c r="P405" s="198"/>
      <c r="Q405" s="198"/>
      <c r="R405" s="198"/>
      <c r="S405" s="198"/>
      <c r="T405" s="198"/>
      <c r="U405" s="198"/>
      <c r="V405" s="198"/>
      <c r="W405" s="198"/>
      <c r="X405" s="198"/>
      <c r="Y405" s="198"/>
      <c r="Z405" s="198"/>
      <c r="AA405" s="198"/>
      <c r="AB405" s="198"/>
      <c r="AC405" s="198"/>
      <c r="AD405" s="198"/>
      <c r="AE405" s="198"/>
      <c r="AF405" s="198"/>
      <c r="AG405" s="198"/>
      <c r="AH405" s="198"/>
      <c r="AI405" s="198"/>
      <c r="AJ405" s="198"/>
      <c r="AK405" s="198"/>
      <c r="AL405" s="198"/>
      <c r="AM405" s="198"/>
      <c r="AN405" s="198"/>
      <c r="AO405" s="198"/>
      <c r="AP405" s="198"/>
      <c r="AQ405" s="198"/>
      <c r="AR405" s="198"/>
      <c r="AS405" s="198"/>
      <c r="AT405" s="198"/>
      <c r="AU405" s="198"/>
      <c r="AV405" s="198"/>
      <c r="AW405" s="198"/>
      <c r="AX405" s="198"/>
      <c r="AY405" s="198"/>
      <c r="AZ405" s="198"/>
      <c r="BA405" s="198"/>
      <c r="BB405" s="198"/>
      <c r="BC405" s="198"/>
      <c r="BD405" s="198"/>
      <c r="BE405" s="198"/>
      <c r="BF405" s="198"/>
      <c r="BG405" s="198"/>
      <c r="BH405" s="198"/>
      <c r="BI405" s="198"/>
      <c r="BJ405" s="198"/>
      <c r="BK405" s="198"/>
      <c r="BL405" s="198"/>
      <c r="BM405" s="198"/>
      <c r="BN405" s="198"/>
      <c r="BO405" s="198"/>
      <c r="BP405" s="198"/>
      <c r="BQ405" s="198"/>
      <c r="BR405" s="198"/>
      <c r="BS405" s="198"/>
      <c r="BT405" s="198"/>
      <c r="BU405" s="198"/>
      <c r="BV405" s="198"/>
      <c r="BW405" s="198"/>
      <c r="BX405" s="198"/>
      <c r="BY405" s="198"/>
      <c r="BZ405" s="198"/>
      <c r="CA405" s="198"/>
      <c r="CB405" s="198"/>
      <c r="CC405" s="198"/>
      <c r="CD405" s="198"/>
      <c r="CE405" s="198"/>
      <c r="CF405" s="198"/>
      <c r="CG405" s="198"/>
      <c r="CH405" s="198"/>
      <c r="CI405" s="198"/>
      <c r="CJ405" s="198"/>
      <c r="CK405" s="198"/>
      <c r="CL405" s="198"/>
      <c r="CM405" s="198"/>
      <c r="CN405" s="198"/>
      <c r="CO405" s="198"/>
      <c r="CP405" s="198"/>
      <c r="CQ405" s="198"/>
      <c r="CR405" s="198"/>
      <c r="CS405" s="198"/>
      <c r="CT405" s="198"/>
      <c r="CU405" s="198"/>
      <c r="CV405" s="198"/>
      <c r="CW405" s="198"/>
      <c r="CX405" s="198"/>
      <c r="CY405" s="198"/>
      <c r="CZ405" s="198"/>
      <c r="DA405" s="198"/>
      <c r="DB405" s="198"/>
      <c r="DC405" s="198"/>
      <c r="DD405" s="198"/>
      <c r="DE405" s="198"/>
      <c r="DF405" s="198"/>
      <c r="DG405" s="198"/>
      <c r="DH405" s="198"/>
      <c r="DI405" s="198"/>
      <c r="DJ405" s="198"/>
      <c r="DK405" s="198"/>
      <c r="DL405" s="198"/>
      <c r="DM405" s="198"/>
      <c r="DN405" s="198"/>
      <c r="DO405" s="198"/>
      <c r="DP405" s="198"/>
      <c r="DQ405" s="198"/>
      <c r="DR405" s="198"/>
      <c r="DS405" s="198"/>
      <c r="DT405" s="198"/>
      <c r="DU405" s="198"/>
      <c r="DV405" s="198"/>
      <c r="DW405" s="198"/>
      <c r="DX405" s="198"/>
      <c r="DY405" s="198"/>
      <c r="DZ405" s="198"/>
      <c r="EA405" s="198"/>
      <c r="EB405" s="198"/>
      <c r="EC405" s="198"/>
      <c r="ED405" s="198"/>
      <c r="EE405" s="198"/>
      <c r="EF405" s="198"/>
      <c r="EG405" s="198"/>
      <c r="EH405" s="198"/>
      <c r="EI405" s="198"/>
      <c r="EJ405" s="198"/>
      <c r="EK405" s="198"/>
      <c r="EL405" s="198"/>
      <c r="EM405" s="198"/>
      <c r="EN405" s="198"/>
      <c r="EO405" s="198"/>
      <c r="EP405" s="198"/>
      <c r="EQ405" s="198"/>
      <c r="ER405" s="198"/>
      <c r="ES405" s="198"/>
      <c r="ET405" s="198"/>
      <c r="EU405" s="198"/>
      <c r="EV405" s="198"/>
      <c r="EW405" s="198"/>
      <c r="EX405" s="198"/>
      <c r="EY405" s="198"/>
      <c r="EZ405" s="198"/>
      <c r="FA405" s="198"/>
      <c r="FB405" s="198"/>
      <c r="FC405" s="198"/>
      <c r="FD405" s="198"/>
      <c r="FE405" s="198"/>
      <c r="FF405" s="198"/>
      <c r="FG405" s="198"/>
      <c r="FH405" s="198"/>
      <c r="FI405" s="198"/>
      <c r="FJ405" s="198"/>
      <c r="FK405" s="198"/>
      <c r="FL405" s="198"/>
      <c r="FM405" s="198"/>
      <c r="FN405" s="198"/>
      <c r="FO405" s="198"/>
      <c r="FP405" s="198"/>
      <c r="FQ405" s="198"/>
      <c r="FR405" s="198"/>
      <c r="FS405" s="198"/>
      <c r="FT405" s="198"/>
      <c r="FU405" s="198"/>
      <c r="FV405" s="198"/>
      <c r="FW405" s="198"/>
    </row>
    <row r="406" spans="1:179" s="200" customFormat="1" ht="30" x14ac:dyDescent="0.25">
      <c r="A406" s="194">
        <f t="shared" si="6"/>
        <v>391</v>
      </c>
      <c r="B406" s="201" t="s">
        <v>306</v>
      </c>
      <c r="C406" s="196" t="s">
        <v>238</v>
      </c>
      <c r="D406" s="202">
        <v>0</v>
      </c>
      <c r="E406" s="202"/>
      <c r="F406" s="202">
        <v>2</v>
      </c>
      <c r="G406" s="202">
        <v>2013</v>
      </c>
      <c r="H406" s="202">
        <v>2015</v>
      </c>
      <c r="I406" s="202" t="s">
        <v>265</v>
      </c>
      <c r="J406" s="202" t="s">
        <v>294</v>
      </c>
      <c r="K406" s="202" t="s">
        <v>294</v>
      </c>
      <c r="L406" s="202" t="s">
        <v>294</v>
      </c>
      <c r="M406" s="198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8"/>
      <c r="Y406" s="198"/>
      <c r="Z406" s="198"/>
      <c r="AA406" s="198"/>
      <c r="AB406" s="198"/>
      <c r="AC406" s="198"/>
      <c r="AD406" s="198"/>
      <c r="AE406" s="198"/>
      <c r="AF406" s="198"/>
      <c r="AG406" s="198"/>
      <c r="AH406" s="198"/>
      <c r="AI406" s="198"/>
      <c r="AJ406" s="198"/>
      <c r="AK406" s="198"/>
      <c r="AL406" s="198"/>
      <c r="AM406" s="198"/>
      <c r="AN406" s="198"/>
      <c r="AO406" s="198"/>
      <c r="AP406" s="198"/>
      <c r="AQ406" s="198"/>
      <c r="AR406" s="198"/>
      <c r="AS406" s="198"/>
      <c r="AT406" s="198"/>
      <c r="AU406" s="198"/>
      <c r="AV406" s="198"/>
      <c r="AW406" s="198"/>
      <c r="AX406" s="198"/>
      <c r="AY406" s="198"/>
      <c r="AZ406" s="198"/>
      <c r="BA406" s="198"/>
      <c r="BB406" s="198"/>
      <c r="BC406" s="198"/>
      <c r="BD406" s="198"/>
      <c r="BE406" s="198"/>
      <c r="BF406" s="198"/>
      <c r="BG406" s="198"/>
      <c r="BH406" s="198"/>
      <c r="BI406" s="198"/>
      <c r="BJ406" s="198"/>
      <c r="BK406" s="198"/>
      <c r="BL406" s="198"/>
      <c r="BM406" s="198"/>
      <c r="BN406" s="198"/>
      <c r="BO406" s="198"/>
      <c r="BP406" s="198"/>
      <c r="BQ406" s="198"/>
      <c r="BR406" s="198"/>
      <c r="BS406" s="198"/>
      <c r="BT406" s="198"/>
      <c r="BU406" s="198"/>
      <c r="BV406" s="198"/>
      <c r="BW406" s="198"/>
      <c r="BX406" s="198"/>
      <c r="BY406" s="198"/>
      <c r="BZ406" s="198"/>
      <c r="CA406" s="198"/>
      <c r="CB406" s="198"/>
      <c r="CC406" s="198"/>
      <c r="CD406" s="198"/>
      <c r="CE406" s="198"/>
      <c r="CF406" s="198"/>
      <c r="CG406" s="198"/>
      <c r="CH406" s="198"/>
      <c r="CI406" s="198"/>
      <c r="CJ406" s="198"/>
      <c r="CK406" s="198"/>
      <c r="CL406" s="198"/>
      <c r="CM406" s="198"/>
      <c r="CN406" s="198"/>
      <c r="CO406" s="198"/>
      <c r="CP406" s="198"/>
      <c r="CQ406" s="198"/>
      <c r="CR406" s="198"/>
      <c r="CS406" s="198"/>
      <c r="CT406" s="198"/>
      <c r="CU406" s="198"/>
      <c r="CV406" s="198"/>
      <c r="CW406" s="198"/>
      <c r="CX406" s="198"/>
      <c r="CY406" s="198"/>
      <c r="CZ406" s="198"/>
      <c r="DA406" s="198"/>
      <c r="DB406" s="198"/>
      <c r="DC406" s="198"/>
      <c r="DD406" s="198"/>
      <c r="DE406" s="198"/>
      <c r="DF406" s="198"/>
      <c r="DG406" s="198"/>
      <c r="DH406" s="198"/>
      <c r="DI406" s="198"/>
      <c r="DJ406" s="198"/>
      <c r="DK406" s="198"/>
      <c r="DL406" s="198"/>
      <c r="DM406" s="198"/>
      <c r="DN406" s="198"/>
      <c r="DO406" s="198"/>
      <c r="DP406" s="198"/>
      <c r="DQ406" s="198"/>
      <c r="DR406" s="198"/>
      <c r="DS406" s="198"/>
      <c r="DT406" s="198"/>
      <c r="DU406" s="198"/>
      <c r="DV406" s="198"/>
      <c r="DW406" s="198"/>
      <c r="DX406" s="198"/>
      <c r="DY406" s="198"/>
      <c r="DZ406" s="198"/>
      <c r="EA406" s="198"/>
      <c r="EB406" s="198"/>
      <c r="EC406" s="198"/>
      <c r="ED406" s="198"/>
      <c r="EE406" s="198"/>
      <c r="EF406" s="198"/>
      <c r="EG406" s="198"/>
      <c r="EH406" s="198"/>
      <c r="EI406" s="198"/>
      <c r="EJ406" s="198"/>
      <c r="EK406" s="198"/>
      <c r="EL406" s="198"/>
      <c r="EM406" s="198"/>
      <c r="EN406" s="198"/>
      <c r="EO406" s="198"/>
      <c r="EP406" s="198"/>
      <c r="EQ406" s="198"/>
      <c r="ER406" s="198"/>
      <c r="ES406" s="198"/>
      <c r="ET406" s="198"/>
      <c r="EU406" s="198"/>
      <c r="EV406" s="198"/>
      <c r="EW406" s="198"/>
      <c r="EX406" s="198"/>
      <c r="EY406" s="198"/>
      <c r="EZ406" s="198"/>
      <c r="FA406" s="198"/>
      <c r="FB406" s="198"/>
      <c r="FC406" s="198"/>
      <c r="FD406" s="198"/>
      <c r="FE406" s="198"/>
      <c r="FF406" s="198"/>
      <c r="FG406" s="198"/>
      <c r="FH406" s="198"/>
      <c r="FI406" s="198"/>
      <c r="FJ406" s="198"/>
      <c r="FK406" s="198"/>
      <c r="FL406" s="198"/>
      <c r="FM406" s="198"/>
      <c r="FN406" s="198"/>
      <c r="FO406" s="198"/>
      <c r="FP406" s="198"/>
      <c r="FQ406" s="198"/>
      <c r="FR406" s="198"/>
      <c r="FS406" s="198"/>
      <c r="FT406" s="198"/>
      <c r="FU406" s="198"/>
      <c r="FV406" s="198"/>
      <c r="FW406" s="198"/>
    </row>
    <row r="407" spans="1:179" s="200" customFormat="1" ht="60" x14ac:dyDescent="0.25">
      <c r="A407" s="194">
        <f t="shared" si="6"/>
        <v>392</v>
      </c>
      <c r="B407" s="201" t="s">
        <v>307</v>
      </c>
      <c r="C407" s="196" t="s">
        <v>238</v>
      </c>
      <c r="D407" s="202">
        <v>0</v>
      </c>
      <c r="E407" s="202"/>
      <c r="F407" s="202">
        <v>0.5</v>
      </c>
      <c r="G407" s="202">
        <v>2012</v>
      </c>
      <c r="H407" s="202">
        <v>2016</v>
      </c>
      <c r="I407" s="202" t="s">
        <v>265</v>
      </c>
      <c r="J407" s="202" t="s">
        <v>294</v>
      </c>
      <c r="K407" s="202" t="s">
        <v>294</v>
      </c>
      <c r="L407" s="202" t="s">
        <v>294</v>
      </c>
      <c r="M407" s="198"/>
      <c r="N407" s="198"/>
      <c r="O407" s="198"/>
      <c r="P407" s="198"/>
      <c r="Q407" s="198"/>
      <c r="R407" s="198"/>
      <c r="S407" s="198"/>
      <c r="T407" s="198"/>
      <c r="U407" s="198"/>
      <c r="V407" s="198"/>
      <c r="W407" s="198"/>
      <c r="X407" s="198"/>
      <c r="Y407" s="198"/>
      <c r="Z407" s="198"/>
      <c r="AA407" s="198"/>
      <c r="AB407" s="198"/>
      <c r="AC407" s="198"/>
      <c r="AD407" s="198"/>
      <c r="AE407" s="198"/>
      <c r="AF407" s="198"/>
      <c r="AG407" s="198"/>
      <c r="AH407" s="198"/>
      <c r="AI407" s="198"/>
      <c r="AJ407" s="198"/>
      <c r="AK407" s="198"/>
      <c r="AL407" s="198"/>
      <c r="AM407" s="198"/>
      <c r="AN407" s="198"/>
      <c r="AO407" s="198"/>
      <c r="AP407" s="198"/>
      <c r="AQ407" s="198"/>
      <c r="AR407" s="198"/>
      <c r="AS407" s="198"/>
      <c r="AT407" s="198"/>
      <c r="AU407" s="198"/>
      <c r="AV407" s="198"/>
      <c r="AW407" s="198"/>
      <c r="AX407" s="198"/>
      <c r="AY407" s="198"/>
      <c r="AZ407" s="198"/>
      <c r="BA407" s="198"/>
      <c r="BB407" s="198"/>
      <c r="BC407" s="198"/>
      <c r="BD407" s="198"/>
      <c r="BE407" s="198"/>
      <c r="BF407" s="198"/>
      <c r="BG407" s="198"/>
      <c r="BH407" s="198"/>
      <c r="BI407" s="198"/>
      <c r="BJ407" s="198"/>
      <c r="BK407" s="198"/>
      <c r="BL407" s="198"/>
      <c r="BM407" s="198"/>
      <c r="BN407" s="198"/>
      <c r="BO407" s="198"/>
      <c r="BP407" s="198"/>
      <c r="BQ407" s="198"/>
      <c r="BR407" s="198"/>
      <c r="BS407" s="198"/>
      <c r="BT407" s="198"/>
      <c r="BU407" s="198"/>
      <c r="BV407" s="198"/>
      <c r="BW407" s="198"/>
      <c r="BX407" s="198"/>
      <c r="BY407" s="198"/>
      <c r="BZ407" s="198"/>
      <c r="CA407" s="198"/>
      <c r="CB407" s="198"/>
      <c r="CC407" s="198"/>
      <c r="CD407" s="198"/>
      <c r="CE407" s="198"/>
      <c r="CF407" s="198"/>
      <c r="CG407" s="198"/>
      <c r="CH407" s="198"/>
      <c r="CI407" s="198"/>
      <c r="CJ407" s="198"/>
      <c r="CK407" s="198"/>
      <c r="CL407" s="198"/>
      <c r="CM407" s="198"/>
      <c r="CN407" s="198"/>
      <c r="CO407" s="198"/>
      <c r="CP407" s="198"/>
      <c r="CQ407" s="198"/>
      <c r="CR407" s="198"/>
      <c r="CS407" s="198"/>
      <c r="CT407" s="198"/>
      <c r="CU407" s="198"/>
      <c r="CV407" s="198"/>
      <c r="CW407" s="198"/>
      <c r="CX407" s="198"/>
      <c r="CY407" s="198"/>
      <c r="CZ407" s="198"/>
      <c r="DA407" s="198"/>
      <c r="DB407" s="198"/>
      <c r="DC407" s="198"/>
      <c r="DD407" s="198"/>
      <c r="DE407" s="198"/>
      <c r="DF407" s="198"/>
      <c r="DG407" s="198"/>
      <c r="DH407" s="198"/>
      <c r="DI407" s="198"/>
      <c r="DJ407" s="198"/>
      <c r="DK407" s="198"/>
      <c r="DL407" s="198"/>
      <c r="DM407" s="198"/>
      <c r="DN407" s="198"/>
      <c r="DO407" s="198"/>
      <c r="DP407" s="198"/>
      <c r="DQ407" s="198"/>
      <c r="DR407" s="198"/>
      <c r="DS407" s="198"/>
      <c r="DT407" s="198"/>
      <c r="DU407" s="198"/>
      <c r="DV407" s="198"/>
      <c r="DW407" s="198"/>
      <c r="DX407" s="198"/>
      <c r="DY407" s="198"/>
      <c r="DZ407" s="198"/>
      <c r="EA407" s="198"/>
      <c r="EB407" s="198"/>
      <c r="EC407" s="198"/>
      <c r="ED407" s="198"/>
      <c r="EE407" s="198"/>
      <c r="EF407" s="198"/>
      <c r="EG407" s="198"/>
      <c r="EH407" s="198"/>
      <c r="EI407" s="198"/>
      <c r="EJ407" s="198"/>
      <c r="EK407" s="198"/>
      <c r="EL407" s="198"/>
      <c r="EM407" s="198"/>
      <c r="EN407" s="198"/>
      <c r="EO407" s="198"/>
      <c r="EP407" s="198"/>
      <c r="EQ407" s="198"/>
      <c r="ER407" s="198"/>
      <c r="ES407" s="198"/>
      <c r="ET407" s="198"/>
      <c r="EU407" s="198"/>
      <c r="EV407" s="198"/>
      <c r="EW407" s="198"/>
      <c r="EX407" s="198"/>
      <c r="EY407" s="198"/>
      <c r="EZ407" s="198"/>
      <c r="FA407" s="198"/>
      <c r="FB407" s="198"/>
      <c r="FC407" s="198"/>
      <c r="FD407" s="198"/>
      <c r="FE407" s="198"/>
      <c r="FF407" s="198"/>
      <c r="FG407" s="198"/>
      <c r="FH407" s="198"/>
      <c r="FI407" s="198"/>
      <c r="FJ407" s="198"/>
      <c r="FK407" s="198"/>
      <c r="FL407" s="198"/>
      <c r="FM407" s="198"/>
      <c r="FN407" s="198"/>
      <c r="FO407" s="198"/>
      <c r="FP407" s="198"/>
      <c r="FQ407" s="198"/>
      <c r="FR407" s="198"/>
      <c r="FS407" s="198"/>
      <c r="FT407" s="198"/>
      <c r="FU407" s="198"/>
      <c r="FV407" s="198"/>
      <c r="FW407" s="198"/>
    </row>
    <row r="408" spans="1:179" s="200" customFormat="1" ht="45" x14ac:dyDescent="0.25">
      <c r="A408" s="194">
        <f t="shared" si="6"/>
        <v>393</v>
      </c>
      <c r="B408" s="201" t="s">
        <v>308</v>
      </c>
      <c r="C408" s="196" t="s">
        <v>238</v>
      </c>
      <c r="D408" s="202">
        <v>25</v>
      </c>
      <c r="E408" s="202"/>
      <c r="F408" s="202">
        <v>0</v>
      </c>
      <c r="G408" s="202">
        <v>2013</v>
      </c>
      <c r="H408" s="202">
        <v>2015</v>
      </c>
      <c r="I408" s="202" t="s">
        <v>265</v>
      </c>
      <c r="J408" s="202" t="s">
        <v>294</v>
      </c>
      <c r="K408" s="202" t="s">
        <v>294</v>
      </c>
      <c r="L408" s="202" t="s">
        <v>294</v>
      </c>
      <c r="M408" s="198"/>
      <c r="N408" s="198"/>
      <c r="O408" s="198"/>
      <c r="P408" s="198"/>
      <c r="Q408" s="198"/>
      <c r="R408" s="198"/>
      <c r="S408" s="198"/>
      <c r="T408" s="198"/>
      <c r="U408" s="198"/>
      <c r="V408" s="198"/>
      <c r="W408" s="198"/>
      <c r="X408" s="198"/>
      <c r="Y408" s="198"/>
      <c r="Z408" s="198"/>
      <c r="AA408" s="198"/>
      <c r="AB408" s="198"/>
      <c r="AC408" s="198"/>
      <c r="AD408" s="198"/>
      <c r="AE408" s="198"/>
      <c r="AF408" s="198"/>
      <c r="AG408" s="198"/>
      <c r="AH408" s="198"/>
      <c r="AI408" s="198"/>
      <c r="AJ408" s="198"/>
      <c r="AK408" s="198"/>
      <c r="AL408" s="198"/>
      <c r="AM408" s="198"/>
      <c r="AN408" s="198"/>
      <c r="AO408" s="198"/>
      <c r="AP408" s="198"/>
      <c r="AQ408" s="198"/>
      <c r="AR408" s="198"/>
      <c r="AS408" s="198"/>
      <c r="AT408" s="198"/>
      <c r="AU408" s="198"/>
      <c r="AV408" s="198"/>
      <c r="AW408" s="198"/>
      <c r="AX408" s="198"/>
      <c r="AY408" s="198"/>
      <c r="AZ408" s="198"/>
      <c r="BA408" s="198"/>
      <c r="BB408" s="198"/>
      <c r="BC408" s="198"/>
      <c r="BD408" s="198"/>
      <c r="BE408" s="198"/>
      <c r="BF408" s="198"/>
      <c r="BG408" s="198"/>
      <c r="BH408" s="198"/>
      <c r="BI408" s="198"/>
      <c r="BJ408" s="198"/>
      <c r="BK408" s="198"/>
      <c r="BL408" s="198"/>
      <c r="BM408" s="198"/>
      <c r="BN408" s="198"/>
      <c r="BO408" s="198"/>
      <c r="BP408" s="198"/>
      <c r="BQ408" s="198"/>
      <c r="BR408" s="198"/>
      <c r="BS408" s="198"/>
      <c r="BT408" s="198"/>
      <c r="BU408" s="198"/>
      <c r="BV408" s="198"/>
      <c r="BW408" s="198"/>
      <c r="BX408" s="198"/>
      <c r="BY408" s="198"/>
      <c r="BZ408" s="198"/>
      <c r="CA408" s="198"/>
      <c r="CB408" s="198"/>
      <c r="CC408" s="198"/>
      <c r="CD408" s="198"/>
      <c r="CE408" s="198"/>
      <c r="CF408" s="198"/>
      <c r="CG408" s="198"/>
      <c r="CH408" s="198"/>
      <c r="CI408" s="198"/>
      <c r="CJ408" s="198"/>
      <c r="CK408" s="198"/>
      <c r="CL408" s="198"/>
      <c r="CM408" s="198"/>
      <c r="CN408" s="198"/>
      <c r="CO408" s="198"/>
      <c r="CP408" s="198"/>
      <c r="CQ408" s="198"/>
      <c r="CR408" s="198"/>
      <c r="CS408" s="198"/>
      <c r="CT408" s="198"/>
      <c r="CU408" s="198"/>
      <c r="CV408" s="198"/>
      <c r="CW408" s="198"/>
      <c r="CX408" s="198"/>
      <c r="CY408" s="198"/>
      <c r="CZ408" s="198"/>
      <c r="DA408" s="198"/>
      <c r="DB408" s="198"/>
      <c r="DC408" s="198"/>
      <c r="DD408" s="198"/>
      <c r="DE408" s="198"/>
      <c r="DF408" s="198"/>
      <c r="DG408" s="198"/>
      <c r="DH408" s="198"/>
      <c r="DI408" s="198"/>
      <c r="DJ408" s="198"/>
      <c r="DK408" s="198"/>
      <c r="DL408" s="198"/>
      <c r="DM408" s="198"/>
      <c r="DN408" s="198"/>
      <c r="DO408" s="198"/>
      <c r="DP408" s="198"/>
      <c r="DQ408" s="198"/>
      <c r="DR408" s="198"/>
      <c r="DS408" s="198"/>
      <c r="DT408" s="198"/>
      <c r="DU408" s="198"/>
      <c r="DV408" s="198"/>
      <c r="DW408" s="198"/>
      <c r="DX408" s="198"/>
      <c r="DY408" s="198"/>
      <c r="DZ408" s="198"/>
      <c r="EA408" s="198"/>
      <c r="EB408" s="198"/>
      <c r="EC408" s="198"/>
      <c r="ED408" s="198"/>
      <c r="EE408" s="198"/>
      <c r="EF408" s="198"/>
      <c r="EG408" s="198"/>
      <c r="EH408" s="198"/>
      <c r="EI408" s="198"/>
      <c r="EJ408" s="198"/>
      <c r="EK408" s="198"/>
      <c r="EL408" s="198"/>
      <c r="EM408" s="198"/>
      <c r="EN408" s="198"/>
      <c r="EO408" s="198"/>
      <c r="EP408" s="198"/>
      <c r="EQ408" s="198"/>
      <c r="ER408" s="198"/>
      <c r="ES408" s="198"/>
      <c r="ET408" s="198"/>
      <c r="EU408" s="198"/>
      <c r="EV408" s="198"/>
      <c r="EW408" s="198"/>
      <c r="EX408" s="198"/>
      <c r="EY408" s="198"/>
      <c r="EZ408" s="198"/>
      <c r="FA408" s="198"/>
      <c r="FB408" s="198"/>
      <c r="FC408" s="198"/>
      <c r="FD408" s="198"/>
      <c r="FE408" s="198"/>
      <c r="FF408" s="198"/>
      <c r="FG408" s="198"/>
      <c r="FH408" s="198"/>
      <c r="FI408" s="198"/>
      <c r="FJ408" s="198"/>
      <c r="FK408" s="198"/>
      <c r="FL408" s="198"/>
      <c r="FM408" s="198"/>
      <c r="FN408" s="198"/>
      <c r="FO408" s="198"/>
      <c r="FP408" s="198"/>
      <c r="FQ408" s="198"/>
      <c r="FR408" s="198"/>
      <c r="FS408" s="198"/>
      <c r="FT408" s="198"/>
      <c r="FU408" s="198"/>
      <c r="FV408" s="198"/>
      <c r="FW408" s="198"/>
    </row>
    <row r="409" spans="1:179" s="200" customFormat="1" ht="75" x14ac:dyDescent="0.25">
      <c r="A409" s="194">
        <f t="shared" si="6"/>
        <v>394</v>
      </c>
      <c r="B409" s="201" t="s">
        <v>309</v>
      </c>
      <c r="C409" s="196" t="s">
        <v>238</v>
      </c>
      <c r="D409" s="202">
        <v>32</v>
      </c>
      <c r="E409" s="202"/>
      <c r="F409" s="202">
        <v>0</v>
      </c>
      <c r="G409" s="202">
        <v>2013</v>
      </c>
      <c r="H409" s="202">
        <v>2015</v>
      </c>
      <c r="I409" s="202" t="s">
        <v>265</v>
      </c>
      <c r="J409" s="202" t="s">
        <v>294</v>
      </c>
      <c r="K409" s="202" t="s">
        <v>294</v>
      </c>
      <c r="L409" s="202" t="s">
        <v>294</v>
      </c>
      <c r="M409" s="198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8"/>
      <c r="Y409" s="198"/>
      <c r="Z409" s="198"/>
      <c r="AA409" s="198"/>
      <c r="AB409" s="198"/>
      <c r="AC409" s="198"/>
      <c r="AD409" s="198"/>
      <c r="AE409" s="198"/>
      <c r="AF409" s="198"/>
      <c r="AG409" s="198"/>
      <c r="AH409" s="198"/>
      <c r="AI409" s="198"/>
      <c r="AJ409" s="198"/>
      <c r="AK409" s="198"/>
      <c r="AL409" s="198"/>
      <c r="AM409" s="198"/>
      <c r="AN409" s="198"/>
      <c r="AO409" s="198"/>
      <c r="AP409" s="198"/>
      <c r="AQ409" s="198"/>
      <c r="AR409" s="198"/>
      <c r="AS409" s="198"/>
      <c r="AT409" s="198"/>
      <c r="AU409" s="198"/>
      <c r="AV409" s="198"/>
      <c r="AW409" s="198"/>
      <c r="AX409" s="198"/>
      <c r="AY409" s="198"/>
      <c r="AZ409" s="198"/>
      <c r="BA409" s="198"/>
      <c r="BB409" s="198"/>
      <c r="BC409" s="198"/>
      <c r="BD409" s="198"/>
      <c r="BE409" s="198"/>
      <c r="BF409" s="198"/>
      <c r="BG409" s="198"/>
      <c r="BH409" s="198"/>
      <c r="BI409" s="198"/>
      <c r="BJ409" s="198"/>
      <c r="BK409" s="198"/>
      <c r="BL409" s="198"/>
      <c r="BM409" s="198"/>
      <c r="BN409" s="198"/>
      <c r="BO409" s="198"/>
      <c r="BP409" s="198"/>
      <c r="BQ409" s="198"/>
      <c r="BR409" s="198"/>
      <c r="BS409" s="198"/>
      <c r="BT409" s="198"/>
      <c r="BU409" s="198"/>
      <c r="BV409" s="198"/>
      <c r="BW409" s="198"/>
      <c r="BX409" s="198"/>
      <c r="BY409" s="198"/>
      <c r="BZ409" s="198"/>
      <c r="CA409" s="198"/>
      <c r="CB409" s="198"/>
      <c r="CC409" s="198"/>
      <c r="CD409" s="198"/>
      <c r="CE409" s="198"/>
      <c r="CF409" s="198"/>
      <c r="CG409" s="198"/>
      <c r="CH409" s="198"/>
      <c r="CI409" s="198"/>
      <c r="CJ409" s="198"/>
      <c r="CK409" s="198"/>
      <c r="CL409" s="198"/>
      <c r="CM409" s="198"/>
      <c r="CN409" s="198"/>
      <c r="CO409" s="198"/>
      <c r="CP409" s="198"/>
      <c r="CQ409" s="198"/>
      <c r="CR409" s="198"/>
      <c r="CS409" s="198"/>
      <c r="CT409" s="198"/>
      <c r="CU409" s="198"/>
      <c r="CV409" s="198"/>
      <c r="CW409" s="198"/>
      <c r="CX409" s="198"/>
      <c r="CY409" s="198"/>
      <c r="CZ409" s="198"/>
      <c r="DA409" s="198"/>
      <c r="DB409" s="198"/>
      <c r="DC409" s="198"/>
      <c r="DD409" s="198"/>
      <c r="DE409" s="198"/>
      <c r="DF409" s="198"/>
      <c r="DG409" s="198"/>
      <c r="DH409" s="198"/>
      <c r="DI409" s="198"/>
      <c r="DJ409" s="198"/>
      <c r="DK409" s="198"/>
      <c r="DL409" s="198"/>
      <c r="DM409" s="198"/>
      <c r="DN409" s="198"/>
      <c r="DO409" s="198"/>
      <c r="DP409" s="198"/>
      <c r="DQ409" s="198"/>
      <c r="DR409" s="198"/>
      <c r="DS409" s="198"/>
      <c r="DT409" s="198"/>
      <c r="DU409" s="198"/>
      <c r="DV409" s="198"/>
      <c r="DW409" s="198"/>
      <c r="DX409" s="198"/>
      <c r="DY409" s="198"/>
      <c r="DZ409" s="198"/>
      <c r="EA409" s="198"/>
      <c r="EB409" s="198"/>
      <c r="EC409" s="198"/>
      <c r="ED409" s="198"/>
      <c r="EE409" s="198"/>
      <c r="EF409" s="198"/>
      <c r="EG409" s="198"/>
      <c r="EH409" s="198"/>
      <c r="EI409" s="198"/>
      <c r="EJ409" s="198"/>
      <c r="EK409" s="198"/>
      <c r="EL409" s="198"/>
      <c r="EM409" s="198"/>
      <c r="EN409" s="198"/>
      <c r="EO409" s="198"/>
      <c r="EP409" s="198"/>
      <c r="EQ409" s="198"/>
      <c r="ER409" s="198"/>
      <c r="ES409" s="198"/>
      <c r="ET409" s="198"/>
      <c r="EU409" s="198"/>
      <c r="EV409" s="198"/>
      <c r="EW409" s="198"/>
      <c r="EX409" s="198"/>
      <c r="EY409" s="198"/>
      <c r="EZ409" s="198"/>
      <c r="FA409" s="198"/>
      <c r="FB409" s="198"/>
      <c r="FC409" s="198"/>
      <c r="FD409" s="198"/>
      <c r="FE409" s="198"/>
      <c r="FF409" s="198"/>
      <c r="FG409" s="198"/>
      <c r="FH409" s="198"/>
      <c r="FI409" s="198"/>
      <c r="FJ409" s="198"/>
      <c r="FK409" s="198"/>
      <c r="FL409" s="198"/>
      <c r="FM409" s="198"/>
      <c r="FN409" s="198"/>
      <c r="FO409" s="198"/>
      <c r="FP409" s="198"/>
      <c r="FQ409" s="198"/>
      <c r="FR409" s="198"/>
      <c r="FS409" s="198"/>
      <c r="FT409" s="198"/>
      <c r="FU409" s="198"/>
      <c r="FV409" s="198"/>
      <c r="FW409" s="198"/>
    </row>
    <row r="410" spans="1:179" s="200" customFormat="1" ht="30" x14ac:dyDescent="0.25">
      <c r="A410" s="194">
        <f t="shared" si="6"/>
        <v>395</v>
      </c>
      <c r="B410" s="201" t="s">
        <v>310</v>
      </c>
      <c r="C410" s="196" t="s">
        <v>238</v>
      </c>
      <c r="D410" s="202">
        <v>50</v>
      </c>
      <c r="E410" s="202"/>
      <c r="F410" s="202">
        <v>0</v>
      </c>
      <c r="G410" s="202">
        <v>2013</v>
      </c>
      <c r="H410" s="202">
        <v>2015</v>
      </c>
      <c r="I410" s="202" t="s">
        <v>265</v>
      </c>
      <c r="J410" s="202" t="s">
        <v>294</v>
      </c>
      <c r="K410" s="202" t="s">
        <v>294</v>
      </c>
      <c r="L410" s="202" t="s">
        <v>294</v>
      </c>
      <c r="M410" s="198"/>
      <c r="N410" s="198"/>
      <c r="O410" s="198"/>
      <c r="P410" s="198"/>
      <c r="Q410" s="198"/>
      <c r="R410" s="198"/>
      <c r="S410" s="198"/>
      <c r="T410" s="198"/>
      <c r="U410" s="198"/>
      <c r="V410" s="198"/>
      <c r="W410" s="198"/>
      <c r="X410" s="198"/>
      <c r="Y410" s="198"/>
      <c r="Z410" s="198"/>
      <c r="AA410" s="198"/>
      <c r="AB410" s="198"/>
      <c r="AC410" s="198"/>
      <c r="AD410" s="198"/>
      <c r="AE410" s="198"/>
      <c r="AF410" s="198"/>
      <c r="AG410" s="198"/>
      <c r="AH410" s="198"/>
      <c r="AI410" s="198"/>
      <c r="AJ410" s="198"/>
      <c r="AK410" s="198"/>
      <c r="AL410" s="198"/>
      <c r="AM410" s="198"/>
      <c r="AN410" s="198"/>
      <c r="AO410" s="198"/>
      <c r="AP410" s="198"/>
      <c r="AQ410" s="198"/>
      <c r="AR410" s="198"/>
      <c r="AS410" s="198"/>
      <c r="AT410" s="198"/>
      <c r="AU410" s="198"/>
      <c r="AV410" s="198"/>
      <c r="AW410" s="198"/>
      <c r="AX410" s="198"/>
      <c r="AY410" s="198"/>
      <c r="AZ410" s="198"/>
      <c r="BA410" s="198"/>
      <c r="BB410" s="198"/>
      <c r="BC410" s="198"/>
      <c r="BD410" s="198"/>
      <c r="BE410" s="198"/>
      <c r="BF410" s="198"/>
      <c r="BG410" s="198"/>
      <c r="BH410" s="198"/>
      <c r="BI410" s="198"/>
      <c r="BJ410" s="198"/>
      <c r="BK410" s="198"/>
      <c r="BL410" s="198"/>
      <c r="BM410" s="198"/>
      <c r="BN410" s="198"/>
      <c r="BO410" s="198"/>
      <c r="BP410" s="198"/>
      <c r="BQ410" s="198"/>
      <c r="BR410" s="198"/>
      <c r="BS410" s="198"/>
      <c r="BT410" s="198"/>
      <c r="BU410" s="198"/>
      <c r="BV410" s="198"/>
      <c r="BW410" s="198"/>
      <c r="BX410" s="198"/>
      <c r="BY410" s="198"/>
      <c r="BZ410" s="198"/>
      <c r="CA410" s="198"/>
      <c r="CB410" s="198"/>
      <c r="CC410" s="198"/>
      <c r="CD410" s="198"/>
      <c r="CE410" s="198"/>
      <c r="CF410" s="198"/>
      <c r="CG410" s="198"/>
      <c r="CH410" s="198"/>
      <c r="CI410" s="198"/>
      <c r="CJ410" s="198"/>
      <c r="CK410" s="198"/>
      <c r="CL410" s="198"/>
      <c r="CM410" s="198"/>
      <c r="CN410" s="198"/>
      <c r="CO410" s="198"/>
      <c r="CP410" s="198"/>
      <c r="CQ410" s="198"/>
      <c r="CR410" s="198"/>
      <c r="CS410" s="198"/>
      <c r="CT410" s="198"/>
      <c r="CU410" s="198"/>
      <c r="CV410" s="198"/>
      <c r="CW410" s="198"/>
      <c r="CX410" s="198"/>
      <c r="CY410" s="198"/>
      <c r="CZ410" s="198"/>
      <c r="DA410" s="198"/>
      <c r="DB410" s="198"/>
      <c r="DC410" s="198"/>
      <c r="DD410" s="198"/>
      <c r="DE410" s="198"/>
      <c r="DF410" s="198"/>
      <c r="DG410" s="198"/>
      <c r="DH410" s="198"/>
      <c r="DI410" s="198"/>
      <c r="DJ410" s="198"/>
      <c r="DK410" s="198"/>
      <c r="DL410" s="198"/>
      <c r="DM410" s="198"/>
      <c r="DN410" s="198"/>
      <c r="DO410" s="198"/>
      <c r="DP410" s="198"/>
      <c r="DQ410" s="198"/>
      <c r="DR410" s="198"/>
      <c r="DS410" s="198"/>
      <c r="DT410" s="198"/>
      <c r="DU410" s="198"/>
      <c r="DV410" s="198"/>
      <c r="DW410" s="198"/>
      <c r="DX410" s="198"/>
      <c r="DY410" s="198"/>
      <c r="DZ410" s="198"/>
      <c r="EA410" s="198"/>
      <c r="EB410" s="198"/>
      <c r="EC410" s="198"/>
      <c r="ED410" s="198"/>
      <c r="EE410" s="198"/>
      <c r="EF410" s="198"/>
      <c r="EG410" s="198"/>
      <c r="EH410" s="198"/>
      <c r="EI410" s="198"/>
      <c r="EJ410" s="198"/>
      <c r="EK410" s="198"/>
      <c r="EL410" s="198"/>
      <c r="EM410" s="198"/>
      <c r="EN410" s="198"/>
      <c r="EO410" s="198"/>
      <c r="EP410" s="198"/>
      <c r="EQ410" s="198"/>
      <c r="ER410" s="198"/>
      <c r="ES410" s="198"/>
      <c r="ET410" s="198"/>
      <c r="EU410" s="198"/>
      <c r="EV410" s="198"/>
      <c r="EW410" s="198"/>
      <c r="EX410" s="198"/>
      <c r="EY410" s="198"/>
      <c r="EZ410" s="198"/>
      <c r="FA410" s="198"/>
      <c r="FB410" s="198"/>
      <c r="FC410" s="198"/>
      <c r="FD410" s="198"/>
      <c r="FE410" s="198"/>
      <c r="FF410" s="198"/>
      <c r="FG410" s="198"/>
      <c r="FH410" s="198"/>
      <c r="FI410" s="198"/>
      <c r="FJ410" s="198"/>
      <c r="FK410" s="198"/>
      <c r="FL410" s="198"/>
      <c r="FM410" s="198"/>
      <c r="FN410" s="198"/>
      <c r="FO410" s="198"/>
      <c r="FP410" s="198"/>
      <c r="FQ410" s="198"/>
      <c r="FR410" s="198"/>
      <c r="FS410" s="198"/>
      <c r="FT410" s="198"/>
      <c r="FU410" s="198"/>
      <c r="FV410" s="198"/>
      <c r="FW410" s="198"/>
    </row>
    <row r="411" spans="1:179" s="200" customFormat="1" ht="30" x14ac:dyDescent="0.25">
      <c r="A411" s="194">
        <f t="shared" si="6"/>
        <v>396</v>
      </c>
      <c r="B411" s="201" t="s">
        <v>311</v>
      </c>
      <c r="C411" s="196" t="s">
        <v>238</v>
      </c>
      <c r="D411" s="202">
        <v>16</v>
      </c>
      <c r="E411" s="202"/>
      <c r="F411" s="202">
        <v>0</v>
      </c>
      <c r="G411" s="202">
        <v>2014</v>
      </c>
      <c r="H411" s="202">
        <v>2015</v>
      </c>
      <c r="I411" s="202" t="s">
        <v>265</v>
      </c>
      <c r="J411" s="202" t="s">
        <v>294</v>
      </c>
      <c r="K411" s="202" t="s">
        <v>294</v>
      </c>
      <c r="L411" s="202" t="s">
        <v>294</v>
      </c>
      <c r="M411" s="198"/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8"/>
      <c r="Y411" s="198"/>
      <c r="Z411" s="198"/>
      <c r="AA411" s="198"/>
      <c r="AB411" s="198"/>
      <c r="AC411" s="198"/>
      <c r="AD411" s="198"/>
      <c r="AE411" s="198"/>
      <c r="AF411" s="198"/>
      <c r="AG411" s="198"/>
      <c r="AH411" s="198"/>
      <c r="AI411" s="198"/>
      <c r="AJ411" s="198"/>
      <c r="AK411" s="198"/>
      <c r="AL411" s="198"/>
      <c r="AM411" s="198"/>
      <c r="AN411" s="198"/>
      <c r="AO411" s="198"/>
      <c r="AP411" s="198"/>
      <c r="AQ411" s="198"/>
      <c r="AR411" s="198"/>
      <c r="AS411" s="198"/>
      <c r="AT411" s="198"/>
      <c r="AU411" s="198"/>
      <c r="AV411" s="198"/>
      <c r="AW411" s="198"/>
      <c r="AX411" s="198"/>
      <c r="AY411" s="198"/>
      <c r="AZ411" s="198"/>
      <c r="BA411" s="198"/>
      <c r="BB411" s="198"/>
      <c r="BC411" s="198"/>
      <c r="BD411" s="198"/>
      <c r="BE411" s="198"/>
      <c r="BF411" s="198"/>
      <c r="BG411" s="198"/>
      <c r="BH411" s="198"/>
      <c r="BI411" s="198"/>
      <c r="BJ411" s="198"/>
      <c r="BK411" s="198"/>
      <c r="BL411" s="198"/>
      <c r="BM411" s="198"/>
      <c r="BN411" s="198"/>
      <c r="BO411" s="198"/>
      <c r="BP411" s="198"/>
      <c r="BQ411" s="198"/>
      <c r="BR411" s="198"/>
      <c r="BS411" s="198"/>
      <c r="BT411" s="198"/>
      <c r="BU411" s="198"/>
      <c r="BV411" s="198"/>
      <c r="BW411" s="198"/>
      <c r="BX411" s="198"/>
      <c r="BY411" s="198"/>
      <c r="BZ411" s="198"/>
      <c r="CA411" s="198"/>
      <c r="CB411" s="198"/>
      <c r="CC411" s="198"/>
      <c r="CD411" s="198"/>
      <c r="CE411" s="198"/>
      <c r="CF411" s="198"/>
      <c r="CG411" s="198"/>
      <c r="CH411" s="198"/>
      <c r="CI411" s="198"/>
      <c r="CJ411" s="198"/>
      <c r="CK411" s="198"/>
      <c r="CL411" s="198"/>
      <c r="CM411" s="198"/>
      <c r="CN411" s="198"/>
      <c r="CO411" s="198"/>
      <c r="CP411" s="198"/>
      <c r="CQ411" s="198"/>
      <c r="CR411" s="198"/>
      <c r="CS411" s="198"/>
      <c r="CT411" s="198"/>
      <c r="CU411" s="198"/>
      <c r="CV411" s="198"/>
      <c r="CW411" s="198"/>
      <c r="CX411" s="198"/>
      <c r="CY411" s="198"/>
      <c r="CZ411" s="198"/>
      <c r="DA411" s="198"/>
      <c r="DB411" s="198"/>
      <c r="DC411" s="198"/>
      <c r="DD411" s="198"/>
      <c r="DE411" s="198"/>
      <c r="DF411" s="198"/>
      <c r="DG411" s="198"/>
      <c r="DH411" s="198"/>
      <c r="DI411" s="198"/>
      <c r="DJ411" s="198"/>
      <c r="DK411" s="198"/>
      <c r="DL411" s="198"/>
      <c r="DM411" s="198"/>
      <c r="DN411" s="198"/>
      <c r="DO411" s="198"/>
      <c r="DP411" s="198"/>
      <c r="DQ411" s="198"/>
      <c r="DR411" s="198"/>
      <c r="DS411" s="198"/>
      <c r="DT411" s="198"/>
      <c r="DU411" s="198"/>
      <c r="DV411" s="198"/>
      <c r="DW411" s="198"/>
      <c r="DX411" s="198"/>
      <c r="DY411" s="198"/>
      <c r="DZ411" s="198"/>
      <c r="EA411" s="198"/>
      <c r="EB411" s="198"/>
      <c r="EC411" s="198"/>
      <c r="ED411" s="198"/>
      <c r="EE411" s="198"/>
      <c r="EF411" s="198"/>
      <c r="EG411" s="198"/>
      <c r="EH411" s="198"/>
      <c r="EI411" s="198"/>
      <c r="EJ411" s="198"/>
      <c r="EK411" s="198"/>
      <c r="EL411" s="198"/>
      <c r="EM411" s="198"/>
      <c r="EN411" s="198"/>
      <c r="EO411" s="198"/>
      <c r="EP411" s="198"/>
      <c r="EQ411" s="198"/>
      <c r="ER411" s="198"/>
      <c r="ES411" s="198"/>
      <c r="ET411" s="198"/>
      <c r="EU411" s="198"/>
      <c r="EV411" s="198"/>
      <c r="EW411" s="198"/>
      <c r="EX411" s="198"/>
      <c r="EY411" s="198"/>
      <c r="EZ411" s="198"/>
      <c r="FA411" s="198"/>
      <c r="FB411" s="198"/>
      <c r="FC411" s="198"/>
      <c r="FD411" s="198"/>
      <c r="FE411" s="198"/>
      <c r="FF411" s="198"/>
      <c r="FG411" s="198"/>
      <c r="FH411" s="198"/>
      <c r="FI411" s="198"/>
      <c r="FJ411" s="198"/>
      <c r="FK411" s="198"/>
      <c r="FL411" s="198"/>
      <c r="FM411" s="198"/>
      <c r="FN411" s="198"/>
      <c r="FO411" s="198"/>
      <c r="FP411" s="198"/>
      <c r="FQ411" s="198"/>
      <c r="FR411" s="198"/>
      <c r="FS411" s="198"/>
      <c r="FT411" s="198"/>
      <c r="FU411" s="198"/>
      <c r="FV411" s="198"/>
      <c r="FW411" s="198"/>
    </row>
    <row r="412" spans="1:179" s="200" customFormat="1" ht="120" x14ac:dyDescent="0.25">
      <c r="A412" s="194">
        <f t="shared" si="6"/>
        <v>397</v>
      </c>
      <c r="B412" s="201" t="s">
        <v>312</v>
      </c>
      <c r="C412" s="196" t="s">
        <v>238</v>
      </c>
      <c r="D412" s="202">
        <v>40</v>
      </c>
      <c r="E412" s="202"/>
      <c r="F412" s="202">
        <v>0</v>
      </c>
      <c r="G412" s="202">
        <v>2013</v>
      </c>
      <c r="H412" s="202">
        <v>2014</v>
      </c>
      <c r="I412" s="202" t="s">
        <v>265</v>
      </c>
      <c r="J412" s="202" t="s">
        <v>294</v>
      </c>
      <c r="K412" s="202" t="s">
        <v>294</v>
      </c>
      <c r="L412" s="202" t="s">
        <v>294</v>
      </c>
      <c r="M412" s="198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8"/>
      <c r="Y412" s="198"/>
      <c r="Z412" s="198"/>
      <c r="AA412" s="198"/>
      <c r="AB412" s="198"/>
      <c r="AC412" s="198"/>
      <c r="AD412" s="198"/>
      <c r="AE412" s="198"/>
      <c r="AF412" s="198"/>
      <c r="AG412" s="198"/>
      <c r="AH412" s="198"/>
      <c r="AI412" s="198"/>
      <c r="AJ412" s="198"/>
      <c r="AK412" s="198"/>
      <c r="AL412" s="198"/>
      <c r="AM412" s="198"/>
      <c r="AN412" s="198"/>
      <c r="AO412" s="198"/>
      <c r="AP412" s="198"/>
      <c r="AQ412" s="198"/>
      <c r="AR412" s="198"/>
      <c r="AS412" s="198"/>
      <c r="AT412" s="198"/>
      <c r="AU412" s="198"/>
      <c r="AV412" s="198"/>
      <c r="AW412" s="198"/>
      <c r="AX412" s="198"/>
      <c r="AY412" s="198"/>
      <c r="AZ412" s="198"/>
      <c r="BA412" s="198"/>
      <c r="BB412" s="198"/>
      <c r="BC412" s="198"/>
      <c r="BD412" s="198"/>
      <c r="BE412" s="198"/>
      <c r="BF412" s="198"/>
      <c r="BG412" s="198"/>
      <c r="BH412" s="198"/>
      <c r="BI412" s="198"/>
      <c r="BJ412" s="198"/>
      <c r="BK412" s="198"/>
      <c r="BL412" s="198"/>
      <c r="BM412" s="198"/>
      <c r="BN412" s="198"/>
      <c r="BO412" s="198"/>
      <c r="BP412" s="198"/>
      <c r="BQ412" s="198"/>
      <c r="BR412" s="198"/>
      <c r="BS412" s="198"/>
      <c r="BT412" s="198"/>
      <c r="BU412" s="198"/>
      <c r="BV412" s="198"/>
      <c r="BW412" s="198"/>
      <c r="BX412" s="198"/>
      <c r="BY412" s="198"/>
      <c r="BZ412" s="198"/>
      <c r="CA412" s="198"/>
      <c r="CB412" s="198"/>
      <c r="CC412" s="198"/>
      <c r="CD412" s="198"/>
      <c r="CE412" s="198"/>
      <c r="CF412" s="198"/>
      <c r="CG412" s="198"/>
      <c r="CH412" s="198"/>
      <c r="CI412" s="198"/>
      <c r="CJ412" s="198"/>
      <c r="CK412" s="198"/>
      <c r="CL412" s="198"/>
      <c r="CM412" s="198"/>
      <c r="CN412" s="198"/>
      <c r="CO412" s="198"/>
      <c r="CP412" s="198"/>
      <c r="CQ412" s="198"/>
      <c r="CR412" s="198"/>
      <c r="CS412" s="198"/>
      <c r="CT412" s="198"/>
      <c r="CU412" s="198"/>
      <c r="CV412" s="198"/>
      <c r="CW412" s="198"/>
      <c r="CX412" s="198"/>
      <c r="CY412" s="198"/>
      <c r="CZ412" s="198"/>
      <c r="DA412" s="198"/>
      <c r="DB412" s="198"/>
      <c r="DC412" s="198"/>
      <c r="DD412" s="198"/>
      <c r="DE412" s="198"/>
      <c r="DF412" s="198"/>
      <c r="DG412" s="198"/>
      <c r="DH412" s="198"/>
      <c r="DI412" s="198"/>
      <c r="DJ412" s="198"/>
      <c r="DK412" s="198"/>
      <c r="DL412" s="198"/>
      <c r="DM412" s="198"/>
      <c r="DN412" s="198"/>
      <c r="DO412" s="198"/>
      <c r="DP412" s="198"/>
      <c r="DQ412" s="198"/>
      <c r="DR412" s="198"/>
      <c r="DS412" s="198"/>
      <c r="DT412" s="198"/>
      <c r="DU412" s="198"/>
      <c r="DV412" s="198"/>
      <c r="DW412" s="198"/>
      <c r="DX412" s="198"/>
      <c r="DY412" s="198"/>
      <c r="DZ412" s="198"/>
      <c r="EA412" s="198"/>
      <c r="EB412" s="198"/>
      <c r="EC412" s="198"/>
      <c r="ED412" s="198"/>
      <c r="EE412" s="198"/>
      <c r="EF412" s="198"/>
      <c r="EG412" s="198"/>
      <c r="EH412" s="198"/>
      <c r="EI412" s="198"/>
      <c r="EJ412" s="198"/>
      <c r="EK412" s="198"/>
      <c r="EL412" s="198"/>
      <c r="EM412" s="198"/>
      <c r="EN412" s="198"/>
      <c r="EO412" s="198"/>
      <c r="EP412" s="198"/>
      <c r="EQ412" s="198"/>
      <c r="ER412" s="198"/>
      <c r="ES412" s="198"/>
      <c r="ET412" s="198"/>
      <c r="EU412" s="198"/>
      <c r="EV412" s="198"/>
      <c r="EW412" s="198"/>
      <c r="EX412" s="198"/>
      <c r="EY412" s="198"/>
      <c r="EZ412" s="198"/>
      <c r="FA412" s="198"/>
      <c r="FB412" s="198"/>
      <c r="FC412" s="198"/>
      <c r="FD412" s="198"/>
      <c r="FE412" s="198"/>
      <c r="FF412" s="198"/>
      <c r="FG412" s="198"/>
      <c r="FH412" s="198"/>
      <c r="FI412" s="198"/>
      <c r="FJ412" s="198"/>
      <c r="FK412" s="198"/>
      <c r="FL412" s="198"/>
      <c r="FM412" s="198"/>
      <c r="FN412" s="198"/>
      <c r="FO412" s="198"/>
      <c r="FP412" s="198"/>
      <c r="FQ412" s="198"/>
      <c r="FR412" s="198"/>
      <c r="FS412" s="198"/>
      <c r="FT412" s="198"/>
      <c r="FU412" s="198"/>
      <c r="FV412" s="198"/>
      <c r="FW412" s="198"/>
    </row>
    <row r="413" spans="1:179" s="200" customFormat="1" ht="120" x14ac:dyDescent="0.25">
      <c r="A413" s="194">
        <f t="shared" si="6"/>
        <v>398</v>
      </c>
      <c r="B413" s="201" t="s">
        <v>313</v>
      </c>
      <c r="C413" s="196" t="s">
        <v>238</v>
      </c>
      <c r="D413" s="202">
        <v>12.6</v>
      </c>
      <c r="E413" s="202"/>
      <c r="F413" s="202">
        <v>0</v>
      </c>
      <c r="G413" s="202">
        <v>2013</v>
      </c>
      <c r="H413" s="202">
        <v>2014</v>
      </c>
      <c r="I413" s="202" t="s">
        <v>265</v>
      </c>
      <c r="J413" s="202" t="s">
        <v>294</v>
      </c>
      <c r="K413" s="202" t="s">
        <v>294</v>
      </c>
      <c r="L413" s="202" t="s">
        <v>294</v>
      </c>
      <c r="M413" s="198"/>
      <c r="N413" s="198"/>
      <c r="O413" s="198"/>
      <c r="P413" s="198"/>
      <c r="Q413" s="198"/>
      <c r="R413" s="198"/>
      <c r="S413" s="198"/>
      <c r="T413" s="198"/>
      <c r="U413" s="198"/>
      <c r="V413" s="198"/>
      <c r="W413" s="198"/>
      <c r="X413" s="198"/>
      <c r="Y413" s="198"/>
      <c r="Z413" s="198"/>
      <c r="AA413" s="198"/>
      <c r="AB413" s="198"/>
      <c r="AC413" s="198"/>
      <c r="AD413" s="198"/>
      <c r="AE413" s="198"/>
      <c r="AF413" s="198"/>
      <c r="AG413" s="198"/>
      <c r="AH413" s="198"/>
      <c r="AI413" s="198"/>
      <c r="AJ413" s="198"/>
      <c r="AK413" s="198"/>
      <c r="AL413" s="198"/>
      <c r="AM413" s="198"/>
      <c r="AN413" s="198"/>
      <c r="AO413" s="198"/>
      <c r="AP413" s="198"/>
      <c r="AQ413" s="198"/>
      <c r="AR413" s="198"/>
      <c r="AS413" s="198"/>
      <c r="AT413" s="198"/>
      <c r="AU413" s="198"/>
      <c r="AV413" s="198"/>
      <c r="AW413" s="198"/>
      <c r="AX413" s="198"/>
      <c r="AY413" s="198"/>
      <c r="AZ413" s="198"/>
      <c r="BA413" s="198"/>
      <c r="BB413" s="198"/>
      <c r="BC413" s="198"/>
      <c r="BD413" s="198"/>
      <c r="BE413" s="198"/>
      <c r="BF413" s="198"/>
      <c r="BG413" s="198"/>
      <c r="BH413" s="198"/>
      <c r="BI413" s="198"/>
      <c r="BJ413" s="198"/>
      <c r="BK413" s="198"/>
      <c r="BL413" s="198"/>
      <c r="BM413" s="198"/>
      <c r="BN413" s="198"/>
      <c r="BO413" s="198"/>
      <c r="BP413" s="198"/>
      <c r="BQ413" s="198"/>
      <c r="BR413" s="198"/>
      <c r="BS413" s="198"/>
      <c r="BT413" s="198"/>
      <c r="BU413" s="198"/>
      <c r="BV413" s="198"/>
      <c r="BW413" s="198"/>
      <c r="BX413" s="198"/>
      <c r="BY413" s="198"/>
      <c r="BZ413" s="198"/>
      <c r="CA413" s="198"/>
      <c r="CB413" s="198"/>
      <c r="CC413" s="198"/>
      <c r="CD413" s="198"/>
      <c r="CE413" s="198"/>
      <c r="CF413" s="198"/>
      <c r="CG413" s="198"/>
      <c r="CH413" s="198"/>
      <c r="CI413" s="198"/>
      <c r="CJ413" s="198"/>
      <c r="CK413" s="198"/>
      <c r="CL413" s="198"/>
      <c r="CM413" s="198"/>
      <c r="CN413" s="198"/>
      <c r="CO413" s="198"/>
      <c r="CP413" s="198"/>
      <c r="CQ413" s="198"/>
      <c r="CR413" s="198"/>
      <c r="CS413" s="198"/>
      <c r="CT413" s="198"/>
      <c r="CU413" s="198"/>
      <c r="CV413" s="198"/>
      <c r="CW413" s="198"/>
      <c r="CX413" s="198"/>
      <c r="CY413" s="198"/>
      <c r="CZ413" s="198"/>
      <c r="DA413" s="198"/>
      <c r="DB413" s="198"/>
      <c r="DC413" s="198"/>
      <c r="DD413" s="198"/>
      <c r="DE413" s="198"/>
      <c r="DF413" s="198"/>
      <c r="DG413" s="198"/>
      <c r="DH413" s="198"/>
      <c r="DI413" s="198"/>
      <c r="DJ413" s="198"/>
      <c r="DK413" s="198"/>
      <c r="DL413" s="198"/>
      <c r="DM413" s="198"/>
      <c r="DN413" s="198"/>
      <c r="DO413" s="198"/>
      <c r="DP413" s="198"/>
      <c r="DQ413" s="198"/>
      <c r="DR413" s="198"/>
      <c r="DS413" s="198"/>
      <c r="DT413" s="198"/>
      <c r="DU413" s="198"/>
      <c r="DV413" s="198"/>
      <c r="DW413" s="198"/>
      <c r="DX413" s="198"/>
      <c r="DY413" s="198"/>
      <c r="DZ413" s="198"/>
      <c r="EA413" s="198"/>
      <c r="EB413" s="198"/>
      <c r="EC413" s="198"/>
      <c r="ED413" s="198"/>
      <c r="EE413" s="198"/>
      <c r="EF413" s="198"/>
      <c r="EG413" s="198"/>
      <c r="EH413" s="198"/>
      <c r="EI413" s="198"/>
      <c r="EJ413" s="198"/>
      <c r="EK413" s="198"/>
      <c r="EL413" s="198"/>
      <c r="EM413" s="198"/>
      <c r="EN413" s="198"/>
      <c r="EO413" s="198"/>
      <c r="EP413" s="198"/>
      <c r="EQ413" s="198"/>
      <c r="ER413" s="198"/>
      <c r="ES413" s="198"/>
      <c r="ET413" s="198"/>
      <c r="EU413" s="198"/>
      <c r="EV413" s="198"/>
      <c r="EW413" s="198"/>
      <c r="EX413" s="198"/>
      <c r="EY413" s="198"/>
      <c r="EZ413" s="198"/>
      <c r="FA413" s="198"/>
      <c r="FB413" s="198"/>
      <c r="FC413" s="198"/>
      <c r="FD413" s="198"/>
      <c r="FE413" s="198"/>
      <c r="FF413" s="198"/>
      <c r="FG413" s="198"/>
      <c r="FH413" s="198"/>
      <c r="FI413" s="198"/>
      <c r="FJ413" s="198"/>
      <c r="FK413" s="198"/>
      <c r="FL413" s="198"/>
      <c r="FM413" s="198"/>
      <c r="FN413" s="198"/>
      <c r="FO413" s="198"/>
      <c r="FP413" s="198"/>
      <c r="FQ413" s="198"/>
      <c r="FR413" s="198"/>
      <c r="FS413" s="198"/>
      <c r="FT413" s="198"/>
      <c r="FU413" s="198"/>
      <c r="FV413" s="198"/>
      <c r="FW413" s="198"/>
    </row>
    <row r="414" spans="1:179" s="200" customFormat="1" ht="60" x14ac:dyDescent="0.25">
      <c r="A414" s="194">
        <f t="shared" si="6"/>
        <v>399</v>
      </c>
      <c r="B414" s="201" t="s">
        <v>314</v>
      </c>
      <c r="C414" s="196" t="s">
        <v>238</v>
      </c>
      <c r="D414" s="202">
        <v>32</v>
      </c>
      <c r="E414" s="202"/>
      <c r="F414" s="202">
        <v>0</v>
      </c>
      <c r="G414" s="202">
        <v>2015</v>
      </c>
      <c r="H414" s="202">
        <v>2015</v>
      </c>
      <c r="I414" s="202" t="s">
        <v>265</v>
      </c>
      <c r="J414" s="202" t="s">
        <v>294</v>
      </c>
      <c r="K414" s="202" t="s">
        <v>294</v>
      </c>
      <c r="L414" s="202" t="s">
        <v>294</v>
      </c>
      <c r="M414" s="198"/>
      <c r="N414" s="198"/>
      <c r="O414" s="198"/>
      <c r="P414" s="198"/>
      <c r="Q414" s="198"/>
      <c r="R414" s="198"/>
      <c r="S414" s="198"/>
      <c r="T414" s="198"/>
      <c r="U414" s="198"/>
      <c r="V414" s="198"/>
      <c r="W414" s="198"/>
      <c r="X414" s="198"/>
      <c r="Y414" s="198"/>
      <c r="Z414" s="198"/>
      <c r="AA414" s="198"/>
      <c r="AB414" s="198"/>
      <c r="AC414" s="198"/>
      <c r="AD414" s="198"/>
      <c r="AE414" s="198"/>
      <c r="AF414" s="198"/>
      <c r="AG414" s="198"/>
      <c r="AH414" s="198"/>
      <c r="AI414" s="198"/>
      <c r="AJ414" s="198"/>
      <c r="AK414" s="198"/>
      <c r="AL414" s="198"/>
      <c r="AM414" s="198"/>
      <c r="AN414" s="198"/>
      <c r="AO414" s="198"/>
      <c r="AP414" s="198"/>
      <c r="AQ414" s="198"/>
      <c r="AR414" s="198"/>
      <c r="AS414" s="198"/>
      <c r="AT414" s="198"/>
      <c r="AU414" s="198"/>
      <c r="AV414" s="198"/>
      <c r="AW414" s="198"/>
      <c r="AX414" s="198"/>
      <c r="AY414" s="198"/>
      <c r="AZ414" s="198"/>
      <c r="BA414" s="198"/>
      <c r="BB414" s="198"/>
      <c r="BC414" s="198"/>
      <c r="BD414" s="198"/>
      <c r="BE414" s="198"/>
      <c r="BF414" s="198"/>
      <c r="BG414" s="198"/>
      <c r="BH414" s="198"/>
      <c r="BI414" s="198"/>
      <c r="BJ414" s="198"/>
      <c r="BK414" s="198"/>
      <c r="BL414" s="198"/>
      <c r="BM414" s="198"/>
      <c r="BN414" s="198"/>
      <c r="BO414" s="198"/>
      <c r="BP414" s="198"/>
      <c r="BQ414" s="198"/>
      <c r="BR414" s="198"/>
      <c r="BS414" s="198"/>
      <c r="BT414" s="198"/>
      <c r="BU414" s="198"/>
      <c r="BV414" s="198"/>
      <c r="BW414" s="198"/>
      <c r="BX414" s="198"/>
      <c r="BY414" s="198"/>
      <c r="BZ414" s="198"/>
      <c r="CA414" s="198"/>
      <c r="CB414" s="198"/>
      <c r="CC414" s="198"/>
      <c r="CD414" s="198"/>
      <c r="CE414" s="198"/>
      <c r="CF414" s="198"/>
      <c r="CG414" s="198"/>
      <c r="CH414" s="198"/>
      <c r="CI414" s="198"/>
      <c r="CJ414" s="198"/>
      <c r="CK414" s="198"/>
      <c r="CL414" s="198"/>
      <c r="CM414" s="198"/>
      <c r="CN414" s="198"/>
      <c r="CO414" s="198"/>
      <c r="CP414" s="198"/>
      <c r="CQ414" s="198"/>
      <c r="CR414" s="198"/>
      <c r="CS414" s="198"/>
      <c r="CT414" s="198"/>
      <c r="CU414" s="198"/>
      <c r="CV414" s="198"/>
      <c r="CW414" s="198"/>
      <c r="CX414" s="198"/>
      <c r="CY414" s="198"/>
      <c r="CZ414" s="198"/>
      <c r="DA414" s="198"/>
      <c r="DB414" s="198"/>
      <c r="DC414" s="198"/>
      <c r="DD414" s="198"/>
      <c r="DE414" s="198"/>
      <c r="DF414" s="198"/>
      <c r="DG414" s="198"/>
      <c r="DH414" s="198"/>
      <c r="DI414" s="198"/>
      <c r="DJ414" s="198"/>
      <c r="DK414" s="198"/>
      <c r="DL414" s="198"/>
      <c r="DM414" s="198"/>
      <c r="DN414" s="198"/>
      <c r="DO414" s="198"/>
      <c r="DP414" s="198"/>
      <c r="DQ414" s="198"/>
      <c r="DR414" s="198"/>
      <c r="DS414" s="198"/>
      <c r="DT414" s="198"/>
      <c r="DU414" s="198"/>
      <c r="DV414" s="198"/>
      <c r="DW414" s="198"/>
      <c r="DX414" s="198"/>
      <c r="DY414" s="198"/>
      <c r="DZ414" s="198"/>
      <c r="EA414" s="198"/>
      <c r="EB414" s="198"/>
      <c r="EC414" s="198"/>
      <c r="ED414" s="198"/>
      <c r="EE414" s="198"/>
      <c r="EF414" s="198"/>
      <c r="EG414" s="198"/>
      <c r="EH414" s="198"/>
      <c r="EI414" s="198"/>
      <c r="EJ414" s="198"/>
      <c r="EK414" s="198"/>
      <c r="EL414" s="198"/>
      <c r="EM414" s="198"/>
      <c r="EN414" s="198"/>
      <c r="EO414" s="198"/>
      <c r="EP414" s="198"/>
      <c r="EQ414" s="198"/>
      <c r="ER414" s="198"/>
      <c r="ES414" s="198"/>
      <c r="ET414" s="198"/>
      <c r="EU414" s="198"/>
      <c r="EV414" s="198"/>
      <c r="EW414" s="198"/>
      <c r="EX414" s="198"/>
      <c r="EY414" s="198"/>
      <c r="EZ414" s="198"/>
      <c r="FA414" s="198"/>
      <c r="FB414" s="198"/>
      <c r="FC414" s="198"/>
      <c r="FD414" s="198"/>
      <c r="FE414" s="198"/>
      <c r="FF414" s="198"/>
      <c r="FG414" s="198"/>
      <c r="FH414" s="198"/>
      <c r="FI414" s="198"/>
      <c r="FJ414" s="198"/>
      <c r="FK414" s="198"/>
      <c r="FL414" s="198"/>
      <c r="FM414" s="198"/>
      <c r="FN414" s="198"/>
      <c r="FO414" s="198"/>
      <c r="FP414" s="198"/>
      <c r="FQ414" s="198"/>
      <c r="FR414" s="198"/>
      <c r="FS414" s="198"/>
      <c r="FT414" s="198"/>
      <c r="FU414" s="198"/>
      <c r="FV414" s="198"/>
      <c r="FW414" s="198"/>
    </row>
    <row r="415" spans="1:179" s="200" customFormat="1" ht="45" x14ac:dyDescent="0.25">
      <c r="A415" s="194">
        <f t="shared" si="6"/>
        <v>400</v>
      </c>
      <c r="B415" s="201" t="s">
        <v>315</v>
      </c>
      <c r="C415" s="196" t="s">
        <v>238</v>
      </c>
      <c r="D415" s="202">
        <v>10</v>
      </c>
      <c r="E415" s="202"/>
      <c r="F415" s="202">
        <v>0</v>
      </c>
      <c r="G415" s="202">
        <v>2014</v>
      </c>
      <c r="H415" s="202">
        <v>2014</v>
      </c>
      <c r="I415" s="202" t="s">
        <v>265</v>
      </c>
      <c r="J415" s="202" t="s">
        <v>294</v>
      </c>
      <c r="K415" s="202" t="s">
        <v>294</v>
      </c>
      <c r="L415" s="202" t="s">
        <v>294</v>
      </c>
      <c r="M415" s="198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8"/>
      <c r="Y415" s="198"/>
      <c r="Z415" s="198"/>
      <c r="AA415" s="198"/>
      <c r="AB415" s="198"/>
      <c r="AC415" s="198"/>
      <c r="AD415" s="198"/>
      <c r="AE415" s="198"/>
      <c r="AF415" s="198"/>
      <c r="AG415" s="198"/>
      <c r="AH415" s="198"/>
      <c r="AI415" s="198"/>
      <c r="AJ415" s="198"/>
      <c r="AK415" s="198"/>
      <c r="AL415" s="198"/>
      <c r="AM415" s="198"/>
      <c r="AN415" s="198"/>
      <c r="AO415" s="198"/>
      <c r="AP415" s="198"/>
      <c r="AQ415" s="198"/>
      <c r="AR415" s="198"/>
      <c r="AS415" s="198"/>
      <c r="AT415" s="198"/>
      <c r="AU415" s="198"/>
      <c r="AV415" s="198"/>
      <c r="AW415" s="198"/>
      <c r="AX415" s="198"/>
      <c r="AY415" s="198"/>
      <c r="AZ415" s="198"/>
      <c r="BA415" s="198"/>
      <c r="BB415" s="198"/>
      <c r="BC415" s="198"/>
      <c r="BD415" s="198"/>
      <c r="BE415" s="198"/>
      <c r="BF415" s="198"/>
      <c r="BG415" s="198"/>
      <c r="BH415" s="198"/>
      <c r="BI415" s="198"/>
      <c r="BJ415" s="198"/>
      <c r="BK415" s="198"/>
      <c r="BL415" s="198"/>
      <c r="BM415" s="198"/>
      <c r="BN415" s="198"/>
      <c r="BO415" s="198"/>
      <c r="BP415" s="198"/>
      <c r="BQ415" s="198"/>
      <c r="BR415" s="198"/>
      <c r="BS415" s="198"/>
      <c r="BT415" s="198"/>
      <c r="BU415" s="198"/>
      <c r="BV415" s="198"/>
      <c r="BW415" s="198"/>
      <c r="BX415" s="198"/>
      <c r="BY415" s="198"/>
      <c r="BZ415" s="198"/>
      <c r="CA415" s="198"/>
      <c r="CB415" s="198"/>
      <c r="CC415" s="198"/>
      <c r="CD415" s="198"/>
      <c r="CE415" s="198"/>
      <c r="CF415" s="198"/>
      <c r="CG415" s="198"/>
      <c r="CH415" s="198"/>
      <c r="CI415" s="198"/>
      <c r="CJ415" s="198"/>
      <c r="CK415" s="198"/>
      <c r="CL415" s="198"/>
      <c r="CM415" s="198"/>
      <c r="CN415" s="198"/>
      <c r="CO415" s="198"/>
      <c r="CP415" s="198"/>
      <c r="CQ415" s="198"/>
      <c r="CR415" s="198"/>
      <c r="CS415" s="198"/>
      <c r="CT415" s="198"/>
      <c r="CU415" s="198"/>
      <c r="CV415" s="198"/>
      <c r="CW415" s="198"/>
      <c r="CX415" s="198"/>
      <c r="CY415" s="198"/>
      <c r="CZ415" s="198"/>
      <c r="DA415" s="198"/>
      <c r="DB415" s="198"/>
      <c r="DC415" s="198"/>
      <c r="DD415" s="198"/>
      <c r="DE415" s="198"/>
      <c r="DF415" s="198"/>
      <c r="DG415" s="198"/>
      <c r="DH415" s="198"/>
      <c r="DI415" s="198"/>
      <c r="DJ415" s="198"/>
      <c r="DK415" s="198"/>
      <c r="DL415" s="198"/>
      <c r="DM415" s="198"/>
      <c r="DN415" s="198"/>
      <c r="DO415" s="198"/>
      <c r="DP415" s="198"/>
      <c r="DQ415" s="198"/>
      <c r="DR415" s="198"/>
      <c r="DS415" s="198"/>
      <c r="DT415" s="198"/>
      <c r="DU415" s="198"/>
      <c r="DV415" s="198"/>
      <c r="DW415" s="198"/>
      <c r="DX415" s="198"/>
      <c r="DY415" s="198"/>
      <c r="DZ415" s="198"/>
      <c r="EA415" s="198"/>
      <c r="EB415" s="198"/>
      <c r="EC415" s="198"/>
      <c r="ED415" s="198"/>
      <c r="EE415" s="198"/>
      <c r="EF415" s="198"/>
      <c r="EG415" s="198"/>
      <c r="EH415" s="198"/>
      <c r="EI415" s="198"/>
      <c r="EJ415" s="198"/>
      <c r="EK415" s="198"/>
      <c r="EL415" s="198"/>
      <c r="EM415" s="198"/>
      <c r="EN415" s="198"/>
      <c r="EO415" s="198"/>
      <c r="EP415" s="198"/>
      <c r="EQ415" s="198"/>
      <c r="ER415" s="198"/>
      <c r="ES415" s="198"/>
      <c r="ET415" s="198"/>
      <c r="EU415" s="198"/>
      <c r="EV415" s="198"/>
      <c r="EW415" s="198"/>
      <c r="EX415" s="198"/>
      <c r="EY415" s="198"/>
      <c r="EZ415" s="198"/>
      <c r="FA415" s="198"/>
      <c r="FB415" s="198"/>
      <c r="FC415" s="198"/>
      <c r="FD415" s="198"/>
      <c r="FE415" s="198"/>
      <c r="FF415" s="198"/>
      <c r="FG415" s="198"/>
      <c r="FH415" s="198"/>
      <c r="FI415" s="198"/>
      <c r="FJ415" s="198"/>
      <c r="FK415" s="198"/>
      <c r="FL415" s="198"/>
      <c r="FM415" s="198"/>
      <c r="FN415" s="198"/>
      <c r="FO415" s="198"/>
      <c r="FP415" s="198"/>
      <c r="FQ415" s="198"/>
      <c r="FR415" s="198"/>
      <c r="FS415" s="198"/>
      <c r="FT415" s="198"/>
      <c r="FU415" s="198"/>
      <c r="FV415" s="198"/>
      <c r="FW415" s="198"/>
    </row>
    <row r="416" spans="1:179" s="200" customFormat="1" ht="75" x14ac:dyDescent="0.25">
      <c r="A416" s="194">
        <f t="shared" si="6"/>
        <v>401</v>
      </c>
      <c r="B416" s="201" t="s">
        <v>316</v>
      </c>
      <c r="C416" s="196" t="s">
        <v>238</v>
      </c>
      <c r="D416" s="202">
        <v>6.3</v>
      </c>
      <c r="E416" s="202"/>
      <c r="F416" s="202">
        <v>0</v>
      </c>
      <c r="G416" s="202">
        <v>2014</v>
      </c>
      <c r="H416" s="202">
        <v>2014</v>
      </c>
      <c r="I416" s="202" t="s">
        <v>265</v>
      </c>
      <c r="J416" s="202" t="s">
        <v>294</v>
      </c>
      <c r="K416" s="202" t="s">
        <v>294</v>
      </c>
      <c r="L416" s="202" t="s">
        <v>294</v>
      </c>
      <c r="M416" s="198"/>
      <c r="N416" s="198"/>
      <c r="O416" s="198"/>
      <c r="P416" s="198"/>
      <c r="Q416" s="198"/>
      <c r="R416" s="198"/>
      <c r="S416" s="198"/>
      <c r="T416" s="198"/>
      <c r="U416" s="198"/>
      <c r="V416" s="198"/>
      <c r="W416" s="198"/>
      <c r="X416" s="198"/>
      <c r="Y416" s="198"/>
      <c r="Z416" s="198"/>
      <c r="AA416" s="198"/>
      <c r="AB416" s="198"/>
      <c r="AC416" s="198"/>
      <c r="AD416" s="198"/>
      <c r="AE416" s="198"/>
      <c r="AF416" s="198"/>
      <c r="AG416" s="198"/>
      <c r="AH416" s="198"/>
      <c r="AI416" s="198"/>
      <c r="AJ416" s="198"/>
      <c r="AK416" s="198"/>
      <c r="AL416" s="198"/>
      <c r="AM416" s="198"/>
      <c r="AN416" s="198"/>
      <c r="AO416" s="198"/>
      <c r="AP416" s="198"/>
      <c r="AQ416" s="198"/>
      <c r="AR416" s="198"/>
      <c r="AS416" s="198"/>
      <c r="AT416" s="198"/>
      <c r="AU416" s="198"/>
      <c r="AV416" s="198"/>
      <c r="AW416" s="198"/>
      <c r="AX416" s="198"/>
      <c r="AY416" s="198"/>
      <c r="AZ416" s="198"/>
      <c r="BA416" s="198"/>
      <c r="BB416" s="198"/>
      <c r="BC416" s="198"/>
      <c r="BD416" s="198"/>
      <c r="BE416" s="198"/>
      <c r="BF416" s="198"/>
      <c r="BG416" s="198"/>
      <c r="BH416" s="198"/>
      <c r="BI416" s="198"/>
      <c r="BJ416" s="198"/>
      <c r="BK416" s="198"/>
      <c r="BL416" s="198"/>
      <c r="BM416" s="198"/>
      <c r="BN416" s="198"/>
      <c r="BO416" s="198"/>
      <c r="BP416" s="198"/>
      <c r="BQ416" s="198"/>
      <c r="BR416" s="198"/>
      <c r="BS416" s="198"/>
      <c r="BT416" s="198"/>
      <c r="BU416" s="198"/>
      <c r="BV416" s="198"/>
      <c r="BW416" s="198"/>
      <c r="BX416" s="198"/>
      <c r="BY416" s="198"/>
      <c r="BZ416" s="198"/>
      <c r="CA416" s="198"/>
      <c r="CB416" s="198"/>
      <c r="CC416" s="198"/>
      <c r="CD416" s="198"/>
      <c r="CE416" s="198"/>
      <c r="CF416" s="198"/>
      <c r="CG416" s="198"/>
      <c r="CH416" s="198"/>
      <c r="CI416" s="198"/>
      <c r="CJ416" s="198"/>
      <c r="CK416" s="198"/>
      <c r="CL416" s="198"/>
      <c r="CM416" s="198"/>
      <c r="CN416" s="198"/>
      <c r="CO416" s="198"/>
      <c r="CP416" s="198"/>
      <c r="CQ416" s="198"/>
      <c r="CR416" s="198"/>
      <c r="CS416" s="198"/>
      <c r="CT416" s="198"/>
      <c r="CU416" s="198"/>
      <c r="CV416" s="198"/>
      <c r="CW416" s="198"/>
      <c r="CX416" s="198"/>
      <c r="CY416" s="198"/>
      <c r="CZ416" s="198"/>
      <c r="DA416" s="198"/>
      <c r="DB416" s="198"/>
      <c r="DC416" s="198"/>
      <c r="DD416" s="198"/>
      <c r="DE416" s="198"/>
      <c r="DF416" s="198"/>
      <c r="DG416" s="198"/>
      <c r="DH416" s="198"/>
      <c r="DI416" s="198"/>
      <c r="DJ416" s="198"/>
      <c r="DK416" s="198"/>
      <c r="DL416" s="198"/>
      <c r="DM416" s="198"/>
      <c r="DN416" s="198"/>
      <c r="DO416" s="198"/>
      <c r="DP416" s="198"/>
      <c r="DQ416" s="198"/>
      <c r="DR416" s="198"/>
      <c r="DS416" s="198"/>
      <c r="DT416" s="198"/>
      <c r="DU416" s="198"/>
      <c r="DV416" s="198"/>
      <c r="DW416" s="198"/>
      <c r="DX416" s="198"/>
      <c r="DY416" s="198"/>
      <c r="DZ416" s="198"/>
      <c r="EA416" s="198"/>
      <c r="EB416" s="198"/>
      <c r="EC416" s="198"/>
      <c r="ED416" s="198"/>
      <c r="EE416" s="198"/>
      <c r="EF416" s="198"/>
      <c r="EG416" s="198"/>
      <c r="EH416" s="198"/>
      <c r="EI416" s="198"/>
      <c r="EJ416" s="198"/>
      <c r="EK416" s="198"/>
      <c r="EL416" s="198"/>
      <c r="EM416" s="198"/>
      <c r="EN416" s="198"/>
      <c r="EO416" s="198"/>
      <c r="EP416" s="198"/>
      <c r="EQ416" s="198"/>
      <c r="ER416" s="198"/>
      <c r="ES416" s="198"/>
      <c r="ET416" s="198"/>
      <c r="EU416" s="198"/>
      <c r="EV416" s="198"/>
      <c r="EW416" s="198"/>
      <c r="EX416" s="198"/>
      <c r="EY416" s="198"/>
      <c r="EZ416" s="198"/>
      <c r="FA416" s="198"/>
      <c r="FB416" s="198"/>
      <c r="FC416" s="198"/>
      <c r="FD416" s="198"/>
      <c r="FE416" s="198"/>
      <c r="FF416" s="198"/>
      <c r="FG416" s="198"/>
      <c r="FH416" s="198"/>
      <c r="FI416" s="198"/>
      <c r="FJ416" s="198"/>
      <c r="FK416" s="198"/>
      <c r="FL416" s="198"/>
      <c r="FM416" s="198"/>
      <c r="FN416" s="198"/>
      <c r="FO416" s="198"/>
      <c r="FP416" s="198"/>
      <c r="FQ416" s="198"/>
      <c r="FR416" s="198"/>
      <c r="FS416" s="198"/>
      <c r="FT416" s="198"/>
      <c r="FU416" s="198"/>
      <c r="FV416" s="198"/>
      <c r="FW416" s="198"/>
    </row>
    <row r="417" spans="1:179" s="200" customFormat="1" ht="45" x14ac:dyDescent="0.25">
      <c r="A417" s="194">
        <f t="shared" si="6"/>
        <v>402</v>
      </c>
      <c r="B417" s="201" t="s">
        <v>317</v>
      </c>
      <c r="C417" s="196" t="s">
        <v>238</v>
      </c>
      <c r="D417" s="202">
        <v>10</v>
      </c>
      <c r="E417" s="202"/>
      <c r="F417" s="202">
        <v>0</v>
      </c>
      <c r="G417" s="202">
        <v>2013</v>
      </c>
      <c r="H417" s="202">
        <v>2015</v>
      </c>
      <c r="I417" s="202" t="s">
        <v>265</v>
      </c>
      <c r="J417" s="202" t="s">
        <v>294</v>
      </c>
      <c r="K417" s="202" t="s">
        <v>294</v>
      </c>
      <c r="L417" s="202" t="s">
        <v>294</v>
      </c>
      <c r="M417" s="198"/>
      <c r="N417" s="198"/>
      <c r="O417" s="198"/>
      <c r="P417" s="198"/>
      <c r="Q417" s="198"/>
      <c r="R417" s="198"/>
      <c r="S417" s="198"/>
      <c r="T417" s="198"/>
      <c r="U417" s="198"/>
      <c r="V417" s="198"/>
      <c r="W417" s="198"/>
      <c r="X417" s="198"/>
      <c r="Y417" s="198"/>
      <c r="Z417" s="198"/>
      <c r="AA417" s="198"/>
      <c r="AB417" s="198"/>
      <c r="AC417" s="198"/>
      <c r="AD417" s="198"/>
      <c r="AE417" s="198"/>
      <c r="AF417" s="198"/>
      <c r="AG417" s="198"/>
      <c r="AH417" s="198"/>
      <c r="AI417" s="198"/>
      <c r="AJ417" s="198"/>
      <c r="AK417" s="198"/>
      <c r="AL417" s="198"/>
      <c r="AM417" s="198"/>
      <c r="AN417" s="198"/>
      <c r="AO417" s="198"/>
      <c r="AP417" s="198"/>
      <c r="AQ417" s="198"/>
      <c r="AR417" s="198"/>
      <c r="AS417" s="198"/>
      <c r="AT417" s="198"/>
      <c r="AU417" s="198"/>
      <c r="AV417" s="198"/>
      <c r="AW417" s="198"/>
      <c r="AX417" s="198"/>
      <c r="AY417" s="198"/>
      <c r="AZ417" s="198"/>
      <c r="BA417" s="198"/>
      <c r="BB417" s="198"/>
      <c r="BC417" s="198"/>
      <c r="BD417" s="198"/>
      <c r="BE417" s="198"/>
      <c r="BF417" s="198"/>
      <c r="BG417" s="198"/>
      <c r="BH417" s="198"/>
      <c r="BI417" s="198"/>
      <c r="BJ417" s="198"/>
      <c r="BK417" s="198"/>
      <c r="BL417" s="198"/>
      <c r="BM417" s="198"/>
      <c r="BN417" s="198"/>
      <c r="BO417" s="198"/>
      <c r="BP417" s="198"/>
      <c r="BQ417" s="198"/>
      <c r="BR417" s="198"/>
      <c r="BS417" s="198"/>
      <c r="BT417" s="198"/>
      <c r="BU417" s="198"/>
      <c r="BV417" s="198"/>
      <c r="BW417" s="198"/>
      <c r="BX417" s="198"/>
      <c r="BY417" s="198"/>
      <c r="BZ417" s="198"/>
      <c r="CA417" s="198"/>
      <c r="CB417" s="198"/>
      <c r="CC417" s="198"/>
      <c r="CD417" s="198"/>
      <c r="CE417" s="198"/>
      <c r="CF417" s="198"/>
      <c r="CG417" s="198"/>
      <c r="CH417" s="198"/>
      <c r="CI417" s="198"/>
      <c r="CJ417" s="198"/>
      <c r="CK417" s="198"/>
      <c r="CL417" s="198"/>
      <c r="CM417" s="198"/>
      <c r="CN417" s="198"/>
      <c r="CO417" s="198"/>
      <c r="CP417" s="198"/>
      <c r="CQ417" s="198"/>
      <c r="CR417" s="198"/>
      <c r="CS417" s="198"/>
      <c r="CT417" s="198"/>
      <c r="CU417" s="198"/>
      <c r="CV417" s="198"/>
      <c r="CW417" s="198"/>
      <c r="CX417" s="198"/>
      <c r="CY417" s="198"/>
      <c r="CZ417" s="198"/>
      <c r="DA417" s="198"/>
      <c r="DB417" s="198"/>
      <c r="DC417" s="198"/>
      <c r="DD417" s="198"/>
      <c r="DE417" s="198"/>
      <c r="DF417" s="198"/>
      <c r="DG417" s="198"/>
      <c r="DH417" s="198"/>
      <c r="DI417" s="198"/>
      <c r="DJ417" s="198"/>
      <c r="DK417" s="198"/>
      <c r="DL417" s="198"/>
      <c r="DM417" s="198"/>
      <c r="DN417" s="198"/>
      <c r="DO417" s="198"/>
      <c r="DP417" s="198"/>
      <c r="DQ417" s="198"/>
      <c r="DR417" s="198"/>
      <c r="DS417" s="198"/>
      <c r="DT417" s="198"/>
      <c r="DU417" s="198"/>
      <c r="DV417" s="198"/>
      <c r="DW417" s="198"/>
      <c r="DX417" s="198"/>
      <c r="DY417" s="198"/>
      <c r="DZ417" s="198"/>
      <c r="EA417" s="198"/>
      <c r="EB417" s="198"/>
      <c r="EC417" s="198"/>
      <c r="ED417" s="198"/>
      <c r="EE417" s="198"/>
      <c r="EF417" s="198"/>
      <c r="EG417" s="198"/>
      <c r="EH417" s="198"/>
      <c r="EI417" s="198"/>
      <c r="EJ417" s="198"/>
      <c r="EK417" s="198"/>
      <c r="EL417" s="198"/>
      <c r="EM417" s="198"/>
      <c r="EN417" s="198"/>
      <c r="EO417" s="198"/>
      <c r="EP417" s="198"/>
      <c r="EQ417" s="198"/>
      <c r="ER417" s="198"/>
      <c r="ES417" s="198"/>
      <c r="ET417" s="198"/>
      <c r="EU417" s="198"/>
      <c r="EV417" s="198"/>
      <c r="EW417" s="198"/>
      <c r="EX417" s="198"/>
      <c r="EY417" s="198"/>
      <c r="EZ417" s="198"/>
      <c r="FA417" s="198"/>
      <c r="FB417" s="198"/>
      <c r="FC417" s="198"/>
      <c r="FD417" s="198"/>
      <c r="FE417" s="198"/>
      <c r="FF417" s="198"/>
      <c r="FG417" s="198"/>
      <c r="FH417" s="198"/>
      <c r="FI417" s="198"/>
      <c r="FJ417" s="198"/>
      <c r="FK417" s="198"/>
      <c r="FL417" s="198"/>
      <c r="FM417" s="198"/>
      <c r="FN417" s="198"/>
      <c r="FO417" s="198"/>
      <c r="FP417" s="198"/>
      <c r="FQ417" s="198"/>
      <c r="FR417" s="198"/>
      <c r="FS417" s="198"/>
      <c r="FT417" s="198"/>
      <c r="FU417" s="198"/>
      <c r="FV417" s="198"/>
      <c r="FW417" s="198"/>
    </row>
    <row r="418" spans="1:179" s="200" customFormat="1" ht="30" x14ac:dyDescent="0.25">
      <c r="A418" s="194">
        <f t="shared" si="6"/>
        <v>403</v>
      </c>
      <c r="B418" s="201" t="s">
        <v>318</v>
      </c>
      <c r="C418" s="196" t="s">
        <v>238</v>
      </c>
      <c r="D418" s="202">
        <v>0</v>
      </c>
      <c r="E418" s="202"/>
      <c r="F418" s="202">
        <v>0</v>
      </c>
      <c r="G418" s="202">
        <v>2013</v>
      </c>
      <c r="H418" s="202">
        <v>2015</v>
      </c>
      <c r="I418" s="202" t="s">
        <v>265</v>
      </c>
      <c r="J418" s="202" t="s">
        <v>294</v>
      </c>
      <c r="K418" s="202" t="s">
        <v>294</v>
      </c>
      <c r="L418" s="202" t="s">
        <v>294</v>
      </c>
      <c r="M418" s="198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8"/>
      <c r="Y418" s="198"/>
      <c r="Z418" s="198"/>
      <c r="AA418" s="198"/>
      <c r="AB418" s="198"/>
      <c r="AC418" s="198"/>
      <c r="AD418" s="198"/>
      <c r="AE418" s="198"/>
      <c r="AF418" s="198"/>
      <c r="AG418" s="198"/>
      <c r="AH418" s="198"/>
      <c r="AI418" s="198"/>
      <c r="AJ418" s="198"/>
      <c r="AK418" s="198"/>
      <c r="AL418" s="198"/>
      <c r="AM418" s="198"/>
      <c r="AN418" s="198"/>
      <c r="AO418" s="198"/>
      <c r="AP418" s="198"/>
      <c r="AQ418" s="198"/>
      <c r="AR418" s="198"/>
      <c r="AS418" s="198"/>
      <c r="AT418" s="198"/>
      <c r="AU418" s="198"/>
      <c r="AV418" s="198"/>
      <c r="AW418" s="198"/>
      <c r="AX418" s="198"/>
      <c r="AY418" s="198"/>
      <c r="AZ418" s="198"/>
      <c r="BA418" s="198"/>
      <c r="BB418" s="198"/>
      <c r="BC418" s="198"/>
      <c r="BD418" s="198"/>
      <c r="BE418" s="198"/>
      <c r="BF418" s="198"/>
      <c r="BG418" s="198"/>
      <c r="BH418" s="198"/>
      <c r="BI418" s="198"/>
      <c r="BJ418" s="198"/>
      <c r="BK418" s="198"/>
      <c r="BL418" s="198"/>
      <c r="BM418" s="198"/>
      <c r="BN418" s="198"/>
      <c r="BO418" s="198"/>
      <c r="BP418" s="198"/>
      <c r="BQ418" s="198"/>
      <c r="BR418" s="198"/>
      <c r="BS418" s="198"/>
      <c r="BT418" s="198"/>
      <c r="BU418" s="198"/>
      <c r="BV418" s="198"/>
      <c r="BW418" s="198"/>
      <c r="BX418" s="198"/>
      <c r="BY418" s="198"/>
      <c r="BZ418" s="198"/>
      <c r="CA418" s="198"/>
      <c r="CB418" s="198"/>
      <c r="CC418" s="198"/>
      <c r="CD418" s="198"/>
      <c r="CE418" s="198"/>
      <c r="CF418" s="198"/>
      <c r="CG418" s="198"/>
      <c r="CH418" s="198"/>
      <c r="CI418" s="198"/>
      <c r="CJ418" s="198"/>
      <c r="CK418" s="198"/>
      <c r="CL418" s="198"/>
      <c r="CM418" s="198"/>
      <c r="CN418" s="198"/>
      <c r="CO418" s="198"/>
      <c r="CP418" s="198"/>
      <c r="CQ418" s="198"/>
      <c r="CR418" s="198"/>
      <c r="CS418" s="198"/>
      <c r="CT418" s="198"/>
      <c r="CU418" s="198"/>
      <c r="CV418" s="198"/>
      <c r="CW418" s="198"/>
      <c r="CX418" s="198"/>
      <c r="CY418" s="198"/>
      <c r="CZ418" s="198"/>
      <c r="DA418" s="198"/>
      <c r="DB418" s="198"/>
      <c r="DC418" s="198"/>
      <c r="DD418" s="198"/>
      <c r="DE418" s="198"/>
      <c r="DF418" s="198"/>
      <c r="DG418" s="198"/>
      <c r="DH418" s="198"/>
      <c r="DI418" s="198"/>
      <c r="DJ418" s="198"/>
      <c r="DK418" s="198"/>
      <c r="DL418" s="198"/>
      <c r="DM418" s="198"/>
      <c r="DN418" s="198"/>
      <c r="DO418" s="198"/>
      <c r="DP418" s="198"/>
      <c r="DQ418" s="198"/>
      <c r="DR418" s="198"/>
      <c r="DS418" s="198"/>
      <c r="DT418" s="198"/>
      <c r="DU418" s="198"/>
      <c r="DV418" s="198"/>
      <c r="DW418" s="198"/>
      <c r="DX418" s="198"/>
      <c r="DY418" s="198"/>
      <c r="DZ418" s="198"/>
      <c r="EA418" s="198"/>
      <c r="EB418" s="198"/>
      <c r="EC418" s="198"/>
      <c r="ED418" s="198"/>
      <c r="EE418" s="198"/>
      <c r="EF418" s="198"/>
      <c r="EG418" s="198"/>
      <c r="EH418" s="198"/>
      <c r="EI418" s="198"/>
      <c r="EJ418" s="198"/>
      <c r="EK418" s="198"/>
      <c r="EL418" s="198"/>
      <c r="EM418" s="198"/>
      <c r="EN418" s="198"/>
      <c r="EO418" s="198"/>
      <c r="EP418" s="198"/>
      <c r="EQ418" s="198"/>
      <c r="ER418" s="198"/>
      <c r="ES418" s="198"/>
      <c r="ET418" s="198"/>
      <c r="EU418" s="198"/>
      <c r="EV418" s="198"/>
      <c r="EW418" s="198"/>
      <c r="EX418" s="198"/>
      <c r="EY418" s="198"/>
      <c r="EZ418" s="198"/>
      <c r="FA418" s="198"/>
      <c r="FB418" s="198"/>
      <c r="FC418" s="198"/>
      <c r="FD418" s="198"/>
      <c r="FE418" s="198"/>
      <c r="FF418" s="198"/>
      <c r="FG418" s="198"/>
      <c r="FH418" s="198"/>
      <c r="FI418" s="198"/>
      <c r="FJ418" s="198"/>
      <c r="FK418" s="198"/>
      <c r="FL418" s="198"/>
      <c r="FM418" s="198"/>
      <c r="FN418" s="198"/>
      <c r="FO418" s="198"/>
      <c r="FP418" s="198"/>
      <c r="FQ418" s="198"/>
      <c r="FR418" s="198"/>
      <c r="FS418" s="198"/>
      <c r="FT418" s="198"/>
      <c r="FU418" s="198"/>
      <c r="FV418" s="198"/>
      <c r="FW418" s="198"/>
    </row>
    <row r="419" spans="1:179" s="200" customFormat="1" ht="60" x14ac:dyDescent="0.25">
      <c r="A419" s="194">
        <f t="shared" si="6"/>
        <v>404</v>
      </c>
      <c r="B419" s="201" t="s">
        <v>319</v>
      </c>
      <c r="C419" s="196" t="s">
        <v>238</v>
      </c>
      <c r="D419" s="202">
        <v>0</v>
      </c>
      <c r="E419" s="202"/>
      <c r="F419" s="202">
        <v>4.3449999999999998</v>
      </c>
      <c r="G419" s="202">
        <v>2015</v>
      </c>
      <c r="H419" s="202">
        <v>2015</v>
      </c>
      <c r="I419" s="202" t="s">
        <v>265</v>
      </c>
      <c r="J419" s="202" t="s">
        <v>294</v>
      </c>
      <c r="K419" s="202" t="s">
        <v>294</v>
      </c>
      <c r="L419" s="202" t="s">
        <v>294</v>
      </c>
      <c r="M419" s="198"/>
      <c r="N419" s="198"/>
      <c r="O419" s="198"/>
      <c r="P419" s="198"/>
      <c r="Q419" s="198"/>
      <c r="R419" s="198"/>
      <c r="S419" s="198"/>
      <c r="T419" s="198"/>
      <c r="U419" s="198"/>
      <c r="V419" s="198"/>
      <c r="W419" s="198"/>
      <c r="X419" s="198"/>
      <c r="Y419" s="198"/>
      <c r="Z419" s="198"/>
      <c r="AA419" s="198"/>
      <c r="AB419" s="198"/>
      <c r="AC419" s="198"/>
      <c r="AD419" s="198"/>
      <c r="AE419" s="198"/>
      <c r="AF419" s="198"/>
      <c r="AG419" s="198"/>
      <c r="AH419" s="198"/>
      <c r="AI419" s="198"/>
      <c r="AJ419" s="198"/>
      <c r="AK419" s="198"/>
      <c r="AL419" s="198"/>
      <c r="AM419" s="198"/>
      <c r="AN419" s="198"/>
      <c r="AO419" s="198"/>
      <c r="AP419" s="198"/>
      <c r="AQ419" s="198"/>
      <c r="AR419" s="198"/>
      <c r="AS419" s="198"/>
      <c r="AT419" s="198"/>
      <c r="AU419" s="198"/>
      <c r="AV419" s="198"/>
      <c r="AW419" s="198"/>
      <c r="AX419" s="198"/>
      <c r="AY419" s="198"/>
      <c r="AZ419" s="198"/>
      <c r="BA419" s="198"/>
      <c r="BB419" s="198"/>
      <c r="BC419" s="198"/>
      <c r="BD419" s="198"/>
      <c r="BE419" s="198"/>
      <c r="BF419" s="198"/>
      <c r="BG419" s="198"/>
      <c r="BH419" s="198"/>
      <c r="BI419" s="198"/>
      <c r="BJ419" s="198"/>
      <c r="BK419" s="198"/>
      <c r="BL419" s="198"/>
      <c r="BM419" s="198"/>
      <c r="BN419" s="198"/>
      <c r="BO419" s="198"/>
      <c r="BP419" s="198"/>
      <c r="BQ419" s="198"/>
      <c r="BR419" s="198"/>
      <c r="BS419" s="198"/>
      <c r="BT419" s="198"/>
      <c r="BU419" s="198"/>
      <c r="BV419" s="198"/>
      <c r="BW419" s="198"/>
      <c r="BX419" s="198"/>
      <c r="BY419" s="198"/>
      <c r="BZ419" s="198"/>
      <c r="CA419" s="198"/>
      <c r="CB419" s="198"/>
      <c r="CC419" s="198"/>
      <c r="CD419" s="198"/>
      <c r="CE419" s="198"/>
      <c r="CF419" s="198"/>
      <c r="CG419" s="198"/>
      <c r="CH419" s="198"/>
      <c r="CI419" s="198"/>
      <c r="CJ419" s="198"/>
      <c r="CK419" s="198"/>
      <c r="CL419" s="198"/>
      <c r="CM419" s="198"/>
      <c r="CN419" s="198"/>
      <c r="CO419" s="198"/>
      <c r="CP419" s="198"/>
      <c r="CQ419" s="198"/>
      <c r="CR419" s="198"/>
      <c r="CS419" s="198"/>
      <c r="CT419" s="198"/>
      <c r="CU419" s="198"/>
      <c r="CV419" s="198"/>
      <c r="CW419" s="198"/>
      <c r="CX419" s="198"/>
      <c r="CY419" s="198"/>
      <c r="CZ419" s="198"/>
      <c r="DA419" s="198"/>
      <c r="DB419" s="198"/>
      <c r="DC419" s="198"/>
      <c r="DD419" s="198"/>
      <c r="DE419" s="198"/>
      <c r="DF419" s="198"/>
      <c r="DG419" s="198"/>
      <c r="DH419" s="198"/>
      <c r="DI419" s="198"/>
      <c r="DJ419" s="198"/>
      <c r="DK419" s="198"/>
      <c r="DL419" s="198"/>
      <c r="DM419" s="198"/>
      <c r="DN419" s="198"/>
      <c r="DO419" s="198"/>
      <c r="DP419" s="198"/>
      <c r="DQ419" s="198"/>
      <c r="DR419" s="198"/>
      <c r="DS419" s="198"/>
      <c r="DT419" s="198"/>
      <c r="DU419" s="198"/>
      <c r="DV419" s="198"/>
      <c r="DW419" s="198"/>
      <c r="DX419" s="198"/>
      <c r="DY419" s="198"/>
      <c r="DZ419" s="198"/>
      <c r="EA419" s="198"/>
      <c r="EB419" s="198"/>
      <c r="EC419" s="198"/>
      <c r="ED419" s="198"/>
      <c r="EE419" s="198"/>
      <c r="EF419" s="198"/>
      <c r="EG419" s="198"/>
      <c r="EH419" s="198"/>
      <c r="EI419" s="198"/>
      <c r="EJ419" s="198"/>
      <c r="EK419" s="198"/>
      <c r="EL419" s="198"/>
      <c r="EM419" s="198"/>
      <c r="EN419" s="198"/>
      <c r="EO419" s="198"/>
      <c r="EP419" s="198"/>
      <c r="EQ419" s="198"/>
      <c r="ER419" s="198"/>
      <c r="ES419" s="198"/>
      <c r="ET419" s="198"/>
      <c r="EU419" s="198"/>
      <c r="EV419" s="198"/>
      <c r="EW419" s="198"/>
      <c r="EX419" s="198"/>
      <c r="EY419" s="198"/>
      <c r="EZ419" s="198"/>
      <c r="FA419" s="198"/>
      <c r="FB419" s="198"/>
      <c r="FC419" s="198"/>
      <c r="FD419" s="198"/>
      <c r="FE419" s="198"/>
      <c r="FF419" s="198"/>
      <c r="FG419" s="198"/>
      <c r="FH419" s="198"/>
      <c r="FI419" s="198"/>
      <c r="FJ419" s="198"/>
      <c r="FK419" s="198"/>
      <c r="FL419" s="198"/>
      <c r="FM419" s="198"/>
      <c r="FN419" s="198"/>
      <c r="FO419" s="198"/>
      <c r="FP419" s="198"/>
      <c r="FQ419" s="198"/>
      <c r="FR419" s="198"/>
      <c r="FS419" s="198"/>
      <c r="FT419" s="198"/>
      <c r="FU419" s="198"/>
      <c r="FV419" s="198"/>
      <c r="FW419" s="198"/>
    </row>
    <row r="420" spans="1:179" s="200" customFormat="1" ht="30" x14ac:dyDescent="0.25">
      <c r="A420" s="194">
        <f t="shared" si="6"/>
        <v>405</v>
      </c>
      <c r="B420" s="201" t="s">
        <v>320</v>
      </c>
      <c r="C420" s="196" t="s">
        <v>238</v>
      </c>
      <c r="D420" s="202">
        <v>0</v>
      </c>
      <c r="E420" s="202"/>
      <c r="F420" s="202">
        <v>0.03</v>
      </c>
      <c r="G420" s="202">
        <v>2013</v>
      </c>
      <c r="H420" s="202">
        <v>2015</v>
      </c>
      <c r="I420" s="202" t="s">
        <v>265</v>
      </c>
      <c r="J420" s="202" t="s">
        <v>294</v>
      </c>
      <c r="K420" s="202" t="s">
        <v>294</v>
      </c>
      <c r="L420" s="202" t="s">
        <v>294</v>
      </c>
      <c r="M420" s="198"/>
      <c r="N420" s="198"/>
      <c r="O420" s="198"/>
      <c r="P420" s="198"/>
      <c r="Q420" s="198"/>
      <c r="R420" s="198"/>
      <c r="S420" s="198"/>
      <c r="T420" s="198"/>
      <c r="U420" s="198"/>
      <c r="V420" s="198"/>
      <c r="W420" s="198"/>
      <c r="X420" s="198"/>
      <c r="Y420" s="198"/>
      <c r="Z420" s="198"/>
      <c r="AA420" s="198"/>
      <c r="AB420" s="198"/>
      <c r="AC420" s="198"/>
      <c r="AD420" s="198"/>
      <c r="AE420" s="198"/>
      <c r="AF420" s="198"/>
      <c r="AG420" s="198"/>
      <c r="AH420" s="198"/>
      <c r="AI420" s="198"/>
      <c r="AJ420" s="198"/>
      <c r="AK420" s="198"/>
      <c r="AL420" s="198"/>
      <c r="AM420" s="198"/>
      <c r="AN420" s="198"/>
      <c r="AO420" s="198"/>
      <c r="AP420" s="198"/>
      <c r="AQ420" s="198"/>
      <c r="AR420" s="198"/>
      <c r="AS420" s="198"/>
      <c r="AT420" s="198"/>
      <c r="AU420" s="198"/>
      <c r="AV420" s="198"/>
      <c r="AW420" s="198"/>
      <c r="AX420" s="198"/>
      <c r="AY420" s="198"/>
      <c r="AZ420" s="198"/>
      <c r="BA420" s="198"/>
      <c r="BB420" s="198"/>
      <c r="BC420" s="198"/>
      <c r="BD420" s="198"/>
      <c r="BE420" s="198"/>
      <c r="BF420" s="198"/>
      <c r="BG420" s="198"/>
      <c r="BH420" s="198"/>
      <c r="BI420" s="198"/>
      <c r="BJ420" s="198"/>
      <c r="BK420" s="198"/>
      <c r="BL420" s="198"/>
      <c r="BM420" s="198"/>
      <c r="BN420" s="198"/>
      <c r="BO420" s="198"/>
      <c r="BP420" s="198"/>
      <c r="BQ420" s="198"/>
      <c r="BR420" s="198"/>
      <c r="BS420" s="198"/>
      <c r="BT420" s="198"/>
      <c r="BU420" s="198"/>
      <c r="BV420" s="198"/>
      <c r="BW420" s="198"/>
      <c r="BX420" s="198"/>
      <c r="BY420" s="198"/>
      <c r="BZ420" s="198"/>
      <c r="CA420" s="198"/>
      <c r="CB420" s="198"/>
      <c r="CC420" s="198"/>
      <c r="CD420" s="198"/>
      <c r="CE420" s="198"/>
      <c r="CF420" s="198"/>
      <c r="CG420" s="198"/>
      <c r="CH420" s="198"/>
      <c r="CI420" s="198"/>
      <c r="CJ420" s="198"/>
      <c r="CK420" s="198"/>
      <c r="CL420" s="198"/>
      <c r="CM420" s="198"/>
      <c r="CN420" s="198"/>
      <c r="CO420" s="198"/>
      <c r="CP420" s="198"/>
      <c r="CQ420" s="198"/>
      <c r="CR420" s="198"/>
      <c r="CS420" s="198"/>
      <c r="CT420" s="198"/>
      <c r="CU420" s="198"/>
      <c r="CV420" s="198"/>
      <c r="CW420" s="198"/>
      <c r="CX420" s="198"/>
      <c r="CY420" s="198"/>
      <c r="CZ420" s="198"/>
      <c r="DA420" s="198"/>
      <c r="DB420" s="198"/>
      <c r="DC420" s="198"/>
      <c r="DD420" s="198"/>
      <c r="DE420" s="198"/>
      <c r="DF420" s="198"/>
      <c r="DG420" s="198"/>
      <c r="DH420" s="198"/>
      <c r="DI420" s="198"/>
      <c r="DJ420" s="198"/>
      <c r="DK420" s="198"/>
      <c r="DL420" s="198"/>
      <c r="DM420" s="198"/>
      <c r="DN420" s="198"/>
      <c r="DO420" s="198"/>
      <c r="DP420" s="198"/>
      <c r="DQ420" s="198"/>
      <c r="DR420" s="198"/>
      <c r="DS420" s="198"/>
      <c r="DT420" s="198"/>
      <c r="DU420" s="198"/>
      <c r="DV420" s="198"/>
      <c r="DW420" s="198"/>
      <c r="DX420" s="198"/>
      <c r="DY420" s="198"/>
      <c r="DZ420" s="198"/>
      <c r="EA420" s="198"/>
      <c r="EB420" s="198"/>
      <c r="EC420" s="198"/>
      <c r="ED420" s="198"/>
      <c r="EE420" s="198"/>
      <c r="EF420" s="198"/>
      <c r="EG420" s="198"/>
      <c r="EH420" s="198"/>
      <c r="EI420" s="198"/>
      <c r="EJ420" s="198"/>
      <c r="EK420" s="198"/>
      <c r="EL420" s="198"/>
      <c r="EM420" s="198"/>
      <c r="EN420" s="198"/>
      <c r="EO420" s="198"/>
      <c r="EP420" s="198"/>
      <c r="EQ420" s="198"/>
      <c r="ER420" s="198"/>
      <c r="ES420" s="198"/>
      <c r="ET420" s="198"/>
      <c r="EU420" s="198"/>
      <c r="EV420" s="198"/>
      <c r="EW420" s="198"/>
      <c r="EX420" s="198"/>
      <c r="EY420" s="198"/>
      <c r="EZ420" s="198"/>
      <c r="FA420" s="198"/>
      <c r="FB420" s="198"/>
      <c r="FC420" s="198"/>
      <c r="FD420" s="198"/>
      <c r="FE420" s="198"/>
      <c r="FF420" s="198"/>
      <c r="FG420" s="198"/>
      <c r="FH420" s="198"/>
      <c r="FI420" s="198"/>
      <c r="FJ420" s="198"/>
      <c r="FK420" s="198"/>
      <c r="FL420" s="198"/>
      <c r="FM420" s="198"/>
      <c r="FN420" s="198"/>
      <c r="FO420" s="198"/>
      <c r="FP420" s="198"/>
      <c r="FQ420" s="198"/>
      <c r="FR420" s="198"/>
      <c r="FS420" s="198"/>
      <c r="FT420" s="198"/>
      <c r="FU420" s="198"/>
      <c r="FV420" s="198"/>
      <c r="FW420" s="198"/>
    </row>
    <row r="421" spans="1:179" s="200" customFormat="1" ht="30" x14ac:dyDescent="0.25">
      <c r="A421" s="194">
        <f t="shared" si="6"/>
        <v>406</v>
      </c>
      <c r="B421" s="201" t="s">
        <v>321</v>
      </c>
      <c r="C421" s="196" t="s">
        <v>238</v>
      </c>
      <c r="D421" s="202">
        <v>0</v>
      </c>
      <c r="E421" s="202"/>
      <c r="F421" s="202">
        <v>3.5000000000000003E-2</v>
      </c>
      <c r="G421" s="202">
        <v>2013</v>
      </c>
      <c r="H421" s="202">
        <v>2015</v>
      </c>
      <c r="I421" s="202" t="s">
        <v>265</v>
      </c>
      <c r="J421" s="202" t="s">
        <v>294</v>
      </c>
      <c r="K421" s="202" t="s">
        <v>294</v>
      </c>
      <c r="L421" s="202" t="s">
        <v>294</v>
      </c>
      <c r="M421" s="198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8"/>
      <c r="Y421" s="198"/>
      <c r="Z421" s="198"/>
      <c r="AA421" s="198"/>
      <c r="AB421" s="198"/>
      <c r="AC421" s="198"/>
      <c r="AD421" s="198"/>
      <c r="AE421" s="198"/>
      <c r="AF421" s="198"/>
      <c r="AG421" s="198"/>
      <c r="AH421" s="198"/>
      <c r="AI421" s="198"/>
      <c r="AJ421" s="198"/>
      <c r="AK421" s="198"/>
      <c r="AL421" s="198"/>
      <c r="AM421" s="198"/>
      <c r="AN421" s="198"/>
      <c r="AO421" s="198"/>
      <c r="AP421" s="198"/>
      <c r="AQ421" s="198"/>
      <c r="AR421" s="198"/>
      <c r="AS421" s="198"/>
      <c r="AT421" s="198"/>
      <c r="AU421" s="198"/>
      <c r="AV421" s="198"/>
      <c r="AW421" s="198"/>
      <c r="AX421" s="198"/>
      <c r="AY421" s="198"/>
      <c r="AZ421" s="198"/>
      <c r="BA421" s="198"/>
      <c r="BB421" s="198"/>
      <c r="BC421" s="198"/>
      <c r="BD421" s="198"/>
      <c r="BE421" s="198"/>
      <c r="BF421" s="198"/>
      <c r="BG421" s="198"/>
      <c r="BH421" s="198"/>
      <c r="BI421" s="198"/>
      <c r="BJ421" s="198"/>
      <c r="BK421" s="198"/>
      <c r="BL421" s="198"/>
      <c r="BM421" s="198"/>
      <c r="BN421" s="198"/>
      <c r="BO421" s="198"/>
      <c r="BP421" s="198"/>
      <c r="BQ421" s="198"/>
      <c r="BR421" s="198"/>
      <c r="BS421" s="198"/>
      <c r="BT421" s="198"/>
      <c r="BU421" s="198"/>
      <c r="BV421" s="198"/>
      <c r="BW421" s="198"/>
      <c r="BX421" s="198"/>
      <c r="BY421" s="198"/>
      <c r="BZ421" s="198"/>
      <c r="CA421" s="198"/>
      <c r="CB421" s="198"/>
      <c r="CC421" s="198"/>
      <c r="CD421" s="198"/>
      <c r="CE421" s="198"/>
      <c r="CF421" s="198"/>
      <c r="CG421" s="198"/>
      <c r="CH421" s="198"/>
      <c r="CI421" s="198"/>
      <c r="CJ421" s="198"/>
      <c r="CK421" s="198"/>
      <c r="CL421" s="198"/>
      <c r="CM421" s="198"/>
      <c r="CN421" s="198"/>
      <c r="CO421" s="198"/>
      <c r="CP421" s="198"/>
      <c r="CQ421" s="198"/>
      <c r="CR421" s="198"/>
      <c r="CS421" s="198"/>
      <c r="CT421" s="198"/>
      <c r="CU421" s="198"/>
      <c r="CV421" s="198"/>
      <c r="CW421" s="198"/>
      <c r="CX421" s="198"/>
      <c r="CY421" s="198"/>
      <c r="CZ421" s="198"/>
      <c r="DA421" s="198"/>
      <c r="DB421" s="198"/>
      <c r="DC421" s="198"/>
      <c r="DD421" s="198"/>
      <c r="DE421" s="198"/>
      <c r="DF421" s="198"/>
      <c r="DG421" s="198"/>
      <c r="DH421" s="198"/>
      <c r="DI421" s="198"/>
      <c r="DJ421" s="198"/>
      <c r="DK421" s="198"/>
      <c r="DL421" s="198"/>
      <c r="DM421" s="198"/>
      <c r="DN421" s="198"/>
      <c r="DO421" s="198"/>
      <c r="DP421" s="198"/>
      <c r="DQ421" s="198"/>
      <c r="DR421" s="198"/>
      <c r="DS421" s="198"/>
      <c r="DT421" s="198"/>
      <c r="DU421" s="198"/>
      <c r="DV421" s="198"/>
      <c r="DW421" s="198"/>
      <c r="DX421" s="198"/>
      <c r="DY421" s="198"/>
      <c r="DZ421" s="198"/>
      <c r="EA421" s="198"/>
      <c r="EB421" s="198"/>
      <c r="EC421" s="198"/>
      <c r="ED421" s="198"/>
      <c r="EE421" s="198"/>
      <c r="EF421" s="198"/>
      <c r="EG421" s="198"/>
      <c r="EH421" s="198"/>
      <c r="EI421" s="198"/>
      <c r="EJ421" s="198"/>
      <c r="EK421" s="198"/>
      <c r="EL421" s="198"/>
      <c r="EM421" s="198"/>
      <c r="EN421" s="198"/>
      <c r="EO421" s="198"/>
      <c r="EP421" s="198"/>
      <c r="EQ421" s="198"/>
      <c r="ER421" s="198"/>
      <c r="ES421" s="198"/>
      <c r="ET421" s="198"/>
      <c r="EU421" s="198"/>
      <c r="EV421" s="198"/>
      <c r="EW421" s="198"/>
      <c r="EX421" s="198"/>
      <c r="EY421" s="198"/>
      <c r="EZ421" s="198"/>
      <c r="FA421" s="198"/>
      <c r="FB421" s="198"/>
      <c r="FC421" s="198"/>
      <c r="FD421" s="198"/>
      <c r="FE421" s="198"/>
      <c r="FF421" s="198"/>
      <c r="FG421" s="198"/>
      <c r="FH421" s="198"/>
      <c r="FI421" s="198"/>
      <c r="FJ421" s="198"/>
      <c r="FK421" s="198"/>
      <c r="FL421" s="198"/>
      <c r="FM421" s="198"/>
      <c r="FN421" s="198"/>
      <c r="FO421" s="198"/>
      <c r="FP421" s="198"/>
      <c r="FQ421" s="198"/>
      <c r="FR421" s="198"/>
      <c r="FS421" s="198"/>
      <c r="FT421" s="198"/>
      <c r="FU421" s="198"/>
      <c r="FV421" s="198"/>
      <c r="FW421" s="198"/>
    </row>
    <row r="422" spans="1:179" s="200" customFormat="1" ht="30" x14ac:dyDescent="0.25">
      <c r="A422" s="194">
        <f t="shared" si="6"/>
        <v>407</v>
      </c>
      <c r="B422" s="201" t="s">
        <v>322</v>
      </c>
      <c r="C422" s="196" t="s">
        <v>238</v>
      </c>
      <c r="D422" s="202">
        <v>0</v>
      </c>
      <c r="E422" s="202"/>
      <c r="F422" s="202">
        <v>0.05</v>
      </c>
      <c r="G422" s="202">
        <v>2013</v>
      </c>
      <c r="H422" s="202">
        <v>2015</v>
      </c>
      <c r="I422" s="202" t="s">
        <v>265</v>
      </c>
      <c r="J422" s="202" t="s">
        <v>294</v>
      </c>
      <c r="K422" s="202" t="s">
        <v>294</v>
      </c>
      <c r="L422" s="202" t="s">
        <v>294</v>
      </c>
      <c r="M422" s="198"/>
      <c r="N422" s="198"/>
      <c r="O422" s="198"/>
      <c r="P422" s="198"/>
      <c r="Q422" s="198"/>
      <c r="R422" s="198"/>
      <c r="S422" s="198"/>
      <c r="T422" s="198"/>
      <c r="U422" s="198"/>
      <c r="V422" s="198"/>
      <c r="W422" s="198"/>
      <c r="X422" s="198"/>
      <c r="Y422" s="198"/>
      <c r="Z422" s="198"/>
      <c r="AA422" s="198"/>
      <c r="AB422" s="198"/>
      <c r="AC422" s="198"/>
      <c r="AD422" s="198"/>
      <c r="AE422" s="198"/>
      <c r="AF422" s="198"/>
      <c r="AG422" s="198"/>
      <c r="AH422" s="198"/>
      <c r="AI422" s="198"/>
      <c r="AJ422" s="198"/>
      <c r="AK422" s="198"/>
      <c r="AL422" s="198"/>
      <c r="AM422" s="198"/>
      <c r="AN422" s="198"/>
      <c r="AO422" s="198"/>
      <c r="AP422" s="198"/>
      <c r="AQ422" s="198"/>
      <c r="AR422" s="198"/>
      <c r="AS422" s="198"/>
      <c r="AT422" s="198"/>
      <c r="AU422" s="198"/>
      <c r="AV422" s="198"/>
      <c r="AW422" s="198"/>
      <c r="AX422" s="198"/>
      <c r="AY422" s="198"/>
      <c r="AZ422" s="198"/>
      <c r="BA422" s="198"/>
      <c r="BB422" s="198"/>
      <c r="BC422" s="198"/>
      <c r="BD422" s="198"/>
      <c r="BE422" s="198"/>
      <c r="BF422" s="198"/>
      <c r="BG422" s="198"/>
      <c r="BH422" s="198"/>
      <c r="BI422" s="198"/>
      <c r="BJ422" s="198"/>
      <c r="BK422" s="198"/>
      <c r="BL422" s="198"/>
      <c r="BM422" s="198"/>
      <c r="BN422" s="198"/>
      <c r="BO422" s="198"/>
      <c r="BP422" s="198"/>
      <c r="BQ422" s="198"/>
      <c r="BR422" s="198"/>
      <c r="BS422" s="198"/>
      <c r="BT422" s="198"/>
      <c r="BU422" s="198"/>
      <c r="BV422" s="198"/>
      <c r="BW422" s="198"/>
      <c r="BX422" s="198"/>
      <c r="BY422" s="198"/>
      <c r="BZ422" s="198"/>
      <c r="CA422" s="198"/>
      <c r="CB422" s="198"/>
      <c r="CC422" s="198"/>
      <c r="CD422" s="198"/>
      <c r="CE422" s="198"/>
      <c r="CF422" s="198"/>
      <c r="CG422" s="198"/>
      <c r="CH422" s="198"/>
      <c r="CI422" s="198"/>
      <c r="CJ422" s="198"/>
      <c r="CK422" s="198"/>
      <c r="CL422" s="198"/>
      <c r="CM422" s="198"/>
      <c r="CN422" s="198"/>
      <c r="CO422" s="198"/>
      <c r="CP422" s="198"/>
      <c r="CQ422" s="198"/>
      <c r="CR422" s="198"/>
      <c r="CS422" s="198"/>
      <c r="CT422" s="198"/>
      <c r="CU422" s="198"/>
      <c r="CV422" s="198"/>
      <c r="CW422" s="198"/>
      <c r="CX422" s="198"/>
      <c r="CY422" s="198"/>
      <c r="CZ422" s="198"/>
      <c r="DA422" s="198"/>
      <c r="DB422" s="198"/>
      <c r="DC422" s="198"/>
      <c r="DD422" s="198"/>
      <c r="DE422" s="198"/>
      <c r="DF422" s="198"/>
      <c r="DG422" s="198"/>
      <c r="DH422" s="198"/>
      <c r="DI422" s="198"/>
      <c r="DJ422" s="198"/>
      <c r="DK422" s="198"/>
      <c r="DL422" s="198"/>
      <c r="DM422" s="198"/>
      <c r="DN422" s="198"/>
      <c r="DO422" s="198"/>
      <c r="DP422" s="198"/>
      <c r="DQ422" s="198"/>
      <c r="DR422" s="198"/>
      <c r="DS422" s="198"/>
      <c r="DT422" s="198"/>
      <c r="DU422" s="198"/>
      <c r="DV422" s="198"/>
      <c r="DW422" s="198"/>
      <c r="DX422" s="198"/>
      <c r="DY422" s="198"/>
      <c r="DZ422" s="198"/>
      <c r="EA422" s="198"/>
      <c r="EB422" s="198"/>
      <c r="EC422" s="198"/>
      <c r="ED422" s="198"/>
      <c r="EE422" s="198"/>
      <c r="EF422" s="198"/>
      <c r="EG422" s="198"/>
      <c r="EH422" s="198"/>
      <c r="EI422" s="198"/>
      <c r="EJ422" s="198"/>
      <c r="EK422" s="198"/>
      <c r="EL422" s="198"/>
      <c r="EM422" s="198"/>
      <c r="EN422" s="198"/>
      <c r="EO422" s="198"/>
      <c r="EP422" s="198"/>
      <c r="EQ422" s="198"/>
      <c r="ER422" s="198"/>
      <c r="ES422" s="198"/>
      <c r="ET422" s="198"/>
      <c r="EU422" s="198"/>
      <c r="EV422" s="198"/>
      <c r="EW422" s="198"/>
      <c r="EX422" s="198"/>
      <c r="EY422" s="198"/>
      <c r="EZ422" s="198"/>
      <c r="FA422" s="198"/>
      <c r="FB422" s="198"/>
      <c r="FC422" s="198"/>
      <c r="FD422" s="198"/>
      <c r="FE422" s="198"/>
      <c r="FF422" s="198"/>
      <c r="FG422" s="198"/>
      <c r="FH422" s="198"/>
      <c r="FI422" s="198"/>
      <c r="FJ422" s="198"/>
      <c r="FK422" s="198"/>
      <c r="FL422" s="198"/>
      <c r="FM422" s="198"/>
      <c r="FN422" s="198"/>
      <c r="FO422" s="198"/>
      <c r="FP422" s="198"/>
      <c r="FQ422" s="198"/>
      <c r="FR422" s="198"/>
      <c r="FS422" s="198"/>
      <c r="FT422" s="198"/>
      <c r="FU422" s="198"/>
      <c r="FV422" s="198"/>
      <c r="FW422" s="198"/>
    </row>
    <row r="423" spans="1:179" s="200" customFormat="1" ht="45" x14ac:dyDescent="0.25">
      <c r="A423" s="194">
        <f t="shared" si="6"/>
        <v>408</v>
      </c>
      <c r="B423" s="201" t="s">
        <v>323</v>
      </c>
      <c r="C423" s="196" t="s">
        <v>238</v>
      </c>
      <c r="D423" s="202">
        <v>50</v>
      </c>
      <c r="E423" s="202"/>
      <c r="F423" s="202">
        <v>0</v>
      </c>
      <c r="G423" s="202">
        <v>2014</v>
      </c>
      <c r="H423" s="202">
        <v>2015</v>
      </c>
      <c r="I423" s="202" t="s">
        <v>265</v>
      </c>
      <c r="J423" s="202" t="s">
        <v>294</v>
      </c>
      <c r="K423" s="202" t="s">
        <v>294</v>
      </c>
      <c r="L423" s="202" t="s">
        <v>294</v>
      </c>
      <c r="M423" s="198"/>
      <c r="N423" s="198"/>
      <c r="O423" s="198"/>
      <c r="P423" s="198"/>
      <c r="Q423" s="198"/>
      <c r="R423" s="198"/>
      <c r="S423" s="198"/>
      <c r="T423" s="198"/>
      <c r="U423" s="198"/>
      <c r="V423" s="198"/>
      <c r="W423" s="198"/>
      <c r="X423" s="198"/>
      <c r="Y423" s="198"/>
      <c r="Z423" s="198"/>
      <c r="AA423" s="198"/>
      <c r="AB423" s="198"/>
      <c r="AC423" s="198"/>
      <c r="AD423" s="198"/>
      <c r="AE423" s="198"/>
      <c r="AF423" s="198"/>
      <c r="AG423" s="198"/>
      <c r="AH423" s="198"/>
      <c r="AI423" s="198"/>
      <c r="AJ423" s="198"/>
      <c r="AK423" s="198"/>
      <c r="AL423" s="198"/>
      <c r="AM423" s="198"/>
      <c r="AN423" s="198"/>
      <c r="AO423" s="198"/>
      <c r="AP423" s="198"/>
      <c r="AQ423" s="198"/>
      <c r="AR423" s="198"/>
      <c r="AS423" s="198"/>
      <c r="AT423" s="198"/>
      <c r="AU423" s="198"/>
      <c r="AV423" s="198"/>
      <c r="AW423" s="198"/>
      <c r="AX423" s="198"/>
      <c r="AY423" s="198"/>
      <c r="AZ423" s="198"/>
      <c r="BA423" s="198"/>
      <c r="BB423" s="198"/>
      <c r="BC423" s="198"/>
      <c r="BD423" s="198"/>
      <c r="BE423" s="198"/>
      <c r="BF423" s="198"/>
      <c r="BG423" s="198"/>
      <c r="BH423" s="198"/>
      <c r="BI423" s="198"/>
      <c r="BJ423" s="198"/>
      <c r="BK423" s="198"/>
      <c r="BL423" s="198"/>
      <c r="BM423" s="198"/>
      <c r="BN423" s="198"/>
      <c r="BO423" s="198"/>
      <c r="BP423" s="198"/>
      <c r="BQ423" s="198"/>
      <c r="BR423" s="198"/>
      <c r="BS423" s="198"/>
      <c r="BT423" s="198"/>
      <c r="BU423" s="198"/>
      <c r="BV423" s="198"/>
      <c r="BW423" s="198"/>
      <c r="BX423" s="198"/>
      <c r="BY423" s="198"/>
      <c r="BZ423" s="198"/>
      <c r="CA423" s="198"/>
      <c r="CB423" s="198"/>
      <c r="CC423" s="198"/>
      <c r="CD423" s="198"/>
      <c r="CE423" s="198"/>
      <c r="CF423" s="198"/>
      <c r="CG423" s="198"/>
      <c r="CH423" s="198"/>
      <c r="CI423" s="198"/>
      <c r="CJ423" s="198"/>
      <c r="CK423" s="198"/>
      <c r="CL423" s="198"/>
      <c r="CM423" s="198"/>
      <c r="CN423" s="198"/>
      <c r="CO423" s="198"/>
      <c r="CP423" s="198"/>
      <c r="CQ423" s="198"/>
      <c r="CR423" s="198"/>
      <c r="CS423" s="198"/>
      <c r="CT423" s="198"/>
      <c r="CU423" s="198"/>
      <c r="CV423" s="198"/>
      <c r="CW423" s="198"/>
      <c r="CX423" s="198"/>
      <c r="CY423" s="198"/>
      <c r="CZ423" s="198"/>
      <c r="DA423" s="198"/>
      <c r="DB423" s="198"/>
      <c r="DC423" s="198"/>
      <c r="DD423" s="198"/>
      <c r="DE423" s="198"/>
      <c r="DF423" s="198"/>
      <c r="DG423" s="198"/>
      <c r="DH423" s="198"/>
      <c r="DI423" s="198"/>
      <c r="DJ423" s="198"/>
      <c r="DK423" s="198"/>
      <c r="DL423" s="198"/>
      <c r="DM423" s="198"/>
      <c r="DN423" s="198"/>
      <c r="DO423" s="198"/>
      <c r="DP423" s="198"/>
      <c r="DQ423" s="198"/>
      <c r="DR423" s="198"/>
      <c r="DS423" s="198"/>
      <c r="DT423" s="198"/>
      <c r="DU423" s="198"/>
      <c r="DV423" s="198"/>
      <c r="DW423" s="198"/>
      <c r="DX423" s="198"/>
      <c r="DY423" s="198"/>
      <c r="DZ423" s="198"/>
      <c r="EA423" s="198"/>
      <c r="EB423" s="198"/>
      <c r="EC423" s="198"/>
      <c r="ED423" s="198"/>
      <c r="EE423" s="198"/>
      <c r="EF423" s="198"/>
      <c r="EG423" s="198"/>
      <c r="EH423" s="198"/>
      <c r="EI423" s="198"/>
      <c r="EJ423" s="198"/>
      <c r="EK423" s="198"/>
      <c r="EL423" s="198"/>
      <c r="EM423" s="198"/>
      <c r="EN423" s="198"/>
      <c r="EO423" s="198"/>
      <c r="EP423" s="198"/>
      <c r="EQ423" s="198"/>
      <c r="ER423" s="198"/>
      <c r="ES423" s="198"/>
      <c r="ET423" s="198"/>
      <c r="EU423" s="198"/>
      <c r="EV423" s="198"/>
      <c r="EW423" s="198"/>
      <c r="EX423" s="198"/>
      <c r="EY423" s="198"/>
      <c r="EZ423" s="198"/>
      <c r="FA423" s="198"/>
      <c r="FB423" s="198"/>
      <c r="FC423" s="198"/>
      <c r="FD423" s="198"/>
      <c r="FE423" s="198"/>
      <c r="FF423" s="198"/>
      <c r="FG423" s="198"/>
      <c r="FH423" s="198"/>
      <c r="FI423" s="198"/>
      <c r="FJ423" s="198"/>
      <c r="FK423" s="198"/>
      <c r="FL423" s="198"/>
      <c r="FM423" s="198"/>
      <c r="FN423" s="198"/>
      <c r="FO423" s="198"/>
      <c r="FP423" s="198"/>
      <c r="FQ423" s="198"/>
      <c r="FR423" s="198"/>
      <c r="FS423" s="198"/>
      <c r="FT423" s="198"/>
      <c r="FU423" s="198"/>
      <c r="FV423" s="198"/>
      <c r="FW423" s="198"/>
    </row>
    <row r="424" spans="1:179" s="200" customFormat="1" ht="45" x14ac:dyDescent="0.25">
      <c r="A424" s="194">
        <f t="shared" si="6"/>
        <v>409</v>
      </c>
      <c r="B424" s="201" t="s">
        <v>324</v>
      </c>
      <c r="C424" s="196" t="s">
        <v>238</v>
      </c>
      <c r="D424" s="202">
        <v>32</v>
      </c>
      <c r="E424" s="202"/>
      <c r="F424" s="202">
        <v>0</v>
      </c>
      <c r="G424" s="202">
        <v>2014</v>
      </c>
      <c r="H424" s="202">
        <v>2015</v>
      </c>
      <c r="I424" s="202" t="s">
        <v>265</v>
      </c>
      <c r="J424" s="202" t="s">
        <v>294</v>
      </c>
      <c r="K424" s="202" t="s">
        <v>294</v>
      </c>
      <c r="L424" s="202" t="s">
        <v>294</v>
      </c>
      <c r="M424" s="198"/>
      <c r="N424" s="198"/>
      <c r="O424" s="198"/>
      <c r="P424" s="198"/>
      <c r="Q424" s="198"/>
      <c r="R424" s="198"/>
      <c r="S424" s="198"/>
      <c r="T424" s="198"/>
      <c r="U424" s="198"/>
      <c r="V424" s="198"/>
      <c r="W424" s="198"/>
      <c r="X424" s="198"/>
      <c r="Y424" s="198"/>
      <c r="Z424" s="198"/>
      <c r="AA424" s="198"/>
      <c r="AB424" s="198"/>
      <c r="AC424" s="198"/>
      <c r="AD424" s="198"/>
      <c r="AE424" s="198"/>
      <c r="AF424" s="198"/>
      <c r="AG424" s="198"/>
      <c r="AH424" s="198"/>
      <c r="AI424" s="198"/>
      <c r="AJ424" s="198"/>
      <c r="AK424" s="198"/>
      <c r="AL424" s="198"/>
      <c r="AM424" s="198"/>
      <c r="AN424" s="198"/>
      <c r="AO424" s="198"/>
      <c r="AP424" s="198"/>
      <c r="AQ424" s="198"/>
      <c r="AR424" s="198"/>
      <c r="AS424" s="198"/>
      <c r="AT424" s="198"/>
      <c r="AU424" s="198"/>
      <c r="AV424" s="198"/>
      <c r="AW424" s="198"/>
      <c r="AX424" s="198"/>
      <c r="AY424" s="198"/>
      <c r="AZ424" s="198"/>
      <c r="BA424" s="198"/>
      <c r="BB424" s="198"/>
      <c r="BC424" s="198"/>
      <c r="BD424" s="198"/>
      <c r="BE424" s="198"/>
      <c r="BF424" s="198"/>
      <c r="BG424" s="198"/>
      <c r="BH424" s="198"/>
      <c r="BI424" s="198"/>
      <c r="BJ424" s="198"/>
      <c r="BK424" s="198"/>
      <c r="BL424" s="198"/>
      <c r="BM424" s="198"/>
      <c r="BN424" s="198"/>
      <c r="BO424" s="198"/>
      <c r="BP424" s="198"/>
      <c r="BQ424" s="198"/>
      <c r="BR424" s="198"/>
      <c r="BS424" s="198"/>
      <c r="BT424" s="198"/>
      <c r="BU424" s="198"/>
      <c r="BV424" s="198"/>
      <c r="BW424" s="198"/>
      <c r="BX424" s="198"/>
      <c r="BY424" s="198"/>
      <c r="BZ424" s="198"/>
      <c r="CA424" s="198"/>
      <c r="CB424" s="198"/>
      <c r="CC424" s="198"/>
      <c r="CD424" s="198"/>
      <c r="CE424" s="198"/>
      <c r="CF424" s="198"/>
      <c r="CG424" s="198"/>
      <c r="CH424" s="198"/>
      <c r="CI424" s="198"/>
      <c r="CJ424" s="198"/>
      <c r="CK424" s="198"/>
      <c r="CL424" s="198"/>
      <c r="CM424" s="198"/>
      <c r="CN424" s="198"/>
      <c r="CO424" s="198"/>
      <c r="CP424" s="198"/>
      <c r="CQ424" s="198"/>
      <c r="CR424" s="198"/>
      <c r="CS424" s="198"/>
      <c r="CT424" s="198"/>
      <c r="CU424" s="198"/>
      <c r="CV424" s="198"/>
      <c r="CW424" s="198"/>
      <c r="CX424" s="198"/>
      <c r="CY424" s="198"/>
      <c r="CZ424" s="198"/>
      <c r="DA424" s="198"/>
      <c r="DB424" s="198"/>
      <c r="DC424" s="198"/>
      <c r="DD424" s="198"/>
      <c r="DE424" s="198"/>
      <c r="DF424" s="198"/>
      <c r="DG424" s="198"/>
      <c r="DH424" s="198"/>
      <c r="DI424" s="198"/>
      <c r="DJ424" s="198"/>
      <c r="DK424" s="198"/>
      <c r="DL424" s="198"/>
      <c r="DM424" s="198"/>
      <c r="DN424" s="198"/>
      <c r="DO424" s="198"/>
      <c r="DP424" s="198"/>
      <c r="DQ424" s="198"/>
      <c r="DR424" s="198"/>
      <c r="DS424" s="198"/>
      <c r="DT424" s="198"/>
      <c r="DU424" s="198"/>
      <c r="DV424" s="198"/>
      <c r="DW424" s="198"/>
      <c r="DX424" s="198"/>
      <c r="DY424" s="198"/>
      <c r="DZ424" s="198"/>
      <c r="EA424" s="198"/>
      <c r="EB424" s="198"/>
      <c r="EC424" s="198"/>
      <c r="ED424" s="198"/>
      <c r="EE424" s="198"/>
      <c r="EF424" s="198"/>
      <c r="EG424" s="198"/>
      <c r="EH424" s="198"/>
      <c r="EI424" s="198"/>
      <c r="EJ424" s="198"/>
      <c r="EK424" s="198"/>
      <c r="EL424" s="198"/>
      <c r="EM424" s="198"/>
      <c r="EN424" s="198"/>
      <c r="EO424" s="198"/>
      <c r="EP424" s="198"/>
      <c r="EQ424" s="198"/>
      <c r="ER424" s="198"/>
      <c r="ES424" s="198"/>
      <c r="ET424" s="198"/>
      <c r="EU424" s="198"/>
      <c r="EV424" s="198"/>
      <c r="EW424" s="198"/>
      <c r="EX424" s="198"/>
      <c r="EY424" s="198"/>
      <c r="EZ424" s="198"/>
      <c r="FA424" s="198"/>
      <c r="FB424" s="198"/>
      <c r="FC424" s="198"/>
      <c r="FD424" s="198"/>
      <c r="FE424" s="198"/>
      <c r="FF424" s="198"/>
      <c r="FG424" s="198"/>
      <c r="FH424" s="198"/>
      <c r="FI424" s="198"/>
      <c r="FJ424" s="198"/>
      <c r="FK424" s="198"/>
      <c r="FL424" s="198"/>
      <c r="FM424" s="198"/>
      <c r="FN424" s="198"/>
      <c r="FO424" s="198"/>
      <c r="FP424" s="198"/>
      <c r="FQ424" s="198"/>
      <c r="FR424" s="198"/>
      <c r="FS424" s="198"/>
      <c r="FT424" s="198"/>
      <c r="FU424" s="198"/>
      <c r="FV424" s="198"/>
      <c r="FW424" s="198"/>
    </row>
    <row r="425" spans="1:179" s="200" customFormat="1" ht="60" x14ac:dyDescent="0.25">
      <c r="A425" s="194">
        <f t="shared" si="6"/>
        <v>410</v>
      </c>
      <c r="B425" s="201" t="s">
        <v>325</v>
      </c>
      <c r="C425" s="196" t="s">
        <v>238</v>
      </c>
      <c r="D425" s="202">
        <v>0</v>
      </c>
      <c r="E425" s="202"/>
      <c r="F425" s="202">
        <v>1.95</v>
      </c>
      <c r="G425" s="202">
        <v>2014</v>
      </c>
      <c r="H425" s="202">
        <v>2014</v>
      </c>
      <c r="I425" s="202" t="s">
        <v>265</v>
      </c>
      <c r="J425" s="202" t="s">
        <v>294</v>
      </c>
      <c r="K425" s="202" t="s">
        <v>294</v>
      </c>
      <c r="L425" s="202" t="s">
        <v>294</v>
      </c>
      <c r="M425" s="198"/>
      <c r="N425" s="198"/>
      <c r="O425" s="198"/>
      <c r="P425" s="198"/>
      <c r="Q425" s="198"/>
      <c r="R425" s="198"/>
      <c r="S425" s="198"/>
      <c r="T425" s="198"/>
      <c r="U425" s="198"/>
      <c r="V425" s="198"/>
      <c r="W425" s="198"/>
      <c r="X425" s="198"/>
      <c r="Y425" s="198"/>
      <c r="Z425" s="198"/>
      <c r="AA425" s="198"/>
      <c r="AB425" s="198"/>
      <c r="AC425" s="198"/>
      <c r="AD425" s="198"/>
      <c r="AE425" s="198"/>
      <c r="AF425" s="198"/>
      <c r="AG425" s="198"/>
      <c r="AH425" s="198"/>
      <c r="AI425" s="198"/>
      <c r="AJ425" s="198"/>
      <c r="AK425" s="198"/>
      <c r="AL425" s="198"/>
      <c r="AM425" s="198"/>
      <c r="AN425" s="198"/>
      <c r="AO425" s="198"/>
      <c r="AP425" s="198"/>
      <c r="AQ425" s="198"/>
      <c r="AR425" s="198"/>
      <c r="AS425" s="198"/>
      <c r="AT425" s="198"/>
      <c r="AU425" s="198"/>
      <c r="AV425" s="198"/>
      <c r="AW425" s="198"/>
      <c r="AX425" s="198"/>
      <c r="AY425" s="198"/>
      <c r="AZ425" s="198"/>
      <c r="BA425" s="198"/>
      <c r="BB425" s="198"/>
      <c r="BC425" s="198"/>
      <c r="BD425" s="198"/>
      <c r="BE425" s="198"/>
      <c r="BF425" s="198"/>
      <c r="BG425" s="198"/>
      <c r="BH425" s="198"/>
      <c r="BI425" s="198"/>
      <c r="BJ425" s="198"/>
      <c r="BK425" s="198"/>
      <c r="BL425" s="198"/>
      <c r="BM425" s="198"/>
      <c r="BN425" s="198"/>
      <c r="BO425" s="198"/>
      <c r="BP425" s="198"/>
      <c r="BQ425" s="198"/>
      <c r="BR425" s="198"/>
      <c r="BS425" s="198"/>
      <c r="BT425" s="198"/>
      <c r="BU425" s="198"/>
      <c r="BV425" s="198"/>
      <c r="BW425" s="198"/>
      <c r="BX425" s="198"/>
      <c r="BY425" s="198"/>
      <c r="BZ425" s="198"/>
      <c r="CA425" s="198"/>
      <c r="CB425" s="198"/>
      <c r="CC425" s="198"/>
      <c r="CD425" s="198"/>
      <c r="CE425" s="198"/>
      <c r="CF425" s="198"/>
      <c r="CG425" s="198"/>
      <c r="CH425" s="198"/>
      <c r="CI425" s="198"/>
      <c r="CJ425" s="198"/>
      <c r="CK425" s="198"/>
      <c r="CL425" s="198"/>
      <c r="CM425" s="198"/>
      <c r="CN425" s="198"/>
      <c r="CO425" s="198"/>
      <c r="CP425" s="198"/>
      <c r="CQ425" s="198"/>
      <c r="CR425" s="198"/>
      <c r="CS425" s="198"/>
      <c r="CT425" s="198"/>
      <c r="CU425" s="198"/>
      <c r="CV425" s="198"/>
      <c r="CW425" s="198"/>
      <c r="CX425" s="198"/>
      <c r="CY425" s="198"/>
      <c r="CZ425" s="198"/>
      <c r="DA425" s="198"/>
      <c r="DB425" s="198"/>
      <c r="DC425" s="198"/>
      <c r="DD425" s="198"/>
      <c r="DE425" s="198"/>
      <c r="DF425" s="198"/>
      <c r="DG425" s="198"/>
      <c r="DH425" s="198"/>
      <c r="DI425" s="198"/>
      <c r="DJ425" s="198"/>
      <c r="DK425" s="198"/>
      <c r="DL425" s="198"/>
      <c r="DM425" s="198"/>
      <c r="DN425" s="198"/>
      <c r="DO425" s="198"/>
      <c r="DP425" s="198"/>
      <c r="DQ425" s="198"/>
      <c r="DR425" s="198"/>
      <c r="DS425" s="198"/>
      <c r="DT425" s="198"/>
      <c r="DU425" s="198"/>
      <c r="DV425" s="198"/>
      <c r="DW425" s="198"/>
      <c r="DX425" s="198"/>
      <c r="DY425" s="198"/>
      <c r="DZ425" s="198"/>
      <c r="EA425" s="198"/>
      <c r="EB425" s="198"/>
      <c r="EC425" s="198"/>
      <c r="ED425" s="198"/>
      <c r="EE425" s="198"/>
      <c r="EF425" s="198"/>
      <c r="EG425" s="198"/>
      <c r="EH425" s="198"/>
      <c r="EI425" s="198"/>
      <c r="EJ425" s="198"/>
      <c r="EK425" s="198"/>
      <c r="EL425" s="198"/>
      <c r="EM425" s="198"/>
      <c r="EN425" s="198"/>
      <c r="EO425" s="198"/>
      <c r="EP425" s="198"/>
      <c r="EQ425" s="198"/>
      <c r="ER425" s="198"/>
      <c r="ES425" s="198"/>
      <c r="ET425" s="198"/>
      <c r="EU425" s="198"/>
      <c r="EV425" s="198"/>
      <c r="EW425" s="198"/>
      <c r="EX425" s="198"/>
      <c r="EY425" s="198"/>
      <c r="EZ425" s="198"/>
      <c r="FA425" s="198"/>
      <c r="FB425" s="198"/>
      <c r="FC425" s="198"/>
      <c r="FD425" s="198"/>
      <c r="FE425" s="198"/>
      <c r="FF425" s="198"/>
      <c r="FG425" s="198"/>
      <c r="FH425" s="198"/>
      <c r="FI425" s="198"/>
      <c r="FJ425" s="198"/>
      <c r="FK425" s="198"/>
      <c r="FL425" s="198"/>
      <c r="FM425" s="198"/>
      <c r="FN425" s="198"/>
      <c r="FO425" s="198"/>
      <c r="FP425" s="198"/>
      <c r="FQ425" s="198"/>
      <c r="FR425" s="198"/>
      <c r="FS425" s="198"/>
      <c r="FT425" s="198"/>
      <c r="FU425" s="198"/>
      <c r="FV425" s="198"/>
      <c r="FW425" s="198"/>
    </row>
    <row r="426" spans="1:179" s="200" customFormat="1" ht="45" x14ac:dyDescent="0.25">
      <c r="A426" s="194">
        <f t="shared" si="6"/>
        <v>411</v>
      </c>
      <c r="B426" s="201" t="s">
        <v>326</v>
      </c>
      <c r="C426" s="196" t="s">
        <v>238</v>
      </c>
      <c r="D426" s="202">
        <v>0</v>
      </c>
      <c r="E426" s="202"/>
      <c r="F426" s="202">
        <v>0</v>
      </c>
      <c r="G426" s="202">
        <v>2015</v>
      </c>
      <c r="H426" s="202">
        <v>2015</v>
      </c>
      <c r="I426" s="202" t="s">
        <v>265</v>
      </c>
      <c r="J426" s="202" t="s">
        <v>294</v>
      </c>
      <c r="K426" s="202" t="s">
        <v>294</v>
      </c>
      <c r="L426" s="202" t="s">
        <v>294</v>
      </c>
      <c r="M426" s="198"/>
      <c r="N426" s="198"/>
      <c r="O426" s="198"/>
      <c r="P426" s="198"/>
      <c r="Q426" s="198"/>
      <c r="R426" s="198"/>
      <c r="S426" s="198"/>
      <c r="T426" s="198"/>
      <c r="U426" s="198"/>
      <c r="V426" s="198"/>
      <c r="W426" s="198"/>
      <c r="X426" s="198"/>
      <c r="Y426" s="198"/>
      <c r="Z426" s="198"/>
      <c r="AA426" s="198"/>
      <c r="AB426" s="198"/>
      <c r="AC426" s="198"/>
      <c r="AD426" s="198"/>
      <c r="AE426" s="198"/>
      <c r="AF426" s="198"/>
      <c r="AG426" s="198"/>
      <c r="AH426" s="198"/>
      <c r="AI426" s="198"/>
      <c r="AJ426" s="198"/>
      <c r="AK426" s="198"/>
      <c r="AL426" s="198"/>
      <c r="AM426" s="198"/>
      <c r="AN426" s="198"/>
      <c r="AO426" s="198"/>
      <c r="AP426" s="198"/>
      <c r="AQ426" s="198"/>
      <c r="AR426" s="198"/>
      <c r="AS426" s="198"/>
      <c r="AT426" s="198"/>
      <c r="AU426" s="198"/>
      <c r="AV426" s="198"/>
      <c r="AW426" s="198"/>
      <c r="AX426" s="198"/>
      <c r="AY426" s="198"/>
      <c r="AZ426" s="198"/>
      <c r="BA426" s="198"/>
      <c r="BB426" s="198"/>
      <c r="BC426" s="198"/>
      <c r="BD426" s="198"/>
      <c r="BE426" s="198"/>
      <c r="BF426" s="198"/>
      <c r="BG426" s="198"/>
      <c r="BH426" s="198"/>
      <c r="BI426" s="198"/>
      <c r="BJ426" s="198"/>
      <c r="BK426" s="198"/>
      <c r="BL426" s="198"/>
      <c r="BM426" s="198"/>
      <c r="BN426" s="198"/>
      <c r="BO426" s="198"/>
      <c r="BP426" s="198"/>
      <c r="BQ426" s="198"/>
      <c r="BR426" s="198"/>
      <c r="BS426" s="198"/>
      <c r="BT426" s="198"/>
      <c r="BU426" s="198"/>
      <c r="BV426" s="198"/>
      <c r="BW426" s="198"/>
      <c r="BX426" s="198"/>
      <c r="BY426" s="198"/>
      <c r="BZ426" s="198"/>
      <c r="CA426" s="198"/>
      <c r="CB426" s="198"/>
      <c r="CC426" s="198"/>
      <c r="CD426" s="198"/>
      <c r="CE426" s="198"/>
      <c r="CF426" s="198"/>
      <c r="CG426" s="198"/>
      <c r="CH426" s="198"/>
      <c r="CI426" s="198"/>
      <c r="CJ426" s="198"/>
      <c r="CK426" s="198"/>
      <c r="CL426" s="198"/>
      <c r="CM426" s="198"/>
      <c r="CN426" s="198"/>
      <c r="CO426" s="198"/>
      <c r="CP426" s="198"/>
      <c r="CQ426" s="198"/>
      <c r="CR426" s="198"/>
      <c r="CS426" s="198"/>
      <c r="CT426" s="198"/>
      <c r="CU426" s="198"/>
      <c r="CV426" s="198"/>
      <c r="CW426" s="198"/>
      <c r="CX426" s="198"/>
      <c r="CY426" s="198"/>
      <c r="CZ426" s="198"/>
      <c r="DA426" s="198"/>
      <c r="DB426" s="198"/>
      <c r="DC426" s="198"/>
      <c r="DD426" s="198"/>
      <c r="DE426" s="198"/>
      <c r="DF426" s="198"/>
      <c r="DG426" s="198"/>
      <c r="DH426" s="198"/>
      <c r="DI426" s="198"/>
      <c r="DJ426" s="198"/>
      <c r="DK426" s="198"/>
      <c r="DL426" s="198"/>
      <c r="DM426" s="198"/>
      <c r="DN426" s="198"/>
      <c r="DO426" s="198"/>
      <c r="DP426" s="198"/>
      <c r="DQ426" s="198"/>
      <c r="DR426" s="198"/>
      <c r="DS426" s="198"/>
      <c r="DT426" s="198"/>
      <c r="DU426" s="198"/>
      <c r="DV426" s="198"/>
      <c r="DW426" s="198"/>
      <c r="DX426" s="198"/>
      <c r="DY426" s="198"/>
      <c r="DZ426" s="198"/>
      <c r="EA426" s="198"/>
      <c r="EB426" s="198"/>
      <c r="EC426" s="198"/>
      <c r="ED426" s="198"/>
      <c r="EE426" s="198"/>
      <c r="EF426" s="198"/>
      <c r="EG426" s="198"/>
      <c r="EH426" s="198"/>
      <c r="EI426" s="198"/>
      <c r="EJ426" s="198"/>
      <c r="EK426" s="198"/>
      <c r="EL426" s="198"/>
      <c r="EM426" s="198"/>
      <c r="EN426" s="198"/>
      <c r="EO426" s="198"/>
      <c r="EP426" s="198"/>
      <c r="EQ426" s="198"/>
      <c r="ER426" s="198"/>
      <c r="ES426" s="198"/>
      <c r="ET426" s="198"/>
      <c r="EU426" s="198"/>
      <c r="EV426" s="198"/>
      <c r="EW426" s="198"/>
      <c r="EX426" s="198"/>
      <c r="EY426" s="198"/>
      <c r="EZ426" s="198"/>
      <c r="FA426" s="198"/>
      <c r="FB426" s="198"/>
      <c r="FC426" s="198"/>
      <c r="FD426" s="198"/>
      <c r="FE426" s="198"/>
      <c r="FF426" s="198"/>
      <c r="FG426" s="198"/>
      <c r="FH426" s="198"/>
      <c r="FI426" s="198"/>
      <c r="FJ426" s="198"/>
      <c r="FK426" s="198"/>
      <c r="FL426" s="198"/>
      <c r="FM426" s="198"/>
      <c r="FN426" s="198"/>
      <c r="FO426" s="198"/>
      <c r="FP426" s="198"/>
      <c r="FQ426" s="198"/>
      <c r="FR426" s="198"/>
      <c r="FS426" s="198"/>
      <c r="FT426" s="198"/>
      <c r="FU426" s="198"/>
      <c r="FV426" s="198"/>
      <c r="FW426" s="198"/>
    </row>
    <row r="427" spans="1:179" s="200" customFormat="1" ht="30" x14ac:dyDescent="0.25">
      <c r="A427" s="194">
        <f t="shared" si="6"/>
        <v>412</v>
      </c>
      <c r="B427" s="201" t="s">
        <v>327</v>
      </c>
      <c r="C427" s="196" t="s">
        <v>238</v>
      </c>
      <c r="D427" s="202">
        <v>0</v>
      </c>
      <c r="E427" s="202"/>
      <c r="F427" s="202">
        <v>0</v>
      </c>
      <c r="G427" s="202">
        <v>2015</v>
      </c>
      <c r="H427" s="202">
        <v>2015</v>
      </c>
      <c r="I427" s="202" t="s">
        <v>265</v>
      </c>
      <c r="J427" s="202" t="s">
        <v>294</v>
      </c>
      <c r="K427" s="202" t="s">
        <v>294</v>
      </c>
      <c r="L427" s="202" t="s">
        <v>294</v>
      </c>
      <c r="M427" s="198"/>
      <c r="N427" s="198"/>
      <c r="O427" s="198"/>
      <c r="P427" s="198"/>
      <c r="Q427" s="198"/>
      <c r="R427" s="198"/>
      <c r="S427" s="198"/>
      <c r="T427" s="198"/>
      <c r="U427" s="198"/>
      <c r="V427" s="198"/>
      <c r="W427" s="198"/>
      <c r="X427" s="198"/>
      <c r="Y427" s="198"/>
      <c r="Z427" s="198"/>
      <c r="AA427" s="198"/>
      <c r="AB427" s="198"/>
      <c r="AC427" s="198"/>
      <c r="AD427" s="198"/>
      <c r="AE427" s="198"/>
      <c r="AF427" s="198"/>
      <c r="AG427" s="198"/>
      <c r="AH427" s="198"/>
      <c r="AI427" s="198"/>
      <c r="AJ427" s="198"/>
      <c r="AK427" s="198"/>
      <c r="AL427" s="198"/>
      <c r="AM427" s="198"/>
      <c r="AN427" s="198"/>
      <c r="AO427" s="198"/>
      <c r="AP427" s="198"/>
      <c r="AQ427" s="198"/>
      <c r="AR427" s="198"/>
      <c r="AS427" s="198"/>
      <c r="AT427" s="198"/>
      <c r="AU427" s="198"/>
      <c r="AV427" s="198"/>
      <c r="AW427" s="198"/>
      <c r="AX427" s="198"/>
      <c r="AY427" s="198"/>
      <c r="AZ427" s="198"/>
      <c r="BA427" s="198"/>
      <c r="BB427" s="198"/>
      <c r="BC427" s="198"/>
      <c r="BD427" s="198"/>
      <c r="BE427" s="198"/>
      <c r="BF427" s="198"/>
      <c r="BG427" s="198"/>
      <c r="BH427" s="198"/>
      <c r="BI427" s="198"/>
      <c r="BJ427" s="198"/>
      <c r="BK427" s="198"/>
      <c r="BL427" s="198"/>
      <c r="BM427" s="198"/>
      <c r="BN427" s="198"/>
      <c r="BO427" s="198"/>
      <c r="BP427" s="198"/>
      <c r="BQ427" s="198"/>
      <c r="BR427" s="198"/>
      <c r="BS427" s="198"/>
      <c r="BT427" s="198"/>
      <c r="BU427" s="198"/>
      <c r="BV427" s="198"/>
      <c r="BW427" s="198"/>
      <c r="BX427" s="198"/>
      <c r="BY427" s="198"/>
      <c r="BZ427" s="198"/>
      <c r="CA427" s="198"/>
      <c r="CB427" s="198"/>
      <c r="CC427" s="198"/>
      <c r="CD427" s="198"/>
      <c r="CE427" s="198"/>
      <c r="CF427" s="198"/>
      <c r="CG427" s="198"/>
      <c r="CH427" s="198"/>
      <c r="CI427" s="198"/>
      <c r="CJ427" s="198"/>
      <c r="CK427" s="198"/>
      <c r="CL427" s="198"/>
      <c r="CM427" s="198"/>
      <c r="CN427" s="198"/>
      <c r="CO427" s="198"/>
      <c r="CP427" s="198"/>
      <c r="CQ427" s="198"/>
      <c r="CR427" s="198"/>
      <c r="CS427" s="198"/>
      <c r="CT427" s="198"/>
      <c r="CU427" s="198"/>
      <c r="CV427" s="198"/>
      <c r="CW427" s="198"/>
      <c r="CX427" s="198"/>
      <c r="CY427" s="198"/>
      <c r="CZ427" s="198"/>
      <c r="DA427" s="198"/>
      <c r="DB427" s="198"/>
      <c r="DC427" s="198"/>
      <c r="DD427" s="198"/>
      <c r="DE427" s="198"/>
      <c r="DF427" s="198"/>
      <c r="DG427" s="198"/>
      <c r="DH427" s="198"/>
      <c r="DI427" s="198"/>
      <c r="DJ427" s="198"/>
      <c r="DK427" s="198"/>
      <c r="DL427" s="198"/>
      <c r="DM427" s="198"/>
      <c r="DN427" s="198"/>
      <c r="DO427" s="198"/>
      <c r="DP427" s="198"/>
      <c r="DQ427" s="198"/>
      <c r="DR427" s="198"/>
      <c r="DS427" s="198"/>
      <c r="DT427" s="198"/>
      <c r="DU427" s="198"/>
      <c r="DV427" s="198"/>
      <c r="DW427" s="198"/>
      <c r="DX427" s="198"/>
      <c r="DY427" s="198"/>
      <c r="DZ427" s="198"/>
      <c r="EA427" s="198"/>
      <c r="EB427" s="198"/>
      <c r="EC427" s="198"/>
      <c r="ED427" s="198"/>
      <c r="EE427" s="198"/>
      <c r="EF427" s="198"/>
      <c r="EG427" s="198"/>
      <c r="EH427" s="198"/>
      <c r="EI427" s="198"/>
      <c r="EJ427" s="198"/>
      <c r="EK427" s="198"/>
      <c r="EL427" s="198"/>
      <c r="EM427" s="198"/>
      <c r="EN427" s="198"/>
      <c r="EO427" s="198"/>
      <c r="EP427" s="198"/>
      <c r="EQ427" s="198"/>
      <c r="ER427" s="198"/>
      <c r="ES427" s="198"/>
      <c r="ET427" s="198"/>
      <c r="EU427" s="198"/>
      <c r="EV427" s="198"/>
      <c r="EW427" s="198"/>
      <c r="EX427" s="198"/>
      <c r="EY427" s="198"/>
      <c r="EZ427" s="198"/>
      <c r="FA427" s="198"/>
      <c r="FB427" s="198"/>
      <c r="FC427" s="198"/>
      <c r="FD427" s="198"/>
      <c r="FE427" s="198"/>
      <c r="FF427" s="198"/>
      <c r="FG427" s="198"/>
      <c r="FH427" s="198"/>
      <c r="FI427" s="198"/>
      <c r="FJ427" s="198"/>
      <c r="FK427" s="198"/>
      <c r="FL427" s="198"/>
      <c r="FM427" s="198"/>
      <c r="FN427" s="198"/>
      <c r="FO427" s="198"/>
      <c r="FP427" s="198"/>
      <c r="FQ427" s="198"/>
      <c r="FR427" s="198"/>
      <c r="FS427" s="198"/>
      <c r="FT427" s="198"/>
      <c r="FU427" s="198"/>
      <c r="FV427" s="198"/>
      <c r="FW427" s="198"/>
    </row>
    <row r="428" spans="1:179" s="200" customFormat="1" ht="30" x14ac:dyDescent="0.25">
      <c r="A428" s="194">
        <f t="shared" si="6"/>
        <v>413</v>
      </c>
      <c r="B428" s="201" t="s">
        <v>328</v>
      </c>
      <c r="C428" s="196" t="s">
        <v>238</v>
      </c>
      <c r="D428" s="202">
        <v>0</v>
      </c>
      <c r="E428" s="202"/>
      <c r="F428" s="202">
        <v>1.5</v>
      </c>
      <c r="G428" s="202">
        <v>2015</v>
      </c>
      <c r="H428" s="202">
        <v>2015</v>
      </c>
      <c r="I428" s="202" t="s">
        <v>265</v>
      </c>
      <c r="J428" s="202" t="s">
        <v>294</v>
      </c>
      <c r="K428" s="202" t="s">
        <v>294</v>
      </c>
      <c r="L428" s="202" t="s">
        <v>294</v>
      </c>
      <c r="M428" s="198"/>
      <c r="N428" s="198"/>
      <c r="O428" s="198"/>
      <c r="P428" s="198"/>
      <c r="Q428" s="198"/>
      <c r="R428" s="198"/>
      <c r="S428" s="198"/>
      <c r="T428" s="198"/>
      <c r="U428" s="198"/>
      <c r="V428" s="198"/>
      <c r="W428" s="198"/>
      <c r="X428" s="198"/>
      <c r="Y428" s="198"/>
      <c r="Z428" s="198"/>
      <c r="AA428" s="198"/>
      <c r="AB428" s="198"/>
      <c r="AC428" s="198"/>
      <c r="AD428" s="198"/>
      <c r="AE428" s="198"/>
      <c r="AF428" s="198"/>
      <c r="AG428" s="198"/>
      <c r="AH428" s="198"/>
      <c r="AI428" s="198"/>
      <c r="AJ428" s="198"/>
      <c r="AK428" s="198"/>
      <c r="AL428" s="198"/>
      <c r="AM428" s="198"/>
      <c r="AN428" s="198"/>
      <c r="AO428" s="198"/>
      <c r="AP428" s="198"/>
      <c r="AQ428" s="198"/>
      <c r="AR428" s="198"/>
      <c r="AS428" s="198"/>
      <c r="AT428" s="198"/>
      <c r="AU428" s="198"/>
      <c r="AV428" s="198"/>
      <c r="AW428" s="198"/>
      <c r="AX428" s="198"/>
      <c r="AY428" s="198"/>
      <c r="AZ428" s="198"/>
      <c r="BA428" s="198"/>
      <c r="BB428" s="198"/>
      <c r="BC428" s="198"/>
      <c r="BD428" s="198"/>
      <c r="BE428" s="198"/>
      <c r="BF428" s="198"/>
      <c r="BG428" s="198"/>
      <c r="BH428" s="198"/>
      <c r="BI428" s="198"/>
      <c r="BJ428" s="198"/>
      <c r="BK428" s="198"/>
      <c r="BL428" s="198"/>
      <c r="BM428" s="198"/>
      <c r="BN428" s="198"/>
      <c r="BO428" s="198"/>
      <c r="BP428" s="198"/>
      <c r="BQ428" s="198"/>
      <c r="BR428" s="198"/>
      <c r="BS428" s="198"/>
      <c r="BT428" s="198"/>
      <c r="BU428" s="198"/>
      <c r="BV428" s="198"/>
      <c r="BW428" s="198"/>
      <c r="BX428" s="198"/>
      <c r="BY428" s="198"/>
      <c r="BZ428" s="198"/>
      <c r="CA428" s="198"/>
      <c r="CB428" s="198"/>
      <c r="CC428" s="198"/>
      <c r="CD428" s="198"/>
      <c r="CE428" s="198"/>
      <c r="CF428" s="198"/>
      <c r="CG428" s="198"/>
      <c r="CH428" s="198"/>
      <c r="CI428" s="198"/>
      <c r="CJ428" s="198"/>
      <c r="CK428" s="198"/>
      <c r="CL428" s="198"/>
      <c r="CM428" s="198"/>
      <c r="CN428" s="198"/>
      <c r="CO428" s="198"/>
      <c r="CP428" s="198"/>
      <c r="CQ428" s="198"/>
      <c r="CR428" s="198"/>
      <c r="CS428" s="198"/>
      <c r="CT428" s="198"/>
      <c r="CU428" s="198"/>
      <c r="CV428" s="198"/>
      <c r="CW428" s="198"/>
      <c r="CX428" s="198"/>
      <c r="CY428" s="198"/>
      <c r="CZ428" s="198"/>
      <c r="DA428" s="198"/>
      <c r="DB428" s="198"/>
      <c r="DC428" s="198"/>
      <c r="DD428" s="198"/>
      <c r="DE428" s="198"/>
      <c r="DF428" s="198"/>
      <c r="DG428" s="198"/>
      <c r="DH428" s="198"/>
      <c r="DI428" s="198"/>
      <c r="DJ428" s="198"/>
      <c r="DK428" s="198"/>
      <c r="DL428" s="198"/>
      <c r="DM428" s="198"/>
      <c r="DN428" s="198"/>
      <c r="DO428" s="198"/>
      <c r="DP428" s="198"/>
      <c r="DQ428" s="198"/>
      <c r="DR428" s="198"/>
      <c r="DS428" s="198"/>
      <c r="DT428" s="198"/>
      <c r="DU428" s="198"/>
      <c r="DV428" s="198"/>
      <c r="DW428" s="198"/>
      <c r="DX428" s="198"/>
      <c r="DY428" s="198"/>
      <c r="DZ428" s="198"/>
      <c r="EA428" s="198"/>
      <c r="EB428" s="198"/>
      <c r="EC428" s="198"/>
      <c r="ED428" s="198"/>
      <c r="EE428" s="198"/>
      <c r="EF428" s="198"/>
      <c r="EG428" s="198"/>
      <c r="EH428" s="198"/>
      <c r="EI428" s="198"/>
      <c r="EJ428" s="198"/>
      <c r="EK428" s="198"/>
      <c r="EL428" s="198"/>
      <c r="EM428" s="198"/>
      <c r="EN428" s="198"/>
      <c r="EO428" s="198"/>
      <c r="EP428" s="198"/>
      <c r="EQ428" s="198"/>
      <c r="ER428" s="198"/>
      <c r="ES428" s="198"/>
      <c r="ET428" s="198"/>
      <c r="EU428" s="198"/>
      <c r="EV428" s="198"/>
      <c r="EW428" s="198"/>
      <c r="EX428" s="198"/>
      <c r="EY428" s="198"/>
      <c r="EZ428" s="198"/>
      <c r="FA428" s="198"/>
      <c r="FB428" s="198"/>
      <c r="FC428" s="198"/>
      <c r="FD428" s="198"/>
      <c r="FE428" s="198"/>
      <c r="FF428" s="198"/>
      <c r="FG428" s="198"/>
      <c r="FH428" s="198"/>
      <c r="FI428" s="198"/>
      <c r="FJ428" s="198"/>
      <c r="FK428" s="198"/>
      <c r="FL428" s="198"/>
      <c r="FM428" s="198"/>
      <c r="FN428" s="198"/>
      <c r="FO428" s="198"/>
      <c r="FP428" s="198"/>
      <c r="FQ428" s="198"/>
      <c r="FR428" s="198"/>
      <c r="FS428" s="198"/>
      <c r="FT428" s="198"/>
      <c r="FU428" s="198"/>
      <c r="FV428" s="198"/>
      <c r="FW428" s="198"/>
    </row>
    <row r="429" spans="1:179" s="200" customFormat="1" ht="30" x14ac:dyDescent="0.25">
      <c r="A429" s="194">
        <f t="shared" si="6"/>
        <v>414</v>
      </c>
      <c r="B429" s="201" t="s">
        <v>329</v>
      </c>
      <c r="C429" s="196" t="s">
        <v>238</v>
      </c>
      <c r="D429" s="202">
        <v>0</v>
      </c>
      <c r="E429" s="202"/>
      <c r="F429" s="202">
        <v>0.7</v>
      </c>
      <c r="G429" s="202">
        <v>2014</v>
      </c>
      <c r="H429" s="202">
        <v>2015</v>
      </c>
      <c r="I429" s="202" t="s">
        <v>265</v>
      </c>
      <c r="J429" s="202" t="s">
        <v>294</v>
      </c>
      <c r="K429" s="202" t="s">
        <v>294</v>
      </c>
      <c r="L429" s="202" t="s">
        <v>294</v>
      </c>
      <c r="M429" s="198"/>
      <c r="N429" s="198"/>
      <c r="O429" s="198"/>
      <c r="P429" s="198"/>
      <c r="Q429" s="198"/>
      <c r="R429" s="198"/>
      <c r="S429" s="198"/>
      <c r="T429" s="198"/>
      <c r="U429" s="198"/>
      <c r="V429" s="198"/>
      <c r="W429" s="198"/>
      <c r="X429" s="198"/>
      <c r="Y429" s="198"/>
      <c r="Z429" s="198"/>
      <c r="AA429" s="198"/>
      <c r="AB429" s="198"/>
      <c r="AC429" s="198"/>
      <c r="AD429" s="198"/>
      <c r="AE429" s="198"/>
      <c r="AF429" s="198"/>
      <c r="AG429" s="198"/>
      <c r="AH429" s="198"/>
      <c r="AI429" s="198"/>
      <c r="AJ429" s="198"/>
      <c r="AK429" s="198"/>
      <c r="AL429" s="198"/>
      <c r="AM429" s="198"/>
      <c r="AN429" s="198"/>
      <c r="AO429" s="198"/>
      <c r="AP429" s="198"/>
      <c r="AQ429" s="198"/>
      <c r="AR429" s="198"/>
      <c r="AS429" s="198"/>
      <c r="AT429" s="198"/>
      <c r="AU429" s="198"/>
      <c r="AV429" s="198"/>
      <c r="AW429" s="198"/>
      <c r="AX429" s="198"/>
      <c r="AY429" s="198"/>
      <c r="AZ429" s="198"/>
      <c r="BA429" s="198"/>
      <c r="BB429" s="198"/>
      <c r="BC429" s="198"/>
      <c r="BD429" s="198"/>
      <c r="BE429" s="198"/>
      <c r="BF429" s="198"/>
      <c r="BG429" s="198"/>
      <c r="BH429" s="198"/>
      <c r="BI429" s="198"/>
      <c r="BJ429" s="198"/>
      <c r="BK429" s="198"/>
      <c r="BL429" s="198"/>
      <c r="BM429" s="198"/>
      <c r="BN429" s="198"/>
      <c r="BO429" s="198"/>
      <c r="BP429" s="198"/>
      <c r="BQ429" s="198"/>
      <c r="BR429" s="198"/>
      <c r="BS429" s="198"/>
      <c r="BT429" s="198"/>
      <c r="BU429" s="198"/>
      <c r="BV429" s="198"/>
      <c r="BW429" s="198"/>
      <c r="BX429" s="198"/>
      <c r="BY429" s="198"/>
      <c r="BZ429" s="198"/>
      <c r="CA429" s="198"/>
      <c r="CB429" s="198"/>
      <c r="CC429" s="198"/>
      <c r="CD429" s="198"/>
      <c r="CE429" s="198"/>
      <c r="CF429" s="198"/>
      <c r="CG429" s="198"/>
      <c r="CH429" s="198"/>
      <c r="CI429" s="198"/>
      <c r="CJ429" s="198"/>
      <c r="CK429" s="198"/>
      <c r="CL429" s="198"/>
      <c r="CM429" s="198"/>
      <c r="CN429" s="198"/>
      <c r="CO429" s="198"/>
      <c r="CP429" s="198"/>
      <c r="CQ429" s="198"/>
      <c r="CR429" s="198"/>
      <c r="CS429" s="198"/>
      <c r="CT429" s="198"/>
      <c r="CU429" s="198"/>
      <c r="CV429" s="198"/>
      <c r="CW429" s="198"/>
      <c r="CX429" s="198"/>
      <c r="CY429" s="198"/>
      <c r="CZ429" s="198"/>
      <c r="DA429" s="198"/>
      <c r="DB429" s="198"/>
      <c r="DC429" s="198"/>
      <c r="DD429" s="198"/>
      <c r="DE429" s="198"/>
      <c r="DF429" s="198"/>
      <c r="DG429" s="198"/>
      <c r="DH429" s="198"/>
      <c r="DI429" s="198"/>
      <c r="DJ429" s="198"/>
      <c r="DK429" s="198"/>
      <c r="DL429" s="198"/>
      <c r="DM429" s="198"/>
      <c r="DN429" s="198"/>
      <c r="DO429" s="198"/>
      <c r="DP429" s="198"/>
      <c r="DQ429" s="198"/>
      <c r="DR429" s="198"/>
      <c r="DS429" s="198"/>
      <c r="DT429" s="198"/>
      <c r="DU429" s="198"/>
      <c r="DV429" s="198"/>
      <c r="DW429" s="198"/>
      <c r="DX429" s="198"/>
      <c r="DY429" s="198"/>
      <c r="DZ429" s="198"/>
      <c r="EA429" s="198"/>
      <c r="EB429" s="198"/>
      <c r="EC429" s="198"/>
      <c r="ED429" s="198"/>
      <c r="EE429" s="198"/>
      <c r="EF429" s="198"/>
      <c r="EG429" s="198"/>
      <c r="EH429" s="198"/>
      <c r="EI429" s="198"/>
      <c r="EJ429" s="198"/>
      <c r="EK429" s="198"/>
      <c r="EL429" s="198"/>
      <c r="EM429" s="198"/>
      <c r="EN429" s="198"/>
      <c r="EO429" s="198"/>
      <c r="EP429" s="198"/>
      <c r="EQ429" s="198"/>
      <c r="ER429" s="198"/>
      <c r="ES429" s="198"/>
      <c r="ET429" s="198"/>
      <c r="EU429" s="198"/>
      <c r="EV429" s="198"/>
      <c r="EW429" s="198"/>
      <c r="EX429" s="198"/>
      <c r="EY429" s="198"/>
      <c r="EZ429" s="198"/>
      <c r="FA429" s="198"/>
      <c r="FB429" s="198"/>
      <c r="FC429" s="198"/>
      <c r="FD429" s="198"/>
      <c r="FE429" s="198"/>
      <c r="FF429" s="198"/>
      <c r="FG429" s="198"/>
      <c r="FH429" s="198"/>
      <c r="FI429" s="198"/>
      <c r="FJ429" s="198"/>
      <c r="FK429" s="198"/>
      <c r="FL429" s="198"/>
      <c r="FM429" s="198"/>
      <c r="FN429" s="198"/>
      <c r="FO429" s="198"/>
      <c r="FP429" s="198"/>
      <c r="FQ429" s="198"/>
      <c r="FR429" s="198"/>
      <c r="FS429" s="198"/>
      <c r="FT429" s="198"/>
      <c r="FU429" s="198"/>
      <c r="FV429" s="198"/>
      <c r="FW429" s="198"/>
    </row>
    <row r="430" spans="1:179" s="200" customFormat="1" ht="30" x14ac:dyDescent="0.25">
      <c r="A430" s="194">
        <f t="shared" si="6"/>
        <v>415</v>
      </c>
      <c r="B430" s="201" t="s">
        <v>330</v>
      </c>
      <c r="C430" s="196" t="s">
        <v>238</v>
      </c>
      <c r="D430" s="202">
        <v>0</v>
      </c>
      <c r="E430" s="202"/>
      <c r="F430" s="202">
        <v>23.85</v>
      </c>
      <c r="G430" s="202">
        <v>2014</v>
      </c>
      <c r="H430" s="202">
        <v>2016</v>
      </c>
      <c r="I430" s="202" t="s">
        <v>294</v>
      </c>
      <c r="J430" s="202" t="s">
        <v>294</v>
      </c>
      <c r="K430" s="202" t="s">
        <v>294</v>
      </c>
      <c r="L430" s="202" t="s">
        <v>294</v>
      </c>
      <c r="M430" s="198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8"/>
      <c r="Y430" s="198"/>
      <c r="Z430" s="198"/>
      <c r="AA430" s="198"/>
      <c r="AB430" s="198"/>
      <c r="AC430" s="198"/>
      <c r="AD430" s="198"/>
      <c r="AE430" s="198"/>
      <c r="AF430" s="198"/>
      <c r="AG430" s="198"/>
      <c r="AH430" s="198"/>
      <c r="AI430" s="198"/>
      <c r="AJ430" s="198"/>
      <c r="AK430" s="198"/>
      <c r="AL430" s="198"/>
      <c r="AM430" s="198"/>
      <c r="AN430" s="198"/>
      <c r="AO430" s="198"/>
      <c r="AP430" s="198"/>
      <c r="AQ430" s="198"/>
      <c r="AR430" s="198"/>
      <c r="AS430" s="198"/>
      <c r="AT430" s="198"/>
      <c r="AU430" s="198"/>
      <c r="AV430" s="198"/>
      <c r="AW430" s="198"/>
      <c r="AX430" s="198"/>
      <c r="AY430" s="198"/>
      <c r="AZ430" s="198"/>
      <c r="BA430" s="198"/>
      <c r="BB430" s="198"/>
      <c r="BC430" s="198"/>
      <c r="BD430" s="198"/>
      <c r="BE430" s="198"/>
      <c r="BF430" s="198"/>
      <c r="BG430" s="198"/>
      <c r="BH430" s="198"/>
      <c r="BI430" s="198"/>
      <c r="BJ430" s="198"/>
      <c r="BK430" s="198"/>
      <c r="BL430" s="198"/>
      <c r="BM430" s="198"/>
      <c r="BN430" s="198"/>
      <c r="BO430" s="198"/>
      <c r="BP430" s="198"/>
      <c r="BQ430" s="198"/>
      <c r="BR430" s="198"/>
      <c r="BS430" s="198"/>
      <c r="BT430" s="198"/>
      <c r="BU430" s="198"/>
      <c r="BV430" s="198"/>
      <c r="BW430" s="198"/>
      <c r="BX430" s="198"/>
      <c r="BY430" s="198"/>
      <c r="BZ430" s="198"/>
      <c r="CA430" s="198"/>
      <c r="CB430" s="198"/>
      <c r="CC430" s="198"/>
      <c r="CD430" s="198"/>
      <c r="CE430" s="198"/>
      <c r="CF430" s="198"/>
      <c r="CG430" s="198"/>
      <c r="CH430" s="198"/>
      <c r="CI430" s="198"/>
      <c r="CJ430" s="198"/>
      <c r="CK430" s="198"/>
      <c r="CL430" s="198"/>
      <c r="CM430" s="198"/>
      <c r="CN430" s="198"/>
      <c r="CO430" s="198"/>
      <c r="CP430" s="198"/>
      <c r="CQ430" s="198"/>
      <c r="CR430" s="198"/>
      <c r="CS430" s="198"/>
      <c r="CT430" s="198"/>
      <c r="CU430" s="198"/>
      <c r="CV430" s="198"/>
      <c r="CW430" s="198"/>
      <c r="CX430" s="198"/>
      <c r="CY430" s="198"/>
      <c r="CZ430" s="198"/>
      <c r="DA430" s="198"/>
      <c r="DB430" s="198"/>
      <c r="DC430" s="198"/>
      <c r="DD430" s="198"/>
      <c r="DE430" s="198"/>
      <c r="DF430" s="198"/>
      <c r="DG430" s="198"/>
      <c r="DH430" s="198"/>
      <c r="DI430" s="198"/>
      <c r="DJ430" s="198"/>
      <c r="DK430" s="198"/>
      <c r="DL430" s="198"/>
      <c r="DM430" s="198"/>
      <c r="DN430" s="198"/>
      <c r="DO430" s="198"/>
      <c r="DP430" s="198"/>
      <c r="DQ430" s="198"/>
      <c r="DR430" s="198"/>
      <c r="DS430" s="198"/>
      <c r="DT430" s="198"/>
      <c r="DU430" s="198"/>
      <c r="DV430" s="198"/>
      <c r="DW430" s="198"/>
      <c r="DX430" s="198"/>
      <c r="DY430" s="198"/>
      <c r="DZ430" s="198"/>
      <c r="EA430" s="198"/>
      <c r="EB430" s="198"/>
      <c r="EC430" s="198"/>
      <c r="ED430" s="198"/>
      <c r="EE430" s="198"/>
      <c r="EF430" s="198"/>
      <c r="EG430" s="198"/>
      <c r="EH430" s="198"/>
      <c r="EI430" s="198"/>
      <c r="EJ430" s="198"/>
      <c r="EK430" s="198"/>
      <c r="EL430" s="198"/>
      <c r="EM430" s="198"/>
      <c r="EN430" s="198"/>
      <c r="EO430" s="198"/>
      <c r="EP430" s="198"/>
      <c r="EQ430" s="198"/>
      <c r="ER430" s="198"/>
      <c r="ES430" s="198"/>
      <c r="ET430" s="198"/>
      <c r="EU430" s="198"/>
      <c r="EV430" s="198"/>
      <c r="EW430" s="198"/>
      <c r="EX430" s="198"/>
      <c r="EY430" s="198"/>
      <c r="EZ430" s="198"/>
      <c r="FA430" s="198"/>
      <c r="FB430" s="198"/>
      <c r="FC430" s="198"/>
      <c r="FD430" s="198"/>
      <c r="FE430" s="198"/>
      <c r="FF430" s="198"/>
      <c r="FG430" s="198"/>
      <c r="FH430" s="198"/>
      <c r="FI430" s="198"/>
      <c r="FJ430" s="198"/>
      <c r="FK430" s="198"/>
      <c r="FL430" s="198"/>
      <c r="FM430" s="198"/>
      <c r="FN430" s="198"/>
      <c r="FO430" s="198"/>
      <c r="FP430" s="198"/>
      <c r="FQ430" s="198"/>
      <c r="FR430" s="198"/>
      <c r="FS430" s="198"/>
      <c r="FT430" s="198"/>
      <c r="FU430" s="198"/>
      <c r="FV430" s="198"/>
      <c r="FW430" s="198"/>
    </row>
    <row r="431" spans="1:179" s="200" customFormat="1" ht="30" x14ac:dyDescent="0.25">
      <c r="A431" s="194">
        <f t="shared" si="6"/>
        <v>416</v>
      </c>
      <c r="B431" s="201" t="s">
        <v>331</v>
      </c>
      <c r="C431" s="196" t="s">
        <v>238</v>
      </c>
      <c r="D431" s="202">
        <v>0</v>
      </c>
      <c r="E431" s="202"/>
      <c r="F431" s="202">
        <v>1.6</v>
      </c>
      <c r="G431" s="202">
        <v>2014</v>
      </c>
      <c r="H431" s="202">
        <v>2015</v>
      </c>
      <c r="I431" s="202" t="s">
        <v>294</v>
      </c>
      <c r="J431" s="202" t="s">
        <v>294</v>
      </c>
      <c r="K431" s="202" t="s">
        <v>294</v>
      </c>
      <c r="L431" s="202" t="s">
        <v>294</v>
      </c>
      <c r="M431" s="198"/>
      <c r="N431" s="198"/>
      <c r="O431" s="198"/>
      <c r="P431" s="198"/>
      <c r="Q431" s="198"/>
      <c r="R431" s="198"/>
      <c r="S431" s="198"/>
      <c r="T431" s="198"/>
      <c r="U431" s="198"/>
      <c r="V431" s="198"/>
      <c r="W431" s="198"/>
      <c r="X431" s="198"/>
      <c r="Y431" s="198"/>
      <c r="Z431" s="198"/>
      <c r="AA431" s="198"/>
      <c r="AB431" s="198"/>
      <c r="AC431" s="198"/>
      <c r="AD431" s="198"/>
      <c r="AE431" s="198"/>
      <c r="AF431" s="198"/>
      <c r="AG431" s="198"/>
      <c r="AH431" s="198"/>
      <c r="AI431" s="198"/>
      <c r="AJ431" s="198"/>
      <c r="AK431" s="198"/>
      <c r="AL431" s="198"/>
      <c r="AM431" s="198"/>
      <c r="AN431" s="198"/>
      <c r="AO431" s="198"/>
      <c r="AP431" s="198"/>
      <c r="AQ431" s="198"/>
      <c r="AR431" s="198"/>
      <c r="AS431" s="198"/>
      <c r="AT431" s="198"/>
      <c r="AU431" s="198"/>
      <c r="AV431" s="198"/>
      <c r="AW431" s="198"/>
      <c r="AX431" s="198"/>
      <c r="AY431" s="198"/>
      <c r="AZ431" s="198"/>
      <c r="BA431" s="198"/>
      <c r="BB431" s="198"/>
      <c r="BC431" s="198"/>
      <c r="BD431" s="198"/>
      <c r="BE431" s="198"/>
      <c r="BF431" s="198"/>
      <c r="BG431" s="198"/>
      <c r="BH431" s="198"/>
      <c r="BI431" s="198"/>
      <c r="BJ431" s="198"/>
      <c r="BK431" s="198"/>
      <c r="BL431" s="198"/>
      <c r="BM431" s="198"/>
      <c r="BN431" s="198"/>
      <c r="BO431" s="198"/>
      <c r="BP431" s="198"/>
      <c r="BQ431" s="198"/>
      <c r="BR431" s="198"/>
      <c r="BS431" s="198"/>
      <c r="BT431" s="198"/>
      <c r="BU431" s="198"/>
      <c r="BV431" s="198"/>
      <c r="BW431" s="198"/>
      <c r="BX431" s="198"/>
      <c r="BY431" s="198"/>
      <c r="BZ431" s="198"/>
      <c r="CA431" s="198"/>
      <c r="CB431" s="198"/>
      <c r="CC431" s="198"/>
      <c r="CD431" s="198"/>
      <c r="CE431" s="198"/>
      <c r="CF431" s="198"/>
      <c r="CG431" s="198"/>
      <c r="CH431" s="198"/>
      <c r="CI431" s="198"/>
      <c r="CJ431" s="198"/>
      <c r="CK431" s="198"/>
      <c r="CL431" s="198"/>
      <c r="CM431" s="198"/>
      <c r="CN431" s="198"/>
      <c r="CO431" s="198"/>
      <c r="CP431" s="198"/>
      <c r="CQ431" s="198"/>
      <c r="CR431" s="198"/>
      <c r="CS431" s="198"/>
      <c r="CT431" s="198"/>
      <c r="CU431" s="198"/>
      <c r="CV431" s="198"/>
      <c r="CW431" s="198"/>
      <c r="CX431" s="198"/>
      <c r="CY431" s="198"/>
      <c r="CZ431" s="198"/>
      <c r="DA431" s="198"/>
      <c r="DB431" s="198"/>
      <c r="DC431" s="198"/>
      <c r="DD431" s="198"/>
      <c r="DE431" s="198"/>
      <c r="DF431" s="198"/>
      <c r="DG431" s="198"/>
      <c r="DH431" s="198"/>
      <c r="DI431" s="198"/>
      <c r="DJ431" s="198"/>
      <c r="DK431" s="198"/>
      <c r="DL431" s="198"/>
      <c r="DM431" s="198"/>
      <c r="DN431" s="198"/>
      <c r="DO431" s="198"/>
      <c r="DP431" s="198"/>
      <c r="DQ431" s="198"/>
      <c r="DR431" s="198"/>
      <c r="DS431" s="198"/>
      <c r="DT431" s="198"/>
      <c r="DU431" s="198"/>
      <c r="DV431" s="198"/>
      <c r="DW431" s="198"/>
      <c r="DX431" s="198"/>
      <c r="DY431" s="198"/>
      <c r="DZ431" s="198"/>
      <c r="EA431" s="198"/>
      <c r="EB431" s="198"/>
      <c r="EC431" s="198"/>
      <c r="ED431" s="198"/>
      <c r="EE431" s="198"/>
      <c r="EF431" s="198"/>
      <c r="EG431" s="198"/>
      <c r="EH431" s="198"/>
      <c r="EI431" s="198"/>
      <c r="EJ431" s="198"/>
      <c r="EK431" s="198"/>
      <c r="EL431" s="198"/>
      <c r="EM431" s="198"/>
      <c r="EN431" s="198"/>
      <c r="EO431" s="198"/>
      <c r="EP431" s="198"/>
      <c r="EQ431" s="198"/>
      <c r="ER431" s="198"/>
      <c r="ES431" s="198"/>
      <c r="ET431" s="198"/>
      <c r="EU431" s="198"/>
      <c r="EV431" s="198"/>
      <c r="EW431" s="198"/>
      <c r="EX431" s="198"/>
      <c r="EY431" s="198"/>
      <c r="EZ431" s="198"/>
      <c r="FA431" s="198"/>
      <c r="FB431" s="198"/>
      <c r="FC431" s="198"/>
      <c r="FD431" s="198"/>
      <c r="FE431" s="198"/>
      <c r="FF431" s="198"/>
      <c r="FG431" s="198"/>
      <c r="FH431" s="198"/>
      <c r="FI431" s="198"/>
      <c r="FJ431" s="198"/>
      <c r="FK431" s="198"/>
      <c r="FL431" s="198"/>
      <c r="FM431" s="198"/>
      <c r="FN431" s="198"/>
      <c r="FO431" s="198"/>
      <c r="FP431" s="198"/>
      <c r="FQ431" s="198"/>
      <c r="FR431" s="198"/>
      <c r="FS431" s="198"/>
      <c r="FT431" s="198"/>
      <c r="FU431" s="198"/>
      <c r="FV431" s="198"/>
      <c r="FW431" s="198"/>
    </row>
    <row r="432" spans="1:179" s="200" customFormat="1" ht="30" x14ac:dyDescent="0.25">
      <c r="A432" s="194">
        <f t="shared" si="6"/>
        <v>417</v>
      </c>
      <c r="B432" s="201" t="s">
        <v>332</v>
      </c>
      <c r="C432" s="196" t="s">
        <v>238</v>
      </c>
      <c r="D432" s="202">
        <v>0</v>
      </c>
      <c r="E432" s="202"/>
      <c r="F432" s="202">
        <v>3</v>
      </c>
      <c r="G432" s="202">
        <v>2014</v>
      </c>
      <c r="H432" s="202">
        <v>2015</v>
      </c>
      <c r="I432" s="202" t="s">
        <v>294</v>
      </c>
      <c r="J432" s="202" t="s">
        <v>294</v>
      </c>
      <c r="K432" s="202" t="s">
        <v>294</v>
      </c>
      <c r="L432" s="202" t="s">
        <v>294</v>
      </c>
      <c r="M432" s="198"/>
      <c r="N432" s="198"/>
      <c r="O432" s="198"/>
      <c r="P432" s="198"/>
      <c r="Q432" s="198"/>
      <c r="R432" s="198"/>
      <c r="S432" s="198"/>
      <c r="T432" s="198"/>
      <c r="U432" s="198"/>
      <c r="V432" s="198"/>
      <c r="W432" s="198"/>
      <c r="X432" s="198"/>
      <c r="Y432" s="198"/>
      <c r="Z432" s="198"/>
      <c r="AA432" s="198"/>
      <c r="AB432" s="198"/>
      <c r="AC432" s="198"/>
      <c r="AD432" s="198"/>
      <c r="AE432" s="198"/>
      <c r="AF432" s="198"/>
      <c r="AG432" s="198"/>
      <c r="AH432" s="198"/>
      <c r="AI432" s="198"/>
      <c r="AJ432" s="198"/>
      <c r="AK432" s="198"/>
      <c r="AL432" s="198"/>
      <c r="AM432" s="198"/>
      <c r="AN432" s="198"/>
      <c r="AO432" s="198"/>
      <c r="AP432" s="198"/>
      <c r="AQ432" s="198"/>
      <c r="AR432" s="198"/>
      <c r="AS432" s="198"/>
      <c r="AT432" s="198"/>
      <c r="AU432" s="198"/>
      <c r="AV432" s="198"/>
      <c r="AW432" s="198"/>
      <c r="AX432" s="198"/>
      <c r="AY432" s="198"/>
      <c r="AZ432" s="198"/>
      <c r="BA432" s="198"/>
      <c r="BB432" s="198"/>
      <c r="BC432" s="198"/>
      <c r="BD432" s="198"/>
      <c r="BE432" s="198"/>
      <c r="BF432" s="198"/>
      <c r="BG432" s="198"/>
      <c r="BH432" s="198"/>
      <c r="BI432" s="198"/>
      <c r="BJ432" s="198"/>
      <c r="BK432" s="198"/>
      <c r="BL432" s="198"/>
      <c r="BM432" s="198"/>
      <c r="BN432" s="198"/>
      <c r="BO432" s="198"/>
      <c r="BP432" s="198"/>
      <c r="BQ432" s="198"/>
      <c r="BR432" s="198"/>
      <c r="BS432" s="198"/>
      <c r="BT432" s="198"/>
      <c r="BU432" s="198"/>
      <c r="BV432" s="198"/>
      <c r="BW432" s="198"/>
      <c r="BX432" s="198"/>
      <c r="BY432" s="198"/>
      <c r="BZ432" s="198"/>
      <c r="CA432" s="198"/>
      <c r="CB432" s="198"/>
      <c r="CC432" s="198"/>
      <c r="CD432" s="198"/>
      <c r="CE432" s="198"/>
      <c r="CF432" s="198"/>
      <c r="CG432" s="198"/>
      <c r="CH432" s="198"/>
      <c r="CI432" s="198"/>
      <c r="CJ432" s="198"/>
      <c r="CK432" s="198"/>
      <c r="CL432" s="198"/>
      <c r="CM432" s="198"/>
      <c r="CN432" s="198"/>
      <c r="CO432" s="198"/>
      <c r="CP432" s="198"/>
      <c r="CQ432" s="198"/>
      <c r="CR432" s="198"/>
      <c r="CS432" s="198"/>
      <c r="CT432" s="198"/>
      <c r="CU432" s="198"/>
      <c r="CV432" s="198"/>
      <c r="CW432" s="198"/>
      <c r="CX432" s="198"/>
      <c r="CY432" s="198"/>
      <c r="CZ432" s="198"/>
      <c r="DA432" s="198"/>
      <c r="DB432" s="198"/>
      <c r="DC432" s="198"/>
      <c r="DD432" s="198"/>
      <c r="DE432" s="198"/>
      <c r="DF432" s="198"/>
      <c r="DG432" s="198"/>
      <c r="DH432" s="198"/>
      <c r="DI432" s="198"/>
      <c r="DJ432" s="198"/>
      <c r="DK432" s="198"/>
      <c r="DL432" s="198"/>
      <c r="DM432" s="198"/>
      <c r="DN432" s="198"/>
      <c r="DO432" s="198"/>
      <c r="DP432" s="198"/>
      <c r="DQ432" s="198"/>
      <c r="DR432" s="198"/>
      <c r="DS432" s="198"/>
      <c r="DT432" s="198"/>
      <c r="DU432" s="198"/>
      <c r="DV432" s="198"/>
      <c r="DW432" s="198"/>
      <c r="DX432" s="198"/>
      <c r="DY432" s="198"/>
      <c r="DZ432" s="198"/>
      <c r="EA432" s="198"/>
      <c r="EB432" s="198"/>
      <c r="EC432" s="198"/>
      <c r="ED432" s="198"/>
      <c r="EE432" s="198"/>
      <c r="EF432" s="198"/>
      <c r="EG432" s="198"/>
      <c r="EH432" s="198"/>
      <c r="EI432" s="198"/>
      <c r="EJ432" s="198"/>
      <c r="EK432" s="198"/>
      <c r="EL432" s="198"/>
      <c r="EM432" s="198"/>
      <c r="EN432" s="198"/>
      <c r="EO432" s="198"/>
      <c r="EP432" s="198"/>
      <c r="EQ432" s="198"/>
      <c r="ER432" s="198"/>
      <c r="ES432" s="198"/>
      <c r="ET432" s="198"/>
      <c r="EU432" s="198"/>
      <c r="EV432" s="198"/>
      <c r="EW432" s="198"/>
      <c r="EX432" s="198"/>
      <c r="EY432" s="198"/>
      <c r="EZ432" s="198"/>
      <c r="FA432" s="198"/>
      <c r="FB432" s="198"/>
      <c r="FC432" s="198"/>
      <c r="FD432" s="198"/>
      <c r="FE432" s="198"/>
      <c r="FF432" s="198"/>
      <c r="FG432" s="198"/>
      <c r="FH432" s="198"/>
      <c r="FI432" s="198"/>
      <c r="FJ432" s="198"/>
      <c r="FK432" s="198"/>
      <c r="FL432" s="198"/>
      <c r="FM432" s="198"/>
      <c r="FN432" s="198"/>
      <c r="FO432" s="198"/>
      <c r="FP432" s="198"/>
      <c r="FQ432" s="198"/>
      <c r="FR432" s="198"/>
      <c r="FS432" s="198"/>
      <c r="FT432" s="198"/>
      <c r="FU432" s="198"/>
      <c r="FV432" s="198"/>
      <c r="FW432" s="198"/>
    </row>
    <row r="433" spans="1:179" s="200" customFormat="1" ht="30" x14ac:dyDescent="0.25">
      <c r="A433" s="194">
        <f t="shared" si="6"/>
        <v>418</v>
      </c>
      <c r="B433" s="201" t="s">
        <v>333</v>
      </c>
      <c r="C433" s="196" t="s">
        <v>238</v>
      </c>
      <c r="D433" s="202">
        <v>0</v>
      </c>
      <c r="E433" s="202"/>
      <c r="F433" s="202">
        <v>1</v>
      </c>
      <c r="G433" s="202">
        <v>2014</v>
      </c>
      <c r="H433" s="202">
        <v>2015</v>
      </c>
      <c r="I433" s="202" t="s">
        <v>294</v>
      </c>
      <c r="J433" s="202" t="s">
        <v>294</v>
      </c>
      <c r="K433" s="202" t="s">
        <v>294</v>
      </c>
      <c r="L433" s="202" t="s">
        <v>294</v>
      </c>
      <c r="M433" s="198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8"/>
      <c r="Y433" s="198"/>
      <c r="Z433" s="198"/>
      <c r="AA433" s="198"/>
      <c r="AB433" s="198"/>
      <c r="AC433" s="198"/>
      <c r="AD433" s="198"/>
      <c r="AE433" s="198"/>
      <c r="AF433" s="198"/>
      <c r="AG433" s="198"/>
      <c r="AH433" s="198"/>
      <c r="AI433" s="198"/>
      <c r="AJ433" s="198"/>
      <c r="AK433" s="198"/>
      <c r="AL433" s="198"/>
      <c r="AM433" s="198"/>
      <c r="AN433" s="198"/>
      <c r="AO433" s="198"/>
      <c r="AP433" s="198"/>
      <c r="AQ433" s="198"/>
      <c r="AR433" s="198"/>
      <c r="AS433" s="198"/>
      <c r="AT433" s="198"/>
      <c r="AU433" s="198"/>
      <c r="AV433" s="198"/>
      <c r="AW433" s="198"/>
      <c r="AX433" s="198"/>
      <c r="AY433" s="198"/>
      <c r="AZ433" s="198"/>
      <c r="BA433" s="198"/>
      <c r="BB433" s="198"/>
      <c r="BC433" s="198"/>
      <c r="BD433" s="198"/>
      <c r="BE433" s="198"/>
      <c r="BF433" s="198"/>
      <c r="BG433" s="198"/>
      <c r="BH433" s="198"/>
      <c r="BI433" s="198"/>
      <c r="BJ433" s="198"/>
      <c r="BK433" s="198"/>
      <c r="BL433" s="198"/>
      <c r="BM433" s="198"/>
      <c r="BN433" s="198"/>
      <c r="BO433" s="198"/>
      <c r="BP433" s="198"/>
      <c r="BQ433" s="198"/>
      <c r="BR433" s="198"/>
      <c r="BS433" s="198"/>
      <c r="BT433" s="198"/>
      <c r="BU433" s="198"/>
      <c r="BV433" s="198"/>
      <c r="BW433" s="198"/>
      <c r="BX433" s="198"/>
      <c r="BY433" s="198"/>
      <c r="BZ433" s="198"/>
      <c r="CA433" s="198"/>
      <c r="CB433" s="198"/>
      <c r="CC433" s="198"/>
      <c r="CD433" s="198"/>
      <c r="CE433" s="198"/>
      <c r="CF433" s="198"/>
      <c r="CG433" s="198"/>
      <c r="CH433" s="198"/>
      <c r="CI433" s="198"/>
      <c r="CJ433" s="198"/>
      <c r="CK433" s="198"/>
      <c r="CL433" s="198"/>
      <c r="CM433" s="198"/>
      <c r="CN433" s="198"/>
      <c r="CO433" s="198"/>
      <c r="CP433" s="198"/>
      <c r="CQ433" s="198"/>
      <c r="CR433" s="198"/>
      <c r="CS433" s="198"/>
      <c r="CT433" s="198"/>
      <c r="CU433" s="198"/>
      <c r="CV433" s="198"/>
      <c r="CW433" s="198"/>
      <c r="CX433" s="198"/>
      <c r="CY433" s="198"/>
      <c r="CZ433" s="198"/>
      <c r="DA433" s="198"/>
      <c r="DB433" s="198"/>
      <c r="DC433" s="198"/>
      <c r="DD433" s="198"/>
      <c r="DE433" s="198"/>
      <c r="DF433" s="198"/>
      <c r="DG433" s="198"/>
      <c r="DH433" s="198"/>
      <c r="DI433" s="198"/>
      <c r="DJ433" s="198"/>
      <c r="DK433" s="198"/>
      <c r="DL433" s="198"/>
      <c r="DM433" s="198"/>
      <c r="DN433" s="198"/>
      <c r="DO433" s="198"/>
      <c r="DP433" s="198"/>
      <c r="DQ433" s="198"/>
      <c r="DR433" s="198"/>
      <c r="DS433" s="198"/>
      <c r="DT433" s="198"/>
      <c r="DU433" s="198"/>
      <c r="DV433" s="198"/>
      <c r="DW433" s="198"/>
      <c r="DX433" s="198"/>
      <c r="DY433" s="198"/>
      <c r="DZ433" s="198"/>
      <c r="EA433" s="198"/>
      <c r="EB433" s="198"/>
      <c r="EC433" s="198"/>
      <c r="ED433" s="198"/>
      <c r="EE433" s="198"/>
      <c r="EF433" s="198"/>
      <c r="EG433" s="198"/>
      <c r="EH433" s="198"/>
      <c r="EI433" s="198"/>
      <c r="EJ433" s="198"/>
      <c r="EK433" s="198"/>
      <c r="EL433" s="198"/>
      <c r="EM433" s="198"/>
      <c r="EN433" s="198"/>
      <c r="EO433" s="198"/>
      <c r="EP433" s="198"/>
      <c r="EQ433" s="198"/>
      <c r="ER433" s="198"/>
      <c r="ES433" s="198"/>
      <c r="ET433" s="198"/>
      <c r="EU433" s="198"/>
      <c r="EV433" s="198"/>
      <c r="EW433" s="198"/>
      <c r="EX433" s="198"/>
      <c r="EY433" s="198"/>
      <c r="EZ433" s="198"/>
      <c r="FA433" s="198"/>
      <c r="FB433" s="198"/>
      <c r="FC433" s="198"/>
      <c r="FD433" s="198"/>
      <c r="FE433" s="198"/>
      <c r="FF433" s="198"/>
      <c r="FG433" s="198"/>
      <c r="FH433" s="198"/>
      <c r="FI433" s="198"/>
      <c r="FJ433" s="198"/>
      <c r="FK433" s="198"/>
      <c r="FL433" s="198"/>
      <c r="FM433" s="198"/>
      <c r="FN433" s="198"/>
      <c r="FO433" s="198"/>
      <c r="FP433" s="198"/>
      <c r="FQ433" s="198"/>
      <c r="FR433" s="198"/>
      <c r="FS433" s="198"/>
      <c r="FT433" s="198"/>
      <c r="FU433" s="198"/>
      <c r="FV433" s="198"/>
      <c r="FW433" s="198"/>
    </row>
    <row r="434" spans="1:179" s="200" customFormat="1" ht="30" x14ac:dyDescent="0.25">
      <c r="A434" s="194">
        <f t="shared" si="6"/>
        <v>419</v>
      </c>
      <c r="B434" s="201" t="s">
        <v>334</v>
      </c>
      <c r="C434" s="196" t="s">
        <v>238</v>
      </c>
      <c r="D434" s="202">
        <v>0</v>
      </c>
      <c r="E434" s="202"/>
      <c r="F434" s="202">
        <v>4</v>
      </c>
      <c r="G434" s="202">
        <v>2014</v>
      </c>
      <c r="H434" s="202">
        <v>2015</v>
      </c>
      <c r="I434" s="202" t="s">
        <v>294</v>
      </c>
      <c r="J434" s="202" t="s">
        <v>294</v>
      </c>
      <c r="K434" s="202" t="s">
        <v>294</v>
      </c>
      <c r="L434" s="202" t="s">
        <v>294</v>
      </c>
      <c r="M434" s="198"/>
      <c r="N434" s="198"/>
      <c r="O434" s="198"/>
      <c r="P434" s="198"/>
      <c r="Q434" s="198"/>
      <c r="R434" s="198"/>
      <c r="S434" s="198"/>
      <c r="T434" s="198"/>
      <c r="U434" s="198"/>
      <c r="V434" s="198"/>
      <c r="W434" s="198"/>
      <c r="X434" s="198"/>
      <c r="Y434" s="198"/>
      <c r="Z434" s="198"/>
      <c r="AA434" s="198"/>
      <c r="AB434" s="198"/>
      <c r="AC434" s="198"/>
      <c r="AD434" s="198"/>
      <c r="AE434" s="198"/>
      <c r="AF434" s="198"/>
      <c r="AG434" s="198"/>
      <c r="AH434" s="198"/>
      <c r="AI434" s="198"/>
      <c r="AJ434" s="198"/>
      <c r="AK434" s="198"/>
      <c r="AL434" s="198"/>
      <c r="AM434" s="198"/>
      <c r="AN434" s="198"/>
      <c r="AO434" s="198"/>
      <c r="AP434" s="198"/>
      <c r="AQ434" s="198"/>
      <c r="AR434" s="198"/>
      <c r="AS434" s="198"/>
      <c r="AT434" s="198"/>
      <c r="AU434" s="198"/>
      <c r="AV434" s="198"/>
      <c r="AW434" s="198"/>
      <c r="AX434" s="198"/>
      <c r="AY434" s="198"/>
      <c r="AZ434" s="198"/>
      <c r="BA434" s="198"/>
      <c r="BB434" s="198"/>
      <c r="BC434" s="198"/>
      <c r="BD434" s="198"/>
      <c r="BE434" s="198"/>
      <c r="BF434" s="198"/>
      <c r="BG434" s="198"/>
      <c r="BH434" s="198"/>
      <c r="BI434" s="198"/>
      <c r="BJ434" s="198"/>
      <c r="BK434" s="198"/>
      <c r="BL434" s="198"/>
      <c r="BM434" s="198"/>
      <c r="BN434" s="198"/>
      <c r="BO434" s="198"/>
      <c r="BP434" s="198"/>
      <c r="BQ434" s="198"/>
      <c r="BR434" s="198"/>
      <c r="BS434" s="198"/>
      <c r="BT434" s="198"/>
      <c r="BU434" s="198"/>
      <c r="BV434" s="198"/>
      <c r="BW434" s="198"/>
      <c r="BX434" s="198"/>
      <c r="BY434" s="198"/>
      <c r="BZ434" s="198"/>
      <c r="CA434" s="198"/>
      <c r="CB434" s="198"/>
      <c r="CC434" s="198"/>
      <c r="CD434" s="198"/>
      <c r="CE434" s="198"/>
      <c r="CF434" s="198"/>
      <c r="CG434" s="198"/>
      <c r="CH434" s="198"/>
      <c r="CI434" s="198"/>
      <c r="CJ434" s="198"/>
      <c r="CK434" s="198"/>
      <c r="CL434" s="198"/>
      <c r="CM434" s="198"/>
      <c r="CN434" s="198"/>
      <c r="CO434" s="198"/>
      <c r="CP434" s="198"/>
      <c r="CQ434" s="198"/>
      <c r="CR434" s="198"/>
      <c r="CS434" s="198"/>
      <c r="CT434" s="198"/>
      <c r="CU434" s="198"/>
      <c r="CV434" s="198"/>
      <c r="CW434" s="198"/>
      <c r="CX434" s="198"/>
      <c r="CY434" s="198"/>
      <c r="CZ434" s="198"/>
      <c r="DA434" s="198"/>
      <c r="DB434" s="198"/>
      <c r="DC434" s="198"/>
      <c r="DD434" s="198"/>
      <c r="DE434" s="198"/>
      <c r="DF434" s="198"/>
      <c r="DG434" s="198"/>
      <c r="DH434" s="198"/>
      <c r="DI434" s="198"/>
      <c r="DJ434" s="198"/>
      <c r="DK434" s="198"/>
      <c r="DL434" s="198"/>
      <c r="DM434" s="198"/>
      <c r="DN434" s="198"/>
      <c r="DO434" s="198"/>
      <c r="DP434" s="198"/>
      <c r="DQ434" s="198"/>
      <c r="DR434" s="198"/>
      <c r="DS434" s="198"/>
      <c r="DT434" s="198"/>
      <c r="DU434" s="198"/>
      <c r="DV434" s="198"/>
      <c r="DW434" s="198"/>
      <c r="DX434" s="198"/>
      <c r="DY434" s="198"/>
      <c r="DZ434" s="198"/>
      <c r="EA434" s="198"/>
      <c r="EB434" s="198"/>
      <c r="EC434" s="198"/>
      <c r="ED434" s="198"/>
      <c r="EE434" s="198"/>
      <c r="EF434" s="198"/>
      <c r="EG434" s="198"/>
      <c r="EH434" s="198"/>
      <c r="EI434" s="198"/>
      <c r="EJ434" s="198"/>
      <c r="EK434" s="198"/>
      <c r="EL434" s="198"/>
      <c r="EM434" s="198"/>
      <c r="EN434" s="198"/>
      <c r="EO434" s="198"/>
      <c r="EP434" s="198"/>
      <c r="EQ434" s="198"/>
      <c r="ER434" s="198"/>
      <c r="ES434" s="198"/>
      <c r="ET434" s="198"/>
      <c r="EU434" s="198"/>
      <c r="EV434" s="198"/>
      <c r="EW434" s="198"/>
      <c r="EX434" s="198"/>
      <c r="EY434" s="198"/>
      <c r="EZ434" s="198"/>
      <c r="FA434" s="198"/>
      <c r="FB434" s="198"/>
      <c r="FC434" s="198"/>
      <c r="FD434" s="198"/>
      <c r="FE434" s="198"/>
      <c r="FF434" s="198"/>
      <c r="FG434" s="198"/>
      <c r="FH434" s="198"/>
      <c r="FI434" s="198"/>
      <c r="FJ434" s="198"/>
      <c r="FK434" s="198"/>
      <c r="FL434" s="198"/>
      <c r="FM434" s="198"/>
      <c r="FN434" s="198"/>
      <c r="FO434" s="198"/>
      <c r="FP434" s="198"/>
      <c r="FQ434" s="198"/>
      <c r="FR434" s="198"/>
      <c r="FS434" s="198"/>
      <c r="FT434" s="198"/>
      <c r="FU434" s="198"/>
      <c r="FV434" s="198"/>
      <c r="FW434" s="198"/>
    </row>
    <row r="435" spans="1:179" s="200" customFormat="1" ht="30" x14ac:dyDescent="0.25">
      <c r="A435" s="194">
        <f t="shared" si="6"/>
        <v>420</v>
      </c>
      <c r="B435" s="201" t="s">
        <v>335</v>
      </c>
      <c r="C435" s="196" t="s">
        <v>238</v>
      </c>
      <c r="D435" s="202">
        <v>0</v>
      </c>
      <c r="E435" s="202"/>
      <c r="F435" s="202">
        <v>15.7</v>
      </c>
      <c r="G435" s="202">
        <v>2014</v>
      </c>
      <c r="H435" s="202">
        <v>2015</v>
      </c>
      <c r="I435" s="202" t="s">
        <v>294</v>
      </c>
      <c r="J435" s="202" t="s">
        <v>294</v>
      </c>
      <c r="K435" s="202" t="s">
        <v>294</v>
      </c>
      <c r="L435" s="202" t="s">
        <v>294</v>
      </c>
      <c r="M435" s="198"/>
      <c r="N435" s="198"/>
      <c r="O435" s="198"/>
      <c r="P435" s="198"/>
      <c r="Q435" s="198"/>
      <c r="R435" s="198"/>
      <c r="S435" s="198"/>
      <c r="T435" s="198"/>
      <c r="U435" s="198"/>
      <c r="V435" s="198"/>
      <c r="W435" s="198"/>
      <c r="X435" s="198"/>
      <c r="Y435" s="198"/>
      <c r="Z435" s="198"/>
      <c r="AA435" s="198"/>
      <c r="AB435" s="198"/>
      <c r="AC435" s="198"/>
      <c r="AD435" s="198"/>
      <c r="AE435" s="198"/>
      <c r="AF435" s="198"/>
      <c r="AG435" s="198"/>
      <c r="AH435" s="198"/>
      <c r="AI435" s="198"/>
      <c r="AJ435" s="198"/>
      <c r="AK435" s="198"/>
      <c r="AL435" s="198"/>
      <c r="AM435" s="198"/>
      <c r="AN435" s="198"/>
      <c r="AO435" s="198"/>
      <c r="AP435" s="198"/>
      <c r="AQ435" s="198"/>
      <c r="AR435" s="198"/>
      <c r="AS435" s="198"/>
      <c r="AT435" s="198"/>
      <c r="AU435" s="198"/>
      <c r="AV435" s="198"/>
      <c r="AW435" s="198"/>
      <c r="AX435" s="198"/>
      <c r="AY435" s="198"/>
      <c r="AZ435" s="198"/>
      <c r="BA435" s="198"/>
      <c r="BB435" s="198"/>
      <c r="BC435" s="198"/>
      <c r="BD435" s="198"/>
      <c r="BE435" s="198"/>
      <c r="BF435" s="198"/>
      <c r="BG435" s="198"/>
      <c r="BH435" s="198"/>
      <c r="BI435" s="198"/>
      <c r="BJ435" s="198"/>
      <c r="BK435" s="198"/>
      <c r="BL435" s="198"/>
      <c r="BM435" s="198"/>
      <c r="BN435" s="198"/>
      <c r="BO435" s="198"/>
      <c r="BP435" s="198"/>
      <c r="BQ435" s="198"/>
      <c r="BR435" s="198"/>
      <c r="BS435" s="198"/>
      <c r="BT435" s="198"/>
      <c r="BU435" s="198"/>
      <c r="BV435" s="198"/>
      <c r="BW435" s="198"/>
      <c r="BX435" s="198"/>
      <c r="BY435" s="198"/>
      <c r="BZ435" s="198"/>
      <c r="CA435" s="198"/>
      <c r="CB435" s="198"/>
      <c r="CC435" s="198"/>
      <c r="CD435" s="198"/>
      <c r="CE435" s="198"/>
      <c r="CF435" s="198"/>
      <c r="CG435" s="198"/>
      <c r="CH435" s="198"/>
      <c r="CI435" s="198"/>
      <c r="CJ435" s="198"/>
      <c r="CK435" s="198"/>
      <c r="CL435" s="198"/>
      <c r="CM435" s="198"/>
      <c r="CN435" s="198"/>
      <c r="CO435" s="198"/>
      <c r="CP435" s="198"/>
      <c r="CQ435" s="198"/>
      <c r="CR435" s="198"/>
      <c r="CS435" s="198"/>
      <c r="CT435" s="198"/>
      <c r="CU435" s="198"/>
      <c r="CV435" s="198"/>
      <c r="CW435" s="198"/>
      <c r="CX435" s="198"/>
      <c r="CY435" s="198"/>
      <c r="CZ435" s="198"/>
      <c r="DA435" s="198"/>
      <c r="DB435" s="198"/>
      <c r="DC435" s="198"/>
      <c r="DD435" s="198"/>
      <c r="DE435" s="198"/>
      <c r="DF435" s="198"/>
      <c r="DG435" s="198"/>
      <c r="DH435" s="198"/>
      <c r="DI435" s="198"/>
      <c r="DJ435" s="198"/>
      <c r="DK435" s="198"/>
      <c r="DL435" s="198"/>
      <c r="DM435" s="198"/>
      <c r="DN435" s="198"/>
      <c r="DO435" s="198"/>
      <c r="DP435" s="198"/>
      <c r="DQ435" s="198"/>
      <c r="DR435" s="198"/>
      <c r="DS435" s="198"/>
      <c r="DT435" s="198"/>
      <c r="DU435" s="198"/>
      <c r="DV435" s="198"/>
      <c r="DW435" s="198"/>
      <c r="DX435" s="198"/>
      <c r="DY435" s="198"/>
      <c r="DZ435" s="198"/>
      <c r="EA435" s="198"/>
      <c r="EB435" s="198"/>
      <c r="EC435" s="198"/>
      <c r="ED435" s="198"/>
      <c r="EE435" s="198"/>
      <c r="EF435" s="198"/>
      <c r="EG435" s="198"/>
      <c r="EH435" s="198"/>
      <c r="EI435" s="198"/>
      <c r="EJ435" s="198"/>
      <c r="EK435" s="198"/>
      <c r="EL435" s="198"/>
      <c r="EM435" s="198"/>
      <c r="EN435" s="198"/>
      <c r="EO435" s="198"/>
      <c r="EP435" s="198"/>
      <c r="EQ435" s="198"/>
      <c r="ER435" s="198"/>
      <c r="ES435" s="198"/>
      <c r="ET435" s="198"/>
      <c r="EU435" s="198"/>
      <c r="EV435" s="198"/>
      <c r="EW435" s="198"/>
      <c r="EX435" s="198"/>
      <c r="EY435" s="198"/>
      <c r="EZ435" s="198"/>
      <c r="FA435" s="198"/>
      <c r="FB435" s="198"/>
      <c r="FC435" s="198"/>
      <c r="FD435" s="198"/>
      <c r="FE435" s="198"/>
      <c r="FF435" s="198"/>
      <c r="FG435" s="198"/>
      <c r="FH435" s="198"/>
      <c r="FI435" s="198"/>
      <c r="FJ435" s="198"/>
      <c r="FK435" s="198"/>
      <c r="FL435" s="198"/>
      <c r="FM435" s="198"/>
      <c r="FN435" s="198"/>
      <c r="FO435" s="198"/>
      <c r="FP435" s="198"/>
      <c r="FQ435" s="198"/>
      <c r="FR435" s="198"/>
      <c r="FS435" s="198"/>
      <c r="FT435" s="198"/>
      <c r="FU435" s="198"/>
      <c r="FV435" s="198"/>
      <c r="FW435" s="198"/>
    </row>
    <row r="436" spans="1:179" s="200" customFormat="1" ht="30" x14ac:dyDescent="0.25">
      <c r="A436" s="194">
        <f t="shared" si="6"/>
        <v>421</v>
      </c>
      <c r="B436" s="201" t="s">
        <v>336</v>
      </c>
      <c r="C436" s="196" t="s">
        <v>238</v>
      </c>
      <c r="D436" s="202">
        <v>0</v>
      </c>
      <c r="E436" s="202"/>
      <c r="F436" s="202">
        <v>6</v>
      </c>
      <c r="G436" s="202">
        <v>2014</v>
      </c>
      <c r="H436" s="202">
        <v>2015</v>
      </c>
      <c r="I436" s="202" t="s">
        <v>294</v>
      </c>
      <c r="J436" s="202" t="s">
        <v>294</v>
      </c>
      <c r="K436" s="202" t="s">
        <v>294</v>
      </c>
      <c r="L436" s="202" t="s">
        <v>294</v>
      </c>
      <c r="M436" s="198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8"/>
      <c r="Y436" s="198"/>
      <c r="Z436" s="198"/>
      <c r="AA436" s="198"/>
      <c r="AB436" s="198"/>
      <c r="AC436" s="198"/>
      <c r="AD436" s="198"/>
      <c r="AE436" s="198"/>
      <c r="AF436" s="198"/>
      <c r="AG436" s="198"/>
      <c r="AH436" s="198"/>
      <c r="AI436" s="198"/>
      <c r="AJ436" s="198"/>
      <c r="AK436" s="198"/>
      <c r="AL436" s="198"/>
      <c r="AM436" s="198"/>
      <c r="AN436" s="198"/>
      <c r="AO436" s="198"/>
      <c r="AP436" s="198"/>
      <c r="AQ436" s="198"/>
      <c r="AR436" s="198"/>
      <c r="AS436" s="198"/>
      <c r="AT436" s="198"/>
      <c r="AU436" s="198"/>
      <c r="AV436" s="198"/>
      <c r="AW436" s="198"/>
      <c r="AX436" s="198"/>
      <c r="AY436" s="198"/>
      <c r="AZ436" s="198"/>
      <c r="BA436" s="198"/>
      <c r="BB436" s="198"/>
      <c r="BC436" s="198"/>
      <c r="BD436" s="198"/>
      <c r="BE436" s="198"/>
      <c r="BF436" s="198"/>
      <c r="BG436" s="198"/>
      <c r="BH436" s="198"/>
      <c r="BI436" s="198"/>
      <c r="BJ436" s="198"/>
      <c r="BK436" s="198"/>
      <c r="BL436" s="198"/>
      <c r="BM436" s="198"/>
      <c r="BN436" s="198"/>
      <c r="BO436" s="198"/>
      <c r="BP436" s="198"/>
      <c r="BQ436" s="198"/>
      <c r="BR436" s="198"/>
      <c r="BS436" s="198"/>
      <c r="BT436" s="198"/>
      <c r="BU436" s="198"/>
      <c r="BV436" s="198"/>
      <c r="BW436" s="198"/>
      <c r="BX436" s="198"/>
      <c r="BY436" s="198"/>
      <c r="BZ436" s="198"/>
      <c r="CA436" s="198"/>
      <c r="CB436" s="198"/>
      <c r="CC436" s="198"/>
      <c r="CD436" s="198"/>
      <c r="CE436" s="198"/>
      <c r="CF436" s="198"/>
      <c r="CG436" s="198"/>
      <c r="CH436" s="198"/>
      <c r="CI436" s="198"/>
      <c r="CJ436" s="198"/>
      <c r="CK436" s="198"/>
      <c r="CL436" s="198"/>
      <c r="CM436" s="198"/>
      <c r="CN436" s="198"/>
      <c r="CO436" s="198"/>
      <c r="CP436" s="198"/>
      <c r="CQ436" s="198"/>
      <c r="CR436" s="198"/>
      <c r="CS436" s="198"/>
      <c r="CT436" s="198"/>
      <c r="CU436" s="198"/>
      <c r="CV436" s="198"/>
      <c r="CW436" s="198"/>
      <c r="CX436" s="198"/>
      <c r="CY436" s="198"/>
      <c r="CZ436" s="198"/>
      <c r="DA436" s="198"/>
      <c r="DB436" s="198"/>
      <c r="DC436" s="198"/>
      <c r="DD436" s="198"/>
      <c r="DE436" s="198"/>
      <c r="DF436" s="198"/>
      <c r="DG436" s="198"/>
      <c r="DH436" s="198"/>
      <c r="DI436" s="198"/>
      <c r="DJ436" s="198"/>
      <c r="DK436" s="198"/>
      <c r="DL436" s="198"/>
      <c r="DM436" s="198"/>
      <c r="DN436" s="198"/>
      <c r="DO436" s="198"/>
      <c r="DP436" s="198"/>
      <c r="DQ436" s="198"/>
      <c r="DR436" s="198"/>
      <c r="DS436" s="198"/>
      <c r="DT436" s="198"/>
      <c r="DU436" s="198"/>
      <c r="DV436" s="198"/>
      <c r="DW436" s="198"/>
      <c r="DX436" s="198"/>
      <c r="DY436" s="198"/>
      <c r="DZ436" s="198"/>
      <c r="EA436" s="198"/>
      <c r="EB436" s="198"/>
      <c r="EC436" s="198"/>
      <c r="ED436" s="198"/>
      <c r="EE436" s="198"/>
      <c r="EF436" s="198"/>
      <c r="EG436" s="198"/>
      <c r="EH436" s="198"/>
      <c r="EI436" s="198"/>
      <c r="EJ436" s="198"/>
      <c r="EK436" s="198"/>
      <c r="EL436" s="198"/>
      <c r="EM436" s="198"/>
      <c r="EN436" s="198"/>
      <c r="EO436" s="198"/>
      <c r="EP436" s="198"/>
      <c r="EQ436" s="198"/>
      <c r="ER436" s="198"/>
      <c r="ES436" s="198"/>
      <c r="ET436" s="198"/>
      <c r="EU436" s="198"/>
      <c r="EV436" s="198"/>
      <c r="EW436" s="198"/>
      <c r="EX436" s="198"/>
      <c r="EY436" s="198"/>
      <c r="EZ436" s="198"/>
      <c r="FA436" s="198"/>
      <c r="FB436" s="198"/>
      <c r="FC436" s="198"/>
      <c r="FD436" s="198"/>
      <c r="FE436" s="198"/>
      <c r="FF436" s="198"/>
      <c r="FG436" s="198"/>
      <c r="FH436" s="198"/>
      <c r="FI436" s="198"/>
      <c r="FJ436" s="198"/>
      <c r="FK436" s="198"/>
      <c r="FL436" s="198"/>
      <c r="FM436" s="198"/>
      <c r="FN436" s="198"/>
      <c r="FO436" s="198"/>
      <c r="FP436" s="198"/>
      <c r="FQ436" s="198"/>
      <c r="FR436" s="198"/>
      <c r="FS436" s="198"/>
      <c r="FT436" s="198"/>
      <c r="FU436" s="198"/>
      <c r="FV436" s="198"/>
      <c r="FW436" s="198"/>
    </row>
    <row r="437" spans="1:179" s="200" customFormat="1" ht="30" x14ac:dyDescent="0.25">
      <c r="A437" s="194">
        <f t="shared" si="6"/>
        <v>422</v>
      </c>
      <c r="B437" s="201" t="s">
        <v>337</v>
      </c>
      <c r="C437" s="196" t="s">
        <v>238</v>
      </c>
      <c r="D437" s="202">
        <v>0</v>
      </c>
      <c r="E437" s="202"/>
      <c r="F437" s="202">
        <v>1.05</v>
      </c>
      <c r="G437" s="202">
        <v>2014</v>
      </c>
      <c r="H437" s="202">
        <v>2015</v>
      </c>
      <c r="I437" s="202" t="s">
        <v>294</v>
      </c>
      <c r="J437" s="202" t="s">
        <v>294</v>
      </c>
      <c r="K437" s="202" t="s">
        <v>294</v>
      </c>
      <c r="L437" s="202" t="s">
        <v>294</v>
      </c>
      <c r="M437" s="198"/>
      <c r="N437" s="198"/>
      <c r="O437" s="198"/>
      <c r="P437" s="198"/>
      <c r="Q437" s="198"/>
      <c r="R437" s="198"/>
      <c r="S437" s="198"/>
      <c r="T437" s="198"/>
      <c r="U437" s="198"/>
      <c r="V437" s="198"/>
      <c r="W437" s="198"/>
      <c r="X437" s="198"/>
      <c r="Y437" s="198"/>
      <c r="Z437" s="198"/>
      <c r="AA437" s="198"/>
      <c r="AB437" s="198"/>
      <c r="AC437" s="198"/>
      <c r="AD437" s="198"/>
      <c r="AE437" s="198"/>
      <c r="AF437" s="198"/>
      <c r="AG437" s="198"/>
      <c r="AH437" s="198"/>
      <c r="AI437" s="198"/>
      <c r="AJ437" s="198"/>
      <c r="AK437" s="198"/>
      <c r="AL437" s="198"/>
      <c r="AM437" s="198"/>
      <c r="AN437" s="198"/>
      <c r="AO437" s="198"/>
      <c r="AP437" s="198"/>
      <c r="AQ437" s="198"/>
      <c r="AR437" s="198"/>
      <c r="AS437" s="198"/>
      <c r="AT437" s="198"/>
      <c r="AU437" s="198"/>
      <c r="AV437" s="198"/>
      <c r="AW437" s="198"/>
      <c r="AX437" s="198"/>
      <c r="AY437" s="198"/>
      <c r="AZ437" s="198"/>
      <c r="BA437" s="198"/>
      <c r="BB437" s="198"/>
      <c r="BC437" s="198"/>
      <c r="BD437" s="198"/>
      <c r="BE437" s="198"/>
      <c r="BF437" s="198"/>
      <c r="BG437" s="198"/>
      <c r="BH437" s="198"/>
      <c r="BI437" s="198"/>
      <c r="BJ437" s="198"/>
      <c r="BK437" s="198"/>
      <c r="BL437" s="198"/>
      <c r="BM437" s="198"/>
      <c r="BN437" s="198"/>
      <c r="BO437" s="198"/>
      <c r="BP437" s="198"/>
      <c r="BQ437" s="198"/>
      <c r="BR437" s="198"/>
      <c r="BS437" s="198"/>
      <c r="BT437" s="198"/>
      <c r="BU437" s="198"/>
      <c r="BV437" s="198"/>
      <c r="BW437" s="198"/>
      <c r="BX437" s="198"/>
      <c r="BY437" s="198"/>
      <c r="BZ437" s="198"/>
      <c r="CA437" s="198"/>
      <c r="CB437" s="198"/>
      <c r="CC437" s="198"/>
      <c r="CD437" s="198"/>
      <c r="CE437" s="198"/>
      <c r="CF437" s="198"/>
      <c r="CG437" s="198"/>
      <c r="CH437" s="198"/>
      <c r="CI437" s="198"/>
      <c r="CJ437" s="198"/>
      <c r="CK437" s="198"/>
      <c r="CL437" s="198"/>
      <c r="CM437" s="198"/>
      <c r="CN437" s="198"/>
      <c r="CO437" s="198"/>
      <c r="CP437" s="198"/>
      <c r="CQ437" s="198"/>
      <c r="CR437" s="198"/>
      <c r="CS437" s="198"/>
      <c r="CT437" s="198"/>
      <c r="CU437" s="198"/>
      <c r="CV437" s="198"/>
      <c r="CW437" s="198"/>
      <c r="CX437" s="198"/>
      <c r="CY437" s="198"/>
      <c r="CZ437" s="198"/>
      <c r="DA437" s="198"/>
      <c r="DB437" s="198"/>
      <c r="DC437" s="198"/>
      <c r="DD437" s="198"/>
      <c r="DE437" s="198"/>
      <c r="DF437" s="198"/>
      <c r="DG437" s="198"/>
      <c r="DH437" s="198"/>
      <c r="DI437" s="198"/>
      <c r="DJ437" s="198"/>
      <c r="DK437" s="198"/>
      <c r="DL437" s="198"/>
      <c r="DM437" s="198"/>
      <c r="DN437" s="198"/>
      <c r="DO437" s="198"/>
      <c r="DP437" s="198"/>
      <c r="DQ437" s="198"/>
      <c r="DR437" s="198"/>
      <c r="DS437" s="198"/>
      <c r="DT437" s="198"/>
      <c r="DU437" s="198"/>
      <c r="DV437" s="198"/>
      <c r="DW437" s="198"/>
      <c r="DX437" s="198"/>
      <c r="DY437" s="198"/>
      <c r="DZ437" s="198"/>
      <c r="EA437" s="198"/>
      <c r="EB437" s="198"/>
      <c r="EC437" s="198"/>
      <c r="ED437" s="198"/>
      <c r="EE437" s="198"/>
      <c r="EF437" s="198"/>
      <c r="EG437" s="198"/>
      <c r="EH437" s="198"/>
      <c r="EI437" s="198"/>
      <c r="EJ437" s="198"/>
      <c r="EK437" s="198"/>
      <c r="EL437" s="198"/>
      <c r="EM437" s="198"/>
      <c r="EN437" s="198"/>
      <c r="EO437" s="198"/>
      <c r="EP437" s="198"/>
      <c r="EQ437" s="198"/>
      <c r="ER437" s="198"/>
      <c r="ES437" s="198"/>
      <c r="ET437" s="198"/>
      <c r="EU437" s="198"/>
      <c r="EV437" s="198"/>
      <c r="EW437" s="198"/>
      <c r="EX437" s="198"/>
      <c r="EY437" s="198"/>
      <c r="EZ437" s="198"/>
      <c r="FA437" s="198"/>
      <c r="FB437" s="198"/>
      <c r="FC437" s="198"/>
      <c r="FD437" s="198"/>
      <c r="FE437" s="198"/>
      <c r="FF437" s="198"/>
      <c r="FG437" s="198"/>
      <c r="FH437" s="198"/>
      <c r="FI437" s="198"/>
      <c r="FJ437" s="198"/>
      <c r="FK437" s="198"/>
      <c r="FL437" s="198"/>
      <c r="FM437" s="198"/>
      <c r="FN437" s="198"/>
      <c r="FO437" s="198"/>
      <c r="FP437" s="198"/>
      <c r="FQ437" s="198"/>
      <c r="FR437" s="198"/>
      <c r="FS437" s="198"/>
      <c r="FT437" s="198"/>
      <c r="FU437" s="198"/>
      <c r="FV437" s="198"/>
      <c r="FW437" s="198"/>
    </row>
    <row r="438" spans="1:179" s="200" customFormat="1" ht="30" x14ac:dyDescent="0.25">
      <c r="A438" s="194">
        <f t="shared" si="6"/>
        <v>423</v>
      </c>
      <c r="B438" s="201" t="s">
        <v>338</v>
      </c>
      <c r="C438" s="196" t="s">
        <v>238</v>
      </c>
      <c r="D438" s="202">
        <v>0</v>
      </c>
      <c r="E438" s="202"/>
      <c r="F438" s="202">
        <v>1.5</v>
      </c>
      <c r="G438" s="202">
        <v>2014</v>
      </c>
      <c r="H438" s="202">
        <v>2015</v>
      </c>
      <c r="I438" s="202" t="s">
        <v>294</v>
      </c>
      <c r="J438" s="202" t="s">
        <v>294</v>
      </c>
      <c r="K438" s="202" t="s">
        <v>294</v>
      </c>
      <c r="L438" s="202" t="s">
        <v>294</v>
      </c>
      <c r="M438" s="198"/>
      <c r="N438" s="198"/>
      <c r="O438" s="198"/>
      <c r="P438" s="198"/>
      <c r="Q438" s="198"/>
      <c r="R438" s="198"/>
      <c r="S438" s="198"/>
      <c r="T438" s="198"/>
      <c r="U438" s="198"/>
      <c r="V438" s="198"/>
      <c r="W438" s="198"/>
      <c r="X438" s="198"/>
      <c r="Y438" s="198"/>
      <c r="Z438" s="198"/>
      <c r="AA438" s="198"/>
      <c r="AB438" s="198"/>
      <c r="AC438" s="198"/>
      <c r="AD438" s="198"/>
      <c r="AE438" s="198"/>
      <c r="AF438" s="198"/>
      <c r="AG438" s="198"/>
      <c r="AH438" s="198"/>
      <c r="AI438" s="198"/>
      <c r="AJ438" s="198"/>
      <c r="AK438" s="198"/>
      <c r="AL438" s="198"/>
      <c r="AM438" s="198"/>
      <c r="AN438" s="198"/>
      <c r="AO438" s="198"/>
      <c r="AP438" s="198"/>
      <c r="AQ438" s="198"/>
      <c r="AR438" s="198"/>
      <c r="AS438" s="198"/>
      <c r="AT438" s="198"/>
      <c r="AU438" s="198"/>
      <c r="AV438" s="198"/>
      <c r="AW438" s="198"/>
      <c r="AX438" s="198"/>
      <c r="AY438" s="198"/>
      <c r="AZ438" s="198"/>
      <c r="BA438" s="198"/>
      <c r="BB438" s="198"/>
      <c r="BC438" s="198"/>
      <c r="BD438" s="198"/>
      <c r="BE438" s="198"/>
      <c r="BF438" s="198"/>
      <c r="BG438" s="198"/>
      <c r="BH438" s="198"/>
      <c r="BI438" s="198"/>
      <c r="BJ438" s="198"/>
      <c r="BK438" s="198"/>
      <c r="BL438" s="198"/>
      <c r="BM438" s="198"/>
      <c r="BN438" s="198"/>
      <c r="BO438" s="198"/>
      <c r="BP438" s="198"/>
      <c r="BQ438" s="198"/>
      <c r="BR438" s="198"/>
      <c r="BS438" s="198"/>
      <c r="BT438" s="198"/>
      <c r="BU438" s="198"/>
      <c r="BV438" s="198"/>
      <c r="BW438" s="198"/>
      <c r="BX438" s="198"/>
      <c r="BY438" s="198"/>
      <c r="BZ438" s="198"/>
      <c r="CA438" s="198"/>
      <c r="CB438" s="198"/>
      <c r="CC438" s="198"/>
      <c r="CD438" s="198"/>
      <c r="CE438" s="198"/>
      <c r="CF438" s="198"/>
      <c r="CG438" s="198"/>
      <c r="CH438" s="198"/>
      <c r="CI438" s="198"/>
      <c r="CJ438" s="198"/>
      <c r="CK438" s="198"/>
      <c r="CL438" s="198"/>
      <c r="CM438" s="198"/>
      <c r="CN438" s="198"/>
      <c r="CO438" s="198"/>
      <c r="CP438" s="198"/>
      <c r="CQ438" s="198"/>
      <c r="CR438" s="198"/>
      <c r="CS438" s="198"/>
      <c r="CT438" s="198"/>
      <c r="CU438" s="198"/>
      <c r="CV438" s="198"/>
      <c r="CW438" s="198"/>
      <c r="CX438" s="198"/>
      <c r="CY438" s="198"/>
      <c r="CZ438" s="198"/>
      <c r="DA438" s="198"/>
      <c r="DB438" s="198"/>
      <c r="DC438" s="198"/>
      <c r="DD438" s="198"/>
      <c r="DE438" s="198"/>
      <c r="DF438" s="198"/>
      <c r="DG438" s="198"/>
      <c r="DH438" s="198"/>
      <c r="DI438" s="198"/>
      <c r="DJ438" s="198"/>
      <c r="DK438" s="198"/>
      <c r="DL438" s="198"/>
      <c r="DM438" s="198"/>
      <c r="DN438" s="198"/>
      <c r="DO438" s="198"/>
      <c r="DP438" s="198"/>
      <c r="DQ438" s="198"/>
      <c r="DR438" s="198"/>
      <c r="DS438" s="198"/>
      <c r="DT438" s="198"/>
      <c r="DU438" s="198"/>
      <c r="DV438" s="198"/>
      <c r="DW438" s="198"/>
      <c r="DX438" s="198"/>
      <c r="DY438" s="198"/>
      <c r="DZ438" s="198"/>
      <c r="EA438" s="198"/>
      <c r="EB438" s="198"/>
      <c r="EC438" s="198"/>
      <c r="ED438" s="198"/>
      <c r="EE438" s="198"/>
      <c r="EF438" s="198"/>
      <c r="EG438" s="198"/>
      <c r="EH438" s="198"/>
      <c r="EI438" s="198"/>
      <c r="EJ438" s="198"/>
      <c r="EK438" s="198"/>
      <c r="EL438" s="198"/>
      <c r="EM438" s="198"/>
      <c r="EN438" s="198"/>
      <c r="EO438" s="198"/>
      <c r="EP438" s="198"/>
      <c r="EQ438" s="198"/>
      <c r="ER438" s="198"/>
      <c r="ES438" s="198"/>
      <c r="ET438" s="198"/>
      <c r="EU438" s="198"/>
      <c r="EV438" s="198"/>
      <c r="EW438" s="198"/>
      <c r="EX438" s="198"/>
      <c r="EY438" s="198"/>
      <c r="EZ438" s="198"/>
      <c r="FA438" s="198"/>
      <c r="FB438" s="198"/>
      <c r="FC438" s="198"/>
      <c r="FD438" s="198"/>
      <c r="FE438" s="198"/>
      <c r="FF438" s="198"/>
      <c r="FG438" s="198"/>
      <c r="FH438" s="198"/>
      <c r="FI438" s="198"/>
      <c r="FJ438" s="198"/>
      <c r="FK438" s="198"/>
      <c r="FL438" s="198"/>
      <c r="FM438" s="198"/>
      <c r="FN438" s="198"/>
      <c r="FO438" s="198"/>
      <c r="FP438" s="198"/>
      <c r="FQ438" s="198"/>
      <c r="FR438" s="198"/>
      <c r="FS438" s="198"/>
      <c r="FT438" s="198"/>
      <c r="FU438" s="198"/>
      <c r="FV438" s="198"/>
      <c r="FW438" s="198"/>
    </row>
    <row r="439" spans="1:179" s="200" customFormat="1" ht="30" x14ac:dyDescent="0.25">
      <c r="A439" s="194">
        <f t="shared" si="6"/>
        <v>424</v>
      </c>
      <c r="B439" s="201" t="s">
        <v>339</v>
      </c>
      <c r="C439" s="196" t="s">
        <v>238</v>
      </c>
      <c r="D439" s="202">
        <v>0</v>
      </c>
      <c r="E439" s="202"/>
      <c r="F439" s="202">
        <v>0.52400000000000002</v>
      </c>
      <c r="G439" s="202">
        <v>2014</v>
      </c>
      <c r="H439" s="202">
        <v>2015</v>
      </c>
      <c r="I439" s="202" t="s">
        <v>294</v>
      </c>
      <c r="J439" s="202" t="s">
        <v>294</v>
      </c>
      <c r="K439" s="202" t="s">
        <v>294</v>
      </c>
      <c r="L439" s="202" t="s">
        <v>294</v>
      </c>
      <c r="M439" s="198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8"/>
      <c r="Y439" s="198"/>
      <c r="Z439" s="198"/>
      <c r="AA439" s="198"/>
      <c r="AB439" s="198"/>
      <c r="AC439" s="198"/>
      <c r="AD439" s="198"/>
      <c r="AE439" s="198"/>
      <c r="AF439" s="198"/>
      <c r="AG439" s="198"/>
      <c r="AH439" s="198"/>
      <c r="AI439" s="198"/>
      <c r="AJ439" s="198"/>
      <c r="AK439" s="198"/>
      <c r="AL439" s="198"/>
      <c r="AM439" s="198"/>
      <c r="AN439" s="198"/>
      <c r="AO439" s="198"/>
      <c r="AP439" s="198"/>
      <c r="AQ439" s="198"/>
      <c r="AR439" s="198"/>
      <c r="AS439" s="198"/>
      <c r="AT439" s="198"/>
      <c r="AU439" s="198"/>
      <c r="AV439" s="198"/>
      <c r="AW439" s="198"/>
      <c r="AX439" s="198"/>
      <c r="AY439" s="198"/>
      <c r="AZ439" s="198"/>
      <c r="BA439" s="198"/>
      <c r="BB439" s="198"/>
      <c r="BC439" s="198"/>
      <c r="BD439" s="198"/>
      <c r="BE439" s="198"/>
      <c r="BF439" s="198"/>
      <c r="BG439" s="198"/>
      <c r="BH439" s="198"/>
      <c r="BI439" s="198"/>
      <c r="BJ439" s="198"/>
      <c r="BK439" s="198"/>
      <c r="BL439" s="198"/>
      <c r="BM439" s="198"/>
      <c r="BN439" s="198"/>
      <c r="BO439" s="198"/>
      <c r="BP439" s="198"/>
      <c r="BQ439" s="198"/>
      <c r="BR439" s="198"/>
      <c r="BS439" s="198"/>
      <c r="BT439" s="198"/>
      <c r="BU439" s="198"/>
      <c r="BV439" s="198"/>
      <c r="BW439" s="198"/>
      <c r="BX439" s="198"/>
      <c r="BY439" s="198"/>
      <c r="BZ439" s="198"/>
      <c r="CA439" s="198"/>
      <c r="CB439" s="198"/>
      <c r="CC439" s="198"/>
      <c r="CD439" s="198"/>
      <c r="CE439" s="198"/>
      <c r="CF439" s="198"/>
      <c r="CG439" s="198"/>
      <c r="CH439" s="198"/>
      <c r="CI439" s="198"/>
      <c r="CJ439" s="198"/>
      <c r="CK439" s="198"/>
      <c r="CL439" s="198"/>
      <c r="CM439" s="198"/>
      <c r="CN439" s="198"/>
      <c r="CO439" s="198"/>
      <c r="CP439" s="198"/>
      <c r="CQ439" s="198"/>
      <c r="CR439" s="198"/>
      <c r="CS439" s="198"/>
      <c r="CT439" s="198"/>
      <c r="CU439" s="198"/>
      <c r="CV439" s="198"/>
      <c r="CW439" s="198"/>
      <c r="CX439" s="198"/>
      <c r="CY439" s="198"/>
      <c r="CZ439" s="198"/>
      <c r="DA439" s="198"/>
      <c r="DB439" s="198"/>
      <c r="DC439" s="198"/>
      <c r="DD439" s="198"/>
      <c r="DE439" s="198"/>
      <c r="DF439" s="198"/>
      <c r="DG439" s="198"/>
      <c r="DH439" s="198"/>
      <c r="DI439" s="198"/>
      <c r="DJ439" s="198"/>
      <c r="DK439" s="198"/>
      <c r="DL439" s="198"/>
      <c r="DM439" s="198"/>
      <c r="DN439" s="198"/>
      <c r="DO439" s="198"/>
      <c r="DP439" s="198"/>
      <c r="DQ439" s="198"/>
      <c r="DR439" s="198"/>
      <c r="DS439" s="198"/>
      <c r="DT439" s="198"/>
      <c r="DU439" s="198"/>
      <c r="DV439" s="198"/>
      <c r="DW439" s="198"/>
      <c r="DX439" s="198"/>
      <c r="DY439" s="198"/>
      <c r="DZ439" s="198"/>
      <c r="EA439" s="198"/>
      <c r="EB439" s="198"/>
      <c r="EC439" s="198"/>
      <c r="ED439" s="198"/>
      <c r="EE439" s="198"/>
      <c r="EF439" s="198"/>
      <c r="EG439" s="198"/>
      <c r="EH439" s="198"/>
      <c r="EI439" s="198"/>
      <c r="EJ439" s="198"/>
      <c r="EK439" s="198"/>
      <c r="EL439" s="198"/>
      <c r="EM439" s="198"/>
      <c r="EN439" s="198"/>
      <c r="EO439" s="198"/>
      <c r="EP439" s="198"/>
      <c r="EQ439" s="198"/>
      <c r="ER439" s="198"/>
      <c r="ES439" s="198"/>
      <c r="ET439" s="198"/>
      <c r="EU439" s="198"/>
      <c r="EV439" s="198"/>
      <c r="EW439" s="198"/>
      <c r="EX439" s="198"/>
      <c r="EY439" s="198"/>
      <c r="EZ439" s="198"/>
      <c r="FA439" s="198"/>
      <c r="FB439" s="198"/>
      <c r="FC439" s="198"/>
      <c r="FD439" s="198"/>
      <c r="FE439" s="198"/>
      <c r="FF439" s="198"/>
      <c r="FG439" s="198"/>
      <c r="FH439" s="198"/>
      <c r="FI439" s="198"/>
      <c r="FJ439" s="198"/>
      <c r="FK439" s="198"/>
      <c r="FL439" s="198"/>
      <c r="FM439" s="198"/>
      <c r="FN439" s="198"/>
      <c r="FO439" s="198"/>
      <c r="FP439" s="198"/>
      <c r="FQ439" s="198"/>
      <c r="FR439" s="198"/>
      <c r="FS439" s="198"/>
      <c r="FT439" s="198"/>
      <c r="FU439" s="198"/>
      <c r="FV439" s="198"/>
      <c r="FW439" s="198"/>
    </row>
    <row r="440" spans="1:179" s="200" customFormat="1" x14ac:dyDescent="0.25">
      <c r="A440" s="194">
        <f t="shared" si="6"/>
        <v>425</v>
      </c>
      <c r="B440" s="201" t="s">
        <v>340</v>
      </c>
      <c r="C440" s="196" t="s">
        <v>238</v>
      </c>
      <c r="D440" s="202">
        <v>0</v>
      </c>
      <c r="E440" s="202"/>
      <c r="F440" s="202">
        <v>0.55000000000000004</v>
      </c>
      <c r="G440" s="202">
        <v>2014</v>
      </c>
      <c r="H440" s="202">
        <v>2015</v>
      </c>
      <c r="I440" s="202" t="s">
        <v>294</v>
      </c>
      <c r="J440" s="202" t="s">
        <v>294</v>
      </c>
      <c r="K440" s="202" t="s">
        <v>294</v>
      </c>
      <c r="L440" s="202" t="s">
        <v>294</v>
      </c>
      <c r="M440" s="198"/>
      <c r="N440" s="198"/>
      <c r="O440" s="198"/>
      <c r="P440" s="198"/>
      <c r="Q440" s="198"/>
      <c r="R440" s="198"/>
      <c r="S440" s="198"/>
      <c r="T440" s="198"/>
      <c r="U440" s="198"/>
      <c r="V440" s="198"/>
      <c r="W440" s="198"/>
      <c r="X440" s="198"/>
      <c r="Y440" s="198"/>
      <c r="Z440" s="198"/>
      <c r="AA440" s="198"/>
      <c r="AB440" s="198"/>
      <c r="AC440" s="198"/>
      <c r="AD440" s="198"/>
      <c r="AE440" s="198"/>
      <c r="AF440" s="198"/>
      <c r="AG440" s="198"/>
      <c r="AH440" s="198"/>
      <c r="AI440" s="198"/>
      <c r="AJ440" s="198"/>
      <c r="AK440" s="198"/>
      <c r="AL440" s="198"/>
      <c r="AM440" s="198"/>
      <c r="AN440" s="198"/>
      <c r="AO440" s="198"/>
      <c r="AP440" s="198"/>
      <c r="AQ440" s="198"/>
      <c r="AR440" s="198"/>
      <c r="AS440" s="198"/>
      <c r="AT440" s="198"/>
      <c r="AU440" s="198"/>
      <c r="AV440" s="198"/>
      <c r="AW440" s="198"/>
      <c r="AX440" s="198"/>
      <c r="AY440" s="198"/>
      <c r="AZ440" s="198"/>
      <c r="BA440" s="198"/>
      <c r="BB440" s="198"/>
      <c r="BC440" s="198"/>
      <c r="BD440" s="198"/>
      <c r="BE440" s="198"/>
      <c r="BF440" s="198"/>
      <c r="BG440" s="198"/>
      <c r="BH440" s="198"/>
      <c r="BI440" s="198"/>
      <c r="BJ440" s="198"/>
      <c r="BK440" s="198"/>
      <c r="BL440" s="198"/>
      <c r="BM440" s="198"/>
      <c r="BN440" s="198"/>
      <c r="BO440" s="198"/>
      <c r="BP440" s="198"/>
      <c r="BQ440" s="198"/>
      <c r="BR440" s="198"/>
      <c r="BS440" s="198"/>
      <c r="BT440" s="198"/>
      <c r="BU440" s="198"/>
      <c r="BV440" s="198"/>
      <c r="BW440" s="198"/>
      <c r="BX440" s="198"/>
      <c r="BY440" s="198"/>
      <c r="BZ440" s="198"/>
      <c r="CA440" s="198"/>
      <c r="CB440" s="198"/>
      <c r="CC440" s="198"/>
      <c r="CD440" s="198"/>
      <c r="CE440" s="198"/>
      <c r="CF440" s="198"/>
      <c r="CG440" s="198"/>
      <c r="CH440" s="198"/>
      <c r="CI440" s="198"/>
      <c r="CJ440" s="198"/>
      <c r="CK440" s="198"/>
      <c r="CL440" s="198"/>
      <c r="CM440" s="198"/>
      <c r="CN440" s="198"/>
      <c r="CO440" s="198"/>
      <c r="CP440" s="198"/>
      <c r="CQ440" s="198"/>
      <c r="CR440" s="198"/>
      <c r="CS440" s="198"/>
      <c r="CT440" s="198"/>
      <c r="CU440" s="198"/>
      <c r="CV440" s="198"/>
      <c r="CW440" s="198"/>
      <c r="CX440" s="198"/>
      <c r="CY440" s="198"/>
      <c r="CZ440" s="198"/>
      <c r="DA440" s="198"/>
      <c r="DB440" s="198"/>
      <c r="DC440" s="198"/>
      <c r="DD440" s="198"/>
      <c r="DE440" s="198"/>
      <c r="DF440" s="198"/>
      <c r="DG440" s="198"/>
      <c r="DH440" s="198"/>
      <c r="DI440" s="198"/>
      <c r="DJ440" s="198"/>
      <c r="DK440" s="198"/>
      <c r="DL440" s="198"/>
      <c r="DM440" s="198"/>
      <c r="DN440" s="198"/>
      <c r="DO440" s="198"/>
      <c r="DP440" s="198"/>
      <c r="DQ440" s="198"/>
      <c r="DR440" s="198"/>
      <c r="DS440" s="198"/>
      <c r="DT440" s="198"/>
      <c r="DU440" s="198"/>
      <c r="DV440" s="198"/>
      <c r="DW440" s="198"/>
      <c r="DX440" s="198"/>
      <c r="DY440" s="198"/>
      <c r="DZ440" s="198"/>
      <c r="EA440" s="198"/>
      <c r="EB440" s="198"/>
      <c r="EC440" s="198"/>
      <c r="ED440" s="198"/>
      <c r="EE440" s="198"/>
      <c r="EF440" s="198"/>
      <c r="EG440" s="198"/>
      <c r="EH440" s="198"/>
      <c r="EI440" s="198"/>
      <c r="EJ440" s="198"/>
      <c r="EK440" s="198"/>
      <c r="EL440" s="198"/>
      <c r="EM440" s="198"/>
      <c r="EN440" s="198"/>
      <c r="EO440" s="198"/>
      <c r="EP440" s="198"/>
      <c r="EQ440" s="198"/>
      <c r="ER440" s="198"/>
      <c r="ES440" s="198"/>
      <c r="ET440" s="198"/>
      <c r="EU440" s="198"/>
      <c r="EV440" s="198"/>
      <c r="EW440" s="198"/>
      <c r="EX440" s="198"/>
      <c r="EY440" s="198"/>
      <c r="EZ440" s="198"/>
      <c r="FA440" s="198"/>
      <c r="FB440" s="198"/>
      <c r="FC440" s="198"/>
      <c r="FD440" s="198"/>
      <c r="FE440" s="198"/>
      <c r="FF440" s="198"/>
      <c r="FG440" s="198"/>
      <c r="FH440" s="198"/>
      <c r="FI440" s="198"/>
      <c r="FJ440" s="198"/>
      <c r="FK440" s="198"/>
      <c r="FL440" s="198"/>
      <c r="FM440" s="198"/>
      <c r="FN440" s="198"/>
      <c r="FO440" s="198"/>
      <c r="FP440" s="198"/>
      <c r="FQ440" s="198"/>
      <c r="FR440" s="198"/>
      <c r="FS440" s="198"/>
      <c r="FT440" s="198"/>
      <c r="FU440" s="198"/>
      <c r="FV440" s="198"/>
      <c r="FW440" s="198"/>
    </row>
    <row r="441" spans="1:179" s="200" customFormat="1" ht="30" x14ac:dyDescent="0.25">
      <c r="A441" s="194">
        <f t="shared" si="6"/>
        <v>426</v>
      </c>
      <c r="B441" s="201" t="s">
        <v>341</v>
      </c>
      <c r="C441" s="196" t="s">
        <v>238</v>
      </c>
      <c r="D441" s="202">
        <v>0</v>
      </c>
      <c r="E441" s="202"/>
      <c r="F441" s="202">
        <v>4.5999999999999996</v>
      </c>
      <c r="G441" s="202">
        <v>2014</v>
      </c>
      <c r="H441" s="202">
        <v>2015</v>
      </c>
      <c r="I441" s="202" t="s">
        <v>294</v>
      </c>
      <c r="J441" s="202" t="s">
        <v>294</v>
      </c>
      <c r="K441" s="202" t="s">
        <v>294</v>
      </c>
      <c r="L441" s="202" t="s">
        <v>294</v>
      </c>
      <c r="M441" s="198"/>
      <c r="N441" s="198"/>
      <c r="O441" s="198"/>
      <c r="P441" s="198"/>
      <c r="Q441" s="198"/>
      <c r="R441" s="198"/>
      <c r="S441" s="198"/>
      <c r="T441" s="198"/>
      <c r="U441" s="198"/>
      <c r="V441" s="198"/>
      <c r="W441" s="198"/>
      <c r="X441" s="198"/>
      <c r="Y441" s="198"/>
      <c r="Z441" s="198"/>
      <c r="AA441" s="198"/>
      <c r="AB441" s="198"/>
      <c r="AC441" s="198"/>
      <c r="AD441" s="198"/>
      <c r="AE441" s="198"/>
      <c r="AF441" s="198"/>
      <c r="AG441" s="198"/>
      <c r="AH441" s="198"/>
      <c r="AI441" s="198"/>
      <c r="AJ441" s="198"/>
      <c r="AK441" s="198"/>
      <c r="AL441" s="198"/>
      <c r="AM441" s="198"/>
      <c r="AN441" s="198"/>
      <c r="AO441" s="198"/>
      <c r="AP441" s="198"/>
      <c r="AQ441" s="198"/>
      <c r="AR441" s="198"/>
      <c r="AS441" s="198"/>
      <c r="AT441" s="198"/>
      <c r="AU441" s="198"/>
      <c r="AV441" s="198"/>
      <c r="AW441" s="198"/>
      <c r="AX441" s="198"/>
      <c r="AY441" s="198"/>
      <c r="AZ441" s="198"/>
      <c r="BA441" s="198"/>
      <c r="BB441" s="198"/>
      <c r="BC441" s="198"/>
      <c r="BD441" s="198"/>
      <c r="BE441" s="198"/>
      <c r="BF441" s="198"/>
      <c r="BG441" s="198"/>
      <c r="BH441" s="198"/>
      <c r="BI441" s="198"/>
      <c r="BJ441" s="198"/>
      <c r="BK441" s="198"/>
      <c r="BL441" s="198"/>
      <c r="BM441" s="198"/>
      <c r="BN441" s="198"/>
      <c r="BO441" s="198"/>
      <c r="BP441" s="198"/>
      <c r="BQ441" s="198"/>
      <c r="BR441" s="198"/>
      <c r="BS441" s="198"/>
      <c r="BT441" s="198"/>
      <c r="BU441" s="198"/>
      <c r="BV441" s="198"/>
      <c r="BW441" s="198"/>
      <c r="BX441" s="198"/>
      <c r="BY441" s="198"/>
      <c r="BZ441" s="198"/>
      <c r="CA441" s="198"/>
      <c r="CB441" s="198"/>
      <c r="CC441" s="198"/>
      <c r="CD441" s="198"/>
      <c r="CE441" s="198"/>
      <c r="CF441" s="198"/>
      <c r="CG441" s="198"/>
      <c r="CH441" s="198"/>
      <c r="CI441" s="198"/>
      <c r="CJ441" s="198"/>
      <c r="CK441" s="198"/>
      <c r="CL441" s="198"/>
      <c r="CM441" s="198"/>
      <c r="CN441" s="198"/>
      <c r="CO441" s="198"/>
      <c r="CP441" s="198"/>
      <c r="CQ441" s="198"/>
      <c r="CR441" s="198"/>
      <c r="CS441" s="198"/>
      <c r="CT441" s="198"/>
      <c r="CU441" s="198"/>
      <c r="CV441" s="198"/>
      <c r="CW441" s="198"/>
      <c r="CX441" s="198"/>
      <c r="CY441" s="198"/>
      <c r="CZ441" s="198"/>
      <c r="DA441" s="198"/>
      <c r="DB441" s="198"/>
      <c r="DC441" s="198"/>
      <c r="DD441" s="198"/>
      <c r="DE441" s="198"/>
      <c r="DF441" s="198"/>
      <c r="DG441" s="198"/>
      <c r="DH441" s="198"/>
      <c r="DI441" s="198"/>
      <c r="DJ441" s="198"/>
      <c r="DK441" s="198"/>
      <c r="DL441" s="198"/>
      <c r="DM441" s="198"/>
      <c r="DN441" s="198"/>
      <c r="DO441" s="198"/>
      <c r="DP441" s="198"/>
      <c r="DQ441" s="198"/>
      <c r="DR441" s="198"/>
      <c r="DS441" s="198"/>
      <c r="DT441" s="198"/>
      <c r="DU441" s="198"/>
      <c r="DV441" s="198"/>
      <c r="DW441" s="198"/>
      <c r="DX441" s="198"/>
      <c r="DY441" s="198"/>
      <c r="DZ441" s="198"/>
      <c r="EA441" s="198"/>
      <c r="EB441" s="198"/>
      <c r="EC441" s="198"/>
      <c r="ED441" s="198"/>
      <c r="EE441" s="198"/>
      <c r="EF441" s="198"/>
      <c r="EG441" s="198"/>
      <c r="EH441" s="198"/>
      <c r="EI441" s="198"/>
      <c r="EJ441" s="198"/>
      <c r="EK441" s="198"/>
      <c r="EL441" s="198"/>
      <c r="EM441" s="198"/>
      <c r="EN441" s="198"/>
      <c r="EO441" s="198"/>
      <c r="EP441" s="198"/>
      <c r="EQ441" s="198"/>
      <c r="ER441" s="198"/>
      <c r="ES441" s="198"/>
      <c r="ET441" s="198"/>
      <c r="EU441" s="198"/>
      <c r="EV441" s="198"/>
      <c r="EW441" s="198"/>
      <c r="EX441" s="198"/>
      <c r="EY441" s="198"/>
      <c r="EZ441" s="198"/>
      <c r="FA441" s="198"/>
      <c r="FB441" s="198"/>
      <c r="FC441" s="198"/>
      <c r="FD441" s="198"/>
      <c r="FE441" s="198"/>
      <c r="FF441" s="198"/>
      <c r="FG441" s="198"/>
      <c r="FH441" s="198"/>
      <c r="FI441" s="198"/>
      <c r="FJ441" s="198"/>
      <c r="FK441" s="198"/>
      <c r="FL441" s="198"/>
      <c r="FM441" s="198"/>
      <c r="FN441" s="198"/>
      <c r="FO441" s="198"/>
      <c r="FP441" s="198"/>
      <c r="FQ441" s="198"/>
      <c r="FR441" s="198"/>
      <c r="FS441" s="198"/>
      <c r="FT441" s="198"/>
      <c r="FU441" s="198"/>
      <c r="FV441" s="198"/>
      <c r="FW441" s="198"/>
    </row>
    <row r="442" spans="1:179" s="200" customFormat="1" ht="30" x14ac:dyDescent="0.25">
      <c r="A442" s="194">
        <f t="shared" si="6"/>
        <v>427</v>
      </c>
      <c r="B442" s="201" t="s">
        <v>342</v>
      </c>
      <c r="C442" s="196" t="s">
        <v>238</v>
      </c>
      <c r="D442" s="202">
        <v>0</v>
      </c>
      <c r="E442" s="202"/>
      <c r="F442" s="202">
        <v>4</v>
      </c>
      <c r="G442" s="202">
        <v>2014</v>
      </c>
      <c r="H442" s="202">
        <v>2015</v>
      </c>
      <c r="I442" s="202" t="s">
        <v>294</v>
      </c>
      <c r="J442" s="202" t="s">
        <v>294</v>
      </c>
      <c r="K442" s="202" t="s">
        <v>294</v>
      </c>
      <c r="L442" s="202" t="s">
        <v>294</v>
      </c>
      <c r="M442" s="198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8"/>
      <c r="Y442" s="198"/>
      <c r="Z442" s="198"/>
      <c r="AA442" s="198"/>
      <c r="AB442" s="198"/>
      <c r="AC442" s="198"/>
      <c r="AD442" s="198"/>
      <c r="AE442" s="198"/>
      <c r="AF442" s="198"/>
      <c r="AG442" s="198"/>
      <c r="AH442" s="198"/>
      <c r="AI442" s="198"/>
      <c r="AJ442" s="198"/>
      <c r="AK442" s="198"/>
      <c r="AL442" s="198"/>
      <c r="AM442" s="198"/>
      <c r="AN442" s="198"/>
      <c r="AO442" s="198"/>
      <c r="AP442" s="198"/>
      <c r="AQ442" s="198"/>
      <c r="AR442" s="198"/>
      <c r="AS442" s="198"/>
      <c r="AT442" s="198"/>
      <c r="AU442" s="198"/>
      <c r="AV442" s="198"/>
      <c r="AW442" s="198"/>
      <c r="AX442" s="198"/>
      <c r="AY442" s="198"/>
      <c r="AZ442" s="198"/>
      <c r="BA442" s="198"/>
      <c r="BB442" s="198"/>
      <c r="BC442" s="198"/>
      <c r="BD442" s="198"/>
      <c r="BE442" s="198"/>
      <c r="BF442" s="198"/>
      <c r="BG442" s="198"/>
      <c r="BH442" s="198"/>
      <c r="BI442" s="198"/>
      <c r="BJ442" s="198"/>
      <c r="BK442" s="198"/>
      <c r="BL442" s="198"/>
      <c r="BM442" s="198"/>
      <c r="BN442" s="198"/>
      <c r="BO442" s="198"/>
      <c r="BP442" s="198"/>
      <c r="BQ442" s="198"/>
      <c r="BR442" s="198"/>
      <c r="BS442" s="198"/>
      <c r="BT442" s="198"/>
      <c r="BU442" s="198"/>
      <c r="BV442" s="198"/>
      <c r="BW442" s="198"/>
      <c r="BX442" s="198"/>
      <c r="BY442" s="198"/>
      <c r="BZ442" s="198"/>
      <c r="CA442" s="198"/>
      <c r="CB442" s="198"/>
      <c r="CC442" s="198"/>
      <c r="CD442" s="198"/>
      <c r="CE442" s="198"/>
      <c r="CF442" s="198"/>
      <c r="CG442" s="198"/>
      <c r="CH442" s="198"/>
      <c r="CI442" s="198"/>
      <c r="CJ442" s="198"/>
      <c r="CK442" s="198"/>
      <c r="CL442" s="198"/>
      <c r="CM442" s="198"/>
      <c r="CN442" s="198"/>
      <c r="CO442" s="198"/>
      <c r="CP442" s="198"/>
      <c r="CQ442" s="198"/>
      <c r="CR442" s="198"/>
      <c r="CS442" s="198"/>
      <c r="CT442" s="198"/>
      <c r="CU442" s="198"/>
      <c r="CV442" s="198"/>
      <c r="CW442" s="198"/>
      <c r="CX442" s="198"/>
      <c r="CY442" s="198"/>
      <c r="CZ442" s="198"/>
      <c r="DA442" s="198"/>
      <c r="DB442" s="198"/>
      <c r="DC442" s="198"/>
      <c r="DD442" s="198"/>
      <c r="DE442" s="198"/>
      <c r="DF442" s="198"/>
      <c r="DG442" s="198"/>
      <c r="DH442" s="198"/>
      <c r="DI442" s="198"/>
      <c r="DJ442" s="198"/>
      <c r="DK442" s="198"/>
      <c r="DL442" s="198"/>
      <c r="DM442" s="198"/>
      <c r="DN442" s="198"/>
      <c r="DO442" s="198"/>
      <c r="DP442" s="198"/>
      <c r="DQ442" s="198"/>
      <c r="DR442" s="198"/>
      <c r="DS442" s="198"/>
      <c r="DT442" s="198"/>
      <c r="DU442" s="198"/>
      <c r="DV442" s="198"/>
      <c r="DW442" s="198"/>
      <c r="DX442" s="198"/>
      <c r="DY442" s="198"/>
      <c r="DZ442" s="198"/>
      <c r="EA442" s="198"/>
      <c r="EB442" s="198"/>
      <c r="EC442" s="198"/>
      <c r="ED442" s="198"/>
      <c r="EE442" s="198"/>
      <c r="EF442" s="198"/>
      <c r="EG442" s="198"/>
      <c r="EH442" s="198"/>
      <c r="EI442" s="198"/>
      <c r="EJ442" s="198"/>
      <c r="EK442" s="198"/>
      <c r="EL442" s="198"/>
      <c r="EM442" s="198"/>
      <c r="EN442" s="198"/>
      <c r="EO442" s="198"/>
      <c r="EP442" s="198"/>
      <c r="EQ442" s="198"/>
      <c r="ER442" s="198"/>
      <c r="ES442" s="198"/>
      <c r="ET442" s="198"/>
      <c r="EU442" s="198"/>
      <c r="EV442" s="198"/>
      <c r="EW442" s="198"/>
      <c r="EX442" s="198"/>
      <c r="EY442" s="198"/>
      <c r="EZ442" s="198"/>
      <c r="FA442" s="198"/>
      <c r="FB442" s="198"/>
      <c r="FC442" s="198"/>
      <c r="FD442" s="198"/>
      <c r="FE442" s="198"/>
      <c r="FF442" s="198"/>
      <c r="FG442" s="198"/>
      <c r="FH442" s="198"/>
      <c r="FI442" s="198"/>
      <c r="FJ442" s="198"/>
      <c r="FK442" s="198"/>
      <c r="FL442" s="198"/>
      <c r="FM442" s="198"/>
      <c r="FN442" s="198"/>
      <c r="FO442" s="198"/>
      <c r="FP442" s="198"/>
      <c r="FQ442" s="198"/>
      <c r="FR442" s="198"/>
      <c r="FS442" s="198"/>
      <c r="FT442" s="198"/>
      <c r="FU442" s="198"/>
      <c r="FV442" s="198"/>
      <c r="FW442" s="198"/>
    </row>
    <row r="443" spans="1:179" s="200" customFormat="1" ht="30" x14ac:dyDescent="0.25">
      <c r="A443" s="194">
        <f t="shared" si="6"/>
        <v>428</v>
      </c>
      <c r="B443" s="201" t="s">
        <v>343</v>
      </c>
      <c r="C443" s="196" t="s">
        <v>238</v>
      </c>
      <c r="D443" s="202">
        <v>0</v>
      </c>
      <c r="E443" s="202"/>
      <c r="F443" s="202">
        <v>2.8</v>
      </c>
      <c r="G443" s="202">
        <v>2014</v>
      </c>
      <c r="H443" s="202">
        <v>2015</v>
      </c>
      <c r="I443" s="202" t="s">
        <v>294</v>
      </c>
      <c r="J443" s="202" t="s">
        <v>294</v>
      </c>
      <c r="K443" s="202" t="s">
        <v>294</v>
      </c>
      <c r="L443" s="202" t="s">
        <v>294</v>
      </c>
      <c r="M443" s="198"/>
      <c r="N443" s="198"/>
      <c r="O443" s="198"/>
      <c r="P443" s="198"/>
      <c r="Q443" s="198"/>
      <c r="R443" s="198"/>
      <c r="S443" s="198"/>
      <c r="T443" s="198"/>
      <c r="U443" s="198"/>
      <c r="V443" s="198"/>
      <c r="W443" s="198"/>
      <c r="X443" s="198"/>
      <c r="Y443" s="198"/>
      <c r="Z443" s="198"/>
      <c r="AA443" s="198"/>
      <c r="AB443" s="198"/>
      <c r="AC443" s="198"/>
      <c r="AD443" s="198"/>
      <c r="AE443" s="198"/>
      <c r="AF443" s="198"/>
      <c r="AG443" s="198"/>
      <c r="AH443" s="198"/>
      <c r="AI443" s="198"/>
      <c r="AJ443" s="198"/>
      <c r="AK443" s="198"/>
      <c r="AL443" s="198"/>
      <c r="AM443" s="198"/>
      <c r="AN443" s="198"/>
      <c r="AO443" s="198"/>
      <c r="AP443" s="198"/>
      <c r="AQ443" s="198"/>
      <c r="AR443" s="198"/>
      <c r="AS443" s="198"/>
      <c r="AT443" s="198"/>
      <c r="AU443" s="198"/>
      <c r="AV443" s="198"/>
      <c r="AW443" s="198"/>
      <c r="AX443" s="198"/>
      <c r="AY443" s="198"/>
      <c r="AZ443" s="198"/>
      <c r="BA443" s="198"/>
      <c r="BB443" s="198"/>
      <c r="BC443" s="198"/>
      <c r="BD443" s="198"/>
      <c r="BE443" s="198"/>
      <c r="BF443" s="198"/>
      <c r="BG443" s="198"/>
      <c r="BH443" s="198"/>
      <c r="BI443" s="198"/>
      <c r="BJ443" s="198"/>
      <c r="BK443" s="198"/>
      <c r="BL443" s="198"/>
      <c r="BM443" s="198"/>
      <c r="BN443" s="198"/>
      <c r="BO443" s="198"/>
      <c r="BP443" s="198"/>
      <c r="BQ443" s="198"/>
      <c r="BR443" s="198"/>
      <c r="BS443" s="198"/>
      <c r="BT443" s="198"/>
      <c r="BU443" s="198"/>
      <c r="BV443" s="198"/>
      <c r="BW443" s="198"/>
      <c r="BX443" s="198"/>
      <c r="BY443" s="198"/>
      <c r="BZ443" s="198"/>
      <c r="CA443" s="198"/>
      <c r="CB443" s="198"/>
      <c r="CC443" s="198"/>
      <c r="CD443" s="198"/>
      <c r="CE443" s="198"/>
      <c r="CF443" s="198"/>
      <c r="CG443" s="198"/>
      <c r="CH443" s="198"/>
      <c r="CI443" s="198"/>
      <c r="CJ443" s="198"/>
      <c r="CK443" s="198"/>
      <c r="CL443" s="198"/>
      <c r="CM443" s="198"/>
      <c r="CN443" s="198"/>
      <c r="CO443" s="198"/>
      <c r="CP443" s="198"/>
      <c r="CQ443" s="198"/>
      <c r="CR443" s="198"/>
      <c r="CS443" s="198"/>
      <c r="CT443" s="198"/>
      <c r="CU443" s="198"/>
      <c r="CV443" s="198"/>
      <c r="CW443" s="198"/>
      <c r="CX443" s="198"/>
      <c r="CY443" s="198"/>
      <c r="CZ443" s="198"/>
      <c r="DA443" s="198"/>
      <c r="DB443" s="198"/>
      <c r="DC443" s="198"/>
      <c r="DD443" s="198"/>
      <c r="DE443" s="198"/>
      <c r="DF443" s="198"/>
      <c r="DG443" s="198"/>
      <c r="DH443" s="198"/>
      <c r="DI443" s="198"/>
      <c r="DJ443" s="198"/>
      <c r="DK443" s="198"/>
      <c r="DL443" s="198"/>
      <c r="DM443" s="198"/>
      <c r="DN443" s="198"/>
      <c r="DO443" s="198"/>
      <c r="DP443" s="198"/>
      <c r="DQ443" s="198"/>
      <c r="DR443" s="198"/>
      <c r="DS443" s="198"/>
      <c r="DT443" s="198"/>
      <c r="DU443" s="198"/>
      <c r="DV443" s="198"/>
      <c r="DW443" s="198"/>
      <c r="DX443" s="198"/>
      <c r="DY443" s="198"/>
      <c r="DZ443" s="198"/>
      <c r="EA443" s="198"/>
      <c r="EB443" s="198"/>
      <c r="EC443" s="198"/>
      <c r="ED443" s="198"/>
      <c r="EE443" s="198"/>
      <c r="EF443" s="198"/>
      <c r="EG443" s="198"/>
      <c r="EH443" s="198"/>
      <c r="EI443" s="198"/>
      <c r="EJ443" s="198"/>
      <c r="EK443" s="198"/>
      <c r="EL443" s="198"/>
      <c r="EM443" s="198"/>
      <c r="EN443" s="198"/>
      <c r="EO443" s="198"/>
      <c r="EP443" s="198"/>
      <c r="EQ443" s="198"/>
      <c r="ER443" s="198"/>
      <c r="ES443" s="198"/>
      <c r="ET443" s="198"/>
      <c r="EU443" s="198"/>
      <c r="EV443" s="198"/>
      <c r="EW443" s="198"/>
      <c r="EX443" s="198"/>
      <c r="EY443" s="198"/>
      <c r="EZ443" s="198"/>
      <c r="FA443" s="198"/>
      <c r="FB443" s="198"/>
      <c r="FC443" s="198"/>
      <c r="FD443" s="198"/>
      <c r="FE443" s="198"/>
      <c r="FF443" s="198"/>
      <c r="FG443" s="198"/>
      <c r="FH443" s="198"/>
      <c r="FI443" s="198"/>
      <c r="FJ443" s="198"/>
      <c r="FK443" s="198"/>
      <c r="FL443" s="198"/>
      <c r="FM443" s="198"/>
      <c r="FN443" s="198"/>
      <c r="FO443" s="198"/>
      <c r="FP443" s="198"/>
      <c r="FQ443" s="198"/>
      <c r="FR443" s="198"/>
      <c r="FS443" s="198"/>
      <c r="FT443" s="198"/>
      <c r="FU443" s="198"/>
      <c r="FV443" s="198"/>
      <c r="FW443" s="198"/>
    </row>
    <row r="444" spans="1:179" s="200" customFormat="1" ht="60" x14ac:dyDescent="0.25">
      <c r="A444" s="194">
        <f t="shared" si="6"/>
        <v>429</v>
      </c>
      <c r="B444" s="201" t="s">
        <v>344</v>
      </c>
      <c r="C444" s="196" t="s">
        <v>238</v>
      </c>
      <c r="D444" s="202">
        <v>0</v>
      </c>
      <c r="E444" s="202"/>
      <c r="F444" s="202">
        <v>9.1</v>
      </c>
      <c r="G444" s="202">
        <v>2014</v>
      </c>
      <c r="H444" s="202">
        <v>2014</v>
      </c>
      <c r="I444" s="202" t="s">
        <v>294</v>
      </c>
      <c r="J444" s="202" t="s">
        <v>294</v>
      </c>
      <c r="K444" s="202" t="s">
        <v>294</v>
      </c>
      <c r="L444" s="202" t="s">
        <v>294</v>
      </c>
      <c r="M444" s="198"/>
      <c r="N444" s="198"/>
      <c r="O444" s="198"/>
      <c r="P444" s="198"/>
      <c r="Q444" s="198"/>
      <c r="R444" s="198"/>
      <c r="S444" s="198"/>
      <c r="T444" s="198"/>
      <c r="U444" s="198"/>
      <c r="V444" s="198"/>
      <c r="W444" s="198"/>
      <c r="X444" s="198"/>
      <c r="Y444" s="198"/>
      <c r="Z444" s="198"/>
      <c r="AA444" s="198"/>
      <c r="AB444" s="198"/>
      <c r="AC444" s="198"/>
      <c r="AD444" s="198"/>
      <c r="AE444" s="198"/>
      <c r="AF444" s="198"/>
      <c r="AG444" s="198"/>
      <c r="AH444" s="198"/>
      <c r="AI444" s="198"/>
      <c r="AJ444" s="198"/>
      <c r="AK444" s="198"/>
      <c r="AL444" s="198"/>
      <c r="AM444" s="198"/>
      <c r="AN444" s="198"/>
      <c r="AO444" s="198"/>
      <c r="AP444" s="198"/>
      <c r="AQ444" s="198"/>
      <c r="AR444" s="198"/>
      <c r="AS444" s="198"/>
      <c r="AT444" s="198"/>
      <c r="AU444" s="198"/>
      <c r="AV444" s="198"/>
      <c r="AW444" s="198"/>
      <c r="AX444" s="198"/>
      <c r="AY444" s="198"/>
      <c r="AZ444" s="198"/>
      <c r="BA444" s="198"/>
      <c r="BB444" s="198"/>
      <c r="BC444" s="198"/>
      <c r="BD444" s="198"/>
      <c r="BE444" s="198"/>
      <c r="BF444" s="198"/>
      <c r="BG444" s="198"/>
      <c r="BH444" s="198"/>
      <c r="BI444" s="198"/>
      <c r="BJ444" s="198"/>
      <c r="BK444" s="198"/>
      <c r="BL444" s="198"/>
      <c r="BM444" s="198"/>
      <c r="BN444" s="198"/>
      <c r="BO444" s="198"/>
      <c r="BP444" s="198"/>
      <c r="BQ444" s="198"/>
      <c r="BR444" s="198"/>
      <c r="BS444" s="198"/>
      <c r="BT444" s="198"/>
      <c r="BU444" s="198"/>
      <c r="BV444" s="198"/>
      <c r="BW444" s="198"/>
      <c r="BX444" s="198"/>
      <c r="BY444" s="198"/>
      <c r="BZ444" s="198"/>
      <c r="CA444" s="198"/>
      <c r="CB444" s="198"/>
      <c r="CC444" s="198"/>
      <c r="CD444" s="198"/>
      <c r="CE444" s="198"/>
      <c r="CF444" s="198"/>
      <c r="CG444" s="198"/>
      <c r="CH444" s="198"/>
      <c r="CI444" s="198"/>
      <c r="CJ444" s="198"/>
      <c r="CK444" s="198"/>
      <c r="CL444" s="198"/>
      <c r="CM444" s="198"/>
      <c r="CN444" s="198"/>
      <c r="CO444" s="198"/>
      <c r="CP444" s="198"/>
      <c r="CQ444" s="198"/>
      <c r="CR444" s="198"/>
      <c r="CS444" s="198"/>
      <c r="CT444" s="198"/>
      <c r="CU444" s="198"/>
      <c r="CV444" s="198"/>
      <c r="CW444" s="198"/>
      <c r="CX444" s="198"/>
      <c r="CY444" s="198"/>
      <c r="CZ444" s="198"/>
      <c r="DA444" s="198"/>
      <c r="DB444" s="198"/>
      <c r="DC444" s="198"/>
      <c r="DD444" s="198"/>
      <c r="DE444" s="198"/>
      <c r="DF444" s="198"/>
      <c r="DG444" s="198"/>
      <c r="DH444" s="198"/>
      <c r="DI444" s="198"/>
      <c r="DJ444" s="198"/>
      <c r="DK444" s="198"/>
      <c r="DL444" s="198"/>
      <c r="DM444" s="198"/>
      <c r="DN444" s="198"/>
      <c r="DO444" s="198"/>
      <c r="DP444" s="198"/>
      <c r="DQ444" s="198"/>
      <c r="DR444" s="198"/>
      <c r="DS444" s="198"/>
      <c r="DT444" s="198"/>
      <c r="DU444" s="198"/>
      <c r="DV444" s="198"/>
      <c r="DW444" s="198"/>
      <c r="DX444" s="198"/>
      <c r="DY444" s="198"/>
      <c r="DZ444" s="198"/>
      <c r="EA444" s="198"/>
      <c r="EB444" s="198"/>
      <c r="EC444" s="198"/>
      <c r="ED444" s="198"/>
      <c r="EE444" s="198"/>
      <c r="EF444" s="198"/>
      <c r="EG444" s="198"/>
      <c r="EH444" s="198"/>
      <c r="EI444" s="198"/>
      <c r="EJ444" s="198"/>
      <c r="EK444" s="198"/>
      <c r="EL444" s="198"/>
      <c r="EM444" s="198"/>
      <c r="EN444" s="198"/>
      <c r="EO444" s="198"/>
      <c r="EP444" s="198"/>
      <c r="EQ444" s="198"/>
      <c r="ER444" s="198"/>
      <c r="ES444" s="198"/>
      <c r="ET444" s="198"/>
      <c r="EU444" s="198"/>
      <c r="EV444" s="198"/>
      <c r="EW444" s="198"/>
      <c r="EX444" s="198"/>
      <c r="EY444" s="198"/>
      <c r="EZ444" s="198"/>
      <c r="FA444" s="198"/>
      <c r="FB444" s="198"/>
      <c r="FC444" s="198"/>
      <c r="FD444" s="198"/>
      <c r="FE444" s="198"/>
      <c r="FF444" s="198"/>
      <c r="FG444" s="198"/>
      <c r="FH444" s="198"/>
      <c r="FI444" s="198"/>
      <c r="FJ444" s="198"/>
      <c r="FK444" s="198"/>
      <c r="FL444" s="198"/>
      <c r="FM444" s="198"/>
      <c r="FN444" s="198"/>
      <c r="FO444" s="198"/>
      <c r="FP444" s="198"/>
      <c r="FQ444" s="198"/>
      <c r="FR444" s="198"/>
      <c r="FS444" s="198"/>
      <c r="FT444" s="198"/>
      <c r="FU444" s="198"/>
      <c r="FV444" s="198"/>
      <c r="FW444" s="198"/>
    </row>
    <row r="445" spans="1:179" s="200" customFormat="1" ht="30" x14ac:dyDescent="0.25">
      <c r="A445" s="194">
        <f t="shared" si="6"/>
        <v>430</v>
      </c>
      <c r="B445" s="201" t="s">
        <v>345</v>
      </c>
      <c r="C445" s="196" t="s">
        <v>238</v>
      </c>
      <c r="D445" s="202">
        <v>51</v>
      </c>
      <c r="E445" s="202"/>
      <c r="F445" s="202">
        <v>11</v>
      </c>
      <c r="G445" s="202">
        <v>2014</v>
      </c>
      <c r="H445" s="202">
        <v>2014</v>
      </c>
      <c r="I445" s="202" t="s">
        <v>294</v>
      </c>
      <c r="J445" s="202" t="s">
        <v>294</v>
      </c>
      <c r="K445" s="202" t="s">
        <v>294</v>
      </c>
      <c r="L445" s="202" t="s">
        <v>294</v>
      </c>
      <c r="M445" s="198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8"/>
      <c r="Y445" s="198"/>
      <c r="Z445" s="198"/>
      <c r="AA445" s="198"/>
      <c r="AB445" s="198"/>
      <c r="AC445" s="198"/>
      <c r="AD445" s="198"/>
      <c r="AE445" s="198"/>
      <c r="AF445" s="198"/>
      <c r="AG445" s="198"/>
      <c r="AH445" s="198"/>
      <c r="AI445" s="198"/>
      <c r="AJ445" s="198"/>
      <c r="AK445" s="198"/>
      <c r="AL445" s="198"/>
      <c r="AM445" s="198"/>
      <c r="AN445" s="198"/>
      <c r="AO445" s="198"/>
      <c r="AP445" s="198"/>
      <c r="AQ445" s="198"/>
      <c r="AR445" s="198"/>
      <c r="AS445" s="198"/>
      <c r="AT445" s="198"/>
      <c r="AU445" s="198"/>
      <c r="AV445" s="198"/>
      <c r="AW445" s="198"/>
      <c r="AX445" s="198"/>
      <c r="AY445" s="198"/>
      <c r="AZ445" s="198"/>
      <c r="BA445" s="198"/>
      <c r="BB445" s="198"/>
      <c r="BC445" s="198"/>
      <c r="BD445" s="198"/>
      <c r="BE445" s="198"/>
      <c r="BF445" s="198"/>
      <c r="BG445" s="198"/>
      <c r="BH445" s="198"/>
      <c r="BI445" s="198"/>
      <c r="BJ445" s="198"/>
      <c r="BK445" s="198"/>
      <c r="BL445" s="198"/>
      <c r="BM445" s="198"/>
      <c r="BN445" s="198"/>
      <c r="BO445" s="198"/>
      <c r="BP445" s="198"/>
      <c r="BQ445" s="198"/>
      <c r="BR445" s="198"/>
      <c r="BS445" s="198"/>
      <c r="BT445" s="198"/>
      <c r="BU445" s="198"/>
      <c r="BV445" s="198"/>
      <c r="BW445" s="198"/>
      <c r="BX445" s="198"/>
      <c r="BY445" s="198"/>
      <c r="BZ445" s="198"/>
      <c r="CA445" s="198"/>
      <c r="CB445" s="198"/>
      <c r="CC445" s="198"/>
      <c r="CD445" s="198"/>
      <c r="CE445" s="198"/>
      <c r="CF445" s="198"/>
      <c r="CG445" s="198"/>
      <c r="CH445" s="198"/>
      <c r="CI445" s="198"/>
      <c r="CJ445" s="198"/>
      <c r="CK445" s="198"/>
      <c r="CL445" s="198"/>
      <c r="CM445" s="198"/>
      <c r="CN445" s="198"/>
      <c r="CO445" s="198"/>
      <c r="CP445" s="198"/>
      <c r="CQ445" s="198"/>
      <c r="CR445" s="198"/>
      <c r="CS445" s="198"/>
      <c r="CT445" s="198"/>
      <c r="CU445" s="198"/>
      <c r="CV445" s="198"/>
      <c r="CW445" s="198"/>
      <c r="CX445" s="198"/>
      <c r="CY445" s="198"/>
      <c r="CZ445" s="198"/>
      <c r="DA445" s="198"/>
      <c r="DB445" s="198"/>
      <c r="DC445" s="198"/>
      <c r="DD445" s="198"/>
      <c r="DE445" s="198"/>
      <c r="DF445" s="198"/>
      <c r="DG445" s="198"/>
      <c r="DH445" s="198"/>
      <c r="DI445" s="198"/>
      <c r="DJ445" s="198"/>
      <c r="DK445" s="198"/>
      <c r="DL445" s="198"/>
      <c r="DM445" s="198"/>
      <c r="DN445" s="198"/>
      <c r="DO445" s="198"/>
      <c r="DP445" s="198"/>
      <c r="DQ445" s="198"/>
      <c r="DR445" s="198"/>
      <c r="DS445" s="198"/>
      <c r="DT445" s="198"/>
      <c r="DU445" s="198"/>
      <c r="DV445" s="198"/>
      <c r="DW445" s="198"/>
      <c r="DX445" s="198"/>
      <c r="DY445" s="198"/>
      <c r="DZ445" s="198"/>
      <c r="EA445" s="198"/>
      <c r="EB445" s="198"/>
      <c r="EC445" s="198"/>
      <c r="ED445" s="198"/>
      <c r="EE445" s="198"/>
      <c r="EF445" s="198"/>
      <c r="EG445" s="198"/>
      <c r="EH445" s="198"/>
      <c r="EI445" s="198"/>
      <c r="EJ445" s="198"/>
      <c r="EK445" s="198"/>
      <c r="EL445" s="198"/>
      <c r="EM445" s="198"/>
      <c r="EN445" s="198"/>
      <c r="EO445" s="198"/>
      <c r="EP445" s="198"/>
      <c r="EQ445" s="198"/>
      <c r="ER445" s="198"/>
      <c r="ES445" s="198"/>
      <c r="ET445" s="198"/>
      <c r="EU445" s="198"/>
      <c r="EV445" s="198"/>
      <c r="EW445" s="198"/>
      <c r="EX445" s="198"/>
      <c r="EY445" s="198"/>
      <c r="EZ445" s="198"/>
      <c r="FA445" s="198"/>
      <c r="FB445" s="198"/>
      <c r="FC445" s="198"/>
      <c r="FD445" s="198"/>
      <c r="FE445" s="198"/>
      <c r="FF445" s="198"/>
      <c r="FG445" s="198"/>
      <c r="FH445" s="198"/>
      <c r="FI445" s="198"/>
      <c r="FJ445" s="198"/>
      <c r="FK445" s="198"/>
      <c r="FL445" s="198"/>
      <c r="FM445" s="198"/>
      <c r="FN445" s="198"/>
      <c r="FO445" s="198"/>
      <c r="FP445" s="198"/>
      <c r="FQ445" s="198"/>
      <c r="FR445" s="198"/>
      <c r="FS445" s="198"/>
      <c r="FT445" s="198"/>
      <c r="FU445" s="198"/>
      <c r="FV445" s="198"/>
      <c r="FW445" s="198"/>
    </row>
    <row r="446" spans="1:179" s="200" customFormat="1" ht="30" x14ac:dyDescent="0.25">
      <c r="A446" s="194">
        <f t="shared" si="6"/>
        <v>431</v>
      </c>
      <c r="B446" s="201" t="s">
        <v>346</v>
      </c>
      <c r="C446" s="196" t="s">
        <v>238</v>
      </c>
      <c r="D446" s="202">
        <v>128</v>
      </c>
      <c r="E446" s="202"/>
      <c r="F446" s="202">
        <v>18.100000000000001</v>
      </c>
      <c r="G446" s="202">
        <v>2014</v>
      </c>
      <c r="H446" s="202">
        <v>2014</v>
      </c>
      <c r="I446" s="202" t="s">
        <v>294</v>
      </c>
      <c r="J446" s="202" t="s">
        <v>294</v>
      </c>
      <c r="K446" s="202" t="s">
        <v>294</v>
      </c>
      <c r="L446" s="202" t="s">
        <v>294</v>
      </c>
      <c r="M446" s="198"/>
      <c r="N446" s="198"/>
      <c r="O446" s="198"/>
      <c r="P446" s="198"/>
      <c r="Q446" s="198"/>
      <c r="R446" s="198"/>
      <c r="S446" s="198"/>
      <c r="T446" s="198"/>
      <c r="U446" s="198"/>
      <c r="V446" s="198"/>
      <c r="W446" s="198"/>
      <c r="X446" s="198"/>
      <c r="Y446" s="198"/>
      <c r="Z446" s="198"/>
      <c r="AA446" s="198"/>
      <c r="AB446" s="198"/>
      <c r="AC446" s="198"/>
      <c r="AD446" s="198"/>
      <c r="AE446" s="198"/>
      <c r="AF446" s="198"/>
      <c r="AG446" s="198"/>
      <c r="AH446" s="198"/>
      <c r="AI446" s="198"/>
      <c r="AJ446" s="198"/>
      <c r="AK446" s="198"/>
      <c r="AL446" s="198"/>
      <c r="AM446" s="198"/>
      <c r="AN446" s="198"/>
      <c r="AO446" s="198"/>
      <c r="AP446" s="198"/>
      <c r="AQ446" s="198"/>
      <c r="AR446" s="198"/>
      <c r="AS446" s="198"/>
      <c r="AT446" s="198"/>
      <c r="AU446" s="198"/>
      <c r="AV446" s="198"/>
      <c r="AW446" s="198"/>
      <c r="AX446" s="198"/>
      <c r="AY446" s="198"/>
      <c r="AZ446" s="198"/>
      <c r="BA446" s="198"/>
      <c r="BB446" s="198"/>
      <c r="BC446" s="198"/>
      <c r="BD446" s="198"/>
      <c r="BE446" s="198"/>
      <c r="BF446" s="198"/>
      <c r="BG446" s="198"/>
      <c r="BH446" s="198"/>
      <c r="BI446" s="198"/>
      <c r="BJ446" s="198"/>
      <c r="BK446" s="198"/>
      <c r="BL446" s="198"/>
      <c r="BM446" s="198"/>
      <c r="BN446" s="198"/>
      <c r="BO446" s="198"/>
      <c r="BP446" s="198"/>
      <c r="BQ446" s="198"/>
      <c r="BR446" s="198"/>
      <c r="BS446" s="198"/>
      <c r="BT446" s="198"/>
      <c r="BU446" s="198"/>
      <c r="BV446" s="198"/>
      <c r="BW446" s="198"/>
      <c r="BX446" s="198"/>
      <c r="BY446" s="198"/>
      <c r="BZ446" s="198"/>
      <c r="CA446" s="198"/>
      <c r="CB446" s="198"/>
      <c r="CC446" s="198"/>
      <c r="CD446" s="198"/>
      <c r="CE446" s="198"/>
      <c r="CF446" s="198"/>
      <c r="CG446" s="198"/>
      <c r="CH446" s="198"/>
      <c r="CI446" s="198"/>
      <c r="CJ446" s="198"/>
      <c r="CK446" s="198"/>
      <c r="CL446" s="198"/>
      <c r="CM446" s="198"/>
      <c r="CN446" s="198"/>
      <c r="CO446" s="198"/>
      <c r="CP446" s="198"/>
      <c r="CQ446" s="198"/>
      <c r="CR446" s="198"/>
      <c r="CS446" s="198"/>
      <c r="CT446" s="198"/>
      <c r="CU446" s="198"/>
      <c r="CV446" s="198"/>
      <c r="CW446" s="198"/>
      <c r="CX446" s="198"/>
      <c r="CY446" s="198"/>
      <c r="CZ446" s="198"/>
      <c r="DA446" s="198"/>
      <c r="DB446" s="198"/>
      <c r="DC446" s="198"/>
      <c r="DD446" s="198"/>
      <c r="DE446" s="198"/>
      <c r="DF446" s="198"/>
      <c r="DG446" s="198"/>
      <c r="DH446" s="198"/>
      <c r="DI446" s="198"/>
      <c r="DJ446" s="198"/>
      <c r="DK446" s="198"/>
      <c r="DL446" s="198"/>
      <c r="DM446" s="198"/>
      <c r="DN446" s="198"/>
      <c r="DO446" s="198"/>
      <c r="DP446" s="198"/>
      <c r="DQ446" s="198"/>
      <c r="DR446" s="198"/>
      <c r="DS446" s="198"/>
      <c r="DT446" s="198"/>
      <c r="DU446" s="198"/>
      <c r="DV446" s="198"/>
      <c r="DW446" s="198"/>
      <c r="DX446" s="198"/>
      <c r="DY446" s="198"/>
      <c r="DZ446" s="198"/>
      <c r="EA446" s="198"/>
      <c r="EB446" s="198"/>
      <c r="EC446" s="198"/>
      <c r="ED446" s="198"/>
      <c r="EE446" s="198"/>
      <c r="EF446" s="198"/>
      <c r="EG446" s="198"/>
      <c r="EH446" s="198"/>
      <c r="EI446" s="198"/>
      <c r="EJ446" s="198"/>
      <c r="EK446" s="198"/>
      <c r="EL446" s="198"/>
      <c r="EM446" s="198"/>
      <c r="EN446" s="198"/>
      <c r="EO446" s="198"/>
      <c r="EP446" s="198"/>
      <c r="EQ446" s="198"/>
      <c r="ER446" s="198"/>
      <c r="ES446" s="198"/>
      <c r="ET446" s="198"/>
      <c r="EU446" s="198"/>
      <c r="EV446" s="198"/>
      <c r="EW446" s="198"/>
      <c r="EX446" s="198"/>
      <c r="EY446" s="198"/>
      <c r="EZ446" s="198"/>
      <c r="FA446" s="198"/>
      <c r="FB446" s="198"/>
      <c r="FC446" s="198"/>
      <c r="FD446" s="198"/>
      <c r="FE446" s="198"/>
      <c r="FF446" s="198"/>
      <c r="FG446" s="198"/>
      <c r="FH446" s="198"/>
      <c r="FI446" s="198"/>
      <c r="FJ446" s="198"/>
      <c r="FK446" s="198"/>
      <c r="FL446" s="198"/>
      <c r="FM446" s="198"/>
      <c r="FN446" s="198"/>
      <c r="FO446" s="198"/>
      <c r="FP446" s="198"/>
      <c r="FQ446" s="198"/>
      <c r="FR446" s="198"/>
      <c r="FS446" s="198"/>
      <c r="FT446" s="198"/>
      <c r="FU446" s="198"/>
      <c r="FV446" s="198"/>
      <c r="FW446" s="198"/>
    </row>
    <row r="447" spans="1:179" s="200" customFormat="1" ht="30" x14ac:dyDescent="0.25">
      <c r="A447" s="194">
        <f t="shared" si="6"/>
        <v>432</v>
      </c>
      <c r="B447" s="201" t="s">
        <v>347</v>
      </c>
      <c r="C447" s="196" t="s">
        <v>238</v>
      </c>
      <c r="D447" s="202">
        <v>0</v>
      </c>
      <c r="E447" s="202"/>
      <c r="F447" s="202">
        <v>11.34</v>
      </c>
      <c r="G447" s="202">
        <v>2014</v>
      </c>
      <c r="H447" s="202">
        <v>2014</v>
      </c>
      <c r="I447" s="202" t="s">
        <v>294</v>
      </c>
      <c r="J447" s="202" t="s">
        <v>294</v>
      </c>
      <c r="K447" s="202" t="s">
        <v>294</v>
      </c>
      <c r="L447" s="202" t="s">
        <v>294</v>
      </c>
      <c r="M447" s="198"/>
      <c r="N447" s="198"/>
      <c r="O447" s="198"/>
      <c r="P447" s="198"/>
      <c r="Q447" s="198"/>
      <c r="R447" s="198"/>
      <c r="S447" s="198"/>
      <c r="T447" s="198"/>
      <c r="U447" s="198"/>
      <c r="V447" s="198"/>
      <c r="W447" s="198"/>
      <c r="X447" s="198"/>
      <c r="Y447" s="198"/>
      <c r="Z447" s="198"/>
      <c r="AA447" s="198"/>
      <c r="AB447" s="198"/>
      <c r="AC447" s="198"/>
      <c r="AD447" s="198"/>
      <c r="AE447" s="198"/>
      <c r="AF447" s="198"/>
      <c r="AG447" s="198"/>
      <c r="AH447" s="198"/>
      <c r="AI447" s="198"/>
      <c r="AJ447" s="198"/>
      <c r="AK447" s="198"/>
      <c r="AL447" s="198"/>
      <c r="AM447" s="198"/>
      <c r="AN447" s="198"/>
      <c r="AO447" s="198"/>
      <c r="AP447" s="198"/>
      <c r="AQ447" s="198"/>
      <c r="AR447" s="198"/>
      <c r="AS447" s="198"/>
      <c r="AT447" s="198"/>
      <c r="AU447" s="198"/>
      <c r="AV447" s="198"/>
      <c r="AW447" s="198"/>
      <c r="AX447" s="198"/>
      <c r="AY447" s="198"/>
      <c r="AZ447" s="198"/>
      <c r="BA447" s="198"/>
      <c r="BB447" s="198"/>
      <c r="BC447" s="198"/>
      <c r="BD447" s="198"/>
      <c r="BE447" s="198"/>
      <c r="BF447" s="198"/>
      <c r="BG447" s="198"/>
      <c r="BH447" s="198"/>
      <c r="BI447" s="198"/>
      <c r="BJ447" s="198"/>
      <c r="BK447" s="198"/>
      <c r="BL447" s="198"/>
      <c r="BM447" s="198"/>
      <c r="BN447" s="198"/>
      <c r="BO447" s="198"/>
      <c r="BP447" s="198"/>
      <c r="BQ447" s="198"/>
      <c r="BR447" s="198"/>
      <c r="BS447" s="198"/>
      <c r="BT447" s="198"/>
      <c r="BU447" s="198"/>
      <c r="BV447" s="198"/>
      <c r="BW447" s="198"/>
      <c r="BX447" s="198"/>
      <c r="BY447" s="198"/>
      <c r="BZ447" s="198"/>
      <c r="CA447" s="198"/>
      <c r="CB447" s="198"/>
      <c r="CC447" s="198"/>
      <c r="CD447" s="198"/>
      <c r="CE447" s="198"/>
      <c r="CF447" s="198"/>
      <c r="CG447" s="198"/>
      <c r="CH447" s="198"/>
      <c r="CI447" s="198"/>
      <c r="CJ447" s="198"/>
      <c r="CK447" s="198"/>
      <c r="CL447" s="198"/>
      <c r="CM447" s="198"/>
      <c r="CN447" s="198"/>
      <c r="CO447" s="198"/>
      <c r="CP447" s="198"/>
      <c r="CQ447" s="198"/>
      <c r="CR447" s="198"/>
      <c r="CS447" s="198"/>
      <c r="CT447" s="198"/>
      <c r="CU447" s="198"/>
      <c r="CV447" s="198"/>
      <c r="CW447" s="198"/>
      <c r="CX447" s="198"/>
      <c r="CY447" s="198"/>
      <c r="CZ447" s="198"/>
      <c r="DA447" s="198"/>
      <c r="DB447" s="198"/>
      <c r="DC447" s="198"/>
      <c r="DD447" s="198"/>
      <c r="DE447" s="198"/>
      <c r="DF447" s="198"/>
      <c r="DG447" s="198"/>
      <c r="DH447" s="198"/>
      <c r="DI447" s="198"/>
      <c r="DJ447" s="198"/>
      <c r="DK447" s="198"/>
      <c r="DL447" s="198"/>
      <c r="DM447" s="198"/>
      <c r="DN447" s="198"/>
      <c r="DO447" s="198"/>
      <c r="DP447" s="198"/>
      <c r="DQ447" s="198"/>
      <c r="DR447" s="198"/>
      <c r="DS447" s="198"/>
      <c r="DT447" s="198"/>
      <c r="DU447" s="198"/>
      <c r="DV447" s="198"/>
      <c r="DW447" s="198"/>
      <c r="DX447" s="198"/>
      <c r="DY447" s="198"/>
      <c r="DZ447" s="198"/>
      <c r="EA447" s="198"/>
      <c r="EB447" s="198"/>
      <c r="EC447" s="198"/>
      <c r="ED447" s="198"/>
      <c r="EE447" s="198"/>
      <c r="EF447" s="198"/>
      <c r="EG447" s="198"/>
      <c r="EH447" s="198"/>
      <c r="EI447" s="198"/>
      <c r="EJ447" s="198"/>
      <c r="EK447" s="198"/>
      <c r="EL447" s="198"/>
      <c r="EM447" s="198"/>
      <c r="EN447" s="198"/>
      <c r="EO447" s="198"/>
      <c r="EP447" s="198"/>
      <c r="EQ447" s="198"/>
      <c r="ER447" s="198"/>
      <c r="ES447" s="198"/>
      <c r="ET447" s="198"/>
      <c r="EU447" s="198"/>
      <c r="EV447" s="198"/>
      <c r="EW447" s="198"/>
      <c r="EX447" s="198"/>
      <c r="EY447" s="198"/>
      <c r="EZ447" s="198"/>
      <c r="FA447" s="198"/>
      <c r="FB447" s="198"/>
      <c r="FC447" s="198"/>
      <c r="FD447" s="198"/>
      <c r="FE447" s="198"/>
      <c r="FF447" s="198"/>
      <c r="FG447" s="198"/>
      <c r="FH447" s="198"/>
      <c r="FI447" s="198"/>
      <c r="FJ447" s="198"/>
      <c r="FK447" s="198"/>
      <c r="FL447" s="198"/>
      <c r="FM447" s="198"/>
      <c r="FN447" s="198"/>
      <c r="FO447" s="198"/>
      <c r="FP447" s="198"/>
      <c r="FQ447" s="198"/>
      <c r="FR447" s="198"/>
      <c r="FS447" s="198"/>
      <c r="FT447" s="198"/>
      <c r="FU447" s="198"/>
      <c r="FV447" s="198"/>
      <c r="FW447" s="198"/>
    </row>
    <row r="448" spans="1:179" s="200" customFormat="1" ht="30" x14ac:dyDescent="0.25">
      <c r="A448" s="194">
        <f t="shared" si="6"/>
        <v>433</v>
      </c>
      <c r="B448" s="201" t="s">
        <v>348</v>
      </c>
      <c r="C448" s="196" t="s">
        <v>238</v>
      </c>
      <c r="D448" s="202">
        <v>0</v>
      </c>
      <c r="E448" s="202"/>
      <c r="F448" s="202">
        <v>21</v>
      </c>
      <c r="G448" s="202">
        <v>2014</v>
      </c>
      <c r="H448" s="202">
        <v>2014</v>
      </c>
      <c r="I448" s="202" t="s">
        <v>294</v>
      </c>
      <c r="J448" s="202" t="s">
        <v>294</v>
      </c>
      <c r="K448" s="202" t="s">
        <v>294</v>
      </c>
      <c r="L448" s="202" t="s">
        <v>294</v>
      </c>
      <c r="M448" s="198"/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8"/>
      <c r="Y448" s="198"/>
      <c r="Z448" s="198"/>
      <c r="AA448" s="198"/>
      <c r="AB448" s="198"/>
      <c r="AC448" s="198"/>
      <c r="AD448" s="198"/>
      <c r="AE448" s="198"/>
      <c r="AF448" s="198"/>
      <c r="AG448" s="198"/>
      <c r="AH448" s="198"/>
      <c r="AI448" s="198"/>
      <c r="AJ448" s="198"/>
      <c r="AK448" s="198"/>
      <c r="AL448" s="198"/>
      <c r="AM448" s="198"/>
      <c r="AN448" s="198"/>
      <c r="AO448" s="198"/>
      <c r="AP448" s="198"/>
      <c r="AQ448" s="198"/>
      <c r="AR448" s="198"/>
      <c r="AS448" s="198"/>
      <c r="AT448" s="198"/>
      <c r="AU448" s="198"/>
      <c r="AV448" s="198"/>
      <c r="AW448" s="198"/>
      <c r="AX448" s="198"/>
      <c r="AY448" s="198"/>
      <c r="AZ448" s="198"/>
      <c r="BA448" s="198"/>
      <c r="BB448" s="198"/>
      <c r="BC448" s="198"/>
      <c r="BD448" s="198"/>
      <c r="BE448" s="198"/>
      <c r="BF448" s="198"/>
      <c r="BG448" s="198"/>
      <c r="BH448" s="198"/>
      <c r="BI448" s="198"/>
      <c r="BJ448" s="198"/>
      <c r="BK448" s="198"/>
      <c r="BL448" s="198"/>
      <c r="BM448" s="198"/>
      <c r="BN448" s="198"/>
      <c r="BO448" s="198"/>
      <c r="BP448" s="198"/>
      <c r="BQ448" s="198"/>
      <c r="BR448" s="198"/>
      <c r="BS448" s="198"/>
      <c r="BT448" s="198"/>
      <c r="BU448" s="198"/>
      <c r="BV448" s="198"/>
      <c r="BW448" s="198"/>
      <c r="BX448" s="198"/>
      <c r="BY448" s="198"/>
      <c r="BZ448" s="198"/>
      <c r="CA448" s="198"/>
      <c r="CB448" s="198"/>
      <c r="CC448" s="198"/>
      <c r="CD448" s="198"/>
      <c r="CE448" s="198"/>
      <c r="CF448" s="198"/>
      <c r="CG448" s="198"/>
      <c r="CH448" s="198"/>
      <c r="CI448" s="198"/>
      <c r="CJ448" s="198"/>
      <c r="CK448" s="198"/>
      <c r="CL448" s="198"/>
      <c r="CM448" s="198"/>
      <c r="CN448" s="198"/>
      <c r="CO448" s="198"/>
      <c r="CP448" s="198"/>
      <c r="CQ448" s="198"/>
      <c r="CR448" s="198"/>
      <c r="CS448" s="198"/>
      <c r="CT448" s="198"/>
      <c r="CU448" s="198"/>
      <c r="CV448" s="198"/>
      <c r="CW448" s="198"/>
      <c r="CX448" s="198"/>
      <c r="CY448" s="198"/>
      <c r="CZ448" s="198"/>
      <c r="DA448" s="198"/>
      <c r="DB448" s="198"/>
      <c r="DC448" s="198"/>
      <c r="DD448" s="198"/>
      <c r="DE448" s="198"/>
      <c r="DF448" s="198"/>
      <c r="DG448" s="198"/>
      <c r="DH448" s="198"/>
      <c r="DI448" s="198"/>
      <c r="DJ448" s="198"/>
      <c r="DK448" s="198"/>
      <c r="DL448" s="198"/>
      <c r="DM448" s="198"/>
      <c r="DN448" s="198"/>
      <c r="DO448" s="198"/>
      <c r="DP448" s="198"/>
      <c r="DQ448" s="198"/>
      <c r="DR448" s="198"/>
      <c r="DS448" s="198"/>
      <c r="DT448" s="198"/>
      <c r="DU448" s="198"/>
      <c r="DV448" s="198"/>
      <c r="DW448" s="198"/>
      <c r="DX448" s="198"/>
      <c r="DY448" s="198"/>
      <c r="DZ448" s="198"/>
      <c r="EA448" s="198"/>
      <c r="EB448" s="198"/>
      <c r="EC448" s="198"/>
      <c r="ED448" s="198"/>
      <c r="EE448" s="198"/>
      <c r="EF448" s="198"/>
      <c r="EG448" s="198"/>
      <c r="EH448" s="198"/>
      <c r="EI448" s="198"/>
      <c r="EJ448" s="198"/>
      <c r="EK448" s="198"/>
      <c r="EL448" s="198"/>
      <c r="EM448" s="198"/>
      <c r="EN448" s="198"/>
      <c r="EO448" s="198"/>
      <c r="EP448" s="198"/>
      <c r="EQ448" s="198"/>
      <c r="ER448" s="198"/>
      <c r="ES448" s="198"/>
      <c r="ET448" s="198"/>
      <c r="EU448" s="198"/>
      <c r="EV448" s="198"/>
      <c r="EW448" s="198"/>
      <c r="EX448" s="198"/>
      <c r="EY448" s="198"/>
      <c r="EZ448" s="198"/>
      <c r="FA448" s="198"/>
      <c r="FB448" s="198"/>
      <c r="FC448" s="198"/>
      <c r="FD448" s="198"/>
      <c r="FE448" s="198"/>
      <c r="FF448" s="198"/>
      <c r="FG448" s="198"/>
      <c r="FH448" s="198"/>
      <c r="FI448" s="198"/>
      <c r="FJ448" s="198"/>
      <c r="FK448" s="198"/>
      <c r="FL448" s="198"/>
      <c r="FM448" s="198"/>
      <c r="FN448" s="198"/>
      <c r="FO448" s="198"/>
      <c r="FP448" s="198"/>
      <c r="FQ448" s="198"/>
      <c r="FR448" s="198"/>
      <c r="FS448" s="198"/>
      <c r="FT448" s="198"/>
      <c r="FU448" s="198"/>
      <c r="FV448" s="198"/>
      <c r="FW448" s="198"/>
    </row>
    <row r="449" spans="1:179" s="200" customFormat="1" ht="30" x14ac:dyDescent="0.25">
      <c r="A449" s="194">
        <f t="shared" si="6"/>
        <v>434</v>
      </c>
      <c r="B449" s="201" t="s">
        <v>349</v>
      </c>
      <c r="C449" s="196" t="s">
        <v>238</v>
      </c>
      <c r="D449" s="202">
        <v>0</v>
      </c>
      <c r="E449" s="202"/>
      <c r="F449" s="202">
        <v>4.3860000000000001</v>
      </c>
      <c r="G449" s="202">
        <v>2015</v>
      </c>
      <c r="H449" s="202">
        <v>2015</v>
      </c>
      <c r="I449" s="202" t="s">
        <v>265</v>
      </c>
      <c r="J449" s="202" t="s">
        <v>294</v>
      </c>
      <c r="K449" s="202" t="s">
        <v>294</v>
      </c>
      <c r="L449" s="202" t="s">
        <v>294</v>
      </c>
      <c r="M449" s="198"/>
      <c r="N449" s="198"/>
      <c r="O449" s="198"/>
      <c r="P449" s="198"/>
      <c r="Q449" s="198"/>
      <c r="R449" s="198"/>
      <c r="S449" s="198"/>
      <c r="T449" s="198"/>
      <c r="U449" s="198"/>
      <c r="V449" s="198"/>
      <c r="W449" s="198"/>
      <c r="X449" s="198"/>
      <c r="Y449" s="198"/>
      <c r="Z449" s="198"/>
      <c r="AA449" s="198"/>
      <c r="AB449" s="198"/>
      <c r="AC449" s="198"/>
      <c r="AD449" s="198"/>
      <c r="AE449" s="198"/>
      <c r="AF449" s="198"/>
      <c r="AG449" s="198"/>
      <c r="AH449" s="198"/>
      <c r="AI449" s="198"/>
      <c r="AJ449" s="198"/>
      <c r="AK449" s="198"/>
      <c r="AL449" s="198"/>
      <c r="AM449" s="198"/>
      <c r="AN449" s="198"/>
      <c r="AO449" s="198"/>
      <c r="AP449" s="198"/>
      <c r="AQ449" s="198"/>
      <c r="AR449" s="198"/>
      <c r="AS449" s="198"/>
      <c r="AT449" s="198"/>
      <c r="AU449" s="198"/>
      <c r="AV449" s="198"/>
      <c r="AW449" s="198"/>
      <c r="AX449" s="198"/>
      <c r="AY449" s="198"/>
      <c r="AZ449" s="198"/>
      <c r="BA449" s="198"/>
      <c r="BB449" s="198"/>
      <c r="BC449" s="198"/>
      <c r="BD449" s="198"/>
      <c r="BE449" s="198"/>
      <c r="BF449" s="198"/>
      <c r="BG449" s="198"/>
      <c r="BH449" s="198"/>
      <c r="BI449" s="198"/>
      <c r="BJ449" s="198"/>
      <c r="BK449" s="198"/>
      <c r="BL449" s="198"/>
      <c r="BM449" s="198"/>
      <c r="BN449" s="198"/>
      <c r="BO449" s="198"/>
      <c r="BP449" s="198"/>
      <c r="BQ449" s="198"/>
      <c r="BR449" s="198"/>
      <c r="BS449" s="198"/>
      <c r="BT449" s="198"/>
      <c r="BU449" s="198"/>
      <c r="BV449" s="198"/>
      <c r="BW449" s="198"/>
      <c r="BX449" s="198"/>
      <c r="BY449" s="198"/>
      <c r="BZ449" s="198"/>
      <c r="CA449" s="198"/>
      <c r="CB449" s="198"/>
      <c r="CC449" s="198"/>
      <c r="CD449" s="198"/>
      <c r="CE449" s="198"/>
      <c r="CF449" s="198"/>
      <c r="CG449" s="198"/>
      <c r="CH449" s="198"/>
      <c r="CI449" s="198"/>
      <c r="CJ449" s="198"/>
      <c r="CK449" s="198"/>
      <c r="CL449" s="198"/>
      <c r="CM449" s="198"/>
      <c r="CN449" s="198"/>
      <c r="CO449" s="198"/>
      <c r="CP449" s="198"/>
      <c r="CQ449" s="198"/>
      <c r="CR449" s="198"/>
      <c r="CS449" s="198"/>
      <c r="CT449" s="198"/>
      <c r="CU449" s="198"/>
      <c r="CV449" s="198"/>
      <c r="CW449" s="198"/>
      <c r="CX449" s="198"/>
      <c r="CY449" s="198"/>
      <c r="CZ449" s="198"/>
      <c r="DA449" s="198"/>
      <c r="DB449" s="198"/>
      <c r="DC449" s="198"/>
      <c r="DD449" s="198"/>
      <c r="DE449" s="198"/>
      <c r="DF449" s="198"/>
      <c r="DG449" s="198"/>
      <c r="DH449" s="198"/>
      <c r="DI449" s="198"/>
      <c r="DJ449" s="198"/>
      <c r="DK449" s="198"/>
      <c r="DL449" s="198"/>
      <c r="DM449" s="198"/>
      <c r="DN449" s="198"/>
      <c r="DO449" s="198"/>
      <c r="DP449" s="198"/>
      <c r="DQ449" s="198"/>
      <c r="DR449" s="198"/>
      <c r="DS449" s="198"/>
      <c r="DT449" s="198"/>
      <c r="DU449" s="198"/>
      <c r="DV449" s="198"/>
      <c r="DW449" s="198"/>
      <c r="DX449" s="198"/>
      <c r="DY449" s="198"/>
      <c r="DZ449" s="198"/>
      <c r="EA449" s="198"/>
      <c r="EB449" s="198"/>
      <c r="EC449" s="198"/>
      <c r="ED449" s="198"/>
      <c r="EE449" s="198"/>
      <c r="EF449" s="198"/>
      <c r="EG449" s="198"/>
      <c r="EH449" s="198"/>
      <c r="EI449" s="198"/>
      <c r="EJ449" s="198"/>
      <c r="EK449" s="198"/>
      <c r="EL449" s="198"/>
      <c r="EM449" s="198"/>
      <c r="EN449" s="198"/>
      <c r="EO449" s="198"/>
      <c r="EP449" s="198"/>
      <c r="EQ449" s="198"/>
      <c r="ER449" s="198"/>
      <c r="ES449" s="198"/>
      <c r="ET449" s="198"/>
      <c r="EU449" s="198"/>
      <c r="EV449" s="198"/>
      <c r="EW449" s="198"/>
      <c r="EX449" s="198"/>
      <c r="EY449" s="198"/>
      <c r="EZ449" s="198"/>
      <c r="FA449" s="198"/>
      <c r="FB449" s="198"/>
      <c r="FC449" s="198"/>
      <c r="FD449" s="198"/>
      <c r="FE449" s="198"/>
      <c r="FF449" s="198"/>
      <c r="FG449" s="198"/>
      <c r="FH449" s="198"/>
      <c r="FI449" s="198"/>
      <c r="FJ449" s="198"/>
      <c r="FK449" s="198"/>
      <c r="FL449" s="198"/>
      <c r="FM449" s="198"/>
      <c r="FN449" s="198"/>
      <c r="FO449" s="198"/>
      <c r="FP449" s="198"/>
      <c r="FQ449" s="198"/>
      <c r="FR449" s="198"/>
      <c r="FS449" s="198"/>
      <c r="FT449" s="198"/>
      <c r="FU449" s="198"/>
      <c r="FV449" s="198"/>
      <c r="FW449" s="198"/>
    </row>
    <row r="450" spans="1:179" s="200" customFormat="1" ht="45" x14ac:dyDescent="0.25">
      <c r="A450" s="194">
        <f t="shared" si="6"/>
        <v>435</v>
      </c>
      <c r="B450" s="201" t="s">
        <v>350</v>
      </c>
      <c r="C450" s="196" t="s">
        <v>238</v>
      </c>
      <c r="D450" s="202">
        <v>0</v>
      </c>
      <c r="E450" s="202"/>
      <c r="F450" s="202">
        <v>0.25</v>
      </c>
      <c r="G450" s="202">
        <v>2015</v>
      </c>
      <c r="H450" s="202">
        <v>2015</v>
      </c>
      <c r="I450" s="202" t="s">
        <v>265</v>
      </c>
      <c r="J450" s="202" t="s">
        <v>294</v>
      </c>
      <c r="K450" s="202" t="s">
        <v>294</v>
      </c>
      <c r="L450" s="202" t="s">
        <v>294</v>
      </c>
      <c r="M450" s="198"/>
      <c r="N450" s="198"/>
      <c r="O450" s="198"/>
      <c r="P450" s="198"/>
      <c r="Q450" s="198"/>
      <c r="R450" s="198"/>
      <c r="S450" s="198"/>
      <c r="T450" s="198"/>
      <c r="U450" s="198"/>
      <c r="V450" s="198"/>
      <c r="W450" s="198"/>
      <c r="X450" s="198"/>
      <c r="Y450" s="198"/>
      <c r="Z450" s="198"/>
      <c r="AA450" s="198"/>
      <c r="AB450" s="198"/>
      <c r="AC450" s="198"/>
      <c r="AD450" s="198"/>
      <c r="AE450" s="198"/>
      <c r="AF450" s="198"/>
      <c r="AG450" s="198"/>
      <c r="AH450" s="198"/>
      <c r="AI450" s="198"/>
      <c r="AJ450" s="198"/>
      <c r="AK450" s="198"/>
      <c r="AL450" s="198"/>
      <c r="AM450" s="198"/>
      <c r="AN450" s="198"/>
      <c r="AO450" s="198"/>
      <c r="AP450" s="198"/>
      <c r="AQ450" s="198"/>
      <c r="AR450" s="198"/>
      <c r="AS450" s="198"/>
      <c r="AT450" s="198"/>
      <c r="AU450" s="198"/>
      <c r="AV450" s="198"/>
      <c r="AW450" s="198"/>
      <c r="AX450" s="198"/>
      <c r="AY450" s="198"/>
      <c r="AZ450" s="198"/>
      <c r="BA450" s="198"/>
      <c r="BB450" s="198"/>
      <c r="BC450" s="198"/>
      <c r="BD450" s="198"/>
      <c r="BE450" s="198"/>
      <c r="BF450" s="198"/>
      <c r="BG450" s="198"/>
      <c r="BH450" s="198"/>
      <c r="BI450" s="198"/>
      <c r="BJ450" s="198"/>
      <c r="BK450" s="198"/>
      <c r="BL450" s="198"/>
      <c r="BM450" s="198"/>
      <c r="BN450" s="198"/>
      <c r="BO450" s="198"/>
      <c r="BP450" s="198"/>
      <c r="BQ450" s="198"/>
      <c r="BR450" s="198"/>
      <c r="BS450" s="198"/>
      <c r="BT450" s="198"/>
      <c r="BU450" s="198"/>
      <c r="BV450" s="198"/>
      <c r="BW450" s="198"/>
      <c r="BX450" s="198"/>
      <c r="BY450" s="198"/>
      <c r="BZ450" s="198"/>
      <c r="CA450" s="198"/>
      <c r="CB450" s="198"/>
      <c r="CC450" s="198"/>
      <c r="CD450" s="198"/>
      <c r="CE450" s="198"/>
      <c r="CF450" s="198"/>
      <c r="CG450" s="198"/>
      <c r="CH450" s="198"/>
      <c r="CI450" s="198"/>
      <c r="CJ450" s="198"/>
      <c r="CK450" s="198"/>
      <c r="CL450" s="198"/>
      <c r="CM450" s="198"/>
      <c r="CN450" s="198"/>
      <c r="CO450" s="198"/>
      <c r="CP450" s="198"/>
      <c r="CQ450" s="198"/>
      <c r="CR450" s="198"/>
      <c r="CS450" s="198"/>
      <c r="CT450" s="198"/>
      <c r="CU450" s="198"/>
      <c r="CV450" s="198"/>
      <c r="CW450" s="198"/>
      <c r="CX450" s="198"/>
      <c r="CY450" s="198"/>
      <c r="CZ450" s="198"/>
      <c r="DA450" s="198"/>
      <c r="DB450" s="198"/>
      <c r="DC450" s="198"/>
      <c r="DD450" s="198"/>
      <c r="DE450" s="198"/>
      <c r="DF450" s="198"/>
      <c r="DG450" s="198"/>
      <c r="DH450" s="198"/>
      <c r="DI450" s="198"/>
      <c r="DJ450" s="198"/>
      <c r="DK450" s="198"/>
      <c r="DL450" s="198"/>
      <c r="DM450" s="198"/>
      <c r="DN450" s="198"/>
      <c r="DO450" s="198"/>
      <c r="DP450" s="198"/>
      <c r="DQ450" s="198"/>
      <c r="DR450" s="198"/>
      <c r="DS450" s="198"/>
      <c r="DT450" s="198"/>
      <c r="DU450" s="198"/>
      <c r="DV450" s="198"/>
      <c r="DW450" s="198"/>
      <c r="DX450" s="198"/>
      <c r="DY450" s="198"/>
      <c r="DZ450" s="198"/>
      <c r="EA450" s="198"/>
      <c r="EB450" s="198"/>
      <c r="EC450" s="198"/>
      <c r="ED450" s="198"/>
      <c r="EE450" s="198"/>
      <c r="EF450" s="198"/>
      <c r="EG450" s="198"/>
      <c r="EH450" s="198"/>
      <c r="EI450" s="198"/>
      <c r="EJ450" s="198"/>
      <c r="EK450" s="198"/>
      <c r="EL450" s="198"/>
      <c r="EM450" s="198"/>
      <c r="EN450" s="198"/>
      <c r="EO450" s="198"/>
      <c r="EP450" s="198"/>
      <c r="EQ450" s="198"/>
      <c r="ER450" s="198"/>
      <c r="ES450" s="198"/>
      <c r="ET450" s="198"/>
      <c r="EU450" s="198"/>
      <c r="EV450" s="198"/>
      <c r="EW450" s="198"/>
      <c r="EX450" s="198"/>
      <c r="EY450" s="198"/>
      <c r="EZ450" s="198"/>
      <c r="FA450" s="198"/>
      <c r="FB450" s="198"/>
      <c r="FC450" s="198"/>
      <c r="FD450" s="198"/>
      <c r="FE450" s="198"/>
      <c r="FF450" s="198"/>
      <c r="FG450" s="198"/>
      <c r="FH450" s="198"/>
      <c r="FI450" s="198"/>
      <c r="FJ450" s="198"/>
      <c r="FK450" s="198"/>
      <c r="FL450" s="198"/>
      <c r="FM450" s="198"/>
      <c r="FN450" s="198"/>
      <c r="FO450" s="198"/>
      <c r="FP450" s="198"/>
      <c r="FQ450" s="198"/>
      <c r="FR450" s="198"/>
      <c r="FS450" s="198"/>
      <c r="FT450" s="198"/>
      <c r="FU450" s="198"/>
      <c r="FV450" s="198"/>
      <c r="FW450" s="198"/>
    </row>
    <row r="451" spans="1:179" s="200" customFormat="1" ht="30" x14ac:dyDescent="0.25">
      <c r="A451" s="194">
        <f t="shared" si="6"/>
        <v>436</v>
      </c>
      <c r="B451" s="201" t="s">
        <v>351</v>
      </c>
      <c r="C451" s="196" t="s">
        <v>238</v>
      </c>
      <c r="D451" s="202">
        <v>0</v>
      </c>
      <c r="E451" s="202"/>
      <c r="F451" s="202">
        <v>0</v>
      </c>
      <c r="G451" s="202">
        <v>2014</v>
      </c>
      <c r="H451" s="202">
        <v>2015</v>
      </c>
      <c r="I451" s="202" t="s">
        <v>265</v>
      </c>
      <c r="J451" s="202" t="s">
        <v>294</v>
      </c>
      <c r="K451" s="202" t="s">
        <v>294</v>
      </c>
      <c r="L451" s="202" t="s">
        <v>294</v>
      </c>
      <c r="M451" s="198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8"/>
      <c r="Y451" s="198"/>
      <c r="Z451" s="198"/>
      <c r="AA451" s="198"/>
      <c r="AB451" s="198"/>
      <c r="AC451" s="198"/>
      <c r="AD451" s="198"/>
      <c r="AE451" s="198"/>
      <c r="AF451" s="198"/>
      <c r="AG451" s="198"/>
      <c r="AH451" s="198"/>
      <c r="AI451" s="198"/>
      <c r="AJ451" s="198"/>
      <c r="AK451" s="198"/>
      <c r="AL451" s="198"/>
      <c r="AM451" s="198"/>
      <c r="AN451" s="198"/>
      <c r="AO451" s="198"/>
      <c r="AP451" s="198"/>
      <c r="AQ451" s="198"/>
      <c r="AR451" s="198"/>
      <c r="AS451" s="198"/>
      <c r="AT451" s="198"/>
      <c r="AU451" s="198"/>
      <c r="AV451" s="198"/>
      <c r="AW451" s="198"/>
      <c r="AX451" s="198"/>
      <c r="AY451" s="198"/>
      <c r="AZ451" s="198"/>
      <c r="BA451" s="198"/>
      <c r="BB451" s="198"/>
      <c r="BC451" s="198"/>
      <c r="BD451" s="198"/>
      <c r="BE451" s="198"/>
      <c r="BF451" s="198"/>
      <c r="BG451" s="198"/>
      <c r="BH451" s="198"/>
      <c r="BI451" s="198"/>
      <c r="BJ451" s="198"/>
      <c r="BK451" s="198"/>
      <c r="BL451" s="198"/>
      <c r="BM451" s="198"/>
      <c r="BN451" s="198"/>
      <c r="BO451" s="198"/>
      <c r="BP451" s="198"/>
      <c r="BQ451" s="198"/>
      <c r="BR451" s="198"/>
      <c r="BS451" s="198"/>
      <c r="BT451" s="198"/>
      <c r="BU451" s="198"/>
      <c r="BV451" s="198"/>
      <c r="BW451" s="198"/>
      <c r="BX451" s="198"/>
      <c r="BY451" s="198"/>
      <c r="BZ451" s="198"/>
      <c r="CA451" s="198"/>
      <c r="CB451" s="198"/>
      <c r="CC451" s="198"/>
      <c r="CD451" s="198"/>
      <c r="CE451" s="198"/>
      <c r="CF451" s="198"/>
      <c r="CG451" s="198"/>
      <c r="CH451" s="198"/>
      <c r="CI451" s="198"/>
      <c r="CJ451" s="198"/>
      <c r="CK451" s="198"/>
      <c r="CL451" s="198"/>
      <c r="CM451" s="198"/>
      <c r="CN451" s="198"/>
      <c r="CO451" s="198"/>
      <c r="CP451" s="198"/>
      <c r="CQ451" s="198"/>
      <c r="CR451" s="198"/>
      <c r="CS451" s="198"/>
      <c r="CT451" s="198"/>
      <c r="CU451" s="198"/>
      <c r="CV451" s="198"/>
      <c r="CW451" s="198"/>
      <c r="CX451" s="198"/>
      <c r="CY451" s="198"/>
      <c r="CZ451" s="198"/>
      <c r="DA451" s="198"/>
      <c r="DB451" s="198"/>
      <c r="DC451" s="198"/>
      <c r="DD451" s="198"/>
      <c r="DE451" s="198"/>
      <c r="DF451" s="198"/>
      <c r="DG451" s="198"/>
      <c r="DH451" s="198"/>
      <c r="DI451" s="198"/>
      <c r="DJ451" s="198"/>
      <c r="DK451" s="198"/>
      <c r="DL451" s="198"/>
      <c r="DM451" s="198"/>
      <c r="DN451" s="198"/>
      <c r="DO451" s="198"/>
      <c r="DP451" s="198"/>
      <c r="DQ451" s="198"/>
      <c r="DR451" s="198"/>
      <c r="DS451" s="198"/>
      <c r="DT451" s="198"/>
      <c r="DU451" s="198"/>
      <c r="DV451" s="198"/>
      <c r="DW451" s="198"/>
      <c r="DX451" s="198"/>
      <c r="DY451" s="198"/>
      <c r="DZ451" s="198"/>
      <c r="EA451" s="198"/>
      <c r="EB451" s="198"/>
      <c r="EC451" s="198"/>
      <c r="ED451" s="198"/>
      <c r="EE451" s="198"/>
      <c r="EF451" s="198"/>
      <c r="EG451" s="198"/>
      <c r="EH451" s="198"/>
      <c r="EI451" s="198"/>
      <c r="EJ451" s="198"/>
      <c r="EK451" s="198"/>
      <c r="EL451" s="198"/>
      <c r="EM451" s="198"/>
      <c r="EN451" s="198"/>
      <c r="EO451" s="198"/>
      <c r="EP451" s="198"/>
      <c r="EQ451" s="198"/>
      <c r="ER451" s="198"/>
      <c r="ES451" s="198"/>
      <c r="ET451" s="198"/>
      <c r="EU451" s="198"/>
      <c r="EV451" s="198"/>
      <c r="EW451" s="198"/>
      <c r="EX451" s="198"/>
      <c r="EY451" s="198"/>
      <c r="EZ451" s="198"/>
      <c r="FA451" s="198"/>
      <c r="FB451" s="198"/>
      <c r="FC451" s="198"/>
      <c r="FD451" s="198"/>
      <c r="FE451" s="198"/>
      <c r="FF451" s="198"/>
      <c r="FG451" s="198"/>
      <c r="FH451" s="198"/>
      <c r="FI451" s="198"/>
      <c r="FJ451" s="198"/>
      <c r="FK451" s="198"/>
      <c r="FL451" s="198"/>
      <c r="FM451" s="198"/>
      <c r="FN451" s="198"/>
      <c r="FO451" s="198"/>
      <c r="FP451" s="198"/>
      <c r="FQ451" s="198"/>
      <c r="FR451" s="198"/>
      <c r="FS451" s="198"/>
      <c r="FT451" s="198"/>
      <c r="FU451" s="198"/>
      <c r="FV451" s="198"/>
      <c r="FW451" s="198"/>
    </row>
    <row r="452" spans="1:179" s="200" customFormat="1" ht="30" x14ac:dyDescent="0.25">
      <c r="A452" s="194">
        <f t="shared" si="6"/>
        <v>437</v>
      </c>
      <c r="B452" s="201" t="s">
        <v>352</v>
      </c>
      <c r="C452" s="196" t="s">
        <v>238</v>
      </c>
      <c r="D452" s="202">
        <v>0.4</v>
      </c>
      <c r="E452" s="202"/>
      <c r="F452" s="202">
        <v>0</v>
      </c>
      <c r="G452" s="202">
        <v>2014</v>
      </c>
      <c r="H452" s="202">
        <v>2015</v>
      </c>
      <c r="I452" s="202" t="s">
        <v>294</v>
      </c>
      <c r="J452" s="202" t="s">
        <v>294</v>
      </c>
      <c r="K452" s="202" t="s">
        <v>294</v>
      </c>
      <c r="L452" s="202" t="s">
        <v>294</v>
      </c>
      <c r="M452" s="198"/>
      <c r="N452" s="198"/>
      <c r="O452" s="198"/>
      <c r="P452" s="198"/>
      <c r="Q452" s="198"/>
      <c r="R452" s="198"/>
      <c r="S452" s="198"/>
      <c r="T452" s="198"/>
      <c r="U452" s="198"/>
      <c r="V452" s="198"/>
      <c r="W452" s="198"/>
      <c r="X452" s="198"/>
      <c r="Y452" s="198"/>
      <c r="Z452" s="198"/>
      <c r="AA452" s="198"/>
      <c r="AB452" s="198"/>
      <c r="AC452" s="198"/>
      <c r="AD452" s="198"/>
      <c r="AE452" s="198"/>
      <c r="AF452" s="198"/>
      <c r="AG452" s="198"/>
      <c r="AH452" s="198"/>
      <c r="AI452" s="198"/>
      <c r="AJ452" s="198"/>
      <c r="AK452" s="198"/>
      <c r="AL452" s="198"/>
      <c r="AM452" s="198"/>
      <c r="AN452" s="198"/>
      <c r="AO452" s="198"/>
      <c r="AP452" s="198"/>
      <c r="AQ452" s="198"/>
      <c r="AR452" s="198"/>
      <c r="AS452" s="198"/>
      <c r="AT452" s="198"/>
      <c r="AU452" s="198"/>
      <c r="AV452" s="198"/>
      <c r="AW452" s="198"/>
      <c r="AX452" s="198"/>
      <c r="AY452" s="198"/>
      <c r="AZ452" s="198"/>
      <c r="BA452" s="198"/>
      <c r="BB452" s="198"/>
      <c r="BC452" s="198"/>
      <c r="BD452" s="198"/>
      <c r="BE452" s="198"/>
      <c r="BF452" s="198"/>
      <c r="BG452" s="198"/>
      <c r="BH452" s="198"/>
      <c r="BI452" s="198"/>
      <c r="BJ452" s="198"/>
      <c r="BK452" s="198"/>
      <c r="BL452" s="198"/>
      <c r="BM452" s="198"/>
      <c r="BN452" s="198"/>
      <c r="BO452" s="198"/>
      <c r="BP452" s="198"/>
      <c r="BQ452" s="198"/>
      <c r="BR452" s="198"/>
      <c r="BS452" s="198"/>
      <c r="BT452" s="198"/>
      <c r="BU452" s="198"/>
      <c r="BV452" s="198"/>
      <c r="BW452" s="198"/>
      <c r="BX452" s="198"/>
      <c r="BY452" s="198"/>
      <c r="BZ452" s="198"/>
      <c r="CA452" s="198"/>
      <c r="CB452" s="198"/>
      <c r="CC452" s="198"/>
      <c r="CD452" s="198"/>
      <c r="CE452" s="198"/>
      <c r="CF452" s="198"/>
      <c r="CG452" s="198"/>
      <c r="CH452" s="198"/>
      <c r="CI452" s="198"/>
      <c r="CJ452" s="198"/>
      <c r="CK452" s="198"/>
      <c r="CL452" s="198"/>
      <c r="CM452" s="198"/>
      <c r="CN452" s="198"/>
      <c r="CO452" s="198"/>
      <c r="CP452" s="198"/>
      <c r="CQ452" s="198"/>
      <c r="CR452" s="198"/>
      <c r="CS452" s="198"/>
      <c r="CT452" s="198"/>
      <c r="CU452" s="198"/>
      <c r="CV452" s="198"/>
      <c r="CW452" s="198"/>
      <c r="CX452" s="198"/>
      <c r="CY452" s="198"/>
      <c r="CZ452" s="198"/>
      <c r="DA452" s="198"/>
      <c r="DB452" s="198"/>
      <c r="DC452" s="198"/>
      <c r="DD452" s="198"/>
      <c r="DE452" s="198"/>
      <c r="DF452" s="198"/>
      <c r="DG452" s="198"/>
      <c r="DH452" s="198"/>
      <c r="DI452" s="198"/>
      <c r="DJ452" s="198"/>
      <c r="DK452" s="198"/>
      <c r="DL452" s="198"/>
      <c r="DM452" s="198"/>
      <c r="DN452" s="198"/>
      <c r="DO452" s="198"/>
      <c r="DP452" s="198"/>
      <c r="DQ452" s="198"/>
      <c r="DR452" s="198"/>
      <c r="DS452" s="198"/>
      <c r="DT452" s="198"/>
      <c r="DU452" s="198"/>
      <c r="DV452" s="198"/>
      <c r="DW452" s="198"/>
      <c r="DX452" s="198"/>
      <c r="DY452" s="198"/>
      <c r="DZ452" s="198"/>
      <c r="EA452" s="198"/>
      <c r="EB452" s="198"/>
      <c r="EC452" s="198"/>
      <c r="ED452" s="198"/>
      <c r="EE452" s="198"/>
      <c r="EF452" s="198"/>
      <c r="EG452" s="198"/>
      <c r="EH452" s="198"/>
      <c r="EI452" s="198"/>
      <c r="EJ452" s="198"/>
      <c r="EK452" s="198"/>
      <c r="EL452" s="198"/>
      <c r="EM452" s="198"/>
      <c r="EN452" s="198"/>
      <c r="EO452" s="198"/>
      <c r="EP452" s="198"/>
      <c r="EQ452" s="198"/>
      <c r="ER452" s="198"/>
      <c r="ES452" s="198"/>
      <c r="ET452" s="198"/>
      <c r="EU452" s="198"/>
      <c r="EV452" s="198"/>
      <c r="EW452" s="198"/>
      <c r="EX452" s="198"/>
      <c r="EY452" s="198"/>
      <c r="EZ452" s="198"/>
      <c r="FA452" s="198"/>
      <c r="FB452" s="198"/>
      <c r="FC452" s="198"/>
      <c r="FD452" s="198"/>
      <c r="FE452" s="198"/>
      <c r="FF452" s="198"/>
      <c r="FG452" s="198"/>
      <c r="FH452" s="198"/>
      <c r="FI452" s="198"/>
      <c r="FJ452" s="198"/>
      <c r="FK452" s="198"/>
      <c r="FL452" s="198"/>
      <c r="FM452" s="198"/>
      <c r="FN452" s="198"/>
      <c r="FO452" s="198"/>
      <c r="FP452" s="198"/>
      <c r="FQ452" s="198"/>
      <c r="FR452" s="198"/>
      <c r="FS452" s="198"/>
      <c r="FT452" s="198"/>
      <c r="FU452" s="198"/>
      <c r="FV452" s="198"/>
      <c r="FW452" s="198"/>
    </row>
    <row r="453" spans="1:179" s="200" customFormat="1" ht="30" x14ac:dyDescent="0.25">
      <c r="A453" s="194">
        <f t="shared" si="6"/>
        <v>438</v>
      </c>
      <c r="B453" s="201" t="s">
        <v>353</v>
      </c>
      <c r="C453" s="196" t="s">
        <v>238</v>
      </c>
      <c r="D453" s="202">
        <v>0.16</v>
      </c>
      <c r="E453" s="202"/>
      <c r="F453" s="202">
        <v>0</v>
      </c>
      <c r="G453" s="202">
        <v>2014</v>
      </c>
      <c r="H453" s="202">
        <v>2015</v>
      </c>
      <c r="I453" s="202" t="s">
        <v>294</v>
      </c>
      <c r="J453" s="202" t="s">
        <v>294</v>
      </c>
      <c r="K453" s="202" t="s">
        <v>294</v>
      </c>
      <c r="L453" s="202" t="s">
        <v>294</v>
      </c>
      <c r="M453" s="198"/>
      <c r="N453" s="198"/>
      <c r="O453" s="198"/>
      <c r="P453" s="198"/>
      <c r="Q453" s="198"/>
      <c r="R453" s="198"/>
      <c r="S453" s="198"/>
      <c r="T453" s="198"/>
      <c r="U453" s="198"/>
      <c r="V453" s="198"/>
      <c r="W453" s="198"/>
      <c r="X453" s="198"/>
      <c r="Y453" s="198"/>
      <c r="Z453" s="198"/>
      <c r="AA453" s="198"/>
      <c r="AB453" s="198"/>
      <c r="AC453" s="198"/>
      <c r="AD453" s="198"/>
      <c r="AE453" s="198"/>
      <c r="AF453" s="198"/>
      <c r="AG453" s="198"/>
      <c r="AH453" s="198"/>
      <c r="AI453" s="198"/>
      <c r="AJ453" s="198"/>
      <c r="AK453" s="198"/>
      <c r="AL453" s="198"/>
      <c r="AM453" s="198"/>
      <c r="AN453" s="198"/>
      <c r="AO453" s="198"/>
      <c r="AP453" s="198"/>
      <c r="AQ453" s="198"/>
      <c r="AR453" s="198"/>
      <c r="AS453" s="198"/>
      <c r="AT453" s="198"/>
      <c r="AU453" s="198"/>
      <c r="AV453" s="198"/>
      <c r="AW453" s="198"/>
      <c r="AX453" s="198"/>
      <c r="AY453" s="198"/>
      <c r="AZ453" s="198"/>
      <c r="BA453" s="198"/>
      <c r="BB453" s="198"/>
      <c r="BC453" s="198"/>
      <c r="BD453" s="198"/>
      <c r="BE453" s="198"/>
      <c r="BF453" s="198"/>
      <c r="BG453" s="198"/>
      <c r="BH453" s="198"/>
      <c r="BI453" s="198"/>
      <c r="BJ453" s="198"/>
      <c r="BK453" s="198"/>
      <c r="BL453" s="198"/>
      <c r="BM453" s="198"/>
      <c r="BN453" s="198"/>
      <c r="BO453" s="198"/>
      <c r="BP453" s="198"/>
      <c r="BQ453" s="198"/>
      <c r="BR453" s="198"/>
      <c r="BS453" s="198"/>
      <c r="BT453" s="198"/>
      <c r="BU453" s="198"/>
      <c r="BV453" s="198"/>
      <c r="BW453" s="198"/>
      <c r="BX453" s="198"/>
      <c r="BY453" s="198"/>
      <c r="BZ453" s="198"/>
      <c r="CA453" s="198"/>
      <c r="CB453" s="198"/>
      <c r="CC453" s="198"/>
      <c r="CD453" s="198"/>
      <c r="CE453" s="198"/>
      <c r="CF453" s="198"/>
      <c r="CG453" s="198"/>
      <c r="CH453" s="198"/>
      <c r="CI453" s="198"/>
      <c r="CJ453" s="198"/>
      <c r="CK453" s="198"/>
      <c r="CL453" s="198"/>
      <c r="CM453" s="198"/>
      <c r="CN453" s="198"/>
      <c r="CO453" s="198"/>
      <c r="CP453" s="198"/>
      <c r="CQ453" s="198"/>
      <c r="CR453" s="198"/>
      <c r="CS453" s="198"/>
      <c r="CT453" s="198"/>
      <c r="CU453" s="198"/>
      <c r="CV453" s="198"/>
      <c r="CW453" s="198"/>
      <c r="CX453" s="198"/>
      <c r="CY453" s="198"/>
      <c r="CZ453" s="198"/>
      <c r="DA453" s="198"/>
      <c r="DB453" s="198"/>
      <c r="DC453" s="198"/>
      <c r="DD453" s="198"/>
      <c r="DE453" s="198"/>
      <c r="DF453" s="198"/>
      <c r="DG453" s="198"/>
      <c r="DH453" s="198"/>
      <c r="DI453" s="198"/>
      <c r="DJ453" s="198"/>
      <c r="DK453" s="198"/>
      <c r="DL453" s="198"/>
      <c r="DM453" s="198"/>
      <c r="DN453" s="198"/>
      <c r="DO453" s="198"/>
      <c r="DP453" s="198"/>
      <c r="DQ453" s="198"/>
      <c r="DR453" s="198"/>
      <c r="DS453" s="198"/>
      <c r="DT453" s="198"/>
      <c r="DU453" s="198"/>
      <c r="DV453" s="198"/>
      <c r="DW453" s="198"/>
      <c r="DX453" s="198"/>
      <c r="DY453" s="198"/>
      <c r="DZ453" s="198"/>
      <c r="EA453" s="198"/>
      <c r="EB453" s="198"/>
      <c r="EC453" s="198"/>
      <c r="ED453" s="198"/>
      <c r="EE453" s="198"/>
      <c r="EF453" s="198"/>
      <c r="EG453" s="198"/>
      <c r="EH453" s="198"/>
      <c r="EI453" s="198"/>
      <c r="EJ453" s="198"/>
      <c r="EK453" s="198"/>
      <c r="EL453" s="198"/>
      <c r="EM453" s="198"/>
      <c r="EN453" s="198"/>
      <c r="EO453" s="198"/>
      <c r="EP453" s="198"/>
      <c r="EQ453" s="198"/>
      <c r="ER453" s="198"/>
      <c r="ES453" s="198"/>
      <c r="ET453" s="198"/>
      <c r="EU453" s="198"/>
      <c r="EV453" s="198"/>
      <c r="EW453" s="198"/>
      <c r="EX453" s="198"/>
      <c r="EY453" s="198"/>
      <c r="EZ453" s="198"/>
      <c r="FA453" s="198"/>
      <c r="FB453" s="198"/>
      <c r="FC453" s="198"/>
      <c r="FD453" s="198"/>
      <c r="FE453" s="198"/>
      <c r="FF453" s="198"/>
      <c r="FG453" s="198"/>
      <c r="FH453" s="198"/>
      <c r="FI453" s="198"/>
      <c r="FJ453" s="198"/>
      <c r="FK453" s="198"/>
      <c r="FL453" s="198"/>
      <c r="FM453" s="198"/>
      <c r="FN453" s="198"/>
      <c r="FO453" s="198"/>
      <c r="FP453" s="198"/>
      <c r="FQ453" s="198"/>
      <c r="FR453" s="198"/>
      <c r="FS453" s="198"/>
      <c r="FT453" s="198"/>
      <c r="FU453" s="198"/>
      <c r="FV453" s="198"/>
      <c r="FW453" s="198"/>
    </row>
    <row r="454" spans="1:179" s="200" customFormat="1" ht="30" x14ac:dyDescent="0.25">
      <c r="A454" s="194">
        <f t="shared" si="6"/>
        <v>439</v>
      </c>
      <c r="B454" s="201" t="s">
        <v>354</v>
      </c>
      <c r="C454" s="196" t="s">
        <v>238</v>
      </c>
      <c r="D454" s="202">
        <v>0.25</v>
      </c>
      <c r="E454" s="202"/>
      <c r="F454" s="202">
        <v>0</v>
      </c>
      <c r="G454" s="202">
        <v>2014</v>
      </c>
      <c r="H454" s="202">
        <v>2015</v>
      </c>
      <c r="I454" s="202" t="s">
        <v>294</v>
      </c>
      <c r="J454" s="202" t="s">
        <v>294</v>
      </c>
      <c r="K454" s="202" t="s">
        <v>294</v>
      </c>
      <c r="L454" s="202" t="s">
        <v>294</v>
      </c>
      <c r="M454" s="198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8"/>
      <c r="Y454" s="198"/>
      <c r="Z454" s="198"/>
      <c r="AA454" s="198"/>
      <c r="AB454" s="198"/>
      <c r="AC454" s="198"/>
      <c r="AD454" s="198"/>
      <c r="AE454" s="198"/>
      <c r="AF454" s="198"/>
      <c r="AG454" s="198"/>
      <c r="AH454" s="198"/>
      <c r="AI454" s="198"/>
      <c r="AJ454" s="198"/>
      <c r="AK454" s="198"/>
      <c r="AL454" s="198"/>
      <c r="AM454" s="198"/>
      <c r="AN454" s="198"/>
      <c r="AO454" s="198"/>
      <c r="AP454" s="198"/>
      <c r="AQ454" s="198"/>
      <c r="AR454" s="198"/>
      <c r="AS454" s="198"/>
      <c r="AT454" s="198"/>
      <c r="AU454" s="198"/>
      <c r="AV454" s="198"/>
      <c r="AW454" s="198"/>
      <c r="AX454" s="198"/>
      <c r="AY454" s="198"/>
      <c r="AZ454" s="198"/>
      <c r="BA454" s="198"/>
      <c r="BB454" s="198"/>
      <c r="BC454" s="198"/>
      <c r="BD454" s="198"/>
      <c r="BE454" s="198"/>
      <c r="BF454" s="198"/>
      <c r="BG454" s="198"/>
      <c r="BH454" s="198"/>
      <c r="BI454" s="198"/>
      <c r="BJ454" s="198"/>
      <c r="BK454" s="198"/>
      <c r="BL454" s="198"/>
      <c r="BM454" s="198"/>
      <c r="BN454" s="198"/>
      <c r="BO454" s="198"/>
      <c r="BP454" s="198"/>
      <c r="BQ454" s="198"/>
      <c r="BR454" s="198"/>
      <c r="BS454" s="198"/>
      <c r="BT454" s="198"/>
      <c r="BU454" s="198"/>
      <c r="BV454" s="198"/>
      <c r="BW454" s="198"/>
      <c r="BX454" s="198"/>
      <c r="BY454" s="198"/>
      <c r="BZ454" s="198"/>
      <c r="CA454" s="198"/>
      <c r="CB454" s="198"/>
      <c r="CC454" s="198"/>
      <c r="CD454" s="198"/>
      <c r="CE454" s="198"/>
      <c r="CF454" s="198"/>
      <c r="CG454" s="198"/>
      <c r="CH454" s="198"/>
      <c r="CI454" s="198"/>
      <c r="CJ454" s="198"/>
      <c r="CK454" s="198"/>
      <c r="CL454" s="198"/>
      <c r="CM454" s="198"/>
      <c r="CN454" s="198"/>
      <c r="CO454" s="198"/>
      <c r="CP454" s="198"/>
      <c r="CQ454" s="198"/>
      <c r="CR454" s="198"/>
      <c r="CS454" s="198"/>
      <c r="CT454" s="198"/>
      <c r="CU454" s="198"/>
      <c r="CV454" s="198"/>
      <c r="CW454" s="198"/>
      <c r="CX454" s="198"/>
      <c r="CY454" s="198"/>
      <c r="CZ454" s="198"/>
      <c r="DA454" s="198"/>
      <c r="DB454" s="198"/>
      <c r="DC454" s="198"/>
      <c r="DD454" s="198"/>
      <c r="DE454" s="198"/>
      <c r="DF454" s="198"/>
      <c r="DG454" s="198"/>
      <c r="DH454" s="198"/>
      <c r="DI454" s="198"/>
      <c r="DJ454" s="198"/>
      <c r="DK454" s="198"/>
      <c r="DL454" s="198"/>
      <c r="DM454" s="198"/>
      <c r="DN454" s="198"/>
      <c r="DO454" s="198"/>
      <c r="DP454" s="198"/>
      <c r="DQ454" s="198"/>
      <c r="DR454" s="198"/>
      <c r="DS454" s="198"/>
      <c r="DT454" s="198"/>
      <c r="DU454" s="198"/>
      <c r="DV454" s="198"/>
      <c r="DW454" s="198"/>
      <c r="DX454" s="198"/>
      <c r="DY454" s="198"/>
      <c r="DZ454" s="198"/>
      <c r="EA454" s="198"/>
      <c r="EB454" s="198"/>
      <c r="EC454" s="198"/>
      <c r="ED454" s="198"/>
      <c r="EE454" s="198"/>
      <c r="EF454" s="198"/>
      <c r="EG454" s="198"/>
      <c r="EH454" s="198"/>
      <c r="EI454" s="198"/>
      <c r="EJ454" s="198"/>
      <c r="EK454" s="198"/>
      <c r="EL454" s="198"/>
      <c r="EM454" s="198"/>
      <c r="EN454" s="198"/>
      <c r="EO454" s="198"/>
      <c r="EP454" s="198"/>
      <c r="EQ454" s="198"/>
      <c r="ER454" s="198"/>
      <c r="ES454" s="198"/>
      <c r="ET454" s="198"/>
      <c r="EU454" s="198"/>
      <c r="EV454" s="198"/>
      <c r="EW454" s="198"/>
      <c r="EX454" s="198"/>
      <c r="EY454" s="198"/>
      <c r="EZ454" s="198"/>
      <c r="FA454" s="198"/>
      <c r="FB454" s="198"/>
      <c r="FC454" s="198"/>
      <c r="FD454" s="198"/>
      <c r="FE454" s="198"/>
      <c r="FF454" s="198"/>
      <c r="FG454" s="198"/>
      <c r="FH454" s="198"/>
      <c r="FI454" s="198"/>
      <c r="FJ454" s="198"/>
      <c r="FK454" s="198"/>
      <c r="FL454" s="198"/>
      <c r="FM454" s="198"/>
      <c r="FN454" s="198"/>
      <c r="FO454" s="198"/>
      <c r="FP454" s="198"/>
      <c r="FQ454" s="198"/>
      <c r="FR454" s="198"/>
      <c r="FS454" s="198"/>
      <c r="FT454" s="198"/>
      <c r="FU454" s="198"/>
      <c r="FV454" s="198"/>
      <c r="FW454" s="198"/>
    </row>
    <row r="455" spans="1:179" s="200" customFormat="1" ht="30" x14ac:dyDescent="0.25">
      <c r="A455" s="194">
        <f t="shared" si="6"/>
        <v>440</v>
      </c>
      <c r="B455" s="201" t="s">
        <v>355</v>
      </c>
      <c r="C455" s="196" t="s">
        <v>238</v>
      </c>
      <c r="D455" s="202">
        <v>0</v>
      </c>
      <c r="E455" s="202"/>
      <c r="F455" s="202">
        <v>0</v>
      </c>
      <c r="G455" s="202">
        <v>2014</v>
      </c>
      <c r="H455" s="202">
        <v>2015</v>
      </c>
      <c r="I455" s="202" t="s">
        <v>294</v>
      </c>
      <c r="J455" s="202" t="s">
        <v>294</v>
      </c>
      <c r="K455" s="202" t="s">
        <v>294</v>
      </c>
      <c r="L455" s="202" t="s">
        <v>294</v>
      </c>
      <c r="M455" s="198"/>
      <c r="N455" s="198"/>
      <c r="O455" s="198"/>
      <c r="P455" s="198"/>
      <c r="Q455" s="198"/>
      <c r="R455" s="198"/>
      <c r="S455" s="198"/>
      <c r="T455" s="198"/>
      <c r="U455" s="198"/>
      <c r="V455" s="198"/>
      <c r="W455" s="198"/>
      <c r="X455" s="198"/>
      <c r="Y455" s="198"/>
      <c r="Z455" s="198"/>
      <c r="AA455" s="198"/>
      <c r="AB455" s="198"/>
      <c r="AC455" s="198"/>
      <c r="AD455" s="198"/>
      <c r="AE455" s="198"/>
      <c r="AF455" s="198"/>
      <c r="AG455" s="198"/>
      <c r="AH455" s="198"/>
      <c r="AI455" s="198"/>
      <c r="AJ455" s="198"/>
      <c r="AK455" s="198"/>
      <c r="AL455" s="198"/>
      <c r="AM455" s="198"/>
      <c r="AN455" s="198"/>
      <c r="AO455" s="198"/>
      <c r="AP455" s="198"/>
      <c r="AQ455" s="198"/>
      <c r="AR455" s="198"/>
      <c r="AS455" s="198"/>
      <c r="AT455" s="198"/>
      <c r="AU455" s="198"/>
      <c r="AV455" s="198"/>
      <c r="AW455" s="198"/>
      <c r="AX455" s="198"/>
      <c r="AY455" s="198"/>
      <c r="AZ455" s="198"/>
      <c r="BA455" s="198"/>
      <c r="BB455" s="198"/>
      <c r="BC455" s="198"/>
      <c r="BD455" s="198"/>
      <c r="BE455" s="198"/>
      <c r="BF455" s="198"/>
      <c r="BG455" s="198"/>
      <c r="BH455" s="198"/>
      <c r="BI455" s="198"/>
      <c r="BJ455" s="198"/>
      <c r="BK455" s="198"/>
      <c r="BL455" s="198"/>
      <c r="BM455" s="198"/>
      <c r="BN455" s="198"/>
      <c r="BO455" s="198"/>
      <c r="BP455" s="198"/>
      <c r="BQ455" s="198"/>
      <c r="BR455" s="198"/>
      <c r="BS455" s="198"/>
      <c r="BT455" s="198"/>
      <c r="BU455" s="198"/>
      <c r="BV455" s="198"/>
      <c r="BW455" s="198"/>
      <c r="BX455" s="198"/>
      <c r="BY455" s="198"/>
      <c r="BZ455" s="198"/>
      <c r="CA455" s="198"/>
      <c r="CB455" s="198"/>
      <c r="CC455" s="198"/>
      <c r="CD455" s="198"/>
      <c r="CE455" s="198"/>
      <c r="CF455" s="198"/>
      <c r="CG455" s="198"/>
      <c r="CH455" s="198"/>
      <c r="CI455" s="198"/>
      <c r="CJ455" s="198"/>
      <c r="CK455" s="198"/>
      <c r="CL455" s="198"/>
      <c r="CM455" s="198"/>
      <c r="CN455" s="198"/>
      <c r="CO455" s="198"/>
      <c r="CP455" s="198"/>
      <c r="CQ455" s="198"/>
      <c r="CR455" s="198"/>
      <c r="CS455" s="198"/>
      <c r="CT455" s="198"/>
      <c r="CU455" s="198"/>
      <c r="CV455" s="198"/>
      <c r="CW455" s="198"/>
      <c r="CX455" s="198"/>
      <c r="CY455" s="198"/>
      <c r="CZ455" s="198"/>
      <c r="DA455" s="198"/>
      <c r="DB455" s="198"/>
      <c r="DC455" s="198"/>
      <c r="DD455" s="198"/>
      <c r="DE455" s="198"/>
      <c r="DF455" s="198"/>
      <c r="DG455" s="198"/>
      <c r="DH455" s="198"/>
      <c r="DI455" s="198"/>
      <c r="DJ455" s="198"/>
      <c r="DK455" s="198"/>
      <c r="DL455" s="198"/>
      <c r="DM455" s="198"/>
      <c r="DN455" s="198"/>
      <c r="DO455" s="198"/>
      <c r="DP455" s="198"/>
      <c r="DQ455" s="198"/>
      <c r="DR455" s="198"/>
      <c r="DS455" s="198"/>
      <c r="DT455" s="198"/>
      <c r="DU455" s="198"/>
      <c r="DV455" s="198"/>
      <c r="DW455" s="198"/>
      <c r="DX455" s="198"/>
      <c r="DY455" s="198"/>
      <c r="DZ455" s="198"/>
      <c r="EA455" s="198"/>
      <c r="EB455" s="198"/>
      <c r="EC455" s="198"/>
      <c r="ED455" s="198"/>
      <c r="EE455" s="198"/>
      <c r="EF455" s="198"/>
      <c r="EG455" s="198"/>
      <c r="EH455" s="198"/>
      <c r="EI455" s="198"/>
      <c r="EJ455" s="198"/>
      <c r="EK455" s="198"/>
      <c r="EL455" s="198"/>
      <c r="EM455" s="198"/>
      <c r="EN455" s="198"/>
      <c r="EO455" s="198"/>
      <c r="EP455" s="198"/>
      <c r="EQ455" s="198"/>
      <c r="ER455" s="198"/>
      <c r="ES455" s="198"/>
      <c r="ET455" s="198"/>
      <c r="EU455" s="198"/>
      <c r="EV455" s="198"/>
      <c r="EW455" s="198"/>
      <c r="EX455" s="198"/>
      <c r="EY455" s="198"/>
      <c r="EZ455" s="198"/>
      <c r="FA455" s="198"/>
      <c r="FB455" s="198"/>
      <c r="FC455" s="198"/>
      <c r="FD455" s="198"/>
      <c r="FE455" s="198"/>
      <c r="FF455" s="198"/>
      <c r="FG455" s="198"/>
      <c r="FH455" s="198"/>
      <c r="FI455" s="198"/>
      <c r="FJ455" s="198"/>
      <c r="FK455" s="198"/>
      <c r="FL455" s="198"/>
      <c r="FM455" s="198"/>
      <c r="FN455" s="198"/>
      <c r="FO455" s="198"/>
      <c r="FP455" s="198"/>
      <c r="FQ455" s="198"/>
      <c r="FR455" s="198"/>
      <c r="FS455" s="198"/>
      <c r="FT455" s="198"/>
      <c r="FU455" s="198"/>
      <c r="FV455" s="198"/>
      <c r="FW455" s="198"/>
    </row>
    <row r="456" spans="1:179" s="200" customFormat="1" ht="30" x14ac:dyDescent="0.25">
      <c r="A456" s="194">
        <f t="shared" si="6"/>
        <v>441</v>
      </c>
      <c r="B456" s="201" t="s">
        <v>356</v>
      </c>
      <c r="C456" s="196" t="s">
        <v>238</v>
      </c>
      <c r="D456" s="202">
        <v>0</v>
      </c>
      <c r="E456" s="202"/>
      <c r="F456" s="202">
        <v>0</v>
      </c>
      <c r="G456" s="202">
        <v>2014</v>
      </c>
      <c r="H456" s="202">
        <v>2015</v>
      </c>
      <c r="I456" s="202" t="s">
        <v>294</v>
      </c>
      <c r="J456" s="202" t="s">
        <v>294</v>
      </c>
      <c r="K456" s="202" t="s">
        <v>294</v>
      </c>
      <c r="L456" s="202" t="s">
        <v>294</v>
      </c>
      <c r="M456" s="198"/>
      <c r="N456" s="198"/>
      <c r="O456" s="198"/>
      <c r="P456" s="198"/>
      <c r="Q456" s="198"/>
      <c r="R456" s="198"/>
      <c r="S456" s="198"/>
      <c r="T456" s="198"/>
      <c r="U456" s="198"/>
      <c r="V456" s="198"/>
      <c r="W456" s="198"/>
      <c r="X456" s="198"/>
      <c r="Y456" s="198"/>
      <c r="Z456" s="198"/>
      <c r="AA456" s="198"/>
      <c r="AB456" s="198"/>
      <c r="AC456" s="198"/>
      <c r="AD456" s="198"/>
      <c r="AE456" s="198"/>
      <c r="AF456" s="198"/>
      <c r="AG456" s="198"/>
      <c r="AH456" s="198"/>
      <c r="AI456" s="198"/>
      <c r="AJ456" s="198"/>
      <c r="AK456" s="198"/>
      <c r="AL456" s="198"/>
      <c r="AM456" s="198"/>
      <c r="AN456" s="198"/>
      <c r="AO456" s="198"/>
      <c r="AP456" s="198"/>
      <c r="AQ456" s="198"/>
      <c r="AR456" s="198"/>
      <c r="AS456" s="198"/>
      <c r="AT456" s="198"/>
      <c r="AU456" s="198"/>
      <c r="AV456" s="198"/>
      <c r="AW456" s="198"/>
      <c r="AX456" s="198"/>
      <c r="AY456" s="198"/>
      <c r="AZ456" s="198"/>
      <c r="BA456" s="198"/>
      <c r="BB456" s="198"/>
      <c r="BC456" s="198"/>
      <c r="BD456" s="198"/>
      <c r="BE456" s="198"/>
      <c r="BF456" s="198"/>
      <c r="BG456" s="198"/>
      <c r="BH456" s="198"/>
      <c r="BI456" s="198"/>
      <c r="BJ456" s="198"/>
      <c r="BK456" s="198"/>
      <c r="BL456" s="198"/>
      <c r="BM456" s="198"/>
      <c r="BN456" s="198"/>
      <c r="BO456" s="198"/>
      <c r="BP456" s="198"/>
      <c r="BQ456" s="198"/>
      <c r="BR456" s="198"/>
      <c r="BS456" s="198"/>
      <c r="BT456" s="198"/>
      <c r="BU456" s="198"/>
      <c r="BV456" s="198"/>
      <c r="BW456" s="198"/>
      <c r="BX456" s="198"/>
      <c r="BY456" s="198"/>
      <c r="BZ456" s="198"/>
      <c r="CA456" s="198"/>
      <c r="CB456" s="198"/>
      <c r="CC456" s="198"/>
      <c r="CD456" s="198"/>
      <c r="CE456" s="198"/>
      <c r="CF456" s="198"/>
      <c r="CG456" s="198"/>
      <c r="CH456" s="198"/>
      <c r="CI456" s="198"/>
      <c r="CJ456" s="198"/>
      <c r="CK456" s="198"/>
      <c r="CL456" s="198"/>
      <c r="CM456" s="198"/>
      <c r="CN456" s="198"/>
      <c r="CO456" s="198"/>
      <c r="CP456" s="198"/>
      <c r="CQ456" s="198"/>
      <c r="CR456" s="198"/>
      <c r="CS456" s="198"/>
      <c r="CT456" s="198"/>
      <c r="CU456" s="198"/>
      <c r="CV456" s="198"/>
      <c r="CW456" s="198"/>
      <c r="CX456" s="198"/>
      <c r="CY456" s="198"/>
      <c r="CZ456" s="198"/>
      <c r="DA456" s="198"/>
      <c r="DB456" s="198"/>
      <c r="DC456" s="198"/>
      <c r="DD456" s="198"/>
      <c r="DE456" s="198"/>
      <c r="DF456" s="198"/>
      <c r="DG456" s="198"/>
      <c r="DH456" s="198"/>
      <c r="DI456" s="198"/>
      <c r="DJ456" s="198"/>
      <c r="DK456" s="198"/>
      <c r="DL456" s="198"/>
      <c r="DM456" s="198"/>
      <c r="DN456" s="198"/>
      <c r="DO456" s="198"/>
      <c r="DP456" s="198"/>
      <c r="DQ456" s="198"/>
      <c r="DR456" s="198"/>
      <c r="DS456" s="198"/>
      <c r="DT456" s="198"/>
      <c r="DU456" s="198"/>
      <c r="DV456" s="198"/>
      <c r="DW456" s="198"/>
      <c r="DX456" s="198"/>
      <c r="DY456" s="198"/>
      <c r="DZ456" s="198"/>
      <c r="EA456" s="198"/>
      <c r="EB456" s="198"/>
      <c r="EC456" s="198"/>
      <c r="ED456" s="198"/>
      <c r="EE456" s="198"/>
      <c r="EF456" s="198"/>
      <c r="EG456" s="198"/>
      <c r="EH456" s="198"/>
      <c r="EI456" s="198"/>
      <c r="EJ456" s="198"/>
      <c r="EK456" s="198"/>
      <c r="EL456" s="198"/>
      <c r="EM456" s="198"/>
      <c r="EN456" s="198"/>
      <c r="EO456" s="198"/>
      <c r="EP456" s="198"/>
      <c r="EQ456" s="198"/>
      <c r="ER456" s="198"/>
      <c r="ES456" s="198"/>
      <c r="ET456" s="198"/>
      <c r="EU456" s="198"/>
      <c r="EV456" s="198"/>
      <c r="EW456" s="198"/>
      <c r="EX456" s="198"/>
      <c r="EY456" s="198"/>
      <c r="EZ456" s="198"/>
      <c r="FA456" s="198"/>
      <c r="FB456" s="198"/>
      <c r="FC456" s="198"/>
      <c r="FD456" s="198"/>
      <c r="FE456" s="198"/>
      <c r="FF456" s="198"/>
      <c r="FG456" s="198"/>
      <c r="FH456" s="198"/>
      <c r="FI456" s="198"/>
      <c r="FJ456" s="198"/>
      <c r="FK456" s="198"/>
      <c r="FL456" s="198"/>
      <c r="FM456" s="198"/>
      <c r="FN456" s="198"/>
      <c r="FO456" s="198"/>
      <c r="FP456" s="198"/>
      <c r="FQ456" s="198"/>
      <c r="FR456" s="198"/>
      <c r="FS456" s="198"/>
      <c r="FT456" s="198"/>
      <c r="FU456" s="198"/>
      <c r="FV456" s="198"/>
      <c r="FW456" s="198"/>
    </row>
    <row r="457" spans="1:179" s="200" customFormat="1" ht="30" x14ac:dyDescent="0.25">
      <c r="A457" s="194">
        <f t="shared" si="6"/>
        <v>442</v>
      </c>
      <c r="B457" s="201" t="s">
        <v>357</v>
      </c>
      <c r="C457" s="196" t="s">
        <v>238</v>
      </c>
      <c r="D457" s="202">
        <v>0</v>
      </c>
      <c r="E457" s="202"/>
      <c r="F457" s="202">
        <v>0</v>
      </c>
      <c r="G457" s="202">
        <v>2014</v>
      </c>
      <c r="H457" s="202">
        <v>2015</v>
      </c>
      <c r="I457" s="202" t="s">
        <v>294</v>
      </c>
      <c r="J457" s="202" t="s">
        <v>294</v>
      </c>
      <c r="K457" s="202" t="s">
        <v>294</v>
      </c>
      <c r="L457" s="202" t="s">
        <v>294</v>
      </c>
      <c r="M457" s="198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8"/>
      <c r="Y457" s="198"/>
      <c r="Z457" s="198"/>
      <c r="AA457" s="198"/>
      <c r="AB457" s="198"/>
      <c r="AC457" s="198"/>
      <c r="AD457" s="198"/>
      <c r="AE457" s="198"/>
      <c r="AF457" s="198"/>
      <c r="AG457" s="198"/>
      <c r="AH457" s="198"/>
      <c r="AI457" s="198"/>
      <c r="AJ457" s="198"/>
      <c r="AK457" s="198"/>
      <c r="AL457" s="198"/>
      <c r="AM457" s="198"/>
      <c r="AN457" s="198"/>
      <c r="AO457" s="198"/>
      <c r="AP457" s="198"/>
      <c r="AQ457" s="198"/>
      <c r="AR457" s="198"/>
      <c r="AS457" s="198"/>
      <c r="AT457" s="198"/>
      <c r="AU457" s="198"/>
      <c r="AV457" s="198"/>
      <c r="AW457" s="198"/>
      <c r="AX457" s="198"/>
      <c r="AY457" s="198"/>
      <c r="AZ457" s="198"/>
      <c r="BA457" s="198"/>
      <c r="BB457" s="198"/>
      <c r="BC457" s="198"/>
      <c r="BD457" s="198"/>
      <c r="BE457" s="198"/>
      <c r="BF457" s="198"/>
      <c r="BG457" s="198"/>
      <c r="BH457" s="198"/>
      <c r="BI457" s="198"/>
      <c r="BJ457" s="198"/>
      <c r="BK457" s="198"/>
      <c r="BL457" s="198"/>
      <c r="BM457" s="198"/>
      <c r="BN457" s="198"/>
      <c r="BO457" s="198"/>
      <c r="BP457" s="198"/>
      <c r="BQ457" s="198"/>
      <c r="BR457" s="198"/>
      <c r="BS457" s="198"/>
      <c r="BT457" s="198"/>
      <c r="BU457" s="198"/>
      <c r="BV457" s="198"/>
      <c r="BW457" s="198"/>
      <c r="BX457" s="198"/>
      <c r="BY457" s="198"/>
      <c r="BZ457" s="198"/>
      <c r="CA457" s="198"/>
      <c r="CB457" s="198"/>
      <c r="CC457" s="198"/>
      <c r="CD457" s="198"/>
      <c r="CE457" s="198"/>
      <c r="CF457" s="198"/>
      <c r="CG457" s="198"/>
      <c r="CH457" s="198"/>
      <c r="CI457" s="198"/>
      <c r="CJ457" s="198"/>
      <c r="CK457" s="198"/>
      <c r="CL457" s="198"/>
      <c r="CM457" s="198"/>
      <c r="CN457" s="198"/>
      <c r="CO457" s="198"/>
      <c r="CP457" s="198"/>
      <c r="CQ457" s="198"/>
      <c r="CR457" s="198"/>
      <c r="CS457" s="198"/>
      <c r="CT457" s="198"/>
      <c r="CU457" s="198"/>
      <c r="CV457" s="198"/>
      <c r="CW457" s="198"/>
      <c r="CX457" s="198"/>
      <c r="CY457" s="198"/>
      <c r="CZ457" s="198"/>
      <c r="DA457" s="198"/>
      <c r="DB457" s="198"/>
      <c r="DC457" s="198"/>
      <c r="DD457" s="198"/>
      <c r="DE457" s="198"/>
      <c r="DF457" s="198"/>
      <c r="DG457" s="198"/>
      <c r="DH457" s="198"/>
      <c r="DI457" s="198"/>
      <c r="DJ457" s="198"/>
      <c r="DK457" s="198"/>
      <c r="DL457" s="198"/>
      <c r="DM457" s="198"/>
      <c r="DN457" s="198"/>
      <c r="DO457" s="198"/>
      <c r="DP457" s="198"/>
      <c r="DQ457" s="198"/>
      <c r="DR457" s="198"/>
      <c r="DS457" s="198"/>
      <c r="DT457" s="198"/>
      <c r="DU457" s="198"/>
      <c r="DV457" s="198"/>
      <c r="DW457" s="198"/>
      <c r="DX457" s="198"/>
      <c r="DY457" s="198"/>
      <c r="DZ457" s="198"/>
      <c r="EA457" s="198"/>
      <c r="EB457" s="198"/>
      <c r="EC457" s="198"/>
      <c r="ED457" s="198"/>
      <c r="EE457" s="198"/>
      <c r="EF457" s="198"/>
      <c r="EG457" s="198"/>
      <c r="EH457" s="198"/>
      <c r="EI457" s="198"/>
      <c r="EJ457" s="198"/>
      <c r="EK457" s="198"/>
      <c r="EL457" s="198"/>
      <c r="EM457" s="198"/>
      <c r="EN457" s="198"/>
      <c r="EO457" s="198"/>
      <c r="EP457" s="198"/>
      <c r="EQ457" s="198"/>
      <c r="ER457" s="198"/>
      <c r="ES457" s="198"/>
      <c r="ET457" s="198"/>
      <c r="EU457" s="198"/>
      <c r="EV457" s="198"/>
      <c r="EW457" s="198"/>
      <c r="EX457" s="198"/>
      <c r="EY457" s="198"/>
      <c r="EZ457" s="198"/>
      <c r="FA457" s="198"/>
      <c r="FB457" s="198"/>
      <c r="FC457" s="198"/>
      <c r="FD457" s="198"/>
      <c r="FE457" s="198"/>
      <c r="FF457" s="198"/>
      <c r="FG457" s="198"/>
      <c r="FH457" s="198"/>
      <c r="FI457" s="198"/>
      <c r="FJ457" s="198"/>
      <c r="FK457" s="198"/>
      <c r="FL457" s="198"/>
      <c r="FM457" s="198"/>
      <c r="FN457" s="198"/>
      <c r="FO457" s="198"/>
      <c r="FP457" s="198"/>
      <c r="FQ457" s="198"/>
      <c r="FR457" s="198"/>
      <c r="FS457" s="198"/>
      <c r="FT457" s="198"/>
      <c r="FU457" s="198"/>
      <c r="FV457" s="198"/>
      <c r="FW457" s="198"/>
    </row>
    <row r="458" spans="1:179" s="200" customFormat="1" ht="30" x14ac:dyDescent="0.25">
      <c r="A458" s="194">
        <f t="shared" si="6"/>
        <v>443</v>
      </c>
      <c r="B458" s="201" t="s">
        <v>358</v>
      </c>
      <c r="C458" s="196" t="s">
        <v>238</v>
      </c>
      <c r="D458" s="202">
        <v>0</v>
      </c>
      <c r="E458" s="202"/>
      <c r="F458" s="202">
        <v>0</v>
      </c>
      <c r="G458" s="202">
        <v>2014</v>
      </c>
      <c r="H458" s="202">
        <v>2015</v>
      </c>
      <c r="I458" s="202" t="s">
        <v>294</v>
      </c>
      <c r="J458" s="202" t="s">
        <v>294</v>
      </c>
      <c r="K458" s="202" t="s">
        <v>294</v>
      </c>
      <c r="L458" s="202" t="s">
        <v>294</v>
      </c>
      <c r="M458" s="198"/>
      <c r="N458" s="198"/>
      <c r="O458" s="198"/>
      <c r="P458" s="198"/>
      <c r="Q458" s="198"/>
      <c r="R458" s="198"/>
      <c r="S458" s="198"/>
      <c r="T458" s="198"/>
      <c r="U458" s="198"/>
      <c r="V458" s="198"/>
      <c r="W458" s="198"/>
      <c r="X458" s="198"/>
      <c r="Y458" s="198"/>
      <c r="Z458" s="198"/>
      <c r="AA458" s="198"/>
      <c r="AB458" s="198"/>
      <c r="AC458" s="198"/>
      <c r="AD458" s="198"/>
      <c r="AE458" s="198"/>
      <c r="AF458" s="198"/>
      <c r="AG458" s="198"/>
      <c r="AH458" s="198"/>
      <c r="AI458" s="198"/>
      <c r="AJ458" s="198"/>
      <c r="AK458" s="198"/>
      <c r="AL458" s="198"/>
      <c r="AM458" s="198"/>
      <c r="AN458" s="198"/>
      <c r="AO458" s="198"/>
      <c r="AP458" s="198"/>
      <c r="AQ458" s="198"/>
      <c r="AR458" s="198"/>
      <c r="AS458" s="198"/>
      <c r="AT458" s="198"/>
      <c r="AU458" s="198"/>
      <c r="AV458" s="198"/>
      <c r="AW458" s="198"/>
      <c r="AX458" s="198"/>
      <c r="AY458" s="198"/>
      <c r="AZ458" s="198"/>
      <c r="BA458" s="198"/>
      <c r="BB458" s="198"/>
      <c r="BC458" s="198"/>
      <c r="BD458" s="198"/>
      <c r="BE458" s="198"/>
      <c r="BF458" s="198"/>
      <c r="BG458" s="198"/>
      <c r="BH458" s="198"/>
      <c r="BI458" s="198"/>
      <c r="BJ458" s="198"/>
      <c r="BK458" s="198"/>
      <c r="BL458" s="198"/>
      <c r="BM458" s="198"/>
      <c r="BN458" s="198"/>
      <c r="BO458" s="198"/>
      <c r="BP458" s="198"/>
      <c r="BQ458" s="198"/>
      <c r="BR458" s="198"/>
      <c r="BS458" s="198"/>
      <c r="BT458" s="198"/>
      <c r="BU458" s="198"/>
      <c r="BV458" s="198"/>
      <c r="BW458" s="198"/>
      <c r="BX458" s="198"/>
      <c r="BY458" s="198"/>
      <c r="BZ458" s="198"/>
      <c r="CA458" s="198"/>
      <c r="CB458" s="198"/>
      <c r="CC458" s="198"/>
      <c r="CD458" s="198"/>
      <c r="CE458" s="198"/>
      <c r="CF458" s="198"/>
      <c r="CG458" s="198"/>
      <c r="CH458" s="198"/>
      <c r="CI458" s="198"/>
      <c r="CJ458" s="198"/>
      <c r="CK458" s="198"/>
      <c r="CL458" s="198"/>
      <c r="CM458" s="198"/>
      <c r="CN458" s="198"/>
      <c r="CO458" s="198"/>
      <c r="CP458" s="198"/>
      <c r="CQ458" s="198"/>
      <c r="CR458" s="198"/>
      <c r="CS458" s="198"/>
      <c r="CT458" s="198"/>
      <c r="CU458" s="198"/>
      <c r="CV458" s="198"/>
      <c r="CW458" s="198"/>
      <c r="CX458" s="198"/>
      <c r="CY458" s="198"/>
      <c r="CZ458" s="198"/>
      <c r="DA458" s="198"/>
      <c r="DB458" s="198"/>
      <c r="DC458" s="198"/>
      <c r="DD458" s="198"/>
      <c r="DE458" s="198"/>
      <c r="DF458" s="198"/>
      <c r="DG458" s="198"/>
      <c r="DH458" s="198"/>
      <c r="DI458" s="198"/>
      <c r="DJ458" s="198"/>
      <c r="DK458" s="198"/>
      <c r="DL458" s="198"/>
      <c r="DM458" s="198"/>
      <c r="DN458" s="198"/>
      <c r="DO458" s="198"/>
      <c r="DP458" s="198"/>
      <c r="DQ458" s="198"/>
      <c r="DR458" s="198"/>
      <c r="DS458" s="198"/>
      <c r="DT458" s="198"/>
      <c r="DU458" s="198"/>
      <c r="DV458" s="198"/>
      <c r="DW458" s="198"/>
      <c r="DX458" s="198"/>
      <c r="DY458" s="198"/>
      <c r="DZ458" s="198"/>
      <c r="EA458" s="198"/>
      <c r="EB458" s="198"/>
      <c r="EC458" s="198"/>
      <c r="ED458" s="198"/>
      <c r="EE458" s="198"/>
      <c r="EF458" s="198"/>
      <c r="EG458" s="198"/>
      <c r="EH458" s="198"/>
      <c r="EI458" s="198"/>
      <c r="EJ458" s="198"/>
      <c r="EK458" s="198"/>
      <c r="EL458" s="198"/>
      <c r="EM458" s="198"/>
      <c r="EN458" s="198"/>
      <c r="EO458" s="198"/>
      <c r="EP458" s="198"/>
      <c r="EQ458" s="198"/>
      <c r="ER458" s="198"/>
      <c r="ES458" s="198"/>
      <c r="ET458" s="198"/>
      <c r="EU458" s="198"/>
      <c r="EV458" s="198"/>
      <c r="EW458" s="198"/>
      <c r="EX458" s="198"/>
      <c r="EY458" s="198"/>
      <c r="EZ458" s="198"/>
      <c r="FA458" s="198"/>
      <c r="FB458" s="198"/>
      <c r="FC458" s="198"/>
      <c r="FD458" s="198"/>
      <c r="FE458" s="198"/>
      <c r="FF458" s="198"/>
      <c r="FG458" s="198"/>
      <c r="FH458" s="198"/>
      <c r="FI458" s="198"/>
      <c r="FJ458" s="198"/>
      <c r="FK458" s="198"/>
      <c r="FL458" s="198"/>
      <c r="FM458" s="198"/>
      <c r="FN458" s="198"/>
      <c r="FO458" s="198"/>
      <c r="FP458" s="198"/>
      <c r="FQ458" s="198"/>
      <c r="FR458" s="198"/>
      <c r="FS458" s="198"/>
      <c r="FT458" s="198"/>
      <c r="FU458" s="198"/>
      <c r="FV458" s="198"/>
      <c r="FW458" s="198"/>
    </row>
    <row r="459" spans="1:179" s="200" customFormat="1" ht="30" x14ac:dyDescent="0.25">
      <c r="A459" s="194">
        <f t="shared" si="6"/>
        <v>444</v>
      </c>
      <c r="B459" s="201" t="s">
        <v>359</v>
      </c>
      <c r="C459" s="196" t="s">
        <v>238</v>
      </c>
      <c r="D459" s="202">
        <v>0</v>
      </c>
      <c r="E459" s="202"/>
      <c r="F459" s="202">
        <v>0</v>
      </c>
      <c r="G459" s="202">
        <v>2014</v>
      </c>
      <c r="H459" s="202">
        <v>2015</v>
      </c>
      <c r="I459" s="202" t="s">
        <v>294</v>
      </c>
      <c r="J459" s="202" t="s">
        <v>294</v>
      </c>
      <c r="K459" s="202" t="s">
        <v>294</v>
      </c>
      <c r="L459" s="202" t="s">
        <v>294</v>
      </c>
      <c r="M459" s="198"/>
      <c r="N459" s="198"/>
      <c r="O459" s="198"/>
      <c r="P459" s="198"/>
      <c r="Q459" s="198"/>
      <c r="R459" s="198"/>
      <c r="S459" s="198"/>
      <c r="T459" s="198"/>
      <c r="U459" s="198"/>
      <c r="V459" s="198"/>
      <c r="W459" s="198"/>
      <c r="X459" s="198"/>
      <c r="Y459" s="198"/>
      <c r="Z459" s="198"/>
      <c r="AA459" s="198"/>
      <c r="AB459" s="198"/>
      <c r="AC459" s="198"/>
      <c r="AD459" s="198"/>
      <c r="AE459" s="198"/>
      <c r="AF459" s="198"/>
      <c r="AG459" s="198"/>
      <c r="AH459" s="198"/>
      <c r="AI459" s="198"/>
      <c r="AJ459" s="198"/>
      <c r="AK459" s="198"/>
      <c r="AL459" s="198"/>
      <c r="AM459" s="198"/>
      <c r="AN459" s="198"/>
      <c r="AO459" s="198"/>
      <c r="AP459" s="198"/>
      <c r="AQ459" s="198"/>
      <c r="AR459" s="198"/>
      <c r="AS459" s="198"/>
      <c r="AT459" s="198"/>
      <c r="AU459" s="198"/>
      <c r="AV459" s="198"/>
      <c r="AW459" s="198"/>
      <c r="AX459" s="198"/>
      <c r="AY459" s="198"/>
      <c r="AZ459" s="198"/>
      <c r="BA459" s="198"/>
      <c r="BB459" s="198"/>
      <c r="BC459" s="198"/>
      <c r="BD459" s="198"/>
      <c r="BE459" s="198"/>
      <c r="BF459" s="198"/>
      <c r="BG459" s="198"/>
      <c r="BH459" s="198"/>
      <c r="BI459" s="198"/>
      <c r="BJ459" s="198"/>
      <c r="BK459" s="198"/>
      <c r="BL459" s="198"/>
      <c r="BM459" s="198"/>
      <c r="BN459" s="198"/>
      <c r="BO459" s="198"/>
      <c r="BP459" s="198"/>
      <c r="BQ459" s="198"/>
      <c r="BR459" s="198"/>
      <c r="BS459" s="198"/>
      <c r="BT459" s="198"/>
      <c r="BU459" s="198"/>
      <c r="BV459" s="198"/>
      <c r="BW459" s="198"/>
      <c r="BX459" s="198"/>
      <c r="BY459" s="198"/>
      <c r="BZ459" s="198"/>
      <c r="CA459" s="198"/>
      <c r="CB459" s="198"/>
      <c r="CC459" s="198"/>
      <c r="CD459" s="198"/>
      <c r="CE459" s="198"/>
      <c r="CF459" s="198"/>
      <c r="CG459" s="198"/>
      <c r="CH459" s="198"/>
      <c r="CI459" s="198"/>
      <c r="CJ459" s="198"/>
      <c r="CK459" s="198"/>
      <c r="CL459" s="198"/>
      <c r="CM459" s="198"/>
      <c r="CN459" s="198"/>
      <c r="CO459" s="198"/>
      <c r="CP459" s="198"/>
      <c r="CQ459" s="198"/>
      <c r="CR459" s="198"/>
      <c r="CS459" s="198"/>
      <c r="CT459" s="198"/>
      <c r="CU459" s="198"/>
      <c r="CV459" s="198"/>
      <c r="CW459" s="198"/>
      <c r="CX459" s="198"/>
      <c r="CY459" s="198"/>
      <c r="CZ459" s="198"/>
      <c r="DA459" s="198"/>
      <c r="DB459" s="198"/>
      <c r="DC459" s="198"/>
      <c r="DD459" s="198"/>
      <c r="DE459" s="198"/>
      <c r="DF459" s="198"/>
      <c r="DG459" s="198"/>
      <c r="DH459" s="198"/>
      <c r="DI459" s="198"/>
      <c r="DJ459" s="198"/>
      <c r="DK459" s="198"/>
      <c r="DL459" s="198"/>
      <c r="DM459" s="198"/>
      <c r="DN459" s="198"/>
      <c r="DO459" s="198"/>
      <c r="DP459" s="198"/>
      <c r="DQ459" s="198"/>
      <c r="DR459" s="198"/>
      <c r="DS459" s="198"/>
      <c r="DT459" s="198"/>
      <c r="DU459" s="198"/>
      <c r="DV459" s="198"/>
      <c r="DW459" s="198"/>
      <c r="DX459" s="198"/>
      <c r="DY459" s="198"/>
      <c r="DZ459" s="198"/>
      <c r="EA459" s="198"/>
      <c r="EB459" s="198"/>
      <c r="EC459" s="198"/>
      <c r="ED459" s="198"/>
      <c r="EE459" s="198"/>
      <c r="EF459" s="198"/>
      <c r="EG459" s="198"/>
      <c r="EH459" s="198"/>
      <c r="EI459" s="198"/>
      <c r="EJ459" s="198"/>
      <c r="EK459" s="198"/>
      <c r="EL459" s="198"/>
      <c r="EM459" s="198"/>
      <c r="EN459" s="198"/>
      <c r="EO459" s="198"/>
      <c r="EP459" s="198"/>
      <c r="EQ459" s="198"/>
      <c r="ER459" s="198"/>
      <c r="ES459" s="198"/>
      <c r="ET459" s="198"/>
      <c r="EU459" s="198"/>
      <c r="EV459" s="198"/>
      <c r="EW459" s="198"/>
      <c r="EX459" s="198"/>
      <c r="EY459" s="198"/>
      <c r="EZ459" s="198"/>
      <c r="FA459" s="198"/>
      <c r="FB459" s="198"/>
      <c r="FC459" s="198"/>
      <c r="FD459" s="198"/>
      <c r="FE459" s="198"/>
      <c r="FF459" s="198"/>
      <c r="FG459" s="198"/>
      <c r="FH459" s="198"/>
      <c r="FI459" s="198"/>
      <c r="FJ459" s="198"/>
      <c r="FK459" s="198"/>
      <c r="FL459" s="198"/>
      <c r="FM459" s="198"/>
      <c r="FN459" s="198"/>
      <c r="FO459" s="198"/>
      <c r="FP459" s="198"/>
      <c r="FQ459" s="198"/>
      <c r="FR459" s="198"/>
      <c r="FS459" s="198"/>
      <c r="FT459" s="198"/>
      <c r="FU459" s="198"/>
      <c r="FV459" s="198"/>
      <c r="FW459" s="198"/>
    </row>
    <row r="460" spans="1:179" s="200" customFormat="1" ht="45" x14ac:dyDescent="0.25">
      <c r="A460" s="194">
        <f t="shared" si="6"/>
        <v>445</v>
      </c>
      <c r="B460" s="201" t="s">
        <v>360</v>
      </c>
      <c r="C460" s="196" t="s">
        <v>238</v>
      </c>
      <c r="D460" s="202">
        <v>0</v>
      </c>
      <c r="E460" s="202"/>
      <c r="F460" s="202">
        <v>0</v>
      </c>
      <c r="G460" s="202">
        <v>2014</v>
      </c>
      <c r="H460" s="202">
        <v>2015</v>
      </c>
      <c r="I460" s="202" t="s">
        <v>294</v>
      </c>
      <c r="J460" s="202" t="s">
        <v>294</v>
      </c>
      <c r="K460" s="202" t="s">
        <v>294</v>
      </c>
      <c r="L460" s="202" t="s">
        <v>294</v>
      </c>
      <c r="M460" s="198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8"/>
      <c r="Y460" s="198"/>
      <c r="Z460" s="198"/>
      <c r="AA460" s="198"/>
      <c r="AB460" s="198"/>
      <c r="AC460" s="198"/>
      <c r="AD460" s="198"/>
      <c r="AE460" s="198"/>
      <c r="AF460" s="198"/>
      <c r="AG460" s="198"/>
      <c r="AH460" s="198"/>
      <c r="AI460" s="198"/>
      <c r="AJ460" s="198"/>
      <c r="AK460" s="198"/>
      <c r="AL460" s="198"/>
      <c r="AM460" s="198"/>
      <c r="AN460" s="198"/>
      <c r="AO460" s="198"/>
      <c r="AP460" s="198"/>
      <c r="AQ460" s="198"/>
      <c r="AR460" s="198"/>
      <c r="AS460" s="198"/>
      <c r="AT460" s="198"/>
      <c r="AU460" s="198"/>
      <c r="AV460" s="198"/>
      <c r="AW460" s="198"/>
      <c r="AX460" s="198"/>
      <c r="AY460" s="198"/>
      <c r="AZ460" s="198"/>
      <c r="BA460" s="198"/>
      <c r="BB460" s="198"/>
      <c r="BC460" s="198"/>
      <c r="BD460" s="198"/>
      <c r="BE460" s="198"/>
      <c r="BF460" s="198"/>
      <c r="BG460" s="198"/>
      <c r="BH460" s="198"/>
      <c r="BI460" s="198"/>
      <c r="BJ460" s="198"/>
      <c r="BK460" s="198"/>
      <c r="BL460" s="198"/>
      <c r="BM460" s="198"/>
      <c r="BN460" s="198"/>
      <c r="BO460" s="198"/>
      <c r="BP460" s="198"/>
      <c r="BQ460" s="198"/>
      <c r="BR460" s="198"/>
      <c r="BS460" s="198"/>
      <c r="BT460" s="198"/>
      <c r="BU460" s="198"/>
      <c r="BV460" s="198"/>
      <c r="BW460" s="198"/>
      <c r="BX460" s="198"/>
      <c r="BY460" s="198"/>
      <c r="BZ460" s="198"/>
      <c r="CA460" s="198"/>
      <c r="CB460" s="198"/>
      <c r="CC460" s="198"/>
      <c r="CD460" s="198"/>
      <c r="CE460" s="198"/>
      <c r="CF460" s="198"/>
      <c r="CG460" s="198"/>
      <c r="CH460" s="198"/>
      <c r="CI460" s="198"/>
      <c r="CJ460" s="198"/>
      <c r="CK460" s="198"/>
      <c r="CL460" s="198"/>
      <c r="CM460" s="198"/>
      <c r="CN460" s="198"/>
      <c r="CO460" s="198"/>
      <c r="CP460" s="198"/>
      <c r="CQ460" s="198"/>
      <c r="CR460" s="198"/>
      <c r="CS460" s="198"/>
      <c r="CT460" s="198"/>
      <c r="CU460" s="198"/>
      <c r="CV460" s="198"/>
      <c r="CW460" s="198"/>
      <c r="CX460" s="198"/>
      <c r="CY460" s="198"/>
      <c r="CZ460" s="198"/>
      <c r="DA460" s="198"/>
      <c r="DB460" s="198"/>
      <c r="DC460" s="198"/>
      <c r="DD460" s="198"/>
      <c r="DE460" s="198"/>
      <c r="DF460" s="198"/>
      <c r="DG460" s="198"/>
      <c r="DH460" s="198"/>
      <c r="DI460" s="198"/>
      <c r="DJ460" s="198"/>
      <c r="DK460" s="198"/>
      <c r="DL460" s="198"/>
      <c r="DM460" s="198"/>
      <c r="DN460" s="198"/>
      <c r="DO460" s="198"/>
      <c r="DP460" s="198"/>
      <c r="DQ460" s="198"/>
      <c r="DR460" s="198"/>
      <c r="DS460" s="198"/>
      <c r="DT460" s="198"/>
      <c r="DU460" s="198"/>
      <c r="DV460" s="198"/>
      <c r="DW460" s="198"/>
      <c r="DX460" s="198"/>
      <c r="DY460" s="198"/>
      <c r="DZ460" s="198"/>
      <c r="EA460" s="198"/>
      <c r="EB460" s="198"/>
      <c r="EC460" s="198"/>
      <c r="ED460" s="198"/>
      <c r="EE460" s="198"/>
      <c r="EF460" s="198"/>
      <c r="EG460" s="198"/>
      <c r="EH460" s="198"/>
      <c r="EI460" s="198"/>
      <c r="EJ460" s="198"/>
      <c r="EK460" s="198"/>
      <c r="EL460" s="198"/>
      <c r="EM460" s="198"/>
      <c r="EN460" s="198"/>
      <c r="EO460" s="198"/>
      <c r="EP460" s="198"/>
      <c r="EQ460" s="198"/>
      <c r="ER460" s="198"/>
      <c r="ES460" s="198"/>
      <c r="ET460" s="198"/>
      <c r="EU460" s="198"/>
      <c r="EV460" s="198"/>
      <c r="EW460" s="198"/>
      <c r="EX460" s="198"/>
      <c r="EY460" s="198"/>
      <c r="EZ460" s="198"/>
      <c r="FA460" s="198"/>
      <c r="FB460" s="198"/>
      <c r="FC460" s="198"/>
      <c r="FD460" s="198"/>
      <c r="FE460" s="198"/>
      <c r="FF460" s="198"/>
      <c r="FG460" s="198"/>
      <c r="FH460" s="198"/>
      <c r="FI460" s="198"/>
      <c r="FJ460" s="198"/>
      <c r="FK460" s="198"/>
      <c r="FL460" s="198"/>
      <c r="FM460" s="198"/>
      <c r="FN460" s="198"/>
      <c r="FO460" s="198"/>
      <c r="FP460" s="198"/>
      <c r="FQ460" s="198"/>
      <c r="FR460" s="198"/>
      <c r="FS460" s="198"/>
      <c r="FT460" s="198"/>
      <c r="FU460" s="198"/>
      <c r="FV460" s="198"/>
      <c r="FW460" s="198"/>
    </row>
    <row r="461" spans="1:179" s="200" customFormat="1" ht="30" x14ac:dyDescent="0.25">
      <c r="A461" s="194">
        <f t="shared" si="6"/>
        <v>446</v>
      </c>
      <c r="B461" s="201" t="s">
        <v>361</v>
      </c>
      <c r="C461" s="196" t="s">
        <v>238</v>
      </c>
      <c r="D461" s="202">
        <v>0</v>
      </c>
      <c r="E461" s="202"/>
      <c r="F461" s="202">
        <v>0</v>
      </c>
      <c r="G461" s="202">
        <v>2014</v>
      </c>
      <c r="H461" s="202">
        <v>2015</v>
      </c>
      <c r="I461" s="202" t="s">
        <v>294</v>
      </c>
      <c r="J461" s="202" t="s">
        <v>294</v>
      </c>
      <c r="K461" s="202" t="s">
        <v>294</v>
      </c>
      <c r="L461" s="202" t="s">
        <v>294</v>
      </c>
      <c r="M461" s="198"/>
      <c r="N461" s="198"/>
      <c r="O461" s="198"/>
      <c r="P461" s="198"/>
      <c r="Q461" s="198"/>
      <c r="R461" s="198"/>
      <c r="S461" s="198"/>
      <c r="T461" s="198"/>
      <c r="U461" s="198"/>
      <c r="V461" s="198"/>
      <c r="W461" s="198"/>
      <c r="X461" s="198"/>
      <c r="Y461" s="198"/>
      <c r="Z461" s="198"/>
      <c r="AA461" s="198"/>
      <c r="AB461" s="198"/>
      <c r="AC461" s="198"/>
      <c r="AD461" s="198"/>
      <c r="AE461" s="198"/>
      <c r="AF461" s="198"/>
      <c r="AG461" s="198"/>
      <c r="AH461" s="198"/>
      <c r="AI461" s="198"/>
      <c r="AJ461" s="198"/>
      <c r="AK461" s="198"/>
      <c r="AL461" s="198"/>
      <c r="AM461" s="198"/>
      <c r="AN461" s="198"/>
      <c r="AO461" s="198"/>
      <c r="AP461" s="198"/>
      <c r="AQ461" s="198"/>
      <c r="AR461" s="198"/>
      <c r="AS461" s="198"/>
      <c r="AT461" s="198"/>
      <c r="AU461" s="198"/>
      <c r="AV461" s="198"/>
      <c r="AW461" s="198"/>
      <c r="AX461" s="198"/>
      <c r="AY461" s="198"/>
      <c r="AZ461" s="198"/>
      <c r="BA461" s="198"/>
      <c r="BB461" s="198"/>
      <c r="BC461" s="198"/>
      <c r="BD461" s="198"/>
      <c r="BE461" s="198"/>
      <c r="BF461" s="198"/>
      <c r="BG461" s="198"/>
      <c r="BH461" s="198"/>
      <c r="BI461" s="198"/>
      <c r="BJ461" s="198"/>
      <c r="BK461" s="198"/>
      <c r="BL461" s="198"/>
      <c r="BM461" s="198"/>
      <c r="BN461" s="198"/>
      <c r="BO461" s="198"/>
      <c r="BP461" s="198"/>
      <c r="BQ461" s="198"/>
      <c r="BR461" s="198"/>
      <c r="BS461" s="198"/>
      <c r="BT461" s="198"/>
      <c r="BU461" s="198"/>
      <c r="BV461" s="198"/>
      <c r="BW461" s="198"/>
      <c r="BX461" s="198"/>
      <c r="BY461" s="198"/>
      <c r="BZ461" s="198"/>
      <c r="CA461" s="198"/>
      <c r="CB461" s="198"/>
      <c r="CC461" s="198"/>
      <c r="CD461" s="198"/>
      <c r="CE461" s="198"/>
      <c r="CF461" s="198"/>
      <c r="CG461" s="198"/>
      <c r="CH461" s="198"/>
      <c r="CI461" s="198"/>
      <c r="CJ461" s="198"/>
      <c r="CK461" s="198"/>
      <c r="CL461" s="198"/>
      <c r="CM461" s="198"/>
      <c r="CN461" s="198"/>
      <c r="CO461" s="198"/>
      <c r="CP461" s="198"/>
      <c r="CQ461" s="198"/>
      <c r="CR461" s="198"/>
      <c r="CS461" s="198"/>
      <c r="CT461" s="198"/>
      <c r="CU461" s="198"/>
      <c r="CV461" s="198"/>
      <c r="CW461" s="198"/>
      <c r="CX461" s="198"/>
      <c r="CY461" s="198"/>
      <c r="CZ461" s="198"/>
      <c r="DA461" s="198"/>
      <c r="DB461" s="198"/>
      <c r="DC461" s="198"/>
      <c r="DD461" s="198"/>
      <c r="DE461" s="198"/>
      <c r="DF461" s="198"/>
      <c r="DG461" s="198"/>
      <c r="DH461" s="198"/>
      <c r="DI461" s="198"/>
      <c r="DJ461" s="198"/>
      <c r="DK461" s="198"/>
      <c r="DL461" s="198"/>
      <c r="DM461" s="198"/>
      <c r="DN461" s="198"/>
      <c r="DO461" s="198"/>
      <c r="DP461" s="198"/>
      <c r="DQ461" s="198"/>
      <c r="DR461" s="198"/>
      <c r="DS461" s="198"/>
      <c r="DT461" s="198"/>
      <c r="DU461" s="198"/>
      <c r="DV461" s="198"/>
      <c r="DW461" s="198"/>
      <c r="DX461" s="198"/>
      <c r="DY461" s="198"/>
      <c r="DZ461" s="198"/>
      <c r="EA461" s="198"/>
      <c r="EB461" s="198"/>
      <c r="EC461" s="198"/>
      <c r="ED461" s="198"/>
      <c r="EE461" s="198"/>
      <c r="EF461" s="198"/>
      <c r="EG461" s="198"/>
      <c r="EH461" s="198"/>
      <c r="EI461" s="198"/>
      <c r="EJ461" s="198"/>
      <c r="EK461" s="198"/>
      <c r="EL461" s="198"/>
      <c r="EM461" s="198"/>
      <c r="EN461" s="198"/>
      <c r="EO461" s="198"/>
      <c r="EP461" s="198"/>
      <c r="EQ461" s="198"/>
      <c r="ER461" s="198"/>
      <c r="ES461" s="198"/>
      <c r="ET461" s="198"/>
      <c r="EU461" s="198"/>
      <c r="EV461" s="198"/>
      <c r="EW461" s="198"/>
      <c r="EX461" s="198"/>
      <c r="EY461" s="198"/>
      <c r="EZ461" s="198"/>
      <c r="FA461" s="198"/>
      <c r="FB461" s="198"/>
      <c r="FC461" s="198"/>
      <c r="FD461" s="198"/>
      <c r="FE461" s="198"/>
      <c r="FF461" s="198"/>
      <c r="FG461" s="198"/>
      <c r="FH461" s="198"/>
      <c r="FI461" s="198"/>
      <c r="FJ461" s="198"/>
      <c r="FK461" s="198"/>
      <c r="FL461" s="198"/>
      <c r="FM461" s="198"/>
      <c r="FN461" s="198"/>
      <c r="FO461" s="198"/>
      <c r="FP461" s="198"/>
      <c r="FQ461" s="198"/>
      <c r="FR461" s="198"/>
      <c r="FS461" s="198"/>
      <c r="FT461" s="198"/>
      <c r="FU461" s="198"/>
      <c r="FV461" s="198"/>
      <c r="FW461" s="198"/>
    </row>
    <row r="462" spans="1:179" s="200" customFormat="1" ht="45" x14ac:dyDescent="0.25">
      <c r="A462" s="194">
        <f t="shared" si="6"/>
        <v>447</v>
      </c>
      <c r="B462" s="201" t="s">
        <v>362</v>
      </c>
      <c r="C462" s="196" t="s">
        <v>238</v>
      </c>
      <c r="D462" s="202">
        <v>0</v>
      </c>
      <c r="E462" s="202"/>
      <c r="F462" s="202">
        <v>0</v>
      </c>
      <c r="G462" s="202">
        <v>2014</v>
      </c>
      <c r="H462" s="202">
        <v>2015</v>
      </c>
      <c r="I462" s="202" t="s">
        <v>294</v>
      </c>
      <c r="J462" s="202" t="s">
        <v>294</v>
      </c>
      <c r="K462" s="202" t="s">
        <v>294</v>
      </c>
      <c r="L462" s="202" t="s">
        <v>294</v>
      </c>
      <c r="M462" s="198"/>
      <c r="N462" s="198"/>
      <c r="O462" s="198"/>
      <c r="P462" s="198"/>
      <c r="Q462" s="198"/>
      <c r="R462" s="198"/>
      <c r="S462" s="198"/>
      <c r="T462" s="198"/>
      <c r="U462" s="198"/>
      <c r="V462" s="198"/>
      <c r="W462" s="198"/>
      <c r="X462" s="198"/>
      <c r="Y462" s="198"/>
      <c r="Z462" s="198"/>
      <c r="AA462" s="198"/>
      <c r="AB462" s="198"/>
      <c r="AC462" s="198"/>
      <c r="AD462" s="198"/>
      <c r="AE462" s="198"/>
      <c r="AF462" s="198"/>
      <c r="AG462" s="198"/>
      <c r="AH462" s="198"/>
      <c r="AI462" s="198"/>
      <c r="AJ462" s="198"/>
      <c r="AK462" s="198"/>
      <c r="AL462" s="198"/>
      <c r="AM462" s="198"/>
      <c r="AN462" s="198"/>
      <c r="AO462" s="198"/>
      <c r="AP462" s="198"/>
      <c r="AQ462" s="198"/>
      <c r="AR462" s="198"/>
      <c r="AS462" s="198"/>
      <c r="AT462" s="198"/>
      <c r="AU462" s="198"/>
      <c r="AV462" s="198"/>
      <c r="AW462" s="198"/>
      <c r="AX462" s="198"/>
      <c r="AY462" s="198"/>
      <c r="AZ462" s="198"/>
      <c r="BA462" s="198"/>
      <c r="BB462" s="198"/>
      <c r="BC462" s="198"/>
      <c r="BD462" s="198"/>
      <c r="BE462" s="198"/>
      <c r="BF462" s="198"/>
      <c r="BG462" s="198"/>
      <c r="BH462" s="198"/>
      <c r="BI462" s="198"/>
      <c r="BJ462" s="198"/>
      <c r="BK462" s="198"/>
      <c r="BL462" s="198"/>
      <c r="BM462" s="198"/>
      <c r="BN462" s="198"/>
      <c r="BO462" s="198"/>
      <c r="BP462" s="198"/>
      <c r="BQ462" s="198"/>
      <c r="BR462" s="198"/>
      <c r="BS462" s="198"/>
      <c r="BT462" s="198"/>
      <c r="BU462" s="198"/>
      <c r="BV462" s="198"/>
      <c r="BW462" s="198"/>
      <c r="BX462" s="198"/>
      <c r="BY462" s="198"/>
      <c r="BZ462" s="198"/>
      <c r="CA462" s="198"/>
      <c r="CB462" s="198"/>
      <c r="CC462" s="198"/>
      <c r="CD462" s="198"/>
      <c r="CE462" s="198"/>
      <c r="CF462" s="198"/>
      <c r="CG462" s="198"/>
      <c r="CH462" s="198"/>
      <c r="CI462" s="198"/>
      <c r="CJ462" s="198"/>
      <c r="CK462" s="198"/>
      <c r="CL462" s="198"/>
      <c r="CM462" s="198"/>
      <c r="CN462" s="198"/>
      <c r="CO462" s="198"/>
      <c r="CP462" s="198"/>
      <c r="CQ462" s="198"/>
      <c r="CR462" s="198"/>
      <c r="CS462" s="198"/>
      <c r="CT462" s="198"/>
      <c r="CU462" s="198"/>
      <c r="CV462" s="198"/>
      <c r="CW462" s="198"/>
      <c r="CX462" s="198"/>
      <c r="CY462" s="198"/>
      <c r="CZ462" s="198"/>
      <c r="DA462" s="198"/>
      <c r="DB462" s="198"/>
      <c r="DC462" s="198"/>
      <c r="DD462" s="198"/>
      <c r="DE462" s="198"/>
      <c r="DF462" s="198"/>
      <c r="DG462" s="198"/>
      <c r="DH462" s="198"/>
      <c r="DI462" s="198"/>
      <c r="DJ462" s="198"/>
      <c r="DK462" s="198"/>
      <c r="DL462" s="198"/>
      <c r="DM462" s="198"/>
      <c r="DN462" s="198"/>
      <c r="DO462" s="198"/>
      <c r="DP462" s="198"/>
      <c r="DQ462" s="198"/>
      <c r="DR462" s="198"/>
      <c r="DS462" s="198"/>
      <c r="DT462" s="198"/>
      <c r="DU462" s="198"/>
      <c r="DV462" s="198"/>
      <c r="DW462" s="198"/>
      <c r="DX462" s="198"/>
      <c r="DY462" s="198"/>
      <c r="DZ462" s="198"/>
      <c r="EA462" s="198"/>
      <c r="EB462" s="198"/>
      <c r="EC462" s="198"/>
      <c r="ED462" s="198"/>
      <c r="EE462" s="198"/>
      <c r="EF462" s="198"/>
      <c r="EG462" s="198"/>
      <c r="EH462" s="198"/>
      <c r="EI462" s="198"/>
      <c r="EJ462" s="198"/>
      <c r="EK462" s="198"/>
      <c r="EL462" s="198"/>
      <c r="EM462" s="198"/>
      <c r="EN462" s="198"/>
      <c r="EO462" s="198"/>
      <c r="EP462" s="198"/>
      <c r="EQ462" s="198"/>
      <c r="ER462" s="198"/>
      <c r="ES462" s="198"/>
      <c r="ET462" s="198"/>
      <c r="EU462" s="198"/>
      <c r="EV462" s="198"/>
      <c r="EW462" s="198"/>
      <c r="EX462" s="198"/>
      <c r="EY462" s="198"/>
      <c r="EZ462" s="198"/>
      <c r="FA462" s="198"/>
      <c r="FB462" s="198"/>
      <c r="FC462" s="198"/>
      <c r="FD462" s="198"/>
      <c r="FE462" s="198"/>
      <c r="FF462" s="198"/>
      <c r="FG462" s="198"/>
      <c r="FH462" s="198"/>
      <c r="FI462" s="198"/>
      <c r="FJ462" s="198"/>
      <c r="FK462" s="198"/>
      <c r="FL462" s="198"/>
      <c r="FM462" s="198"/>
      <c r="FN462" s="198"/>
      <c r="FO462" s="198"/>
      <c r="FP462" s="198"/>
      <c r="FQ462" s="198"/>
      <c r="FR462" s="198"/>
      <c r="FS462" s="198"/>
      <c r="FT462" s="198"/>
      <c r="FU462" s="198"/>
      <c r="FV462" s="198"/>
      <c r="FW462" s="198"/>
    </row>
    <row r="463" spans="1:179" s="200" customFormat="1" ht="30" x14ac:dyDescent="0.25">
      <c r="A463" s="194">
        <f t="shared" si="6"/>
        <v>448</v>
      </c>
      <c r="B463" s="201" t="s">
        <v>363</v>
      </c>
      <c r="C463" s="196" t="s">
        <v>238</v>
      </c>
      <c r="D463" s="202">
        <v>0</v>
      </c>
      <c r="E463" s="202"/>
      <c r="F463" s="202">
        <v>0</v>
      </c>
      <c r="G463" s="202">
        <v>2014</v>
      </c>
      <c r="H463" s="202">
        <v>2015</v>
      </c>
      <c r="I463" s="202" t="s">
        <v>294</v>
      </c>
      <c r="J463" s="202" t="s">
        <v>294</v>
      </c>
      <c r="K463" s="202" t="s">
        <v>294</v>
      </c>
      <c r="L463" s="202" t="s">
        <v>294</v>
      </c>
      <c r="M463" s="198"/>
      <c r="N463" s="198"/>
      <c r="O463" s="198"/>
      <c r="P463" s="198"/>
      <c r="Q463" s="198"/>
      <c r="R463" s="198"/>
      <c r="S463" s="198"/>
      <c r="T463" s="198"/>
      <c r="U463" s="198"/>
      <c r="V463" s="198"/>
      <c r="W463" s="198"/>
      <c r="X463" s="198"/>
      <c r="Y463" s="198"/>
      <c r="Z463" s="198"/>
      <c r="AA463" s="198"/>
      <c r="AB463" s="198"/>
      <c r="AC463" s="198"/>
      <c r="AD463" s="198"/>
      <c r="AE463" s="198"/>
      <c r="AF463" s="198"/>
      <c r="AG463" s="198"/>
      <c r="AH463" s="198"/>
      <c r="AI463" s="198"/>
      <c r="AJ463" s="198"/>
      <c r="AK463" s="198"/>
      <c r="AL463" s="198"/>
      <c r="AM463" s="198"/>
      <c r="AN463" s="198"/>
      <c r="AO463" s="198"/>
      <c r="AP463" s="198"/>
      <c r="AQ463" s="198"/>
      <c r="AR463" s="198"/>
      <c r="AS463" s="198"/>
      <c r="AT463" s="198"/>
      <c r="AU463" s="198"/>
      <c r="AV463" s="198"/>
      <c r="AW463" s="198"/>
      <c r="AX463" s="198"/>
      <c r="AY463" s="198"/>
      <c r="AZ463" s="198"/>
      <c r="BA463" s="198"/>
      <c r="BB463" s="198"/>
      <c r="BC463" s="198"/>
      <c r="BD463" s="198"/>
      <c r="BE463" s="198"/>
      <c r="BF463" s="198"/>
      <c r="BG463" s="198"/>
      <c r="BH463" s="198"/>
      <c r="BI463" s="198"/>
      <c r="BJ463" s="198"/>
      <c r="BK463" s="198"/>
      <c r="BL463" s="198"/>
      <c r="BM463" s="198"/>
      <c r="BN463" s="198"/>
      <c r="BO463" s="198"/>
      <c r="BP463" s="198"/>
      <c r="BQ463" s="198"/>
      <c r="BR463" s="198"/>
      <c r="BS463" s="198"/>
      <c r="BT463" s="198"/>
      <c r="BU463" s="198"/>
      <c r="BV463" s="198"/>
      <c r="BW463" s="198"/>
      <c r="BX463" s="198"/>
      <c r="BY463" s="198"/>
      <c r="BZ463" s="198"/>
      <c r="CA463" s="198"/>
      <c r="CB463" s="198"/>
      <c r="CC463" s="198"/>
      <c r="CD463" s="198"/>
      <c r="CE463" s="198"/>
      <c r="CF463" s="198"/>
      <c r="CG463" s="198"/>
      <c r="CH463" s="198"/>
      <c r="CI463" s="198"/>
      <c r="CJ463" s="198"/>
      <c r="CK463" s="198"/>
      <c r="CL463" s="198"/>
      <c r="CM463" s="198"/>
      <c r="CN463" s="198"/>
      <c r="CO463" s="198"/>
      <c r="CP463" s="198"/>
      <c r="CQ463" s="198"/>
      <c r="CR463" s="198"/>
      <c r="CS463" s="198"/>
      <c r="CT463" s="198"/>
      <c r="CU463" s="198"/>
      <c r="CV463" s="198"/>
      <c r="CW463" s="198"/>
      <c r="CX463" s="198"/>
      <c r="CY463" s="198"/>
      <c r="CZ463" s="198"/>
      <c r="DA463" s="198"/>
      <c r="DB463" s="198"/>
      <c r="DC463" s="198"/>
      <c r="DD463" s="198"/>
      <c r="DE463" s="198"/>
      <c r="DF463" s="198"/>
      <c r="DG463" s="198"/>
      <c r="DH463" s="198"/>
      <c r="DI463" s="198"/>
      <c r="DJ463" s="198"/>
      <c r="DK463" s="198"/>
      <c r="DL463" s="198"/>
      <c r="DM463" s="198"/>
      <c r="DN463" s="198"/>
      <c r="DO463" s="198"/>
      <c r="DP463" s="198"/>
      <c r="DQ463" s="198"/>
      <c r="DR463" s="198"/>
      <c r="DS463" s="198"/>
      <c r="DT463" s="198"/>
      <c r="DU463" s="198"/>
      <c r="DV463" s="198"/>
      <c r="DW463" s="198"/>
      <c r="DX463" s="198"/>
      <c r="DY463" s="198"/>
      <c r="DZ463" s="198"/>
      <c r="EA463" s="198"/>
      <c r="EB463" s="198"/>
      <c r="EC463" s="198"/>
      <c r="ED463" s="198"/>
      <c r="EE463" s="198"/>
      <c r="EF463" s="198"/>
      <c r="EG463" s="198"/>
      <c r="EH463" s="198"/>
      <c r="EI463" s="198"/>
      <c r="EJ463" s="198"/>
      <c r="EK463" s="198"/>
      <c r="EL463" s="198"/>
      <c r="EM463" s="198"/>
      <c r="EN463" s="198"/>
      <c r="EO463" s="198"/>
      <c r="EP463" s="198"/>
      <c r="EQ463" s="198"/>
      <c r="ER463" s="198"/>
      <c r="ES463" s="198"/>
      <c r="ET463" s="198"/>
      <c r="EU463" s="198"/>
      <c r="EV463" s="198"/>
      <c r="EW463" s="198"/>
      <c r="EX463" s="198"/>
      <c r="EY463" s="198"/>
      <c r="EZ463" s="198"/>
      <c r="FA463" s="198"/>
      <c r="FB463" s="198"/>
      <c r="FC463" s="198"/>
      <c r="FD463" s="198"/>
      <c r="FE463" s="198"/>
      <c r="FF463" s="198"/>
      <c r="FG463" s="198"/>
      <c r="FH463" s="198"/>
      <c r="FI463" s="198"/>
      <c r="FJ463" s="198"/>
      <c r="FK463" s="198"/>
      <c r="FL463" s="198"/>
      <c r="FM463" s="198"/>
      <c r="FN463" s="198"/>
      <c r="FO463" s="198"/>
      <c r="FP463" s="198"/>
      <c r="FQ463" s="198"/>
      <c r="FR463" s="198"/>
      <c r="FS463" s="198"/>
      <c r="FT463" s="198"/>
      <c r="FU463" s="198"/>
      <c r="FV463" s="198"/>
      <c r="FW463" s="198"/>
    </row>
    <row r="464" spans="1:179" s="200" customFormat="1" ht="30" x14ac:dyDescent="0.25">
      <c r="A464" s="194">
        <f t="shared" si="6"/>
        <v>449</v>
      </c>
      <c r="B464" s="201" t="s">
        <v>364</v>
      </c>
      <c r="C464" s="196" t="s">
        <v>238</v>
      </c>
      <c r="D464" s="202">
        <v>0</v>
      </c>
      <c r="E464" s="202"/>
      <c r="F464" s="202">
        <v>0</v>
      </c>
      <c r="G464" s="202">
        <v>2014</v>
      </c>
      <c r="H464" s="202">
        <v>2015</v>
      </c>
      <c r="I464" s="202" t="s">
        <v>294</v>
      </c>
      <c r="J464" s="202" t="s">
        <v>294</v>
      </c>
      <c r="K464" s="202" t="s">
        <v>294</v>
      </c>
      <c r="L464" s="202" t="s">
        <v>294</v>
      </c>
      <c r="M464" s="198"/>
      <c r="N464" s="198"/>
      <c r="O464" s="198"/>
      <c r="P464" s="198"/>
      <c r="Q464" s="198"/>
      <c r="R464" s="198"/>
      <c r="S464" s="198"/>
      <c r="T464" s="198"/>
      <c r="U464" s="198"/>
      <c r="V464" s="198"/>
      <c r="W464" s="198"/>
      <c r="X464" s="198"/>
      <c r="Y464" s="198"/>
      <c r="Z464" s="198"/>
      <c r="AA464" s="198"/>
      <c r="AB464" s="198"/>
      <c r="AC464" s="198"/>
      <c r="AD464" s="198"/>
      <c r="AE464" s="198"/>
      <c r="AF464" s="198"/>
      <c r="AG464" s="198"/>
      <c r="AH464" s="198"/>
      <c r="AI464" s="198"/>
      <c r="AJ464" s="198"/>
      <c r="AK464" s="198"/>
      <c r="AL464" s="198"/>
      <c r="AM464" s="198"/>
      <c r="AN464" s="198"/>
      <c r="AO464" s="198"/>
      <c r="AP464" s="198"/>
      <c r="AQ464" s="198"/>
      <c r="AR464" s="198"/>
      <c r="AS464" s="198"/>
      <c r="AT464" s="198"/>
      <c r="AU464" s="198"/>
      <c r="AV464" s="198"/>
      <c r="AW464" s="198"/>
      <c r="AX464" s="198"/>
      <c r="AY464" s="198"/>
      <c r="AZ464" s="198"/>
      <c r="BA464" s="198"/>
      <c r="BB464" s="198"/>
      <c r="BC464" s="198"/>
      <c r="BD464" s="198"/>
      <c r="BE464" s="198"/>
      <c r="BF464" s="198"/>
      <c r="BG464" s="198"/>
      <c r="BH464" s="198"/>
      <c r="BI464" s="198"/>
      <c r="BJ464" s="198"/>
      <c r="BK464" s="198"/>
      <c r="BL464" s="198"/>
      <c r="BM464" s="198"/>
      <c r="BN464" s="198"/>
      <c r="BO464" s="198"/>
      <c r="BP464" s="198"/>
      <c r="BQ464" s="198"/>
      <c r="BR464" s="198"/>
      <c r="BS464" s="198"/>
      <c r="BT464" s="198"/>
      <c r="BU464" s="198"/>
      <c r="BV464" s="198"/>
      <c r="BW464" s="198"/>
      <c r="BX464" s="198"/>
      <c r="BY464" s="198"/>
      <c r="BZ464" s="198"/>
      <c r="CA464" s="198"/>
      <c r="CB464" s="198"/>
      <c r="CC464" s="198"/>
      <c r="CD464" s="198"/>
      <c r="CE464" s="198"/>
      <c r="CF464" s="198"/>
      <c r="CG464" s="198"/>
      <c r="CH464" s="198"/>
      <c r="CI464" s="198"/>
      <c r="CJ464" s="198"/>
      <c r="CK464" s="198"/>
      <c r="CL464" s="198"/>
      <c r="CM464" s="198"/>
      <c r="CN464" s="198"/>
      <c r="CO464" s="198"/>
      <c r="CP464" s="198"/>
      <c r="CQ464" s="198"/>
      <c r="CR464" s="198"/>
      <c r="CS464" s="198"/>
      <c r="CT464" s="198"/>
      <c r="CU464" s="198"/>
      <c r="CV464" s="198"/>
      <c r="CW464" s="198"/>
      <c r="CX464" s="198"/>
      <c r="CY464" s="198"/>
      <c r="CZ464" s="198"/>
      <c r="DA464" s="198"/>
      <c r="DB464" s="198"/>
      <c r="DC464" s="198"/>
      <c r="DD464" s="198"/>
      <c r="DE464" s="198"/>
      <c r="DF464" s="198"/>
      <c r="DG464" s="198"/>
      <c r="DH464" s="198"/>
      <c r="DI464" s="198"/>
      <c r="DJ464" s="198"/>
      <c r="DK464" s="198"/>
      <c r="DL464" s="198"/>
      <c r="DM464" s="198"/>
      <c r="DN464" s="198"/>
      <c r="DO464" s="198"/>
      <c r="DP464" s="198"/>
      <c r="DQ464" s="198"/>
      <c r="DR464" s="198"/>
      <c r="DS464" s="198"/>
      <c r="DT464" s="198"/>
      <c r="DU464" s="198"/>
      <c r="DV464" s="198"/>
      <c r="DW464" s="198"/>
      <c r="DX464" s="198"/>
      <c r="DY464" s="198"/>
      <c r="DZ464" s="198"/>
      <c r="EA464" s="198"/>
      <c r="EB464" s="198"/>
      <c r="EC464" s="198"/>
      <c r="ED464" s="198"/>
      <c r="EE464" s="198"/>
      <c r="EF464" s="198"/>
      <c r="EG464" s="198"/>
      <c r="EH464" s="198"/>
      <c r="EI464" s="198"/>
      <c r="EJ464" s="198"/>
      <c r="EK464" s="198"/>
      <c r="EL464" s="198"/>
      <c r="EM464" s="198"/>
      <c r="EN464" s="198"/>
      <c r="EO464" s="198"/>
      <c r="EP464" s="198"/>
      <c r="EQ464" s="198"/>
      <c r="ER464" s="198"/>
      <c r="ES464" s="198"/>
      <c r="ET464" s="198"/>
      <c r="EU464" s="198"/>
      <c r="EV464" s="198"/>
      <c r="EW464" s="198"/>
      <c r="EX464" s="198"/>
      <c r="EY464" s="198"/>
      <c r="EZ464" s="198"/>
      <c r="FA464" s="198"/>
      <c r="FB464" s="198"/>
      <c r="FC464" s="198"/>
      <c r="FD464" s="198"/>
      <c r="FE464" s="198"/>
      <c r="FF464" s="198"/>
      <c r="FG464" s="198"/>
      <c r="FH464" s="198"/>
      <c r="FI464" s="198"/>
      <c r="FJ464" s="198"/>
      <c r="FK464" s="198"/>
      <c r="FL464" s="198"/>
      <c r="FM464" s="198"/>
      <c r="FN464" s="198"/>
      <c r="FO464" s="198"/>
      <c r="FP464" s="198"/>
      <c r="FQ464" s="198"/>
      <c r="FR464" s="198"/>
      <c r="FS464" s="198"/>
      <c r="FT464" s="198"/>
      <c r="FU464" s="198"/>
      <c r="FV464" s="198"/>
      <c r="FW464" s="198"/>
    </row>
    <row r="465" spans="1:179" s="200" customFormat="1" ht="30" x14ac:dyDescent="0.25">
      <c r="A465" s="194">
        <f t="shared" si="6"/>
        <v>450</v>
      </c>
      <c r="B465" s="201" t="s">
        <v>365</v>
      </c>
      <c r="C465" s="196" t="s">
        <v>238</v>
      </c>
      <c r="D465" s="202">
        <v>0</v>
      </c>
      <c r="E465" s="202"/>
      <c r="F465" s="202">
        <v>0</v>
      </c>
      <c r="G465" s="202">
        <v>2014</v>
      </c>
      <c r="H465" s="202">
        <v>2015</v>
      </c>
      <c r="I465" s="202" t="s">
        <v>294</v>
      </c>
      <c r="J465" s="202" t="s">
        <v>294</v>
      </c>
      <c r="K465" s="202" t="s">
        <v>294</v>
      </c>
      <c r="L465" s="202" t="s">
        <v>294</v>
      </c>
      <c r="M465" s="198"/>
      <c r="N465" s="198"/>
      <c r="O465" s="198"/>
      <c r="P465" s="198"/>
      <c r="Q465" s="198"/>
      <c r="R465" s="198"/>
      <c r="S465" s="198"/>
      <c r="T465" s="198"/>
      <c r="U465" s="198"/>
      <c r="V465" s="198"/>
      <c r="W465" s="198"/>
      <c r="X465" s="198"/>
      <c r="Y465" s="198"/>
      <c r="Z465" s="198"/>
      <c r="AA465" s="198"/>
      <c r="AB465" s="198"/>
      <c r="AC465" s="198"/>
      <c r="AD465" s="198"/>
      <c r="AE465" s="198"/>
      <c r="AF465" s="198"/>
      <c r="AG465" s="198"/>
      <c r="AH465" s="198"/>
      <c r="AI465" s="198"/>
      <c r="AJ465" s="198"/>
      <c r="AK465" s="198"/>
      <c r="AL465" s="198"/>
      <c r="AM465" s="198"/>
      <c r="AN465" s="198"/>
      <c r="AO465" s="198"/>
      <c r="AP465" s="198"/>
      <c r="AQ465" s="198"/>
      <c r="AR465" s="198"/>
      <c r="AS465" s="198"/>
      <c r="AT465" s="198"/>
      <c r="AU465" s="198"/>
      <c r="AV465" s="198"/>
      <c r="AW465" s="198"/>
      <c r="AX465" s="198"/>
      <c r="AY465" s="198"/>
      <c r="AZ465" s="198"/>
      <c r="BA465" s="198"/>
      <c r="BB465" s="198"/>
      <c r="BC465" s="198"/>
      <c r="BD465" s="198"/>
      <c r="BE465" s="198"/>
      <c r="BF465" s="198"/>
      <c r="BG465" s="198"/>
      <c r="BH465" s="198"/>
      <c r="BI465" s="198"/>
      <c r="BJ465" s="198"/>
      <c r="BK465" s="198"/>
      <c r="BL465" s="198"/>
      <c r="BM465" s="198"/>
      <c r="BN465" s="198"/>
      <c r="BO465" s="198"/>
      <c r="BP465" s="198"/>
      <c r="BQ465" s="198"/>
      <c r="BR465" s="198"/>
      <c r="BS465" s="198"/>
      <c r="BT465" s="198"/>
      <c r="BU465" s="198"/>
      <c r="BV465" s="198"/>
      <c r="BW465" s="198"/>
      <c r="BX465" s="198"/>
      <c r="BY465" s="198"/>
      <c r="BZ465" s="198"/>
      <c r="CA465" s="198"/>
      <c r="CB465" s="198"/>
      <c r="CC465" s="198"/>
      <c r="CD465" s="198"/>
      <c r="CE465" s="198"/>
      <c r="CF465" s="198"/>
      <c r="CG465" s="198"/>
      <c r="CH465" s="198"/>
      <c r="CI465" s="198"/>
      <c r="CJ465" s="198"/>
      <c r="CK465" s="198"/>
      <c r="CL465" s="198"/>
      <c r="CM465" s="198"/>
      <c r="CN465" s="198"/>
      <c r="CO465" s="198"/>
      <c r="CP465" s="198"/>
      <c r="CQ465" s="198"/>
      <c r="CR465" s="198"/>
      <c r="CS465" s="198"/>
      <c r="CT465" s="198"/>
      <c r="CU465" s="198"/>
      <c r="CV465" s="198"/>
      <c r="CW465" s="198"/>
      <c r="CX465" s="198"/>
      <c r="CY465" s="198"/>
      <c r="CZ465" s="198"/>
      <c r="DA465" s="198"/>
      <c r="DB465" s="198"/>
      <c r="DC465" s="198"/>
      <c r="DD465" s="198"/>
      <c r="DE465" s="198"/>
      <c r="DF465" s="198"/>
      <c r="DG465" s="198"/>
      <c r="DH465" s="198"/>
      <c r="DI465" s="198"/>
      <c r="DJ465" s="198"/>
      <c r="DK465" s="198"/>
      <c r="DL465" s="198"/>
      <c r="DM465" s="198"/>
      <c r="DN465" s="198"/>
      <c r="DO465" s="198"/>
      <c r="DP465" s="198"/>
      <c r="DQ465" s="198"/>
      <c r="DR465" s="198"/>
      <c r="DS465" s="198"/>
      <c r="DT465" s="198"/>
      <c r="DU465" s="198"/>
      <c r="DV465" s="198"/>
      <c r="DW465" s="198"/>
      <c r="DX465" s="198"/>
      <c r="DY465" s="198"/>
      <c r="DZ465" s="198"/>
      <c r="EA465" s="198"/>
      <c r="EB465" s="198"/>
      <c r="EC465" s="198"/>
      <c r="ED465" s="198"/>
      <c r="EE465" s="198"/>
      <c r="EF465" s="198"/>
      <c r="EG465" s="198"/>
      <c r="EH465" s="198"/>
      <c r="EI465" s="198"/>
      <c r="EJ465" s="198"/>
      <c r="EK465" s="198"/>
      <c r="EL465" s="198"/>
      <c r="EM465" s="198"/>
      <c r="EN465" s="198"/>
      <c r="EO465" s="198"/>
      <c r="EP465" s="198"/>
      <c r="EQ465" s="198"/>
      <c r="ER465" s="198"/>
      <c r="ES465" s="198"/>
      <c r="ET465" s="198"/>
      <c r="EU465" s="198"/>
      <c r="EV465" s="198"/>
      <c r="EW465" s="198"/>
      <c r="EX465" s="198"/>
      <c r="EY465" s="198"/>
      <c r="EZ465" s="198"/>
      <c r="FA465" s="198"/>
      <c r="FB465" s="198"/>
      <c r="FC465" s="198"/>
      <c r="FD465" s="198"/>
      <c r="FE465" s="198"/>
      <c r="FF465" s="198"/>
      <c r="FG465" s="198"/>
      <c r="FH465" s="198"/>
      <c r="FI465" s="198"/>
      <c r="FJ465" s="198"/>
      <c r="FK465" s="198"/>
      <c r="FL465" s="198"/>
      <c r="FM465" s="198"/>
      <c r="FN465" s="198"/>
      <c r="FO465" s="198"/>
      <c r="FP465" s="198"/>
      <c r="FQ465" s="198"/>
      <c r="FR465" s="198"/>
      <c r="FS465" s="198"/>
      <c r="FT465" s="198"/>
      <c r="FU465" s="198"/>
      <c r="FV465" s="198"/>
      <c r="FW465" s="198"/>
    </row>
    <row r="466" spans="1:179" s="200" customFormat="1" ht="45" x14ac:dyDescent="0.25">
      <c r="A466" s="194">
        <f t="shared" ref="A466:A529" si="7">A465+1</f>
        <v>451</v>
      </c>
      <c r="B466" s="201" t="s">
        <v>366</v>
      </c>
      <c r="C466" s="196" t="s">
        <v>238</v>
      </c>
      <c r="D466" s="202">
        <v>0</v>
      </c>
      <c r="E466" s="202"/>
      <c r="F466" s="202">
        <v>0</v>
      </c>
      <c r="G466" s="202">
        <v>2014</v>
      </c>
      <c r="H466" s="202">
        <v>2015</v>
      </c>
      <c r="I466" s="202" t="s">
        <v>294</v>
      </c>
      <c r="J466" s="202" t="s">
        <v>294</v>
      </c>
      <c r="K466" s="202" t="s">
        <v>294</v>
      </c>
      <c r="L466" s="202" t="s">
        <v>294</v>
      </c>
      <c r="M466" s="198"/>
      <c r="N466" s="198"/>
      <c r="O466" s="198"/>
      <c r="P466" s="198"/>
      <c r="Q466" s="198"/>
      <c r="R466" s="198"/>
      <c r="S466" s="198"/>
      <c r="T466" s="198"/>
      <c r="U466" s="198"/>
      <c r="V466" s="198"/>
      <c r="W466" s="198"/>
      <c r="X466" s="198"/>
      <c r="Y466" s="198"/>
      <c r="Z466" s="198"/>
      <c r="AA466" s="198"/>
      <c r="AB466" s="198"/>
      <c r="AC466" s="198"/>
      <c r="AD466" s="198"/>
      <c r="AE466" s="198"/>
      <c r="AF466" s="198"/>
      <c r="AG466" s="198"/>
      <c r="AH466" s="198"/>
      <c r="AI466" s="198"/>
      <c r="AJ466" s="198"/>
      <c r="AK466" s="198"/>
      <c r="AL466" s="198"/>
      <c r="AM466" s="198"/>
      <c r="AN466" s="198"/>
      <c r="AO466" s="198"/>
      <c r="AP466" s="198"/>
      <c r="AQ466" s="198"/>
      <c r="AR466" s="198"/>
      <c r="AS466" s="198"/>
      <c r="AT466" s="198"/>
      <c r="AU466" s="198"/>
      <c r="AV466" s="198"/>
      <c r="AW466" s="198"/>
      <c r="AX466" s="198"/>
      <c r="AY466" s="198"/>
      <c r="AZ466" s="198"/>
      <c r="BA466" s="198"/>
      <c r="BB466" s="198"/>
      <c r="BC466" s="198"/>
      <c r="BD466" s="198"/>
      <c r="BE466" s="198"/>
      <c r="BF466" s="198"/>
      <c r="BG466" s="198"/>
      <c r="BH466" s="198"/>
      <c r="BI466" s="198"/>
      <c r="BJ466" s="198"/>
      <c r="BK466" s="198"/>
      <c r="BL466" s="198"/>
      <c r="BM466" s="198"/>
      <c r="BN466" s="198"/>
      <c r="BO466" s="198"/>
      <c r="BP466" s="198"/>
      <c r="BQ466" s="198"/>
      <c r="BR466" s="198"/>
      <c r="BS466" s="198"/>
      <c r="BT466" s="198"/>
      <c r="BU466" s="198"/>
      <c r="BV466" s="198"/>
      <c r="BW466" s="198"/>
      <c r="BX466" s="198"/>
      <c r="BY466" s="198"/>
      <c r="BZ466" s="198"/>
      <c r="CA466" s="198"/>
      <c r="CB466" s="198"/>
      <c r="CC466" s="198"/>
      <c r="CD466" s="198"/>
      <c r="CE466" s="198"/>
      <c r="CF466" s="198"/>
      <c r="CG466" s="198"/>
      <c r="CH466" s="198"/>
      <c r="CI466" s="198"/>
      <c r="CJ466" s="198"/>
      <c r="CK466" s="198"/>
      <c r="CL466" s="198"/>
      <c r="CM466" s="198"/>
      <c r="CN466" s="198"/>
      <c r="CO466" s="198"/>
      <c r="CP466" s="198"/>
      <c r="CQ466" s="198"/>
      <c r="CR466" s="198"/>
      <c r="CS466" s="198"/>
      <c r="CT466" s="198"/>
      <c r="CU466" s="198"/>
      <c r="CV466" s="198"/>
      <c r="CW466" s="198"/>
      <c r="CX466" s="198"/>
      <c r="CY466" s="198"/>
      <c r="CZ466" s="198"/>
      <c r="DA466" s="198"/>
      <c r="DB466" s="198"/>
      <c r="DC466" s="198"/>
      <c r="DD466" s="198"/>
      <c r="DE466" s="198"/>
      <c r="DF466" s="198"/>
      <c r="DG466" s="198"/>
      <c r="DH466" s="198"/>
      <c r="DI466" s="198"/>
      <c r="DJ466" s="198"/>
      <c r="DK466" s="198"/>
      <c r="DL466" s="198"/>
      <c r="DM466" s="198"/>
      <c r="DN466" s="198"/>
      <c r="DO466" s="198"/>
      <c r="DP466" s="198"/>
      <c r="DQ466" s="198"/>
      <c r="DR466" s="198"/>
      <c r="DS466" s="198"/>
      <c r="DT466" s="198"/>
      <c r="DU466" s="198"/>
      <c r="DV466" s="198"/>
      <c r="DW466" s="198"/>
      <c r="DX466" s="198"/>
      <c r="DY466" s="198"/>
      <c r="DZ466" s="198"/>
      <c r="EA466" s="198"/>
      <c r="EB466" s="198"/>
      <c r="EC466" s="198"/>
      <c r="ED466" s="198"/>
      <c r="EE466" s="198"/>
      <c r="EF466" s="198"/>
      <c r="EG466" s="198"/>
      <c r="EH466" s="198"/>
      <c r="EI466" s="198"/>
      <c r="EJ466" s="198"/>
      <c r="EK466" s="198"/>
      <c r="EL466" s="198"/>
      <c r="EM466" s="198"/>
      <c r="EN466" s="198"/>
      <c r="EO466" s="198"/>
      <c r="EP466" s="198"/>
      <c r="EQ466" s="198"/>
      <c r="ER466" s="198"/>
      <c r="ES466" s="198"/>
      <c r="ET466" s="198"/>
      <c r="EU466" s="198"/>
      <c r="EV466" s="198"/>
      <c r="EW466" s="198"/>
      <c r="EX466" s="198"/>
      <c r="EY466" s="198"/>
      <c r="EZ466" s="198"/>
      <c r="FA466" s="198"/>
      <c r="FB466" s="198"/>
      <c r="FC466" s="198"/>
      <c r="FD466" s="198"/>
      <c r="FE466" s="198"/>
      <c r="FF466" s="198"/>
      <c r="FG466" s="198"/>
      <c r="FH466" s="198"/>
      <c r="FI466" s="198"/>
      <c r="FJ466" s="198"/>
      <c r="FK466" s="198"/>
      <c r="FL466" s="198"/>
      <c r="FM466" s="198"/>
      <c r="FN466" s="198"/>
      <c r="FO466" s="198"/>
      <c r="FP466" s="198"/>
      <c r="FQ466" s="198"/>
      <c r="FR466" s="198"/>
      <c r="FS466" s="198"/>
      <c r="FT466" s="198"/>
      <c r="FU466" s="198"/>
      <c r="FV466" s="198"/>
      <c r="FW466" s="198"/>
    </row>
    <row r="467" spans="1:179" s="200" customFormat="1" ht="45" x14ac:dyDescent="0.25">
      <c r="A467" s="194">
        <f t="shared" si="7"/>
        <v>452</v>
      </c>
      <c r="B467" s="201" t="s">
        <v>367</v>
      </c>
      <c r="C467" s="196" t="s">
        <v>238</v>
      </c>
      <c r="D467" s="202">
        <v>0</v>
      </c>
      <c r="E467" s="202"/>
      <c r="F467" s="202">
        <v>0.185</v>
      </c>
      <c r="G467" s="202">
        <v>2015</v>
      </c>
      <c r="H467" s="202">
        <v>2015</v>
      </c>
      <c r="I467" s="202" t="s">
        <v>265</v>
      </c>
      <c r="J467" s="202" t="s">
        <v>294</v>
      </c>
      <c r="K467" s="202" t="s">
        <v>294</v>
      </c>
      <c r="L467" s="202" t="s">
        <v>294</v>
      </c>
      <c r="M467" s="198"/>
      <c r="N467" s="198"/>
      <c r="O467" s="198"/>
      <c r="P467" s="198"/>
      <c r="Q467" s="198"/>
      <c r="R467" s="198"/>
      <c r="S467" s="198"/>
      <c r="T467" s="198"/>
      <c r="U467" s="198"/>
      <c r="V467" s="198"/>
      <c r="W467" s="198"/>
      <c r="X467" s="198"/>
      <c r="Y467" s="198"/>
      <c r="Z467" s="198"/>
      <c r="AA467" s="198"/>
      <c r="AB467" s="198"/>
      <c r="AC467" s="198"/>
      <c r="AD467" s="198"/>
      <c r="AE467" s="198"/>
      <c r="AF467" s="198"/>
      <c r="AG467" s="198"/>
      <c r="AH467" s="198"/>
      <c r="AI467" s="198"/>
      <c r="AJ467" s="198"/>
      <c r="AK467" s="198"/>
      <c r="AL467" s="198"/>
      <c r="AM467" s="198"/>
      <c r="AN467" s="198"/>
      <c r="AO467" s="198"/>
      <c r="AP467" s="198"/>
      <c r="AQ467" s="198"/>
      <c r="AR467" s="198"/>
      <c r="AS467" s="198"/>
      <c r="AT467" s="198"/>
      <c r="AU467" s="198"/>
      <c r="AV467" s="198"/>
      <c r="AW467" s="198"/>
      <c r="AX467" s="198"/>
      <c r="AY467" s="198"/>
      <c r="AZ467" s="198"/>
      <c r="BA467" s="198"/>
      <c r="BB467" s="198"/>
      <c r="BC467" s="198"/>
      <c r="BD467" s="198"/>
      <c r="BE467" s="198"/>
      <c r="BF467" s="198"/>
      <c r="BG467" s="198"/>
      <c r="BH467" s="198"/>
      <c r="BI467" s="198"/>
      <c r="BJ467" s="198"/>
      <c r="BK467" s="198"/>
      <c r="BL467" s="198"/>
      <c r="BM467" s="198"/>
      <c r="BN467" s="198"/>
      <c r="BO467" s="198"/>
      <c r="BP467" s="198"/>
      <c r="BQ467" s="198"/>
      <c r="BR467" s="198"/>
      <c r="BS467" s="198"/>
      <c r="BT467" s="198"/>
      <c r="BU467" s="198"/>
      <c r="BV467" s="198"/>
      <c r="BW467" s="198"/>
      <c r="BX467" s="198"/>
      <c r="BY467" s="198"/>
      <c r="BZ467" s="198"/>
      <c r="CA467" s="198"/>
      <c r="CB467" s="198"/>
      <c r="CC467" s="198"/>
      <c r="CD467" s="198"/>
      <c r="CE467" s="198"/>
      <c r="CF467" s="198"/>
      <c r="CG467" s="198"/>
      <c r="CH467" s="198"/>
      <c r="CI467" s="198"/>
      <c r="CJ467" s="198"/>
      <c r="CK467" s="198"/>
      <c r="CL467" s="198"/>
      <c r="CM467" s="198"/>
      <c r="CN467" s="198"/>
      <c r="CO467" s="198"/>
      <c r="CP467" s="198"/>
      <c r="CQ467" s="198"/>
      <c r="CR467" s="198"/>
      <c r="CS467" s="198"/>
      <c r="CT467" s="198"/>
      <c r="CU467" s="198"/>
      <c r="CV467" s="198"/>
      <c r="CW467" s="198"/>
      <c r="CX467" s="198"/>
      <c r="CY467" s="198"/>
      <c r="CZ467" s="198"/>
      <c r="DA467" s="198"/>
      <c r="DB467" s="198"/>
      <c r="DC467" s="198"/>
      <c r="DD467" s="198"/>
      <c r="DE467" s="198"/>
      <c r="DF467" s="198"/>
      <c r="DG467" s="198"/>
      <c r="DH467" s="198"/>
      <c r="DI467" s="198"/>
      <c r="DJ467" s="198"/>
      <c r="DK467" s="198"/>
      <c r="DL467" s="198"/>
      <c r="DM467" s="198"/>
      <c r="DN467" s="198"/>
      <c r="DO467" s="198"/>
      <c r="DP467" s="198"/>
      <c r="DQ467" s="198"/>
      <c r="DR467" s="198"/>
      <c r="DS467" s="198"/>
      <c r="DT467" s="198"/>
      <c r="DU467" s="198"/>
      <c r="DV467" s="198"/>
      <c r="DW467" s="198"/>
      <c r="DX467" s="198"/>
      <c r="DY467" s="198"/>
      <c r="DZ467" s="198"/>
      <c r="EA467" s="198"/>
      <c r="EB467" s="198"/>
      <c r="EC467" s="198"/>
      <c r="ED467" s="198"/>
      <c r="EE467" s="198"/>
      <c r="EF467" s="198"/>
      <c r="EG467" s="198"/>
      <c r="EH467" s="198"/>
      <c r="EI467" s="198"/>
      <c r="EJ467" s="198"/>
      <c r="EK467" s="198"/>
      <c r="EL467" s="198"/>
      <c r="EM467" s="198"/>
      <c r="EN467" s="198"/>
      <c r="EO467" s="198"/>
      <c r="EP467" s="198"/>
      <c r="EQ467" s="198"/>
      <c r="ER467" s="198"/>
      <c r="ES467" s="198"/>
      <c r="ET467" s="198"/>
      <c r="EU467" s="198"/>
      <c r="EV467" s="198"/>
      <c r="EW467" s="198"/>
      <c r="EX467" s="198"/>
      <c r="EY467" s="198"/>
      <c r="EZ467" s="198"/>
      <c r="FA467" s="198"/>
      <c r="FB467" s="198"/>
      <c r="FC467" s="198"/>
      <c r="FD467" s="198"/>
      <c r="FE467" s="198"/>
      <c r="FF467" s="198"/>
      <c r="FG467" s="198"/>
      <c r="FH467" s="198"/>
      <c r="FI467" s="198"/>
      <c r="FJ467" s="198"/>
      <c r="FK467" s="198"/>
      <c r="FL467" s="198"/>
      <c r="FM467" s="198"/>
      <c r="FN467" s="198"/>
      <c r="FO467" s="198"/>
      <c r="FP467" s="198"/>
      <c r="FQ467" s="198"/>
      <c r="FR467" s="198"/>
      <c r="FS467" s="198"/>
      <c r="FT467" s="198"/>
      <c r="FU467" s="198"/>
      <c r="FV467" s="198"/>
      <c r="FW467" s="198"/>
    </row>
    <row r="468" spans="1:179" s="200" customFormat="1" ht="60" x14ac:dyDescent="0.25">
      <c r="A468" s="194">
        <f t="shared" si="7"/>
        <v>453</v>
      </c>
      <c r="B468" s="201" t="s">
        <v>368</v>
      </c>
      <c r="C468" s="196" t="s">
        <v>238</v>
      </c>
      <c r="D468" s="202">
        <v>0</v>
      </c>
      <c r="E468" s="202"/>
      <c r="F468" s="202">
        <v>81.7</v>
      </c>
      <c r="G468" s="202">
        <v>2014</v>
      </c>
      <c r="H468" s="202">
        <v>2014</v>
      </c>
      <c r="I468" s="202" t="s">
        <v>265</v>
      </c>
      <c r="J468" s="202" t="s">
        <v>294</v>
      </c>
      <c r="K468" s="202" t="s">
        <v>294</v>
      </c>
      <c r="L468" s="202" t="s">
        <v>294</v>
      </c>
      <c r="M468" s="198"/>
      <c r="N468" s="198"/>
      <c r="O468" s="198"/>
      <c r="P468" s="198"/>
      <c r="Q468" s="198"/>
      <c r="R468" s="198"/>
      <c r="S468" s="198"/>
      <c r="T468" s="198"/>
      <c r="U468" s="198"/>
      <c r="V468" s="198"/>
      <c r="W468" s="198"/>
      <c r="X468" s="198"/>
      <c r="Y468" s="198"/>
      <c r="Z468" s="198"/>
      <c r="AA468" s="198"/>
      <c r="AB468" s="198"/>
      <c r="AC468" s="198"/>
      <c r="AD468" s="198"/>
      <c r="AE468" s="198"/>
      <c r="AF468" s="198"/>
      <c r="AG468" s="198"/>
      <c r="AH468" s="198"/>
      <c r="AI468" s="198"/>
      <c r="AJ468" s="198"/>
      <c r="AK468" s="198"/>
      <c r="AL468" s="198"/>
      <c r="AM468" s="198"/>
      <c r="AN468" s="198"/>
      <c r="AO468" s="198"/>
      <c r="AP468" s="198"/>
      <c r="AQ468" s="198"/>
      <c r="AR468" s="198"/>
      <c r="AS468" s="198"/>
      <c r="AT468" s="198"/>
      <c r="AU468" s="198"/>
      <c r="AV468" s="198"/>
      <c r="AW468" s="198"/>
      <c r="AX468" s="198"/>
      <c r="AY468" s="198"/>
      <c r="AZ468" s="198"/>
      <c r="BA468" s="198"/>
      <c r="BB468" s="198"/>
      <c r="BC468" s="198"/>
      <c r="BD468" s="198"/>
      <c r="BE468" s="198"/>
      <c r="BF468" s="198"/>
      <c r="BG468" s="198"/>
      <c r="BH468" s="198"/>
      <c r="BI468" s="198"/>
      <c r="BJ468" s="198"/>
      <c r="BK468" s="198"/>
      <c r="BL468" s="198"/>
      <c r="BM468" s="198"/>
      <c r="BN468" s="198"/>
      <c r="BO468" s="198"/>
      <c r="BP468" s="198"/>
      <c r="BQ468" s="198"/>
      <c r="BR468" s="198"/>
      <c r="BS468" s="198"/>
      <c r="BT468" s="198"/>
      <c r="BU468" s="198"/>
      <c r="BV468" s="198"/>
      <c r="BW468" s="198"/>
      <c r="BX468" s="198"/>
      <c r="BY468" s="198"/>
      <c r="BZ468" s="198"/>
      <c r="CA468" s="198"/>
      <c r="CB468" s="198"/>
      <c r="CC468" s="198"/>
      <c r="CD468" s="198"/>
      <c r="CE468" s="198"/>
      <c r="CF468" s="198"/>
      <c r="CG468" s="198"/>
      <c r="CH468" s="198"/>
      <c r="CI468" s="198"/>
      <c r="CJ468" s="198"/>
      <c r="CK468" s="198"/>
      <c r="CL468" s="198"/>
      <c r="CM468" s="198"/>
      <c r="CN468" s="198"/>
      <c r="CO468" s="198"/>
      <c r="CP468" s="198"/>
      <c r="CQ468" s="198"/>
      <c r="CR468" s="198"/>
      <c r="CS468" s="198"/>
      <c r="CT468" s="198"/>
      <c r="CU468" s="198"/>
      <c r="CV468" s="198"/>
      <c r="CW468" s="198"/>
      <c r="CX468" s="198"/>
      <c r="CY468" s="198"/>
      <c r="CZ468" s="198"/>
      <c r="DA468" s="198"/>
      <c r="DB468" s="198"/>
      <c r="DC468" s="198"/>
      <c r="DD468" s="198"/>
      <c r="DE468" s="198"/>
      <c r="DF468" s="198"/>
      <c r="DG468" s="198"/>
      <c r="DH468" s="198"/>
      <c r="DI468" s="198"/>
      <c r="DJ468" s="198"/>
      <c r="DK468" s="198"/>
      <c r="DL468" s="198"/>
      <c r="DM468" s="198"/>
      <c r="DN468" s="198"/>
      <c r="DO468" s="198"/>
      <c r="DP468" s="198"/>
      <c r="DQ468" s="198"/>
      <c r="DR468" s="198"/>
      <c r="DS468" s="198"/>
      <c r="DT468" s="198"/>
      <c r="DU468" s="198"/>
      <c r="DV468" s="198"/>
      <c r="DW468" s="198"/>
      <c r="DX468" s="198"/>
      <c r="DY468" s="198"/>
      <c r="DZ468" s="198"/>
      <c r="EA468" s="198"/>
      <c r="EB468" s="198"/>
      <c r="EC468" s="198"/>
      <c r="ED468" s="198"/>
      <c r="EE468" s="198"/>
      <c r="EF468" s="198"/>
      <c r="EG468" s="198"/>
      <c r="EH468" s="198"/>
      <c r="EI468" s="198"/>
      <c r="EJ468" s="198"/>
      <c r="EK468" s="198"/>
      <c r="EL468" s="198"/>
      <c r="EM468" s="198"/>
      <c r="EN468" s="198"/>
      <c r="EO468" s="198"/>
      <c r="EP468" s="198"/>
      <c r="EQ468" s="198"/>
      <c r="ER468" s="198"/>
      <c r="ES468" s="198"/>
      <c r="ET468" s="198"/>
      <c r="EU468" s="198"/>
      <c r="EV468" s="198"/>
      <c r="EW468" s="198"/>
      <c r="EX468" s="198"/>
      <c r="EY468" s="198"/>
      <c r="EZ468" s="198"/>
      <c r="FA468" s="198"/>
      <c r="FB468" s="198"/>
      <c r="FC468" s="198"/>
      <c r="FD468" s="198"/>
      <c r="FE468" s="198"/>
      <c r="FF468" s="198"/>
      <c r="FG468" s="198"/>
      <c r="FH468" s="198"/>
      <c r="FI468" s="198"/>
      <c r="FJ468" s="198"/>
      <c r="FK468" s="198"/>
      <c r="FL468" s="198"/>
      <c r="FM468" s="198"/>
      <c r="FN468" s="198"/>
      <c r="FO468" s="198"/>
      <c r="FP468" s="198"/>
      <c r="FQ468" s="198"/>
      <c r="FR468" s="198"/>
      <c r="FS468" s="198"/>
      <c r="FT468" s="198"/>
      <c r="FU468" s="198"/>
      <c r="FV468" s="198"/>
      <c r="FW468" s="198"/>
    </row>
    <row r="469" spans="1:179" s="200" customFormat="1" ht="60" x14ac:dyDescent="0.25">
      <c r="A469" s="194">
        <f t="shared" si="7"/>
        <v>454</v>
      </c>
      <c r="B469" s="201" t="s">
        <v>369</v>
      </c>
      <c r="C469" s="196" t="s">
        <v>238</v>
      </c>
      <c r="D469" s="202">
        <v>0</v>
      </c>
      <c r="E469" s="202"/>
      <c r="F469" s="202">
        <v>7.2</v>
      </c>
      <c r="G469" s="202">
        <v>2014</v>
      </c>
      <c r="H469" s="202">
        <v>2014</v>
      </c>
      <c r="I469" s="202" t="s">
        <v>265</v>
      </c>
      <c r="J469" s="202" t="s">
        <v>294</v>
      </c>
      <c r="K469" s="202" t="s">
        <v>294</v>
      </c>
      <c r="L469" s="202" t="s">
        <v>294</v>
      </c>
      <c r="M469" s="198"/>
      <c r="N469" s="198"/>
      <c r="O469" s="198"/>
      <c r="P469" s="198"/>
      <c r="Q469" s="198"/>
      <c r="R469" s="198"/>
      <c r="S469" s="198"/>
      <c r="T469" s="198"/>
      <c r="U469" s="198"/>
      <c r="V469" s="198"/>
      <c r="W469" s="198"/>
      <c r="X469" s="198"/>
      <c r="Y469" s="198"/>
      <c r="Z469" s="198"/>
      <c r="AA469" s="198"/>
      <c r="AB469" s="198"/>
      <c r="AC469" s="198"/>
      <c r="AD469" s="198"/>
      <c r="AE469" s="198"/>
      <c r="AF469" s="198"/>
      <c r="AG469" s="198"/>
      <c r="AH469" s="198"/>
      <c r="AI469" s="198"/>
      <c r="AJ469" s="198"/>
      <c r="AK469" s="198"/>
      <c r="AL469" s="198"/>
      <c r="AM469" s="198"/>
      <c r="AN469" s="198"/>
      <c r="AO469" s="198"/>
      <c r="AP469" s="198"/>
      <c r="AQ469" s="198"/>
      <c r="AR469" s="198"/>
      <c r="AS469" s="198"/>
      <c r="AT469" s="198"/>
      <c r="AU469" s="198"/>
      <c r="AV469" s="198"/>
      <c r="AW469" s="198"/>
      <c r="AX469" s="198"/>
      <c r="AY469" s="198"/>
      <c r="AZ469" s="198"/>
      <c r="BA469" s="198"/>
      <c r="BB469" s="198"/>
      <c r="BC469" s="198"/>
      <c r="BD469" s="198"/>
      <c r="BE469" s="198"/>
      <c r="BF469" s="198"/>
      <c r="BG469" s="198"/>
      <c r="BH469" s="198"/>
      <c r="BI469" s="198"/>
      <c r="BJ469" s="198"/>
      <c r="BK469" s="198"/>
      <c r="BL469" s="198"/>
      <c r="BM469" s="198"/>
      <c r="BN469" s="198"/>
      <c r="BO469" s="198"/>
      <c r="BP469" s="198"/>
      <c r="BQ469" s="198"/>
      <c r="BR469" s="198"/>
      <c r="BS469" s="198"/>
      <c r="BT469" s="198"/>
      <c r="BU469" s="198"/>
      <c r="BV469" s="198"/>
      <c r="BW469" s="198"/>
      <c r="BX469" s="198"/>
      <c r="BY469" s="198"/>
      <c r="BZ469" s="198"/>
      <c r="CA469" s="198"/>
      <c r="CB469" s="198"/>
      <c r="CC469" s="198"/>
      <c r="CD469" s="198"/>
      <c r="CE469" s="198"/>
      <c r="CF469" s="198"/>
      <c r="CG469" s="198"/>
      <c r="CH469" s="198"/>
      <c r="CI469" s="198"/>
      <c r="CJ469" s="198"/>
      <c r="CK469" s="198"/>
      <c r="CL469" s="198"/>
      <c r="CM469" s="198"/>
      <c r="CN469" s="198"/>
      <c r="CO469" s="198"/>
      <c r="CP469" s="198"/>
      <c r="CQ469" s="198"/>
      <c r="CR469" s="198"/>
      <c r="CS469" s="198"/>
      <c r="CT469" s="198"/>
      <c r="CU469" s="198"/>
      <c r="CV469" s="198"/>
      <c r="CW469" s="198"/>
      <c r="CX469" s="198"/>
      <c r="CY469" s="198"/>
      <c r="CZ469" s="198"/>
      <c r="DA469" s="198"/>
      <c r="DB469" s="198"/>
      <c r="DC469" s="198"/>
      <c r="DD469" s="198"/>
      <c r="DE469" s="198"/>
      <c r="DF469" s="198"/>
      <c r="DG469" s="198"/>
      <c r="DH469" s="198"/>
      <c r="DI469" s="198"/>
      <c r="DJ469" s="198"/>
      <c r="DK469" s="198"/>
      <c r="DL469" s="198"/>
      <c r="DM469" s="198"/>
      <c r="DN469" s="198"/>
      <c r="DO469" s="198"/>
      <c r="DP469" s="198"/>
      <c r="DQ469" s="198"/>
      <c r="DR469" s="198"/>
      <c r="DS469" s="198"/>
      <c r="DT469" s="198"/>
      <c r="DU469" s="198"/>
      <c r="DV469" s="198"/>
      <c r="DW469" s="198"/>
      <c r="DX469" s="198"/>
      <c r="DY469" s="198"/>
      <c r="DZ469" s="198"/>
      <c r="EA469" s="198"/>
      <c r="EB469" s="198"/>
      <c r="EC469" s="198"/>
      <c r="ED469" s="198"/>
      <c r="EE469" s="198"/>
      <c r="EF469" s="198"/>
      <c r="EG469" s="198"/>
      <c r="EH469" s="198"/>
      <c r="EI469" s="198"/>
      <c r="EJ469" s="198"/>
      <c r="EK469" s="198"/>
      <c r="EL469" s="198"/>
      <c r="EM469" s="198"/>
      <c r="EN469" s="198"/>
      <c r="EO469" s="198"/>
      <c r="EP469" s="198"/>
      <c r="EQ469" s="198"/>
      <c r="ER469" s="198"/>
      <c r="ES469" s="198"/>
      <c r="ET469" s="198"/>
      <c r="EU469" s="198"/>
      <c r="EV469" s="198"/>
      <c r="EW469" s="198"/>
      <c r="EX469" s="198"/>
      <c r="EY469" s="198"/>
      <c r="EZ469" s="198"/>
      <c r="FA469" s="198"/>
      <c r="FB469" s="198"/>
      <c r="FC469" s="198"/>
      <c r="FD469" s="198"/>
      <c r="FE469" s="198"/>
      <c r="FF469" s="198"/>
      <c r="FG469" s="198"/>
      <c r="FH469" s="198"/>
      <c r="FI469" s="198"/>
      <c r="FJ469" s="198"/>
      <c r="FK469" s="198"/>
      <c r="FL469" s="198"/>
      <c r="FM469" s="198"/>
      <c r="FN469" s="198"/>
      <c r="FO469" s="198"/>
      <c r="FP469" s="198"/>
      <c r="FQ469" s="198"/>
      <c r="FR469" s="198"/>
      <c r="FS469" s="198"/>
      <c r="FT469" s="198"/>
      <c r="FU469" s="198"/>
      <c r="FV469" s="198"/>
      <c r="FW469" s="198"/>
    </row>
    <row r="470" spans="1:179" s="200" customFormat="1" ht="75" x14ac:dyDescent="0.25">
      <c r="A470" s="194">
        <f t="shared" si="7"/>
        <v>455</v>
      </c>
      <c r="B470" s="201" t="s">
        <v>370</v>
      </c>
      <c r="C470" s="196" t="s">
        <v>238</v>
      </c>
      <c r="D470" s="202">
        <v>0</v>
      </c>
      <c r="E470" s="202"/>
      <c r="F470" s="202">
        <v>25.13</v>
      </c>
      <c r="G470" s="202">
        <v>2014</v>
      </c>
      <c r="H470" s="202">
        <v>2014</v>
      </c>
      <c r="I470" s="202" t="s">
        <v>265</v>
      </c>
      <c r="J470" s="202" t="s">
        <v>294</v>
      </c>
      <c r="K470" s="202" t="s">
        <v>294</v>
      </c>
      <c r="L470" s="202" t="s">
        <v>294</v>
      </c>
      <c r="M470" s="198"/>
      <c r="N470" s="198"/>
      <c r="O470" s="198"/>
      <c r="P470" s="198"/>
      <c r="Q470" s="198"/>
      <c r="R470" s="198"/>
      <c r="S470" s="198"/>
      <c r="T470" s="198"/>
      <c r="U470" s="198"/>
      <c r="V470" s="198"/>
      <c r="W470" s="198"/>
      <c r="X470" s="198"/>
      <c r="Y470" s="198"/>
      <c r="Z470" s="198"/>
      <c r="AA470" s="198"/>
      <c r="AB470" s="198"/>
      <c r="AC470" s="198"/>
      <c r="AD470" s="198"/>
      <c r="AE470" s="198"/>
      <c r="AF470" s="198"/>
      <c r="AG470" s="198"/>
      <c r="AH470" s="198"/>
      <c r="AI470" s="198"/>
      <c r="AJ470" s="198"/>
      <c r="AK470" s="198"/>
      <c r="AL470" s="198"/>
      <c r="AM470" s="198"/>
      <c r="AN470" s="198"/>
      <c r="AO470" s="198"/>
      <c r="AP470" s="198"/>
      <c r="AQ470" s="198"/>
      <c r="AR470" s="198"/>
      <c r="AS470" s="198"/>
      <c r="AT470" s="198"/>
      <c r="AU470" s="198"/>
      <c r="AV470" s="198"/>
      <c r="AW470" s="198"/>
      <c r="AX470" s="198"/>
      <c r="AY470" s="198"/>
      <c r="AZ470" s="198"/>
      <c r="BA470" s="198"/>
      <c r="BB470" s="198"/>
      <c r="BC470" s="198"/>
      <c r="BD470" s="198"/>
      <c r="BE470" s="198"/>
      <c r="BF470" s="198"/>
      <c r="BG470" s="198"/>
      <c r="BH470" s="198"/>
      <c r="BI470" s="198"/>
      <c r="BJ470" s="198"/>
      <c r="BK470" s="198"/>
      <c r="BL470" s="198"/>
      <c r="BM470" s="198"/>
      <c r="BN470" s="198"/>
      <c r="BO470" s="198"/>
      <c r="BP470" s="198"/>
      <c r="BQ470" s="198"/>
      <c r="BR470" s="198"/>
      <c r="BS470" s="198"/>
      <c r="BT470" s="198"/>
      <c r="BU470" s="198"/>
      <c r="BV470" s="198"/>
      <c r="BW470" s="198"/>
      <c r="BX470" s="198"/>
      <c r="BY470" s="198"/>
      <c r="BZ470" s="198"/>
      <c r="CA470" s="198"/>
      <c r="CB470" s="198"/>
      <c r="CC470" s="198"/>
      <c r="CD470" s="198"/>
      <c r="CE470" s="198"/>
      <c r="CF470" s="198"/>
      <c r="CG470" s="198"/>
      <c r="CH470" s="198"/>
      <c r="CI470" s="198"/>
      <c r="CJ470" s="198"/>
      <c r="CK470" s="198"/>
      <c r="CL470" s="198"/>
      <c r="CM470" s="198"/>
      <c r="CN470" s="198"/>
      <c r="CO470" s="198"/>
      <c r="CP470" s="198"/>
      <c r="CQ470" s="198"/>
      <c r="CR470" s="198"/>
      <c r="CS470" s="198"/>
      <c r="CT470" s="198"/>
      <c r="CU470" s="198"/>
      <c r="CV470" s="198"/>
      <c r="CW470" s="198"/>
      <c r="CX470" s="198"/>
      <c r="CY470" s="198"/>
      <c r="CZ470" s="198"/>
      <c r="DA470" s="198"/>
      <c r="DB470" s="198"/>
      <c r="DC470" s="198"/>
      <c r="DD470" s="198"/>
      <c r="DE470" s="198"/>
      <c r="DF470" s="198"/>
      <c r="DG470" s="198"/>
      <c r="DH470" s="198"/>
      <c r="DI470" s="198"/>
      <c r="DJ470" s="198"/>
      <c r="DK470" s="198"/>
      <c r="DL470" s="198"/>
      <c r="DM470" s="198"/>
      <c r="DN470" s="198"/>
      <c r="DO470" s="198"/>
      <c r="DP470" s="198"/>
      <c r="DQ470" s="198"/>
      <c r="DR470" s="198"/>
      <c r="DS470" s="198"/>
      <c r="DT470" s="198"/>
      <c r="DU470" s="198"/>
      <c r="DV470" s="198"/>
      <c r="DW470" s="198"/>
      <c r="DX470" s="198"/>
      <c r="DY470" s="198"/>
      <c r="DZ470" s="198"/>
      <c r="EA470" s="198"/>
      <c r="EB470" s="198"/>
      <c r="EC470" s="198"/>
      <c r="ED470" s="198"/>
      <c r="EE470" s="198"/>
      <c r="EF470" s="198"/>
      <c r="EG470" s="198"/>
      <c r="EH470" s="198"/>
      <c r="EI470" s="198"/>
      <c r="EJ470" s="198"/>
      <c r="EK470" s="198"/>
      <c r="EL470" s="198"/>
      <c r="EM470" s="198"/>
      <c r="EN470" s="198"/>
      <c r="EO470" s="198"/>
      <c r="EP470" s="198"/>
      <c r="EQ470" s="198"/>
      <c r="ER470" s="198"/>
      <c r="ES470" s="198"/>
      <c r="ET470" s="198"/>
      <c r="EU470" s="198"/>
      <c r="EV470" s="198"/>
      <c r="EW470" s="198"/>
      <c r="EX470" s="198"/>
      <c r="EY470" s="198"/>
      <c r="EZ470" s="198"/>
      <c r="FA470" s="198"/>
      <c r="FB470" s="198"/>
      <c r="FC470" s="198"/>
      <c r="FD470" s="198"/>
      <c r="FE470" s="198"/>
      <c r="FF470" s="198"/>
      <c r="FG470" s="198"/>
      <c r="FH470" s="198"/>
      <c r="FI470" s="198"/>
      <c r="FJ470" s="198"/>
      <c r="FK470" s="198"/>
      <c r="FL470" s="198"/>
      <c r="FM470" s="198"/>
      <c r="FN470" s="198"/>
      <c r="FO470" s="198"/>
      <c r="FP470" s="198"/>
      <c r="FQ470" s="198"/>
      <c r="FR470" s="198"/>
      <c r="FS470" s="198"/>
      <c r="FT470" s="198"/>
      <c r="FU470" s="198"/>
      <c r="FV470" s="198"/>
      <c r="FW470" s="198"/>
    </row>
    <row r="471" spans="1:179" s="200" customFormat="1" ht="45" x14ac:dyDescent="0.25">
      <c r="A471" s="194">
        <f t="shared" si="7"/>
        <v>456</v>
      </c>
      <c r="B471" s="201" t="s">
        <v>371</v>
      </c>
      <c r="C471" s="196" t="s">
        <v>238</v>
      </c>
      <c r="D471" s="202">
        <v>10</v>
      </c>
      <c r="E471" s="202"/>
      <c r="F471" s="202">
        <v>0</v>
      </c>
      <c r="G471" s="202">
        <v>2014</v>
      </c>
      <c r="H471" s="202">
        <v>2014</v>
      </c>
      <c r="I471" s="202" t="s">
        <v>265</v>
      </c>
      <c r="J471" s="202" t="s">
        <v>294</v>
      </c>
      <c r="K471" s="202" t="s">
        <v>294</v>
      </c>
      <c r="L471" s="202" t="s">
        <v>294</v>
      </c>
      <c r="M471" s="198"/>
      <c r="N471" s="198"/>
      <c r="O471" s="198"/>
      <c r="P471" s="198"/>
      <c r="Q471" s="198"/>
      <c r="R471" s="198"/>
      <c r="S471" s="198"/>
      <c r="T471" s="198"/>
      <c r="U471" s="198"/>
      <c r="V471" s="198"/>
      <c r="W471" s="198"/>
      <c r="X471" s="198"/>
      <c r="Y471" s="198"/>
      <c r="Z471" s="198"/>
      <c r="AA471" s="198"/>
      <c r="AB471" s="198"/>
      <c r="AC471" s="198"/>
      <c r="AD471" s="198"/>
      <c r="AE471" s="198"/>
      <c r="AF471" s="198"/>
      <c r="AG471" s="198"/>
      <c r="AH471" s="198"/>
      <c r="AI471" s="198"/>
      <c r="AJ471" s="198"/>
      <c r="AK471" s="198"/>
      <c r="AL471" s="198"/>
      <c r="AM471" s="198"/>
      <c r="AN471" s="198"/>
      <c r="AO471" s="198"/>
      <c r="AP471" s="198"/>
      <c r="AQ471" s="198"/>
      <c r="AR471" s="198"/>
      <c r="AS471" s="198"/>
      <c r="AT471" s="198"/>
      <c r="AU471" s="198"/>
      <c r="AV471" s="198"/>
      <c r="AW471" s="198"/>
      <c r="AX471" s="198"/>
      <c r="AY471" s="198"/>
      <c r="AZ471" s="198"/>
      <c r="BA471" s="198"/>
      <c r="BB471" s="198"/>
      <c r="BC471" s="198"/>
      <c r="BD471" s="198"/>
      <c r="BE471" s="198"/>
      <c r="BF471" s="198"/>
      <c r="BG471" s="198"/>
      <c r="BH471" s="198"/>
      <c r="BI471" s="198"/>
      <c r="BJ471" s="198"/>
      <c r="BK471" s="198"/>
      <c r="BL471" s="198"/>
      <c r="BM471" s="198"/>
      <c r="BN471" s="198"/>
      <c r="BO471" s="198"/>
      <c r="BP471" s="198"/>
      <c r="BQ471" s="198"/>
      <c r="BR471" s="198"/>
      <c r="BS471" s="198"/>
      <c r="BT471" s="198"/>
      <c r="BU471" s="198"/>
      <c r="BV471" s="198"/>
      <c r="BW471" s="198"/>
      <c r="BX471" s="198"/>
      <c r="BY471" s="198"/>
      <c r="BZ471" s="198"/>
      <c r="CA471" s="198"/>
      <c r="CB471" s="198"/>
      <c r="CC471" s="198"/>
      <c r="CD471" s="198"/>
      <c r="CE471" s="198"/>
      <c r="CF471" s="198"/>
      <c r="CG471" s="198"/>
      <c r="CH471" s="198"/>
      <c r="CI471" s="198"/>
      <c r="CJ471" s="198"/>
      <c r="CK471" s="198"/>
      <c r="CL471" s="198"/>
      <c r="CM471" s="198"/>
      <c r="CN471" s="198"/>
      <c r="CO471" s="198"/>
      <c r="CP471" s="198"/>
      <c r="CQ471" s="198"/>
      <c r="CR471" s="198"/>
      <c r="CS471" s="198"/>
      <c r="CT471" s="198"/>
      <c r="CU471" s="198"/>
      <c r="CV471" s="198"/>
      <c r="CW471" s="198"/>
      <c r="CX471" s="198"/>
      <c r="CY471" s="198"/>
      <c r="CZ471" s="198"/>
      <c r="DA471" s="198"/>
      <c r="DB471" s="198"/>
      <c r="DC471" s="198"/>
      <c r="DD471" s="198"/>
      <c r="DE471" s="198"/>
      <c r="DF471" s="198"/>
      <c r="DG471" s="198"/>
      <c r="DH471" s="198"/>
      <c r="DI471" s="198"/>
      <c r="DJ471" s="198"/>
      <c r="DK471" s="198"/>
      <c r="DL471" s="198"/>
      <c r="DM471" s="198"/>
      <c r="DN471" s="198"/>
      <c r="DO471" s="198"/>
      <c r="DP471" s="198"/>
      <c r="DQ471" s="198"/>
      <c r="DR471" s="198"/>
      <c r="DS471" s="198"/>
      <c r="DT471" s="198"/>
      <c r="DU471" s="198"/>
      <c r="DV471" s="198"/>
      <c r="DW471" s="198"/>
      <c r="DX471" s="198"/>
      <c r="DY471" s="198"/>
      <c r="DZ471" s="198"/>
      <c r="EA471" s="198"/>
      <c r="EB471" s="198"/>
      <c r="EC471" s="198"/>
      <c r="ED471" s="198"/>
      <c r="EE471" s="198"/>
      <c r="EF471" s="198"/>
      <c r="EG471" s="198"/>
      <c r="EH471" s="198"/>
      <c r="EI471" s="198"/>
      <c r="EJ471" s="198"/>
      <c r="EK471" s="198"/>
      <c r="EL471" s="198"/>
      <c r="EM471" s="198"/>
      <c r="EN471" s="198"/>
      <c r="EO471" s="198"/>
      <c r="EP471" s="198"/>
      <c r="EQ471" s="198"/>
      <c r="ER471" s="198"/>
      <c r="ES471" s="198"/>
      <c r="ET471" s="198"/>
      <c r="EU471" s="198"/>
      <c r="EV471" s="198"/>
      <c r="EW471" s="198"/>
      <c r="EX471" s="198"/>
      <c r="EY471" s="198"/>
      <c r="EZ471" s="198"/>
      <c r="FA471" s="198"/>
      <c r="FB471" s="198"/>
      <c r="FC471" s="198"/>
      <c r="FD471" s="198"/>
      <c r="FE471" s="198"/>
      <c r="FF471" s="198"/>
      <c r="FG471" s="198"/>
      <c r="FH471" s="198"/>
      <c r="FI471" s="198"/>
      <c r="FJ471" s="198"/>
      <c r="FK471" s="198"/>
      <c r="FL471" s="198"/>
      <c r="FM471" s="198"/>
      <c r="FN471" s="198"/>
      <c r="FO471" s="198"/>
      <c r="FP471" s="198"/>
      <c r="FQ471" s="198"/>
      <c r="FR471" s="198"/>
      <c r="FS471" s="198"/>
      <c r="FT471" s="198"/>
      <c r="FU471" s="198"/>
      <c r="FV471" s="198"/>
      <c r="FW471" s="198"/>
    </row>
    <row r="472" spans="1:179" s="200" customFormat="1" ht="45" x14ac:dyDescent="0.25">
      <c r="A472" s="194">
        <f t="shared" si="7"/>
        <v>457</v>
      </c>
      <c r="B472" s="201" t="s">
        <v>372</v>
      </c>
      <c r="C472" s="196" t="s">
        <v>238</v>
      </c>
      <c r="D472" s="202">
        <v>20</v>
      </c>
      <c r="E472" s="202"/>
      <c r="F472" s="202">
        <v>0</v>
      </c>
      <c r="G472" s="202">
        <v>2014</v>
      </c>
      <c r="H472" s="202">
        <v>2014</v>
      </c>
      <c r="I472" s="202" t="s">
        <v>265</v>
      </c>
      <c r="J472" s="202" t="s">
        <v>294</v>
      </c>
      <c r="K472" s="202" t="s">
        <v>294</v>
      </c>
      <c r="L472" s="202" t="s">
        <v>294</v>
      </c>
      <c r="M472" s="198"/>
      <c r="N472" s="198"/>
      <c r="O472" s="198"/>
      <c r="P472" s="198"/>
      <c r="Q472" s="198"/>
      <c r="R472" s="198"/>
      <c r="S472" s="198"/>
      <c r="T472" s="198"/>
      <c r="U472" s="198"/>
      <c r="V472" s="198"/>
      <c r="W472" s="198"/>
      <c r="X472" s="198"/>
      <c r="Y472" s="198"/>
      <c r="Z472" s="198"/>
      <c r="AA472" s="198"/>
      <c r="AB472" s="198"/>
      <c r="AC472" s="198"/>
      <c r="AD472" s="198"/>
      <c r="AE472" s="198"/>
      <c r="AF472" s="198"/>
      <c r="AG472" s="198"/>
      <c r="AH472" s="198"/>
      <c r="AI472" s="198"/>
      <c r="AJ472" s="198"/>
      <c r="AK472" s="198"/>
      <c r="AL472" s="198"/>
      <c r="AM472" s="198"/>
      <c r="AN472" s="198"/>
      <c r="AO472" s="198"/>
      <c r="AP472" s="198"/>
      <c r="AQ472" s="198"/>
      <c r="AR472" s="198"/>
      <c r="AS472" s="198"/>
      <c r="AT472" s="198"/>
      <c r="AU472" s="198"/>
      <c r="AV472" s="198"/>
      <c r="AW472" s="198"/>
      <c r="AX472" s="198"/>
      <c r="AY472" s="198"/>
      <c r="AZ472" s="198"/>
      <c r="BA472" s="198"/>
      <c r="BB472" s="198"/>
      <c r="BC472" s="198"/>
      <c r="BD472" s="198"/>
      <c r="BE472" s="198"/>
      <c r="BF472" s="198"/>
      <c r="BG472" s="198"/>
      <c r="BH472" s="198"/>
      <c r="BI472" s="198"/>
      <c r="BJ472" s="198"/>
      <c r="BK472" s="198"/>
      <c r="BL472" s="198"/>
      <c r="BM472" s="198"/>
      <c r="BN472" s="198"/>
      <c r="BO472" s="198"/>
      <c r="BP472" s="198"/>
      <c r="BQ472" s="198"/>
      <c r="BR472" s="198"/>
      <c r="BS472" s="198"/>
      <c r="BT472" s="198"/>
      <c r="BU472" s="198"/>
      <c r="BV472" s="198"/>
      <c r="BW472" s="198"/>
      <c r="BX472" s="198"/>
      <c r="BY472" s="198"/>
      <c r="BZ472" s="198"/>
      <c r="CA472" s="198"/>
      <c r="CB472" s="198"/>
      <c r="CC472" s="198"/>
      <c r="CD472" s="198"/>
      <c r="CE472" s="198"/>
      <c r="CF472" s="198"/>
      <c r="CG472" s="198"/>
      <c r="CH472" s="198"/>
      <c r="CI472" s="198"/>
      <c r="CJ472" s="198"/>
      <c r="CK472" s="198"/>
      <c r="CL472" s="198"/>
      <c r="CM472" s="198"/>
      <c r="CN472" s="198"/>
      <c r="CO472" s="198"/>
      <c r="CP472" s="198"/>
      <c r="CQ472" s="198"/>
      <c r="CR472" s="198"/>
      <c r="CS472" s="198"/>
      <c r="CT472" s="198"/>
      <c r="CU472" s="198"/>
      <c r="CV472" s="198"/>
      <c r="CW472" s="198"/>
      <c r="CX472" s="198"/>
      <c r="CY472" s="198"/>
      <c r="CZ472" s="198"/>
      <c r="DA472" s="198"/>
      <c r="DB472" s="198"/>
      <c r="DC472" s="198"/>
      <c r="DD472" s="198"/>
      <c r="DE472" s="198"/>
      <c r="DF472" s="198"/>
      <c r="DG472" s="198"/>
      <c r="DH472" s="198"/>
      <c r="DI472" s="198"/>
      <c r="DJ472" s="198"/>
      <c r="DK472" s="198"/>
      <c r="DL472" s="198"/>
      <c r="DM472" s="198"/>
      <c r="DN472" s="198"/>
      <c r="DO472" s="198"/>
      <c r="DP472" s="198"/>
      <c r="DQ472" s="198"/>
      <c r="DR472" s="198"/>
      <c r="DS472" s="198"/>
      <c r="DT472" s="198"/>
      <c r="DU472" s="198"/>
      <c r="DV472" s="198"/>
      <c r="DW472" s="198"/>
      <c r="DX472" s="198"/>
      <c r="DY472" s="198"/>
      <c r="DZ472" s="198"/>
      <c r="EA472" s="198"/>
      <c r="EB472" s="198"/>
      <c r="EC472" s="198"/>
      <c r="ED472" s="198"/>
      <c r="EE472" s="198"/>
      <c r="EF472" s="198"/>
      <c r="EG472" s="198"/>
      <c r="EH472" s="198"/>
      <c r="EI472" s="198"/>
      <c r="EJ472" s="198"/>
      <c r="EK472" s="198"/>
      <c r="EL472" s="198"/>
      <c r="EM472" s="198"/>
      <c r="EN472" s="198"/>
      <c r="EO472" s="198"/>
      <c r="EP472" s="198"/>
      <c r="EQ472" s="198"/>
      <c r="ER472" s="198"/>
      <c r="ES472" s="198"/>
      <c r="ET472" s="198"/>
      <c r="EU472" s="198"/>
      <c r="EV472" s="198"/>
      <c r="EW472" s="198"/>
      <c r="EX472" s="198"/>
      <c r="EY472" s="198"/>
      <c r="EZ472" s="198"/>
      <c r="FA472" s="198"/>
      <c r="FB472" s="198"/>
      <c r="FC472" s="198"/>
      <c r="FD472" s="198"/>
      <c r="FE472" s="198"/>
      <c r="FF472" s="198"/>
      <c r="FG472" s="198"/>
      <c r="FH472" s="198"/>
      <c r="FI472" s="198"/>
      <c r="FJ472" s="198"/>
      <c r="FK472" s="198"/>
      <c r="FL472" s="198"/>
      <c r="FM472" s="198"/>
      <c r="FN472" s="198"/>
      <c r="FO472" s="198"/>
      <c r="FP472" s="198"/>
      <c r="FQ472" s="198"/>
      <c r="FR472" s="198"/>
      <c r="FS472" s="198"/>
      <c r="FT472" s="198"/>
      <c r="FU472" s="198"/>
      <c r="FV472" s="198"/>
      <c r="FW472" s="198"/>
    </row>
    <row r="473" spans="1:179" s="200" customFormat="1" ht="30" x14ac:dyDescent="0.25">
      <c r="A473" s="194">
        <f t="shared" si="7"/>
        <v>458</v>
      </c>
      <c r="B473" s="201" t="s">
        <v>373</v>
      </c>
      <c r="C473" s="196" t="s">
        <v>238</v>
      </c>
      <c r="D473" s="202">
        <v>32</v>
      </c>
      <c r="E473" s="202"/>
      <c r="F473" s="202">
        <v>0</v>
      </c>
      <c r="G473" s="202">
        <v>2014</v>
      </c>
      <c r="H473" s="202">
        <v>2014</v>
      </c>
      <c r="I473" s="202" t="s">
        <v>265</v>
      </c>
      <c r="J473" s="202" t="s">
        <v>294</v>
      </c>
      <c r="K473" s="202" t="s">
        <v>294</v>
      </c>
      <c r="L473" s="202" t="s">
        <v>294</v>
      </c>
      <c r="M473" s="198"/>
      <c r="N473" s="198"/>
      <c r="O473" s="198"/>
      <c r="P473" s="198"/>
      <c r="Q473" s="198"/>
      <c r="R473" s="198"/>
      <c r="S473" s="198"/>
      <c r="T473" s="198"/>
      <c r="U473" s="198"/>
      <c r="V473" s="198"/>
      <c r="W473" s="198"/>
      <c r="X473" s="198"/>
      <c r="Y473" s="198"/>
      <c r="Z473" s="198"/>
      <c r="AA473" s="198"/>
      <c r="AB473" s="198"/>
      <c r="AC473" s="198"/>
      <c r="AD473" s="198"/>
      <c r="AE473" s="198"/>
      <c r="AF473" s="198"/>
      <c r="AG473" s="198"/>
      <c r="AH473" s="198"/>
      <c r="AI473" s="198"/>
      <c r="AJ473" s="198"/>
      <c r="AK473" s="198"/>
      <c r="AL473" s="198"/>
      <c r="AM473" s="198"/>
      <c r="AN473" s="198"/>
      <c r="AO473" s="198"/>
      <c r="AP473" s="198"/>
      <c r="AQ473" s="198"/>
      <c r="AR473" s="198"/>
      <c r="AS473" s="198"/>
      <c r="AT473" s="198"/>
      <c r="AU473" s="198"/>
      <c r="AV473" s="198"/>
      <c r="AW473" s="198"/>
      <c r="AX473" s="198"/>
      <c r="AY473" s="198"/>
      <c r="AZ473" s="198"/>
      <c r="BA473" s="198"/>
      <c r="BB473" s="198"/>
      <c r="BC473" s="198"/>
      <c r="BD473" s="198"/>
      <c r="BE473" s="198"/>
      <c r="BF473" s="198"/>
      <c r="BG473" s="198"/>
      <c r="BH473" s="198"/>
      <c r="BI473" s="198"/>
      <c r="BJ473" s="198"/>
      <c r="BK473" s="198"/>
      <c r="BL473" s="198"/>
      <c r="BM473" s="198"/>
      <c r="BN473" s="198"/>
      <c r="BO473" s="198"/>
      <c r="BP473" s="198"/>
      <c r="BQ473" s="198"/>
      <c r="BR473" s="198"/>
      <c r="BS473" s="198"/>
      <c r="BT473" s="198"/>
      <c r="BU473" s="198"/>
      <c r="BV473" s="198"/>
      <c r="BW473" s="198"/>
      <c r="BX473" s="198"/>
      <c r="BY473" s="198"/>
      <c r="BZ473" s="198"/>
      <c r="CA473" s="198"/>
      <c r="CB473" s="198"/>
      <c r="CC473" s="198"/>
      <c r="CD473" s="198"/>
      <c r="CE473" s="198"/>
      <c r="CF473" s="198"/>
      <c r="CG473" s="198"/>
      <c r="CH473" s="198"/>
      <c r="CI473" s="198"/>
      <c r="CJ473" s="198"/>
      <c r="CK473" s="198"/>
      <c r="CL473" s="198"/>
      <c r="CM473" s="198"/>
      <c r="CN473" s="198"/>
      <c r="CO473" s="198"/>
      <c r="CP473" s="198"/>
      <c r="CQ473" s="198"/>
      <c r="CR473" s="198"/>
      <c r="CS473" s="198"/>
      <c r="CT473" s="198"/>
      <c r="CU473" s="198"/>
      <c r="CV473" s="198"/>
      <c r="CW473" s="198"/>
      <c r="CX473" s="198"/>
      <c r="CY473" s="198"/>
      <c r="CZ473" s="198"/>
      <c r="DA473" s="198"/>
      <c r="DB473" s="198"/>
      <c r="DC473" s="198"/>
      <c r="DD473" s="198"/>
      <c r="DE473" s="198"/>
      <c r="DF473" s="198"/>
      <c r="DG473" s="198"/>
      <c r="DH473" s="198"/>
      <c r="DI473" s="198"/>
      <c r="DJ473" s="198"/>
      <c r="DK473" s="198"/>
      <c r="DL473" s="198"/>
      <c r="DM473" s="198"/>
      <c r="DN473" s="198"/>
      <c r="DO473" s="198"/>
      <c r="DP473" s="198"/>
      <c r="DQ473" s="198"/>
      <c r="DR473" s="198"/>
      <c r="DS473" s="198"/>
      <c r="DT473" s="198"/>
      <c r="DU473" s="198"/>
      <c r="DV473" s="198"/>
      <c r="DW473" s="198"/>
      <c r="DX473" s="198"/>
      <c r="DY473" s="198"/>
      <c r="DZ473" s="198"/>
      <c r="EA473" s="198"/>
      <c r="EB473" s="198"/>
      <c r="EC473" s="198"/>
      <c r="ED473" s="198"/>
      <c r="EE473" s="198"/>
      <c r="EF473" s="198"/>
      <c r="EG473" s="198"/>
      <c r="EH473" s="198"/>
      <c r="EI473" s="198"/>
      <c r="EJ473" s="198"/>
      <c r="EK473" s="198"/>
      <c r="EL473" s="198"/>
      <c r="EM473" s="198"/>
      <c r="EN473" s="198"/>
      <c r="EO473" s="198"/>
      <c r="EP473" s="198"/>
      <c r="EQ473" s="198"/>
      <c r="ER473" s="198"/>
      <c r="ES473" s="198"/>
      <c r="ET473" s="198"/>
      <c r="EU473" s="198"/>
      <c r="EV473" s="198"/>
      <c r="EW473" s="198"/>
      <c r="EX473" s="198"/>
      <c r="EY473" s="198"/>
      <c r="EZ473" s="198"/>
      <c r="FA473" s="198"/>
      <c r="FB473" s="198"/>
      <c r="FC473" s="198"/>
      <c r="FD473" s="198"/>
      <c r="FE473" s="198"/>
      <c r="FF473" s="198"/>
      <c r="FG473" s="198"/>
      <c r="FH473" s="198"/>
      <c r="FI473" s="198"/>
      <c r="FJ473" s="198"/>
      <c r="FK473" s="198"/>
      <c r="FL473" s="198"/>
      <c r="FM473" s="198"/>
      <c r="FN473" s="198"/>
      <c r="FO473" s="198"/>
      <c r="FP473" s="198"/>
      <c r="FQ473" s="198"/>
      <c r="FR473" s="198"/>
      <c r="FS473" s="198"/>
      <c r="FT473" s="198"/>
      <c r="FU473" s="198"/>
      <c r="FV473" s="198"/>
      <c r="FW473" s="198"/>
    </row>
    <row r="474" spans="1:179" s="200" customFormat="1" ht="45" x14ac:dyDescent="0.25">
      <c r="A474" s="194">
        <f t="shared" si="7"/>
        <v>459</v>
      </c>
      <c r="B474" s="201" t="s">
        <v>374</v>
      </c>
      <c r="C474" s="196" t="s">
        <v>238</v>
      </c>
      <c r="D474" s="202">
        <v>20</v>
      </c>
      <c r="E474" s="202"/>
      <c r="F474" s="202">
        <v>0</v>
      </c>
      <c r="G474" s="202">
        <v>2015</v>
      </c>
      <c r="H474" s="202">
        <v>2015</v>
      </c>
      <c r="I474" s="202" t="s">
        <v>375</v>
      </c>
      <c r="J474" s="202" t="s">
        <v>294</v>
      </c>
      <c r="K474" s="202" t="s">
        <v>294</v>
      </c>
      <c r="L474" s="202" t="s">
        <v>294</v>
      </c>
      <c r="M474" s="198"/>
      <c r="N474" s="198"/>
      <c r="O474" s="198"/>
      <c r="P474" s="198"/>
      <c r="Q474" s="198"/>
      <c r="R474" s="198"/>
      <c r="S474" s="198"/>
      <c r="T474" s="198"/>
      <c r="U474" s="198"/>
      <c r="V474" s="198"/>
      <c r="W474" s="198"/>
      <c r="X474" s="198"/>
      <c r="Y474" s="198"/>
      <c r="Z474" s="198"/>
      <c r="AA474" s="198"/>
      <c r="AB474" s="198"/>
      <c r="AC474" s="198"/>
      <c r="AD474" s="198"/>
      <c r="AE474" s="198"/>
      <c r="AF474" s="198"/>
      <c r="AG474" s="198"/>
      <c r="AH474" s="198"/>
      <c r="AI474" s="198"/>
      <c r="AJ474" s="198"/>
      <c r="AK474" s="198"/>
      <c r="AL474" s="198"/>
      <c r="AM474" s="198"/>
      <c r="AN474" s="198"/>
      <c r="AO474" s="198"/>
      <c r="AP474" s="198"/>
      <c r="AQ474" s="198"/>
      <c r="AR474" s="198"/>
      <c r="AS474" s="198"/>
      <c r="AT474" s="198"/>
      <c r="AU474" s="198"/>
      <c r="AV474" s="198"/>
      <c r="AW474" s="198"/>
      <c r="AX474" s="198"/>
      <c r="AY474" s="198"/>
      <c r="AZ474" s="198"/>
      <c r="BA474" s="198"/>
      <c r="BB474" s="198"/>
      <c r="BC474" s="198"/>
      <c r="BD474" s="198"/>
      <c r="BE474" s="198"/>
      <c r="BF474" s="198"/>
      <c r="BG474" s="198"/>
      <c r="BH474" s="198"/>
      <c r="BI474" s="198"/>
      <c r="BJ474" s="198"/>
      <c r="BK474" s="198"/>
      <c r="BL474" s="198"/>
      <c r="BM474" s="198"/>
      <c r="BN474" s="198"/>
      <c r="BO474" s="198"/>
      <c r="BP474" s="198"/>
      <c r="BQ474" s="198"/>
      <c r="BR474" s="198"/>
      <c r="BS474" s="198"/>
      <c r="BT474" s="198"/>
      <c r="BU474" s="198"/>
      <c r="BV474" s="198"/>
      <c r="BW474" s="198"/>
      <c r="BX474" s="198"/>
      <c r="BY474" s="198"/>
      <c r="BZ474" s="198"/>
      <c r="CA474" s="198"/>
      <c r="CB474" s="198"/>
      <c r="CC474" s="198"/>
      <c r="CD474" s="198"/>
      <c r="CE474" s="198"/>
      <c r="CF474" s="198"/>
      <c r="CG474" s="198"/>
      <c r="CH474" s="198"/>
      <c r="CI474" s="198"/>
      <c r="CJ474" s="198"/>
      <c r="CK474" s="198"/>
      <c r="CL474" s="198"/>
      <c r="CM474" s="198"/>
      <c r="CN474" s="198"/>
      <c r="CO474" s="198"/>
      <c r="CP474" s="198"/>
      <c r="CQ474" s="198"/>
      <c r="CR474" s="198"/>
      <c r="CS474" s="198"/>
      <c r="CT474" s="198"/>
      <c r="CU474" s="198"/>
      <c r="CV474" s="198"/>
      <c r="CW474" s="198"/>
      <c r="CX474" s="198"/>
      <c r="CY474" s="198"/>
      <c r="CZ474" s="198"/>
      <c r="DA474" s="198"/>
      <c r="DB474" s="198"/>
      <c r="DC474" s="198"/>
      <c r="DD474" s="198"/>
      <c r="DE474" s="198"/>
      <c r="DF474" s="198"/>
      <c r="DG474" s="198"/>
      <c r="DH474" s="198"/>
      <c r="DI474" s="198"/>
      <c r="DJ474" s="198"/>
      <c r="DK474" s="198"/>
      <c r="DL474" s="198"/>
      <c r="DM474" s="198"/>
      <c r="DN474" s="198"/>
      <c r="DO474" s="198"/>
      <c r="DP474" s="198"/>
      <c r="DQ474" s="198"/>
      <c r="DR474" s="198"/>
      <c r="DS474" s="198"/>
      <c r="DT474" s="198"/>
      <c r="DU474" s="198"/>
      <c r="DV474" s="198"/>
      <c r="DW474" s="198"/>
      <c r="DX474" s="198"/>
      <c r="DY474" s="198"/>
      <c r="DZ474" s="198"/>
      <c r="EA474" s="198"/>
      <c r="EB474" s="198"/>
      <c r="EC474" s="198"/>
      <c r="ED474" s="198"/>
      <c r="EE474" s="198"/>
      <c r="EF474" s="198"/>
      <c r="EG474" s="198"/>
      <c r="EH474" s="198"/>
      <c r="EI474" s="198"/>
      <c r="EJ474" s="198"/>
      <c r="EK474" s="198"/>
      <c r="EL474" s="198"/>
      <c r="EM474" s="198"/>
      <c r="EN474" s="198"/>
      <c r="EO474" s="198"/>
      <c r="EP474" s="198"/>
      <c r="EQ474" s="198"/>
      <c r="ER474" s="198"/>
      <c r="ES474" s="198"/>
      <c r="ET474" s="198"/>
      <c r="EU474" s="198"/>
      <c r="EV474" s="198"/>
      <c r="EW474" s="198"/>
      <c r="EX474" s="198"/>
      <c r="EY474" s="198"/>
      <c r="EZ474" s="198"/>
      <c r="FA474" s="198"/>
      <c r="FB474" s="198"/>
      <c r="FC474" s="198"/>
      <c r="FD474" s="198"/>
      <c r="FE474" s="198"/>
      <c r="FF474" s="198"/>
      <c r="FG474" s="198"/>
      <c r="FH474" s="198"/>
      <c r="FI474" s="198"/>
      <c r="FJ474" s="198"/>
      <c r="FK474" s="198"/>
      <c r="FL474" s="198"/>
      <c r="FM474" s="198"/>
      <c r="FN474" s="198"/>
      <c r="FO474" s="198"/>
      <c r="FP474" s="198"/>
      <c r="FQ474" s="198"/>
      <c r="FR474" s="198"/>
      <c r="FS474" s="198"/>
      <c r="FT474" s="198"/>
      <c r="FU474" s="198"/>
      <c r="FV474" s="198"/>
      <c r="FW474" s="198"/>
    </row>
    <row r="475" spans="1:179" s="200" customFormat="1" ht="45" x14ac:dyDescent="0.25">
      <c r="A475" s="194">
        <f t="shared" si="7"/>
        <v>460</v>
      </c>
      <c r="B475" s="201" t="s">
        <v>376</v>
      </c>
      <c r="C475" s="196" t="s">
        <v>238</v>
      </c>
      <c r="D475" s="202">
        <v>0</v>
      </c>
      <c r="E475" s="202"/>
      <c r="F475" s="202" t="s">
        <v>377</v>
      </c>
      <c r="G475" s="202">
        <v>2014</v>
      </c>
      <c r="H475" s="202">
        <v>2014</v>
      </c>
      <c r="I475" s="202" t="s">
        <v>265</v>
      </c>
      <c r="J475" s="202" t="s">
        <v>294</v>
      </c>
      <c r="K475" s="202" t="s">
        <v>294</v>
      </c>
      <c r="L475" s="202" t="s">
        <v>294</v>
      </c>
      <c r="M475" s="198"/>
      <c r="N475" s="198"/>
      <c r="O475" s="198"/>
      <c r="P475" s="198"/>
      <c r="Q475" s="198"/>
      <c r="R475" s="198"/>
      <c r="S475" s="198"/>
      <c r="T475" s="198"/>
      <c r="U475" s="198"/>
      <c r="V475" s="198"/>
      <c r="W475" s="198"/>
      <c r="X475" s="198"/>
      <c r="Y475" s="198"/>
      <c r="Z475" s="198"/>
      <c r="AA475" s="198"/>
      <c r="AB475" s="198"/>
      <c r="AC475" s="198"/>
      <c r="AD475" s="198"/>
      <c r="AE475" s="198"/>
      <c r="AF475" s="198"/>
      <c r="AG475" s="198"/>
      <c r="AH475" s="198"/>
      <c r="AI475" s="198"/>
      <c r="AJ475" s="198"/>
      <c r="AK475" s="198"/>
      <c r="AL475" s="198"/>
      <c r="AM475" s="198"/>
      <c r="AN475" s="198"/>
      <c r="AO475" s="198"/>
      <c r="AP475" s="198"/>
      <c r="AQ475" s="198"/>
      <c r="AR475" s="198"/>
      <c r="AS475" s="198"/>
      <c r="AT475" s="198"/>
      <c r="AU475" s="198"/>
      <c r="AV475" s="198"/>
      <c r="AW475" s="198"/>
      <c r="AX475" s="198"/>
      <c r="AY475" s="198"/>
      <c r="AZ475" s="198"/>
      <c r="BA475" s="198"/>
      <c r="BB475" s="198"/>
      <c r="BC475" s="198"/>
      <c r="BD475" s="198"/>
      <c r="BE475" s="198"/>
      <c r="BF475" s="198"/>
      <c r="BG475" s="198"/>
      <c r="BH475" s="198"/>
      <c r="BI475" s="198"/>
      <c r="BJ475" s="198"/>
      <c r="BK475" s="198"/>
      <c r="BL475" s="198"/>
      <c r="BM475" s="198"/>
      <c r="BN475" s="198"/>
      <c r="BO475" s="198"/>
      <c r="BP475" s="198"/>
      <c r="BQ475" s="198"/>
      <c r="BR475" s="198"/>
      <c r="BS475" s="198"/>
      <c r="BT475" s="198"/>
      <c r="BU475" s="198"/>
      <c r="BV475" s="198"/>
      <c r="BW475" s="198"/>
      <c r="BX475" s="198"/>
      <c r="BY475" s="198"/>
      <c r="BZ475" s="198"/>
      <c r="CA475" s="198"/>
      <c r="CB475" s="198"/>
      <c r="CC475" s="198"/>
      <c r="CD475" s="198"/>
      <c r="CE475" s="198"/>
      <c r="CF475" s="198"/>
      <c r="CG475" s="198"/>
      <c r="CH475" s="198"/>
      <c r="CI475" s="198"/>
      <c r="CJ475" s="198"/>
      <c r="CK475" s="198"/>
      <c r="CL475" s="198"/>
      <c r="CM475" s="198"/>
      <c r="CN475" s="198"/>
      <c r="CO475" s="198"/>
      <c r="CP475" s="198"/>
      <c r="CQ475" s="198"/>
      <c r="CR475" s="198"/>
      <c r="CS475" s="198"/>
      <c r="CT475" s="198"/>
      <c r="CU475" s="198"/>
      <c r="CV475" s="198"/>
      <c r="CW475" s="198"/>
      <c r="CX475" s="198"/>
      <c r="CY475" s="198"/>
      <c r="CZ475" s="198"/>
      <c r="DA475" s="198"/>
      <c r="DB475" s="198"/>
      <c r="DC475" s="198"/>
      <c r="DD475" s="198"/>
      <c r="DE475" s="198"/>
      <c r="DF475" s="198"/>
      <c r="DG475" s="198"/>
      <c r="DH475" s="198"/>
      <c r="DI475" s="198"/>
      <c r="DJ475" s="198"/>
      <c r="DK475" s="198"/>
      <c r="DL475" s="198"/>
      <c r="DM475" s="198"/>
      <c r="DN475" s="198"/>
      <c r="DO475" s="198"/>
      <c r="DP475" s="198"/>
      <c r="DQ475" s="198"/>
      <c r="DR475" s="198"/>
      <c r="DS475" s="198"/>
      <c r="DT475" s="198"/>
      <c r="DU475" s="198"/>
      <c r="DV475" s="198"/>
      <c r="DW475" s="198"/>
      <c r="DX475" s="198"/>
      <c r="DY475" s="198"/>
      <c r="DZ475" s="198"/>
      <c r="EA475" s="198"/>
      <c r="EB475" s="198"/>
      <c r="EC475" s="198"/>
      <c r="ED475" s="198"/>
      <c r="EE475" s="198"/>
      <c r="EF475" s="198"/>
      <c r="EG475" s="198"/>
      <c r="EH475" s="198"/>
      <c r="EI475" s="198"/>
      <c r="EJ475" s="198"/>
      <c r="EK475" s="198"/>
      <c r="EL475" s="198"/>
      <c r="EM475" s="198"/>
      <c r="EN475" s="198"/>
      <c r="EO475" s="198"/>
      <c r="EP475" s="198"/>
      <c r="EQ475" s="198"/>
      <c r="ER475" s="198"/>
      <c r="ES475" s="198"/>
      <c r="ET475" s="198"/>
      <c r="EU475" s="198"/>
      <c r="EV475" s="198"/>
      <c r="EW475" s="198"/>
      <c r="EX475" s="198"/>
      <c r="EY475" s="198"/>
      <c r="EZ475" s="198"/>
      <c r="FA475" s="198"/>
      <c r="FB475" s="198"/>
      <c r="FC475" s="198"/>
      <c r="FD475" s="198"/>
      <c r="FE475" s="198"/>
      <c r="FF475" s="198"/>
      <c r="FG475" s="198"/>
      <c r="FH475" s="198"/>
      <c r="FI475" s="198"/>
      <c r="FJ475" s="198"/>
      <c r="FK475" s="198"/>
      <c r="FL475" s="198"/>
      <c r="FM475" s="198"/>
      <c r="FN475" s="198"/>
      <c r="FO475" s="198"/>
      <c r="FP475" s="198"/>
      <c r="FQ475" s="198"/>
      <c r="FR475" s="198"/>
      <c r="FS475" s="198"/>
      <c r="FT475" s="198"/>
      <c r="FU475" s="198"/>
      <c r="FV475" s="198"/>
      <c r="FW475" s="198"/>
    </row>
    <row r="476" spans="1:179" s="200" customFormat="1" ht="45" x14ac:dyDescent="0.25">
      <c r="A476" s="194">
        <f t="shared" si="7"/>
        <v>461</v>
      </c>
      <c r="B476" s="201" t="s">
        <v>378</v>
      </c>
      <c r="C476" s="196" t="s">
        <v>238</v>
      </c>
      <c r="D476" s="202">
        <v>0</v>
      </c>
      <c r="E476" s="202"/>
      <c r="F476" s="202">
        <v>8.6</v>
      </c>
      <c r="G476" s="202">
        <v>2014</v>
      </c>
      <c r="H476" s="202">
        <v>2014</v>
      </c>
      <c r="I476" s="202" t="s">
        <v>265</v>
      </c>
      <c r="J476" s="202" t="s">
        <v>294</v>
      </c>
      <c r="K476" s="202" t="s">
        <v>294</v>
      </c>
      <c r="L476" s="202" t="s">
        <v>294</v>
      </c>
      <c r="M476" s="198"/>
      <c r="N476" s="198"/>
      <c r="O476" s="198"/>
      <c r="P476" s="198"/>
      <c r="Q476" s="198"/>
      <c r="R476" s="198"/>
      <c r="S476" s="198"/>
      <c r="T476" s="198"/>
      <c r="U476" s="198"/>
      <c r="V476" s="198"/>
      <c r="W476" s="198"/>
      <c r="X476" s="198"/>
      <c r="Y476" s="198"/>
      <c r="Z476" s="198"/>
      <c r="AA476" s="198"/>
      <c r="AB476" s="198"/>
      <c r="AC476" s="198"/>
      <c r="AD476" s="198"/>
      <c r="AE476" s="198"/>
      <c r="AF476" s="198"/>
      <c r="AG476" s="198"/>
      <c r="AH476" s="198"/>
      <c r="AI476" s="198"/>
      <c r="AJ476" s="198"/>
      <c r="AK476" s="198"/>
      <c r="AL476" s="198"/>
      <c r="AM476" s="198"/>
      <c r="AN476" s="198"/>
      <c r="AO476" s="198"/>
      <c r="AP476" s="198"/>
      <c r="AQ476" s="198"/>
      <c r="AR476" s="198"/>
      <c r="AS476" s="198"/>
      <c r="AT476" s="198"/>
      <c r="AU476" s="198"/>
      <c r="AV476" s="198"/>
      <c r="AW476" s="198"/>
      <c r="AX476" s="198"/>
      <c r="AY476" s="198"/>
      <c r="AZ476" s="198"/>
      <c r="BA476" s="198"/>
      <c r="BB476" s="198"/>
      <c r="BC476" s="198"/>
      <c r="BD476" s="198"/>
      <c r="BE476" s="198"/>
      <c r="BF476" s="198"/>
      <c r="BG476" s="198"/>
      <c r="BH476" s="198"/>
      <c r="BI476" s="198"/>
      <c r="BJ476" s="198"/>
      <c r="BK476" s="198"/>
      <c r="BL476" s="198"/>
      <c r="BM476" s="198"/>
      <c r="BN476" s="198"/>
      <c r="BO476" s="198"/>
      <c r="BP476" s="198"/>
      <c r="BQ476" s="198"/>
      <c r="BR476" s="198"/>
      <c r="BS476" s="198"/>
      <c r="BT476" s="198"/>
      <c r="BU476" s="198"/>
      <c r="BV476" s="198"/>
      <c r="BW476" s="198"/>
      <c r="BX476" s="198"/>
      <c r="BY476" s="198"/>
      <c r="BZ476" s="198"/>
      <c r="CA476" s="198"/>
      <c r="CB476" s="198"/>
      <c r="CC476" s="198"/>
      <c r="CD476" s="198"/>
      <c r="CE476" s="198"/>
      <c r="CF476" s="198"/>
      <c r="CG476" s="198"/>
      <c r="CH476" s="198"/>
      <c r="CI476" s="198"/>
      <c r="CJ476" s="198"/>
      <c r="CK476" s="198"/>
      <c r="CL476" s="198"/>
      <c r="CM476" s="198"/>
      <c r="CN476" s="198"/>
      <c r="CO476" s="198"/>
      <c r="CP476" s="198"/>
      <c r="CQ476" s="198"/>
      <c r="CR476" s="198"/>
      <c r="CS476" s="198"/>
      <c r="CT476" s="198"/>
      <c r="CU476" s="198"/>
      <c r="CV476" s="198"/>
      <c r="CW476" s="198"/>
      <c r="CX476" s="198"/>
      <c r="CY476" s="198"/>
      <c r="CZ476" s="198"/>
      <c r="DA476" s="198"/>
      <c r="DB476" s="198"/>
      <c r="DC476" s="198"/>
      <c r="DD476" s="198"/>
      <c r="DE476" s="198"/>
      <c r="DF476" s="198"/>
      <c r="DG476" s="198"/>
      <c r="DH476" s="198"/>
      <c r="DI476" s="198"/>
      <c r="DJ476" s="198"/>
      <c r="DK476" s="198"/>
      <c r="DL476" s="198"/>
      <c r="DM476" s="198"/>
      <c r="DN476" s="198"/>
      <c r="DO476" s="198"/>
      <c r="DP476" s="198"/>
      <c r="DQ476" s="198"/>
      <c r="DR476" s="198"/>
      <c r="DS476" s="198"/>
      <c r="DT476" s="198"/>
      <c r="DU476" s="198"/>
      <c r="DV476" s="198"/>
      <c r="DW476" s="198"/>
      <c r="DX476" s="198"/>
      <c r="DY476" s="198"/>
      <c r="DZ476" s="198"/>
      <c r="EA476" s="198"/>
      <c r="EB476" s="198"/>
      <c r="EC476" s="198"/>
      <c r="ED476" s="198"/>
      <c r="EE476" s="198"/>
      <c r="EF476" s="198"/>
      <c r="EG476" s="198"/>
      <c r="EH476" s="198"/>
      <c r="EI476" s="198"/>
      <c r="EJ476" s="198"/>
      <c r="EK476" s="198"/>
      <c r="EL476" s="198"/>
      <c r="EM476" s="198"/>
      <c r="EN476" s="198"/>
      <c r="EO476" s="198"/>
      <c r="EP476" s="198"/>
      <c r="EQ476" s="198"/>
      <c r="ER476" s="198"/>
      <c r="ES476" s="198"/>
      <c r="ET476" s="198"/>
      <c r="EU476" s="198"/>
      <c r="EV476" s="198"/>
      <c r="EW476" s="198"/>
      <c r="EX476" s="198"/>
      <c r="EY476" s="198"/>
      <c r="EZ476" s="198"/>
      <c r="FA476" s="198"/>
      <c r="FB476" s="198"/>
      <c r="FC476" s="198"/>
      <c r="FD476" s="198"/>
      <c r="FE476" s="198"/>
      <c r="FF476" s="198"/>
      <c r="FG476" s="198"/>
      <c r="FH476" s="198"/>
      <c r="FI476" s="198"/>
      <c r="FJ476" s="198"/>
      <c r="FK476" s="198"/>
      <c r="FL476" s="198"/>
      <c r="FM476" s="198"/>
      <c r="FN476" s="198"/>
      <c r="FO476" s="198"/>
      <c r="FP476" s="198"/>
      <c r="FQ476" s="198"/>
      <c r="FR476" s="198"/>
      <c r="FS476" s="198"/>
      <c r="FT476" s="198"/>
      <c r="FU476" s="198"/>
      <c r="FV476" s="198"/>
      <c r="FW476" s="198"/>
    </row>
    <row r="477" spans="1:179" s="200" customFormat="1" ht="30" x14ac:dyDescent="0.25">
      <c r="A477" s="194">
        <f t="shared" si="7"/>
        <v>462</v>
      </c>
      <c r="B477" s="201" t="s">
        <v>310</v>
      </c>
      <c r="C477" s="196" t="s">
        <v>238</v>
      </c>
      <c r="D477" s="202">
        <v>20</v>
      </c>
      <c r="E477" s="202"/>
      <c r="F477" s="202">
        <v>0</v>
      </c>
      <c r="G477" s="202">
        <v>2012</v>
      </c>
      <c r="H477" s="202">
        <v>2015</v>
      </c>
      <c r="I477" s="202" t="s">
        <v>265</v>
      </c>
      <c r="J477" s="202" t="s">
        <v>294</v>
      </c>
      <c r="K477" s="202" t="s">
        <v>294</v>
      </c>
      <c r="L477" s="202" t="s">
        <v>294</v>
      </c>
      <c r="M477" s="198"/>
      <c r="N477" s="198"/>
      <c r="O477" s="198"/>
      <c r="P477" s="198"/>
      <c r="Q477" s="198"/>
      <c r="R477" s="198"/>
      <c r="S477" s="198"/>
      <c r="T477" s="198"/>
      <c r="U477" s="198"/>
      <c r="V477" s="198"/>
      <c r="W477" s="198"/>
      <c r="X477" s="198"/>
      <c r="Y477" s="198"/>
      <c r="Z477" s="198"/>
      <c r="AA477" s="198"/>
      <c r="AB477" s="198"/>
      <c r="AC477" s="198"/>
      <c r="AD477" s="198"/>
      <c r="AE477" s="198"/>
      <c r="AF477" s="198"/>
      <c r="AG477" s="198"/>
      <c r="AH477" s="198"/>
      <c r="AI477" s="198"/>
      <c r="AJ477" s="198"/>
      <c r="AK477" s="198"/>
      <c r="AL477" s="198"/>
      <c r="AM477" s="198"/>
      <c r="AN477" s="198"/>
      <c r="AO477" s="198"/>
      <c r="AP477" s="198"/>
      <c r="AQ477" s="198"/>
      <c r="AR477" s="198"/>
      <c r="AS477" s="198"/>
      <c r="AT477" s="198"/>
      <c r="AU477" s="198"/>
      <c r="AV477" s="198"/>
      <c r="AW477" s="198"/>
      <c r="AX477" s="198"/>
      <c r="AY477" s="198"/>
      <c r="AZ477" s="198"/>
      <c r="BA477" s="198"/>
      <c r="BB477" s="198"/>
      <c r="BC477" s="198"/>
      <c r="BD477" s="198"/>
      <c r="BE477" s="198"/>
      <c r="BF477" s="198"/>
      <c r="BG477" s="198"/>
      <c r="BH477" s="198"/>
      <c r="BI477" s="198"/>
      <c r="BJ477" s="198"/>
      <c r="BK477" s="198"/>
      <c r="BL477" s="198"/>
      <c r="BM477" s="198"/>
      <c r="BN477" s="198"/>
      <c r="BO477" s="198"/>
      <c r="BP477" s="198"/>
      <c r="BQ477" s="198"/>
      <c r="BR477" s="198"/>
      <c r="BS477" s="198"/>
      <c r="BT477" s="198"/>
      <c r="BU477" s="198"/>
      <c r="BV477" s="198"/>
      <c r="BW477" s="198"/>
      <c r="BX477" s="198"/>
      <c r="BY477" s="198"/>
      <c r="BZ477" s="198"/>
      <c r="CA477" s="198"/>
      <c r="CB477" s="198"/>
      <c r="CC477" s="198"/>
      <c r="CD477" s="198"/>
      <c r="CE477" s="198"/>
      <c r="CF477" s="198"/>
      <c r="CG477" s="198"/>
      <c r="CH477" s="198"/>
      <c r="CI477" s="198"/>
      <c r="CJ477" s="198"/>
      <c r="CK477" s="198"/>
      <c r="CL477" s="198"/>
      <c r="CM477" s="198"/>
      <c r="CN477" s="198"/>
      <c r="CO477" s="198"/>
      <c r="CP477" s="198"/>
      <c r="CQ477" s="198"/>
      <c r="CR477" s="198"/>
      <c r="CS477" s="198"/>
      <c r="CT477" s="198"/>
      <c r="CU477" s="198"/>
      <c r="CV477" s="198"/>
      <c r="CW477" s="198"/>
      <c r="CX477" s="198"/>
      <c r="CY477" s="198"/>
      <c r="CZ477" s="198"/>
      <c r="DA477" s="198"/>
      <c r="DB477" s="198"/>
      <c r="DC477" s="198"/>
      <c r="DD477" s="198"/>
      <c r="DE477" s="198"/>
      <c r="DF477" s="198"/>
      <c r="DG477" s="198"/>
      <c r="DH477" s="198"/>
      <c r="DI477" s="198"/>
      <c r="DJ477" s="198"/>
      <c r="DK477" s="198"/>
      <c r="DL477" s="198"/>
      <c r="DM477" s="198"/>
      <c r="DN477" s="198"/>
      <c r="DO477" s="198"/>
      <c r="DP477" s="198"/>
      <c r="DQ477" s="198"/>
      <c r="DR477" s="198"/>
      <c r="DS477" s="198"/>
      <c r="DT477" s="198"/>
      <c r="DU477" s="198"/>
      <c r="DV477" s="198"/>
      <c r="DW477" s="198"/>
      <c r="DX477" s="198"/>
      <c r="DY477" s="198"/>
      <c r="DZ477" s="198"/>
      <c r="EA477" s="198"/>
      <c r="EB477" s="198"/>
      <c r="EC477" s="198"/>
      <c r="ED477" s="198"/>
      <c r="EE477" s="198"/>
      <c r="EF477" s="198"/>
      <c r="EG477" s="198"/>
      <c r="EH477" s="198"/>
      <c r="EI477" s="198"/>
      <c r="EJ477" s="198"/>
      <c r="EK477" s="198"/>
      <c r="EL477" s="198"/>
      <c r="EM477" s="198"/>
      <c r="EN477" s="198"/>
      <c r="EO477" s="198"/>
      <c r="EP477" s="198"/>
      <c r="EQ477" s="198"/>
      <c r="ER477" s="198"/>
      <c r="ES477" s="198"/>
      <c r="ET477" s="198"/>
      <c r="EU477" s="198"/>
      <c r="EV477" s="198"/>
      <c r="EW477" s="198"/>
      <c r="EX477" s="198"/>
      <c r="EY477" s="198"/>
      <c r="EZ477" s="198"/>
      <c r="FA477" s="198"/>
      <c r="FB477" s="198"/>
      <c r="FC477" s="198"/>
      <c r="FD477" s="198"/>
      <c r="FE477" s="198"/>
      <c r="FF477" s="198"/>
      <c r="FG477" s="198"/>
      <c r="FH477" s="198"/>
      <c r="FI477" s="198"/>
      <c r="FJ477" s="198"/>
      <c r="FK477" s="198"/>
      <c r="FL477" s="198"/>
      <c r="FM477" s="198"/>
      <c r="FN477" s="198"/>
      <c r="FO477" s="198"/>
      <c r="FP477" s="198"/>
      <c r="FQ477" s="198"/>
      <c r="FR477" s="198"/>
      <c r="FS477" s="198"/>
      <c r="FT477" s="198"/>
      <c r="FU477" s="198"/>
      <c r="FV477" s="198"/>
      <c r="FW477" s="198"/>
    </row>
    <row r="478" spans="1:179" s="200" customFormat="1" ht="45" x14ac:dyDescent="0.25">
      <c r="A478" s="194">
        <f t="shared" si="7"/>
        <v>463</v>
      </c>
      <c r="B478" s="201" t="s">
        <v>374</v>
      </c>
      <c r="C478" s="196" t="s">
        <v>238</v>
      </c>
      <c r="D478" s="202">
        <v>20</v>
      </c>
      <c r="E478" s="202"/>
      <c r="F478" s="202">
        <v>0</v>
      </c>
      <c r="G478" s="202">
        <v>2014</v>
      </c>
      <c r="H478" s="202">
        <v>2014</v>
      </c>
      <c r="I478" s="202" t="s">
        <v>265</v>
      </c>
      <c r="J478" s="202" t="s">
        <v>294</v>
      </c>
      <c r="K478" s="202" t="s">
        <v>294</v>
      </c>
      <c r="L478" s="202" t="s">
        <v>294</v>
      </c>
      <c r="M478" s="198"/>
      <c r="N478" s="198"/>
      <c r="O478" s="198"/>
      <c r="P478" s="198"/>
      <c r="Q478" s="198"/>
      <c r="R478" s="198"/>
      <c r="S478" s="198"/>
      <c r="T478" s="198"/>
      <c r="U478" s="198"/>
      <c r="V478" s="198"/>
      <c r="W478" s="198"/>
      <c r="X478" s="198"/>
      <c r="Y478" s="198"/>
      <c r="Z478" s="198"/>
      <c r="AA478" s="198"/>
      <c r="AB478" s="198"/>
      <c r="AC478" s="198"/>
      <c r="AD478" s="198"/>
      <c r="AE478" s="198"/>
      <c r="AF478" s="198"/>
      <c r="AG478" s="198"/>
      <c r="AH478" s="198"/>
      <c r="AI478" s="198"/>
      <c r="AJ478" s="198"/>
      <c r="AK478" s="198"/>
      <c r="AL478" s="198"/>
      <c r="AM478" s="198"/>
      <c r="AN478" s="198"/>
      <c r="AO478" s="198"/>
      <c r="AP478" s="198"/>
      <c r="AQ478" s="198"/>
      <c r="AR478" s="198"/>
      <c r="AS478" s="198"/>
      <c r="AT478" s="198"/>
      <c r="AU478" s="198"/>
      <c r="AV478" s="198"/>
      <c r="AW478" s="198"/>
      <c r="AX478" s="198"/>
      <c r="AY478" s="198"/>
      <c r="AZ478" s="198"/>
      <c r="BA478" s="198"/>
      <c r="BB478" s="198"/>
      <c r="BC478" s="198"/>
      <c r="BD478" s="198"/>
      <c r="BE478" s="198"/>
      <c r="BF478" s="198"/>
      <c r="BG478" s="198"/>
      <c r="BH478" s="198"/>
      <c r="BI478" s="198"/>
      <c r="BJ478" s="198"/>
      <c r="BK478" s="198"/>
      <c r="BL478" s="198"/>
      <c r="BM478" s="198"/>
      <c r="BN478" s="198"/>
      <c r="BO478" s="198"/>
      <c r="BP478" s="198"/>
      <c r="BQ478" s="198"/>
      <c r="BR478" s="198"/>
      <c r="BS478" s="198"/>
      <c r="BT478" s="198"/>
      <c r="BU478" s="198"/>
      <c r="BV478" s="198"/>
      <c r="BW478" s="198"/>
      <c r="BX478" s="198"/>
      <c r="BY478" s="198"/>
      <c r="BZ478" s="198"/>
      <c r="CA478" s="198"/>
      <c r="CB478" s="198"/>
      <c r="CC478" s="198"/>
      <c r="CD478" s="198"/>
      <c r="CE478" s="198"/>
      <c r="CF478" s="198"/>
      <c r="CG478" s="198"/>
      <c r="CH478" s="198"/>
      <c r="CI478" s="198"/>
      <c r="CJ478" s="198"/>
      <c r="CK478" s="198"/>
      <c r="CL478" s="198"/>
      <c r="CM478" s="198"/>
      <c r="CN478" s="198"/>
      <c r="CO478" s="198"/>
      <c r="CP478" s="198"/>
      <c r="CQ478" s="198"/>
      <c r="CR478" s="198"/>
      <c r="CS478" s="198"/>
      <c r="CT478" s="198"/>
      <c r="CU478" s="198"/>
      <c r="CV478" s="198"/>
      <c r="CW478" s="198"/>
      <c r="CX478" s="198"/>
      <c r="CY478" s="198"/>
      <c r="CZ478" s="198"/>
      <c r="DA478" s="198"/>
      <c r="DB478" s="198"/>
      <c r="DC478" s="198"/>
      <c r="DD478" s="198"/>
      <c r="DE478" s="198"/>
      <c r="DF478" s="198"/>
      <c r="DG478" s="198"/>
      <c r="DH478" s="198"/>
      <c r="DI478" s="198"/>
      <c r="DJ478" s="198"/>
      <c r="DK478" s="198"/>
      <c r="DL478" s="198"/>
      <c r="DM478" s="198"/>
      <c r="DN478" s="198"/>
      <c r="DO478" s="198"/>
      <c r="DP478" s="198"/>
      <c r="DQ478" s="198"/>
      <c r="DR478" s="198"/>
      <c r="DS478" s="198"/>
      <c r="DT478" s="198"/>
      <c r="DU478" s="198"/>
      <c r="DV478" s="198"/>
      <c r="DW478" s="198"/>
      <c r="DX478" s="198"/>
      <c r="DY478" s="198"/>
      <c r="DZ478" s="198"/>
      <c r="EA478" s="198"/>
      <c r="EB478" s="198"/>
      <c r="EC478" s="198"/>
      <c r="ED478" s="198"/>
      <c r="EE478" s="198"/>
      <c r="EF478" s="198"/>
      <c r="EG478" s="198"/>
      <c r="EH478" s="198"/>
      <c r="EI478" s="198"/>
      <c r="EJ478" s="198"/>
      <c r="EK478" s="198"/>
      <c r="EL478" s="198"/>
      <c r="EM478" s="198"/>
      <c r="EN478" s="198"/>
      <c r="EO478" s="198"/>
      <c r="EP478" s="198"/>
      <c r="EQ478" s="198"/>
      <c r="ER478" s="198"/>
      <c r="ES478" s="198"/>
      <c r="ET478" s="198"/>
      <c r="EU478" s="198"/>
      <c r="EV478" s="198"/>
      <c r="EW478" s="198"/>
      <c r="EX478" s="198"/>
      <c r="EY478" s="198"/>
      <c r="EZ478" s="198"/>
      <c r="FA478" s="198"/>
      <c r="FB478" s="198"/>
      <c r="FC478" s="198"/>
      <c r="FD478" s="198"/>
      <c r="FE478" s="198"/>
      <c r="FF478" s="198"/>
      <c r="FG478" s="198"/>
      <c r="FH478" s="198"/>
      <c r="FI478" s="198"/>
      <c r="FJ478" s="198"/>
      <c r="FK478" s="198"/>
      <c r="FL478" s="198"/>
      <c r="FM478" s="198"/>
      <c r="FN478" s="198"/>
      <c r="FO478" s="198"/>
      <c r="FP478" s="198"/>
      <c r="FQ478" s="198"/>
      <c r="FR478" s="198"/>
      <c r="FS478" s="198"/>
      <c r="FT478" s="198"/>
      <c r="FU478" s="198"/>
      <c r="FV478" s="198"/>
      <c r="FW478" s="198"/>
    </row>
    <row r="479" spans="1:179" s="200" customFormat="1" ht="60" x14ac:dyDescent="0.25">
      <c r="A479" s="194">
        <f t="shared" si="7"/>
        <v>464</v>
      </c>
      <c r="B479" s="201" t="s">
        <v>379</v>
      </c>
      <c r="C479" s="196" t="s">
        <v>238</v>
      </c>
      <c r="D479" s="202">
        <v>0</v>
      </c>
      <c r="E479" s="202"/>
      <c r="F479" s="202">
        <v>81.7</v>
      </c>
      <c r="G479" s="202">
        <v>2015</v>
      </c>
      <c r="H479" s="202">
        <v>2017</v>
      </c>
      <c r="I479" s="202" t="s">
        <v>265</v>
      </c>
      <c r="J479" s="202" t="s">
        <v>294</v>
      </c>
      <c r="K479" s="202" t="s">
        <v>294</v>
      </c>
      <c r="L479" s="202" t="s">
        <v>294</v>
      </c>
      <c r="M479" s="198"/>
      <c r="N479" s="198"/>
      <c r="O479" s="198"/>
      <c r="P479" s="198"/>
      <c r="Q479" s="198"/>
      <c r="R479" s="198"/>
      <c r="S479" s="198"/>
      <c r="T479" s="198"/>
      <c r="U479" s="198"/>
      <c r="V479" s="198"/>
      <c r="W479" s="198"/>
      <c r="X479" s="198"/>
      <c r="Y479" s="198"/>
      <c r="Z479" s="198"/>
      <c r="AA479" s="198"/>
      <c r="AB479" s="198"/>
      <c r="AC479" s="198"/>
      <c r="AD479" s="198"/>
      <c r="AE479" s="198"/>
      <c r="AF479" s="198"/>
      <c r="AG479" s="198"/>
      <c r="AH479" s="198"/>
      <c r="AI479" s="198"/>
      <c r="AJ479" s="198"/>
      <c r="AK479" s="198"/>
      <c r="AL479" s="198"/>
      <c r="AM479" s="198"/>
      <c r="AN479" s="198"/>
      <c r="AO479" s="198"/>
      <c r="AP479" s="198"/>
      <c r="AQ479" s="198"/>
      <c r="AR479" s="198"/>
      <c r="AS479" s="198"/>
      <c r="AT479" s="198"/>
      <c r="AU479" s="198"/>
      <c r="AV479" s="198"/>
      <c r="AW479" s="198"/>
      <c r="AX479" s="198"/>
      <c r="AY479" s="198"/>
      <c r="AZ479" s="198"/>
      <c r="BA479" s="198"/>
      <c r="BB479" s="198"/>
      <c r="BC479" s="198"/>
      <c r="BD479" s="198"/>
      <c r="BE479" s="198"/>
      <c r="BF479" s="198"/>
      <c r="BG479" s="198"/>
      <c r="BH479" s="198"/>
      <c r="BI479" s="198"/>
      <c r="BJ479" s="198"/>
      <c r="BK479" s="198"/>
      <c r="BL479" s="198"/>
      <c r="BM479" s="198"/>
      <c r="BN479" s="198"/>
      <c r="BO479" s="198"/>
      <c r="BP479" s="198"/>
      <c r="BQ479" s="198"/>
      <c r="BR479" s="198"/>
      <c r="BS479" s="198"/>
      <c r="BT479" s="198"/>
      <c r="BU479" s="198"/>
      <c r="BV479" s="198"/>
      <c r="BW479" s="198"/>
      <c r="BX479" s="198"/>
      <c r="BY479" s="198"/>
      <c r="BZ479" s="198"/>
      <c r="CA479" s="198"/>
      <c r="CB479" s="198"/>
      <c r="CC479" s="198"/>
      <c r="CD479" s="198"/>
      <c r="CE479" s="198"/>
      <c r="CF479" s="198"/>
      <c r="CG479" s="198"/>
      <c r="CH479" s="198"/>
      <c r="CI479" s="198"/>
      <c r="CJ479" s="198"/>
      <c r="CK479" s="198"/>
      <c r="CL479" s="198"/>
      <c r="CM479" s="198"/>
      <c r="CN479" s="198"/>
      <c r="CO479" s="198"/>
      <c r="CP479" s="198"/>
      <c r="CQ479" s="198"/>
      <c r="CR479" s="198"/>
      <c r="CS479" s="198"/>
      <c r="CT479" s="198"/>
      <c r="CU479" s="198"/>
      <c r="CV479" s="198"/>
      <c r="CW479" s="198"/>
      <c r="CX479" s="198"/>
      <c r="CY479" s="198"/>
      <c r="CZ479" s="198"/>
      <c r="DA479" s="198"/>
      <c r="DB479" s="198"/>
      <c r="DC479" s="198"/>
      <c r="DD479" s="198"/>
      <c r="DE479" s="198"/>
      <c r="DF479" s="198"/>
      <c r="DG479" s="198"/>
      <c r="DH479" s="198"/>
      <c r="DI479" s="198"/>
      <c r="DJ479" s="198"/>
      <c r="DK479" s="198"/>
      <c r="DL479" s="198"/>
      <c r="DM479" s="198"/>
      <c r="DN479" s="198"/>
      <c r="DO479" s="198"/>
      <c r="DP479" s="198"/>
      <c r="DQ479" s="198"/>
      <c r="DR479" s="198"/>
      <c r="DS479" s="198"/>
      <c r="DT479" s="198"/>
      <c r="DU479" s="198"/>
      <c r="DV479" s="198"/>
      <c r="DW479" s="198"/>
      <c r="DX479" s="198"/>
      <c r="DY479" s="198"/>
      <c r="DZ479" s="198"/>
      <c r="EA479" s="198"/>
      <c r="EB479" s="198"/>
      <c r="EC479" s="198"/>
      <c r="ED479" s="198"/>
      <c r="EE479" s="198"/>
      <c r="EF479" s="198"/>
      <c r="EG479" s="198"/>
      <c r="EH479" s="198"/>
      <c r="EI479" s="198"/>
      <c r="EJ479" s="198"/>
      <c r="EK479" s="198"/>
      <c r="EL479" s="198"/>
      <c r="EM479" s="198"/>
      <c r="EN479" s="198"/>
      <c r="EO479" s="198"/>
      <c r="EP479" s="198"/>
      <c r="EQ479" s="198"/>
      <c r="ER479" s="198"/>
      <c r="ES479" s="198"/>
      <c r="ET479" s="198"/>
      <c r="EU479" s="198"/>
      <c r="EV479" s="198"/>
      <c r="EW479" s="198"/>
      <c r="EX479" s="198"/>
      <c r="EY479" s="198"/>
      <c r="EZ479" s="198"/>
      <c r="FA479" s="198"/>
      <c r="FB479" s="198"/>
      <c r="FC479" s="198"/>
      <c r="FD479" s="198"/>
      <c r="FE479" s="198"/>
      <c r="FF479" s="198"/>
      <c r="FG479" s="198"/>
      <c r="FH479" s="198"/>
      <c r="FI479" s="198"/>
      <c r="FJ479" s="198"/>
      <c r="FK479" s="198"/>
      <c r="FL479" s="198"/>
      <c r="FM479" s="198"/>
      <c r="FN479" s="198"/>
      <c r="FO479" s="198"/>
      <c r="FP479" s="198"/>
      <c r="FQ479" s="198"/>
      <c r="FR479" s="198"/>
      <c r="FS479" s="198"/>
      <c r="FT479" s="198"/>
      <c r="FU479" s="198"/>
      <c r="FV479" s="198"/>
      <c r="FW479" s="198"/>
    </row>
    <row r="480" spans="1:179" s="200" customFormat="1" ht="90" x14ac:dyDescent="0.25">
      <c r="A480" s="194">
        <f t="shared" si="7"/>
        <v>465</v>
      </c>
      <c r="B480" s="201" t="s">
        <v>380</v>
      </c>
      <c r="C480" s="196" t="s">
        <v>238</v>
      </c>
      <c r="D480" s="202">
        <v>0</v>
      </c>
      <c r="E480" s="202"/>
      <c r="F480" s="202">
        <v>0</v>
      </c>
      <c r="G480" s="202">
        <v>2012</v>
      </c>
      <c r="H480" s="202">
        <v>2016</v>
      </c>
      <c r="I480" s="202" t="s">
        <v>265</v>
      </c>
      <c r="J480" s="202" t="s">
        <v>294</v>
      </c>
      <c r="K480" s="202" t="s">
        <v>294</v>
      </c>
      <c r="L480" s="202" t="s">
        <v>294</v>
      </c>
      <c r="M480" s="198"/>
      <c r="N480" s="198"/>
      <c r="O480" s="198"/>
      <c r="P480" s="198"/>
      <c r="Q480" s="198"/>
      <c r="R480" s="198"/>
      <c r="S480" s="198"/>
      <c r="T480" s="198"/>
      <c r="U480" s="198"/>
      <c r="V480" s="198"/>
      <c r="W480" s="198"/>
      <c r="X480" s="198"/>
      <c r="Y480" s="198"/>
      <c r="Z480" s="198"/>
      <c r="AA480" s="198"/>
      <c r="AB480" s="198"/>
      <c r="AC480" s="198"/>
      <c r="AD480" s="198"/>
      <c r="AE480" s="198"/>
      <c r="AF480" s="198"/>
      <c r="AG480" s="198"/>
      <c r="AH480" s="198"/>
      <c r="AI480" s="198"/>
      <c r="AJ480" s="198"/>
      <c r="AK480" s="198"/>
      <c r="AL480" s="198"/>
      <c r="AM480" s="198"/>
      <c r="AN480" s="198"/>
      <c r="AO480" s="198"/>
      <c r="AP480" s="198"/>
      <c r="AQ480" s="198"/>
      <c r="AR480" s="198"/>
      <c r="AS480" s="198"/>
      <c r="AT480" s="198"/>
      <c r="AU480" s="198"/>
      <c r="AV480" s="198"/>
      <c r="AW480" s="198"/>
      <c r="AX480" s="198"/>
      <c r="AY480" s="198"/>
      <c r="AZ480" s="198"/>
      <c r="BA480" s="198"/>
      <c r="BB480" s="198"/>
      <c r="BC480" s="198"/>
      <c r="BD480" s="198"/>
      <c r="BE480" s="198"/>
      <c r="BF480" s="198"/>
      <c r="BG480" s="198"/>
      <c r="BH480" s="198"/>
      <c r="BI480" s="198"/>
      <c r="BJ480" s="198"/>
      <c r="BK480" s="198"/>
      <c r="BL480" s="198"/>
      <c r="BM480" s="198"/>
      <c r="BN480" s="198"/>
      <c r="BO480" s="198"/>
      <c r="BP480" s="198"/>
      <c r="BQ480" s="198"/>
      <c r="BR480" s="198"/>
      <c r="BS480" s="198"/>
      <c r="BT480" s="198"/>
      <c r="BU480" s="198"/>
      <c r="BV480" s="198"/>
      <c r="BW480" s="198"/>
      <c r="BX480" s="198"/>
      <c r="BY480" s="198"/>
      <c r="BZ480" s="198"/>
      <c r="CA480" s="198"/>
      <c r="CB480" s="198"/>
      <c r="CC480" s="198"/>
      <c r="CD480" s="198"/>
      <c r="CE480" s="198"/>
      <c r="CF480" s="198"/>
      <c r="CG480" s="198"/>
      <c r="CH480" s="198"/>
      <c r="CI480" s="198"/>
      <c r="CJ480" s="198"/>
      <c r="CK480" s="198"/>
      <c r="CL480" s="198"/>
      <c r="CM480" s="198"/>
      <c r="CN480" s="198"/>
      <c r="CO480" s="198"/>
      <c r="CP480" s="198"/>
      <c r="CQ480" s="198"/>
      <c r="CR480" s="198"/>
      <c r="CS480" s="198"/>
      <c r="CT480" s="198"/>
      <c r="CU480" s="198"/>
      <c r="CV480" s="198"/>
      <c r="CW480" s="198"/>
      <c r="CX480" s="198"/>
      <c r="CY480" s="198"/>
      <c r="CZ480" s="198"/>
      <c r="DA480" s="198"/>
      <c r="DB480" s="198"/>
      <c r="DC480" s="198"/>
      <c r="DD480" s="198"/>
      <c r="DE480" s="198"/>
      <c r="DF480" s="198"/>
      <c r="DG480" s="198"/>
      <c r="DH480" s="198"/>
      <c r="DI480" s="198"/>
      <c r="DJ480" s="198"/>
      <c r="DK480" s="198"/>
      <c r="DL480" s="198"/>
      <c r="DM480" s="198"/>
      <c r="DN480" s="198"/>
      <c r="DO480" s="198"/>
      <c r="DP480" s="198"/>
      <c r="DQ480" s="198"/>
      <c r="DR480" s="198"/>
      <c r="DS480" s="198"/>
      <c r="DT480" s="198"/>
      <c r="DU480" s="198"/>
      <c r="DV480" s="198"/>
      <c r="DW480" s="198"/>
      <c r="DX480" s="198"/>
      <c r="DY480" s="198"/>
      <c r="DZ480" s="198"/>
      <c r="EA480" s="198"/>
      <c r="EB480" s="198"/>
      <c r="EC480" s="198"/>
      <c r="ED480" s="198"/>
      <c r="EE480" s="198"/>
      <c r="EF480" s="198"/>
      <c r="EG480" s="198"/>
      <c r="EH480" s="198"/>
      <c r="EI480" s="198"/>
      <c r="EJ480" s="198"/>
      <c r="EK480" s="198"/>
      <c r="EL480" s="198"/>
      <c r="EM480" s="198"/>
      <c r="EN480" s="198"/>
      <c r="EO480" s="198"/>
      <c r="EP480" s="198"/>
      <c r="EQ480" s="198"/>
      <c r="ER480" s="198"/>
      <c r="ES480" s="198"/>
      <c r="ET480" s="198"/>
      <c r="EU480" s="198"/>
      <c r="EV480" s="198"/>
      <c r="EW480" s="198"/>
      <c r="EX480" s="198"/>
      <c r="EY480" s="198"/>
      <c r="EZ480" s="198"/>
      <c r="FA480" s="198"/>
      <c r="FB480" s="198"/>
      <c r="FC480" s="198"/>
      <c r="FD480" s="198"/>
      <c r="FE480" s="198"/>
      <c r="FF480" s="198"/>
      <c r="FG480" s="198"/>
      <c r="FH480" s="198"/>
      <c r="FI480" s="198"/>
      <c r="FJ480" s="198"/>
      <c r="FK480" s="198"/>
      <c r="FL480" s="198"/>
      <c r="FM480" s="198"/>
      <c r="FN480" s="198"/>
      <c r="FO480" s="198"/>
      <c r="FP480" s="198"/>
      <c r="FQ480" s="198"/>
      <c r="FR480" s="198"/>
      <c r="FS480" s="198"/>
      <c r="FT480" s="198"/>
      <c r="FU480" s="198"/>
      <c r="FV480" s="198"/>
      <c r="FW480" s="198"/>
    </row>
    <row r="481" spans="1:179" s="200" customFormat="1" ht="150" x14ac:dyDescent="0.25">
      <c r="A481" s="194">
        <f t="shared" si="7"/>
        <v>466</v>
      </c>
      <c r="B481" s="201" t="s">
        <v>381</v>
      </c>
      <c r="C481" s="196" t="s">
        <v>238</v>
      </c>
      <c r="D481" s="202">
        <v>0</v>
      </c>
      <c r="E481" s="202"/>
      <c r="F481" s="202">
        <v>0</v>
      </c>
      <c r="G481" s="202">
        <v>2012</v>
      </c>
      <c r="H481" s="202">
        <v>2017</v>
      </c>
      <c r="I481" s="202" t="s">
        <v>265</v>
      </c>
      <c r="J481" s="202" t="s">
        <v>294</v>
      </c>
      <c r="K481" s="202" t="s">
        <v>294</v>
      </c>
      <c r="L481" s="202" t="s">
        <v>294</v>
      </c>
      <c r="M481" s="198"/>
      <c r="N481" s="198"/>
      <c r="O481" s="198"/>
      <c r="P481" s="198"/>
      <c r="Q481" s="198"/>
      <c r="R481" s="198"/>
      <c r="S481" s="198"/>
      <c r="T481" s="198"/>
      <c r="U481" s="198"/>
      <c r="V481" s="198"/>
      <c r="W481" s="198"/>
      <c r="X481" s="198"/>
      <c r="Y481" s="198"/>
      <c r="Z481" s="198"/>
      <c r="AA481" s="198"/>
      <c r="AB481" s="198"/>
      <c r="AC481" s="198"/>
      <c r="AD481" s="198"/>
      <c r="AE481" s="198"/>
      <c r="AF481" s="198"/>
      <c r="AG481" s="198"/>
      <c r="AH481" s="198"/>
      <c r="AI481" s="198"/>
      <c r="AJ481" s="198"/>
      <c r="AK481" s="198"/>
      <c r="AL481" s="198"/>
      <c r="AM481" s="198"/>
      <c r="AN481" s="198"/>
      <c r="AO481" s="198"/>
      <c r="AP481" s="198"/>
      <c r="AQ481" s="198"/>
      <c r="AR481" s="198"/>
      <c r="AS481" s="198"/>
      <c r="AT481" s="198"/>
      <c r="AU481" s="198"/>
      <c r="AV481" s="198"/>
      <c r="AW481" s="198"/>
      <c r="AX481" s="198"/>
      <c r="AY481" s="198"/>
      <c r="AZ481" s="198"/>
      <c r="BA481" s="198"/>
      <c r="BB481" s="198"/>
      <c r="BC481" s="198"/>
      <c r="BD481" s="198"/>
      <c r="BE481" s="198"/>
      <c r="BF481" s="198"/>
      <c r="BG481" s="198"/>
      <c r="BH481" s="198"/>
      <c r="BI481" s="198"/>
      <c r="BJ481" s="198"/>
      <c r="BK481" s="198"/>
      <c r="BL481" s="198"/>
      <c r="BM481" s="198"/>
      <c r="BN481" s="198"/>
      <c r="BO481" s="198"/>
      <c r="BP481" s="198"/>
      <c r="BQ481" s="198"/>
      <c r="BR481" s="198"/>
      <c r="BS481" s="198"/>
      <c r="BT481" s="198"/>
      <c r="BU481" s="198"/>
      <c r="BV481" s="198"/>
      <c r="BW481" s="198"/>
      <c r="BX481" s="198"/>
      <c r="BY481" s="198"/>
      <c r="BZ481" s="198"/>
      <c r="CA481" s="198"/>
      <c r="CB481" s="198"/>
      <c r="CC481" s="198"/>
      <c r="CD481" s="198"/>
      <c r="CE481" s="198"/>
      <c r="CF481" s="198"/>
      <c r="CG481" s="198"/>
      <c r="CH481" s="198"/>
      <c r="CI481" s="198"/>
      <c r="CJ481" s="198"/>
      <c r="CK481" s="198"/>
      <c r="CL481" s="198"/>
      <c r="CM481" s="198"/>
      <c r="CN481" s="198"/>
      <c r="CO481" s="198"/>
      <c r="CP481" s="198"/>
      <c r="CQ481" s="198"/>
      <c r="CR481" s="198"/>
      <c r="CS481" s="198"/>
      <c r="CT481" s="198"/>
      <c r="CU481" s="198"/>
      <c r="CV481" s="198"/>
      <c r="CW481" s="198"/>
      <c r="CX481" s="198"/>
      <c r="CY481" s="198"/>
      <c r="CZ481" s="198"/>
      <c r="DA481" s="198"/>
      <c r="DB481" s="198"/>
      <c r="DC481" s="198"/>
      <c r="DD481" s="198"/>
      <c r="DE481" s="198"/>
      <c r="DF481" s="198"/>
      <c r="DG481" s="198"/>
      <c r="DH481" s="198"/>
      <c r="DI481" s="198"/>
      <c r="DJ481" s="198"/>
      <c r="DK481" s="198"/>
      <c r="DL481" s="198"/>
      <c r="DM481" s="198"/>
      <c r="DN481" s="198"/>
      <c r="DO481" s="198"/>
      <c r="DP481" s="198"/>
      <c r="DQ481" s="198"/>
      <c r="DR481" s="198"/>
      <c r="DS481" s="198"/>
      <c r="DT481" s="198"/>
      <c r="DU481" s="198"/>
      <c r="DV481" s="198"/>
      <c r="DW481" s="198"/>
      <c r="DX481" s="198"/>
      <c r="DY481" s="198"/>
      <c r="DZ481" s="198"/>
      <c r="EA481" s="198"/>
      <c r="EB481" s="198"/>
      <c r="EC481" s="198"/>
      <c r="ED481" s="198"/>
      <c r="EE481" s="198"/>
      <c r="EF481" s="198"/>
      <c r="EG481" s="198"/>
      <c r="EH481" s="198"/>
      <c r="EI481" s="198"/>
      <c r="EJ481" s="198"/>
      <c r="EK481" s="198"/>
      <c r="EL481" s="198"/>
      <c r="EM481" s="198"/>
      <c r="EN481" s="198"/>
      <c r="EO481" s="198"/>
      <c r="EP481" s="198"/>
      <c r="EQ481" s="198"/>
      <c r="ER481" s="198"/>
      <c r="ES481" s="198"/>
      <c r="ET481" s="198"/>
      <c r="EU481" s="198"/>
      <c r="EV481" s="198"/>
      <c r="EW481" s="198"/>
      <c r="EX481" s="198"/>
      <c r="EY481" s="198"/>
      <c r="EZ481" s="198"/>
      <c r="FA481" s="198"/>
      <c r="FB481" s="198"/>
      <c r="FC481" s="198"/>
      <c r="FD481" s="198"/>
      <c r="FE481" s="198"/>
      <c r="FF481" s="198"/>
      <c r="FG481" s="198"/>
      <c r="FH481" s="198"/>
      <c r="FI481" s="198"/>
      <c r="FJ481" s="198"/>
      <c r="FK481" s="198"/>
      <c r="FL481" s="198"/>
      <c r="FM481" s="198"/>
      <c r="FN481" s="198"/>
      <c r="FO481" s="198"/>
      <c r="FP481" s="198"/>
      <c r="FQ481" s="198"/>
      <c r="FR481" s="198"/>
      <c r="FS481" s="198"/>
      <c r="FT481" s="198"/>
      <c r="FU481" s="198"/>
      <c r="FV481" s="198"/>
      <c r="FW481" s="198"/>
    </row>
    <row r="482" spans="1:179" s="200" customFormat="1" ht="60" x14ac:dyDescent="0.25">
      <c r="A482" s="194">
        <f t="shared" si="7"/>
        <v>467</v>
      </c>
      <c r="B482" s="201" t="s">
        <v>382</v>
      </c>
      <c r="C482" s="196" t="s">
        <v>238</v>
      </c>
      <c r="D482" s="202">
        <v>0</v>
      </c>
      <c r="E482" s="202"/>
      <c r="F482" s="202">
        <v>43.91</v>
      </c>
      <c r="G482" s="202">
        <v>2015</v>
      </c>
      <c r="H482" s="202">
        <v>2015</v>
      </c>
      <c r="I482" s="202" t="s">
        <v>265</v>
      </c>
      <c r="J482" s="202" t="s">
        <v>294</v>
      </c>
      <c r="K482" s="202" t="s">
        <v>294</v>
      </c>
      <c r="L482" s="202" t="s">
        <v>294</v>
      </c>
      <c r="M482" s="198"/>
      <c r="N482" s="198"/>
      <c r="O482" s="198"/>
      <c r="P482" s="198"/>
      <c r="Q482" s="198"/>
      <c r="R482" s="198"/>
      <c r="S482" s="198"/>
      <c r="T482" s="198"/>
      <c r="U482" s="198"/>
      <c r="V482" s="198"/>
      <c r="W482" s="198"/>
      <c r="X482" s="198"/>
      <c r="Y482" s="198"/>
      <c r="Z482" s="198"/>
      <c r="AA482" s="198"/>
      <c r="AB482" s="198"/>
      <c r="AC482" s="198"/>
      <c r="AD482" s="198"/>
      <c r="AE482" s="198"/>
      <c r="AF482" s="198"/>
      <c r="AG482" s="198"/>
      <c r="AH482" s="198"/>
      <c r="AI482" s="198"/>
      <c r="AJ482" s="198"/>
      <c r="AK482" s="198"/>
      <c r="AL482" s="198"/>
      <c r="AM482" s="198"/>
      <c r="AN482" s="198"/>
      <c r="AO482" s="198"/>
      <c r="AP482" s="198"/>
      <c r="AQ482" s="198"/>
      <c r="AR482" s="198"/>
      <c r="AS482" s="198"/>
      <c r="AT482" s="198"/>
      <c r="AU482" s="198"/>
      <c r="AV482" s="198"/>
      <c r="AW482" s="198"/>
      <c r="AX482" s="198"/>
      <c r="AY482" s="198"/>
      <c r="AZ482" s="198"/>
      <c r="BA482" s="198"/>
      <c r="BB482" s="198"/>
      <c r="BC482" s="198"/>
      <c r="BD482" s="198"/>
      <c r="BE482" s="198"/>
      <c r="BF482" s="198"/>
      <c r="BG482" s="198"/>
      <c r="BH482" s="198"/>
      <c r="BI482" s="198"/>
      <c r="BJ482" s="198"/>
      <c r="BK482" s="198"/>
      <c r="BL482" s="198"/>
      <c r="BM482" s="198"/>
      <c r="BN482" s="198"/>
      <c r="BO482" s="198"/>
      <c r="BP482" s="198"/>
      <c r="BQ482" s="198"/>
      <c r="BR482" s="198"/>
      <c r="BS482" s="198"/>
      <c r="BT482" s="198"/>
      <c r="BU482" s="198"/>
      <c r="BV482" s="198"/>
      <c r="BW482" s="198"/>
      <c r="BX482" s="198"/>
      <c r="BY482" s="198"/>
      <c r="BZ482" s="198"/>
      <c r="CA482" s="198"/>
      <c r="CB482" s="198"/>
      <c r="CC482" s="198"/>
      <c r="CD482" s="198"/>
      <c r="CE482" s="198"/>
      <c r="CF482" s="198"/>
      <c r="CG482" s="198"/>
      <c r="CH482" s="198"/>
      <c r="CI482" s="198"/>
      <c r="CJ482" s="198"/>
      <c r="CK482" s="198"/>
      <c r="CL482" s="198"/>
      <c r="CM482" s="198"/>
      <c r="CN482" s="198"/>
      <c r="CO482" s="198"/>
      <c r="CP482" s="198"/>
      <c r="CQ482" s="198"/>
      <c r="CR482" s="198"/>
      <c r="CS482" s="198"/>
      <c r="CT482" s="198"/>
      <c r="CU482" s="198"/>
      <c r="CV482" s="198"/>
      <c r="CW482" s="198"/>
      <c r="CX482" s="198"/>
      <c r="CY482" s="198"/>
      <c r="CZ482" s="198"/>
      <c r="DA482" s="198"/>
      <c r="DB482" s="198"/>
      <c r="DC482" s="198"/>
      <c r="DD482" s="198"/>
      <c r="DE482" s="198"/>
      <c r="DF482" s="198"/>
      <c r="DG482" s="198"/>
      <c r="DH482" s="198"/>
      <c r="DI482" s="198"/>
      <c r="DJ482" s="198"/>
      <c r="DK482" s="198"/>
      <c r="DL482" s="198"/>
      <c r="DM482" s="198"/>
      <c r="DN482" s="198"/>
      <c r="DO482" s="198"/>
      <c r="DP482" s="198"/>
      <c r="DQ482" s="198"/>
      <c r="DR482" s="198"/>
      <c r="DS482" s="198"/>
      <c r="DT482" s="198"/>
      <c r="DU482" s="198"/>
      <c r="DV482" s="198"/>
      <c r="DW482" s="198"/>
      <c r="DX482" s="198"/>
      <c r="DY482" s="198"/>
      <c r="DZ482" s="198"/>
      <c r="EA482" s="198"/>
      <c r="EB482" s="198"/>
      <c r="EC482" s="198"/>
      <c r="ED482" s="198"/>
      <c r="EE482" s="198"/>
      <c r="EF482" s="198"/>
      <c r="EG482" s="198"/>
      <c r="EH482" s="198"/>
      <c r="EI482" s="198"/>
      <c r="EJ482" s="198"/>
      <c r="EK482" s="198"/>
      <c r="EL482" s="198"/>
      <c r="EM482" s="198"/>
      <c r="EN482" s="198"/>
      <c r="EO482" s="198"/>
      <c r="EP482" s="198"/>
      <c r="EQ482" s="198"/>
      <c r="ER482" s="198"/>
      <c r="ES482" s="198"/>
      <c r="ET482" s="198"/>
      <c r="EU482" s="198"/>
      <c r="EV482" s="198"/>
      <c r="EW482" s="198"/>
      <c r="EX482" s="198"/>
      <c r="EY482" s="198"/>
      <c r="EZ482" s="198"/>
      <c r="FA482" s="198"/>
      <c r="FB482" s="198"/>
      <c r="FC482" s="198"/>
      <c r="FD482" s="198"/>
      <c r="FE482" s="198"/>
      <c r="FF482" s="198"/>
      <c r="FG482" s="198"/>
      <c r="FH482" s="198"/>
      <c r="FI482" s="198"/>
      <c r="FJ482" s="198"/>
      <c r="FK482" s="198"/>
      <c r="FL482" s="198"/>
      <c r="FM482" s="198"/>
      <c r="FN482" s="198"/>
      <c r="FO482" s="198"/>
      <c r="FP482" s="198"/>
      <c r="FQ482" s="198"/>
      <c r="FR482" s="198"/>
      <c r="FS482" s="198"/>
      <c r="FT482" s="198"/>
      <c r="FU482" s="198"/>
      <c r="FV482" s="198"/>
      <c r="FW482" s="198"/>
    </row>
    <row r="483" spans="1:179" s="200" customFormat="1" ht="30" x14ac:dyDescent="0.25">
      <c r="A483" s="194">
        <f t="shared" si="7"/>
        <v>468</v>
      </c>
      <c r="B483" s="201" t="s">
        <v>383</v>
      </c>
      <c r="C483" s="196" t="s">
        <v>238</v>
      </c>
      <c r="D483" s="202">
        <v>0</v>
      </c>
      <c r="E483" s="202"/>
      <c r="F483" s="202">
        <v>0</v>
      </c>
      <c r="G483" s="202">
        <v>2014</v>
      </c>
      <c r="H483" s="202">
        <v>2015</v>
      </c>
      <c r="I483" s="202" t="s">
        <v>294</v>
      </c>
      <c r="J483" s="202" t="s">
        <v>294</v>
      </c>
      <c r="K483" s="202" t="s">
        <v>294</v>
      </c>
      <c r="L483" s="202" t="s">
        <v>294</v>
      </c>
      <c r="M483" s="198"/>
      <c r="N483" s="198"/>
      <c r="O483" s="198"/>
      <c r="P483" s="198"/>
      <c r="Q483" s="198"/>
      <c r="R483" s="198"/>
      <c r="S483" s="198"/>
      <c r="T483" s="198"/>
      <c r="U483" s="198"/>
      <c r="V483" s="198"/>
      <c r="W483" s="198"/>
      <c r="X483" s="198"/>
      <c r="Y483" s="198"/>
      <c r="Z483" s="198"/>
      <c r="AA483" s="198"/>
      <c r="AB483" s="198"/>
      <c r="AC483" s="198"/>
      <c r="AD483" s="198"/>
      <c r="AE483" s="198"/>
      <c r="AF483" s="198"/>
      <c r="AG483" s="198"/>
      <c r="AH483" s="198"/>
      <c r="AI483" s="198"/>
      <c r="AJ483" s="198"/>
      <c r="AK483" s="198"/>
      <c r="AL483" s="198"/>
      <c r="AM483" s="198"/>
      <c r="AN483" s="198"/>
      <c r="AO483" s="198"/>
      <c r="AP483" s="198"/>
      <c r="AQ483" s="198"/>
      <c r="AR483" s="198"/>
      <c r="AS483" s="198"/>
      <c r="AT483" s="198"/>
      <c r="AU483" s="198"/>
      <c r="AV483" s="198"/>
      <c r="AW483" s="198"/>
      <c r="AX483" s="198"/>
      <c r="AY483" s="198"/>
      <c r="AZ483" s="198"/>
      <c r="BA483" s="198"/>
      <c r="BB483" s="198"/>
      <c r="BC483" s="198"/>
      <c r="BD483" s="198"/>
      <c r="BE483" s="198"/>
      <c r="BF483" s="198"/>
      <c r="BG483" s="198"/>
      <c r="BH483" s="198"/>
      <c r="BI483" s="198"/>
      <c r="BJ483" s="198"/>
      <c r="BK483" s="198"/>
      <c r="BL483" s="198"/>
      <c r="BM483" s="198"/>
      <c r="BN483" s="198"/>
      <c r="BO483" s="198"/>
      <c r="BP483" s="198"/>
      <c r="BQ483" s="198"/>
      <c r="BR483" s="198"/>
      <c r="BS483" s="198"/>
      <c r="BT483" s="198"/>
      <c r="BU483" s="198"/>
      <c r="BV483" s="198"/>
      <c r="BW483" s="198"/>
      <c r="BX483" s="198"/>
      <c r="BY483" s="198"/>
      <c r="BZ483" s="198"/>
      <c r="CA483" s="198"/>
      <c r="CB483" s="198"/>
      <c r="CC483" s="198"/>
      <c r="CD483" s="198"/>
      <c r="CE483" s="198"/>
      <c r="CF483" s="198"/>
      <c r="CG483" s="198"/>
      <c r="CH483" s="198"/>
      <c r="CI483" s="198"/>
      <c r="CJ483" s="198"/>
      <c r="CK483" s="198"/>
      <c r="CL483" s="198"/>
      <c r="CM483" s="198"/>
      <c r="CN483" s="198"/>
      <c r="CO483" s="198"/>
      <c r="CP483" s="198"/>
      <c r="CQ483" s="198"/>
      <c r="CR483" s="198"/>
      <c r="CS483" s="198"/>
      <c r="CT483" s="198"/>
      <c r="CU483" s="198"/>
      <c r="CV483" s="198"/>
      <c r="CW483" s="198"/>
      <c r="CX483" s="198"/>
      <c r="CY483" s="198"/>
      <c r="CZ483" s="198"/>
      <c r="DA483" s="198"/>
      <c r="DB483" s="198"/>
      <c r="DC483" s="198"/>
      <c r="DD483" s="198"/>
      <c r="DE483" s="198"/>
      <c r="DF483" s="198"/>
      <c r="DG483" s="198"/>
      <c r="DH483" s="198"/>
      <c r="DI483" s="198"/>
      <c r="DJ483" s="198"/>
      <c r="DK483" s="198"/>
      <c r="DL483" s="198"/>
      <c r="DM483" s="198"/>
      <c r="DN483" s="198"/>
      <c r="DO483" s="198"/>
      <c r="DP483" s="198"/>
      <c r="DQ483" s="198"/>
      <c r="DR483" s="198"/>
      <c r="DS483" s="198"/>
      <c r="DT483" s="198"/>
      <c r="DU483" s="198"/>
      <c r="DV483" s="198"/>
      <c r="DW483" s="198"/>
      <c r="DX483" s="198"/>
      <c r="DY483" s="198"/>
      <c r="DZ483" s="198"/>
      <c r="EA483" s="198"/>
      <c r="EB483" s="198"/>
      <c r="EC483" s="198"/>
      <c r="ED483" s="198"/>
      <c r="EE483" s="198"/>
      <c r="EF483" s="198"/>
      <c r="EG483" s="198"/>
      <c r="EH483" s="198"/>
      <c r="EI483" s="198"/>
      <c r="EJ483" s="198"/>
      <c r="EK483" s="198"/>
      <c r="EL483" s="198"/>
      <c r="EM483" s="198"/>
      <c r="EN483" s="198"/>
      <c r="EO483" s="198"/>
      <c r="EP483" s="198"/>
      <c r="EQ483" s="198"/>
      <c r="ER483" s="198"/>
      <c r="ES483" s="198"/>
      <c r="ET483" s="198"/>
      <c r="EU483" s="198"/>
      <c r="EV483" s="198"/>
      <c r="EW483" s="198"/>
      <c r="EX483" s="198"/>
      <c r="EY483" s="198"/>
      <c r="EZ483" s="198"/>
      <c r="FA483" s="198"/>
      <c r="FB483" s="198"/>
      <c r="FC483" s="198"/>
      <c r="FD483" s="198"/>
      <c r="FE483" s="198"/>
      <c r="FF483" s="198"/>
      <c r="FG483" s="198"/>
      <c r="FH483" s="198"/>
      <c r="FI483" s="198"/>
      <c r="FJ483" s="198"/>
      <c r="FK483" s="198"/>
      <c r="FL483" s="198"/>
      <c r="FM483" s="198"/>
      <c r="FN483" s="198"/>
      <c r="FO483" s="198"/>
      <c r="FP483" s="198"/>
      <c r="FQ483" s="198"/>
      <c r="FR483" s="198"/>
      <c r="FS483" s="198"/>
      <c r="FT483" s="198"/>
      <c r="FU483" s="198"/>
      <c r="FV483" s="198"/>
      <c r="FW483" s="198"/>
    </row>
    <row r="484" spans="1:179" s="200" customFormat="1" ht="45" x14ac:dyDescent="0.25">
      <c r="A484" s="194">
        <f t="shared" si="7"/>
        <v>469</v>
      </c>
      <c r="B484" s="203" t="s">
        <v>409</v>
      </c>
      <c r="C484" s="204" t="s">
        <v>239</v>
      </c>
      <c r="D484" s="205">
        <v>75</v>
      </c>
      <c r="E484" s="205"/>
      <c r="F484" s="205">
        <v>0</v>
      </c>
      <c r="G484" s="205">
        <v>2010</v>
      </c>
      <c r="H484" s="205">
        <v>2018</v>
      </c>
      <c r="I484" s="205" t="s">
        <v>265</v>
      </c>
      <c r="J484" s="205" t="s">
        <v>265</v>
      </c>
      <c r="K484" s="205" t="s">
        <v>266</v>
      </c>
      <c r="L484" s="205" t="s">
        <v>266</v>
      </c>
      <c r="M484" s="198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8"/>
      <c r="Y484" s="198"/>
      <c r="Z484" s="198"/>
      <c r="AA484" s="198"/>
      <c r="AB484" s="198"/>
      <c r="AC484" s="198"/>
      <c r="AD484" s="198"/>
      <c r="AE484" s="198"/>
      <c r="AF484" s="198"/>
      <c r="AG484" s="198"/>
      <c r="AH484" s="198"/>
      <c r="AI484" s="198"/>
      <c r="AJ484" s="198"/>
      <c r="AK484" s="198"/>
      <c r="AL484" s="198"/>
      <c r="AM484" s="198"/>
      <c r="AN484" s="198"/>
      <c r="AO484" s="198"/>
      <c r="AP484" s="198"/>
      <c r="AQ484" s="198"/>
      <c r="AR484" s="198"/>
      <c r="AS484" s="198"/>
      <c r="AT484" s="198"/>
      <c r="AU484" s="198"/>
      <c r="AV484" s="198"/>
      <c r="AW484" s="198"/>
      <c r="AX484" s="198"/>
      <c r="AY484" s="198"/>
      <c r="AZ484" s="198"/>
      <c r="BA484" s="198"/>
      <c r="BB484" s="198"/>
      <c r="BC484" s="198"/>
      <c r="BD484" s="198"/>
      <c r="BE484" s="198"/>
      <c r="BF484" s="198"/>
      <c r="BG484" s="198"/>
      <c r="BH484" s="198"/>
      <c r="BI484" s="198"/>
      <c r="BJ484" s="198"/>
      <c r="BK484" s="198"/>
      <c r="BL484" s="198"/>
      <c r="BM484" s="198"/>
      <c r="BN484" s="198"/>
      <c r="BO484" s="198"/>
      <c r="BP484" s="198"/>
      <c r="BQ484" s="198"/>
      <c r="BR484" s="198"/>
      <c r="BS484" s="198"/>
      <c r="BT484" s="198"/>
      <c r="BU484" s="198"/>
      <c r="BV484" s="198"/>
      <c r="BW484" s="198"/>
      <c r="BX484" s="198"/>
      <c r="BY484" s="198"/>
      <c r="BZ484" s="198"/>
      <c r="CA484" s="198"/>
      <c r="CB484" s="198"/>
      <c r="CC484" s="198"/>
      <c r="CD484" s="198"/>
      <c r="CE484" s="198"/>
      <c r="CF484" s="198"/>
      <c r="CG484" s="198"/>
      <c r="CH484" s="198"/>
      <c r="CI484" s="198"/>
      <c r="CJ484" s="198"/>
      <c r="CK484" s="198"/>
      <c r="CL484" s="198"/>
      <c r="CM484" s="198"/>
      <c r="CN484" s="198"/>
      <c r="CO484" s="198"/>
      <c r="CP484" s="198"/>
      <c r="CQ484" s="198"/>
      <c r="CR484" s="198"/>
      <c r="CS484" s="198"/>
      <c r="CT484" s="198"/>
      <c r="CU484" s="198"/>
      <c r="CV484" s="198"/>
      <c r="CW484" s="198"/>
      <c r="CX484" s="198"/>
      <c r="CY484" s="198"/>
      <c r="CZ484" s="198"/>
      <c r="DA484" s="198"/>
      <c r="DB484" s="198"/>
      <c r="DC484" s="198"/>
      <c r="DD484" s="198"/>
      <c r="DE484" s="198"/>
      <c r="DF484" s="198"/>
      <c r="DG484" s="198"/>
      <c r="DH484" s="198"/>
      <c r="DI484" s="198"/>
      <c r="DJ484" s="198"/>
      <c r="DK484" s="198"/>
      <c r="DL484" s="198"/>
      <c r="DM484" s="198"/>
      <c r="DN484" s="198"/>
      <c r="DO484" s="198"/>
      <c r="DP484" s="198"/>
      <c r="DQ484" s="198"/>
      <c r="DR484" s="198"/>
      <c r="DS484" s="198"/>
      <c r="DT484" s="198"/>
      <c r="DU484" s="198"/>
      <c r="DV484" s="198"/>
      <c r="DW484" s="198"/>
      <c r="DX484" s="198"/>
      <c r="DY484" s="198"/>
      <c r="DZ484" s="198"/>
      <c r="EA484" s="198"/>
      <c r="EB484" s="198"/>
      <c r="EC484" s="198"/>
      <c r="ED484" s="198"/>
      <c r="EE484" s="198"/>
      <c r="EF484" s="198"/>
      <c r="EG484" s="198"/>
      <c r="EH484" s="198"/>
      <c r="EI484" s="198"/>
      <c r="EJ484" s="198"/>
      <c r="EK484" s="198"/>
      <c r="EL484" s="198"/>
      <c r="EM484" s="198"/>
      <c r="EN484" s="198"/>
      <c r="EO484" s="198"/>
      <c r="EP484" s="198"/>
      <c r="EQ484" s="198"/>
      <c r="ER484" s="198"/>
      <c r="ES484" s="198"/>
      <c r="ET484" s="198"/>
      <c r="EU484" s="198"/>
      <c r="EV484" s="198"/>
      <c r="EW484" s="198"/>
      <c r="EX484" s="198"/>
      <c r="EY484" s="198"/>
      <c r="EZ484" s="198"/>
      <c r="FA484" s="198"/>
      <c r="FB484" s="198"/>
      <c r="FC484" s="198"/>
      <c r="FD484" s="198"/>
      <c r="FE484" s="198"/>
      <c r="FF484" s="198"/>
      <c r="FG484" s="198"/>
      <c r="FH484" s="198"/>
      <c r="FI484" s="198"/>
      <c r="FJ484" s="198"/>
      <c r="FK484" s="198"/>
      <c r="FL484" s="198"/>
      <c r="FM484" s="198"/>
      <c r="FN484" s="198"/>
      <c r="FO484" s="198"/>
      <c r="FP484" s="198"/>
      <c r="FQ484" s="198"/>
      <c r="FR484" s="198"/>
      <c r="FS484" s="198"/>
      <c r="FT484" s="198"/>
      <c r="FU484" s="198"/>
      <c r="FV484" s="198"/>
      <c r="FW484" s="198"/>
    </row>
    <row r="485" spans="1:179" s="200" customFormat="1" ht="30" x14ac:dyDescent="0.25">
      <c r="A485" s="194">
        <f t="shared" si="7"/>
        <v>470</v>
      </c>
      <c r="B485" s="203" t="s">
        <v>410</v>
      </c>
      <c r="C485" s="204" t="s">
        <v>239</v>
      </c>
      <c r="D485" s="205">
        <v>0</v>
      </c>
      <c r="E485" s="205"/>
      <c r="F485" s="205">
        <v>10.706</v>
      </c>
      <c r="G485" s="205">
        <v>2011</v>
      </c>
      <c r="H485" s="205">
        <v>2015</v>
      </c>
      <c r="I485" s="205" t="s">
        <v>265</v>
      </c>
      <c r="J485" s="205" t="s">
        <v>266</v>
      </c>
      <c r="K485" s="205" t="s">
        <v>266</v>
      </c>
      <c r="L485" s="205" t="s">
        <v>266</v>
      </c>
      <c r="M485" s="198"/>
      <c r="N485" s="198"/>
      <c r="O485" s="198"/>
      <c r="P485" s="198"/>
      <c r="Q485" s="198"/>
      <c r="R485" s="198"/>
      <c r="S485" s="198"/>
      <c r="T485" s="198"/>
      <c r="U485" s="198"/>
      <c r="V485" s="198"/>
      <c r="W485" s="198"/>
      <c r="X485" s="198"/>
      <c r="Y485" s="198"/>
      <c r="Z485" s="198"/>
      <c r="AA485" s="198"/>
      <c r="AB485" s="198"/>
      <c r="AC485" s="198"/>
      <c r="AD485" s="198"/>
      <c r="AE485" s="198"/>
      <c r="AF485" s="198"/>
      <c r="AG485" s="198"/>
      <c r="AH485" s="198"/>
      <c r="AI485" s="198"/>
      <c r="AJ485" s="198"/>
      <c r="AK485" s="198"/>
      <c r="AL485" s="198"/>
      <c r="AM485" s="198"/>
      <c r="AN485" s="198"/>
      <c r="AO485" s="198"/>
      <c r="AP485" s="198"/>
      <c r="AQ485" s="198"/>
      <c r="AR485" s="198"/>
      <c r="AS485" s="198"/>
      <c r="AT485" s="198"/>
      <c r="AU485" s="198"/>
      <c r="AV485" s="198"/>
      <c r="AW485" s="198"/>
      <c r="AX485" s="198"/>
      <c r="AY485" s="198"/>
      <c r="AZ485" s="198"/>
      <c r="BA485" s="198"/>
      <c r="BB485" s="198"/>
      <c r="BC485" s="198"/>
      <c r="BD485" s="198"/>
      <c r="BE485" s="198"/>
      <c r="BF485" s="198"/>
      <c r="BG485" s="198"/>
      <c r="BH485" s="198"/>
      <c r="BI485" s="198"/>
      <c r="BJ485" s="198"/>
      <c r="BK485" s="198"/>
      <c r="BL485" s="198"/>
      <c r="BM485" s="198"/>
      <c r="BN485" s="198"/>
      <c r="BO485" s="198"/>
      <c r="BP485" s="198"/>
      <c r="BQ485" s="198"/>
      <c r="BR485" s="198"/>
      <c r="BS485" s="198"/>
      <c r="BT485" s="198"/>
      <c r="BU485" s="198"/>
      <c r="BV485" s="198"/>
      <c r="BW485" s="198"/>
      <c r="BX485" s="198"/>
      <c r="BY485" s="198"/>
      <c r="BZ485" s="198"/>
      <c r="CA485" s="198"/>
      <c r="CB485" s="198"/>
      <c r="CC485" s="198"/>
      <c r="CD485" s="198"/>
      <c r="CE485" s="198"/>
      <c r="CF485" s="198"/>
      <c r="CG485" s="198"/>
      <c r="CH485" s="198"/>
      <c r="CI485" s="198"/>
      <c r="CJ485" s="198"/>
      <c r="CK485" s="198"/>
      <c r="CL485" s="198"/>
      <c r="CM485" s="198"/>
      <c r="CN485" s="198"/>
      <c r="CO485" s="198"/>
      <c r="CP485" s="198"/>
      <c r="CQ485" s="198"/>
      <c r="CR485" s="198"/>
      <c r="CS485" s="198"/>
      <c r="CT485" s="198"/>
      <c r="CU485" s="198"/>
      <c r="CV485" s="198"/>
      <c r="CW485" s="198"/>
      <c r="CX485" s="198"/>
      <c r="CY485" s="198"/>
      <c r="CZ485" s="198"/>
      <c r="DA485" s="198"/>
      <c r="DB485" s="198"/>
      <c r="DC485" s="198"/>
      <c r="DD485" s="198"/>
      <c r="DE485" s="198"/>
      <c r="DF485" s="198"/>
      <c r="DG485" s="198"/>
      <c r="DH485" s="198"/>
      <c r="DI485" s="198"/>
      <c r="DJ485" s="198"/>
      <c r="DK485" s="198"/>
      <c r="DL485" s="198"/>
      <c r="DM485" s="198"/>
      <c r="DN485" s="198"/>
      <c r="DO485" s="198"/>
      <c r="DP485" s="198"/>
      <c r="DQ485" s="198"/>
      <c r="DR485" s="198"/>
      <c r="DS485" s="198"/>
      <c r="DT485" s="198"/>
      <c r="DU485" s="198"/>
      <c r="DV485" s="198"/>
      <c r="DW485" s="198"/>
      <c r="DX485" s="198"/>
      <c r="DY485" s="198"/>
      <c r="DZ485" s="198"/>
      <c r="EA485" s="198"/>
      <c r="EB485" s="198"/>
      <c r="EC485" s="198"/>
      <c r="ED485" s="198"/>
      <c r="EE485" s="198"/>
      <c r="EF485" s="198"/>
      <c r="EG485" s="198"/>
      <c r="EH485" s="198"/>
      <c r="EI485" s="198"/>
      <c r="EJ485" s="198"/>
      <c r="EK485" s="198"/>
      <c r="EL485" s="198"/>
      <c r="EM485" s="198"/>
      <c r="EN485" s="198"/>
      <c r="EO485" s="198"/>
      <c r="EP485" s="198"/>
      <c r="EQ485" s="198"/>
      <c r="ER485" s="198"/>
      <c r="ES485" s="198"/>
      <c r="ET485" s="198"/>
      <c r="EU485" s="198"/>
      <c r="EV485" s="198"/>
      <c r="EW485" s="198"/>
      <c r="EX485" s="198"/>
      <c r="EY485" s="198"/>
      <c r="EZ485" s="198"/>
      <c r="FA485" s="198"/>
      <c r="FB485" s="198"/>
      <c r="FC485" s="198"/>
      <c r="FD485" s="198"/>
      <c r="FE485" s="198"/>
      <c r="FF485" s="198"/>
      <c r="FG485" s="198"/>
      <c r="FH485" s="198"/>
      <c r="FI485" s="198"/>
      <c r="FJ485" s="198"/>
      <c r="FK485" s="198"/>
      <c r="FL485" s="198"/>
      <c r="FM485" s="198"/>
      <c r="FN485" s="198"/>
      <c r="FO485" s="198"/>
      <c r="FP485" s="198"/>
      <c r="FQ485" s="198"/>
      <c r="FR485" s="198"/>
      <c r="FS485" s="198"/>
      <c r="FT485" s="198"/>
      <c r="FU485" s="198"/>
      <c r="FV485" s="198"/>
      <c r="FW485" s="198"/>
    </row>
    <row r="486" spans="1:179" s="200" customFormat="1" ht="30" x14ac:dyDescent="0.25">
      <c r="A486" s="194">
        <f t="shared" si="7"/>
        <v>471</v>
      </c>
      <c r="B486" s="203" t="s">
        <v>411</v>
      </c>
      <c r="C486" s="204" t="s">
        <v>239</v>
      </c>
      <c r="D486" s="205">
        <v>0</v>
      </c>
      <c r="E486" s="205"/>
      <c r="F486" s="205">
        <v>10.324999999999999</v>
      </c>
      <c r="G486" s="205">
        <v>2011</v>
      </c>
      <c r="H486" s="205">
        <v>2019</v>
      </c>
      <c r="I486" s="205" t="s">
        <v>265</v>
      </c>
      <c r="J486" s="205" t="s">
        <v>266</v>
      </c>
      <c r="K486" s="205" t="s">
        <v>266</v>
      </c>
      <c r="L486" s="205" t="s">
        <v>266</v>
      </c>
      <c r="M486" s="198"/>
      <c r="N486" s="198"/>
      <c r="O486" s="198"/>
      <c r="P486" s="198"/>
      <c r="Q486" s="198"/>
      <c r="R486" s="198"/>
      <c r="S486" s="198"/>
      <c r="T486" s="198"/>
      <c r="U486" s="198"/>
      <c r="V486" s="198"/>
      <c r="W486" s="198"/>
      <c r="X486" s="198"/>
      <c r="Y486" s="198"/>
      <c r="Z486" s="198"/>
      <c r="AA486" s="198"/>
      <c r="AB486" s="198"/>
      <c r="AC486" s="198"/>
      <c r="AD486" s="198"/>
      <c r="AE486" s="198"/>
      <c r="AF486" s="198"/>
      <c r="AG486" s="198"/>
      <c r="AH486" s="198"/>
      <c r="AI486" s="198"/>
      <c r="AJ486" s="198"/>
      <c r="AK486" s="198"/>
      <c r="AL486" s="198"/>
      <c r="AM486" s="198"/>
      <c r="AN486" s="198"/>
      <c r="AO486" s="198"/>
      <c r="AP486" s="198"/>
      <c r="AQ486" s="198"/>
      <c r="AR486" s="198"/>
      <c r="AS486" s="198"/>
      <c r="AT486" s="198"/>
      <c r="AU486" s="198"/>
      <c r="AV486" s="198"/>
      <c r="AW486" s="198"/>
      <c r="AX486" s="198"/>
      <c r="AY486" s="198"/>
      <c r="AZ486" s="198"/>
      <c r="BA486" s="198"/>
      <c r="BB486" s="198"/>
      <c r="BC486" s="198"/>
      <c r="BD486" s="198"/>
      <c r="BE486" s="198"/>
      <c r="BF486" s="198"/>
      <c r="BG486" s="198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198"/>
      <c r="BR486" s="198"/>
      <c r="BS486" s="198"/>
      <c r="BT486" s="198"/>
      <c r="BU486" s="198"/>
      <c r="BV486" s="198"/>
      <c r="BW486" s="198"/>
      <c r="BX486" s="198"/>
      <c r="BY486" s="198"/>
      <c r="BZ486" s="198"/>
      <c r="CA486" s="198"/>
      <c r="CB486" s="198"/>
      <c r="CC486" s="198"/>
      <c r="CD486" s="198"/>
      <c r="CE486" s="198"/>
      <c r="CF486" s="198"/>
      <c r="CG486" s="198"/>
      <c r="CH486" s="198"/>
      <c r="CI486" s="198"/>
      <c r="CJ486" s="198"/>
      <c r="CK486" s="198"/>
      <c r="CL486" s="198"/>
      <c r="CM486" s="198"/>
      <c r="CN486" s="198"/>
      <c r="CO486" s="198"/>
      <c r="CP486" s="198"/>
      <c r="CQ486" s="198"/>
      <c r="CR486" s="198"/>
      <c r="CS486" s="198"/>
      <c r="CT486" s="198"/>
      <c r="CU486" s="198"/>
      <c r="CV486" s="198"/>
      <c r="CW486" s="198"/>
      <c r="CX486" s="198"/>
      <c r="CY486" s="198"/>
      <c r="CZ486" s="198"/>
      <c r="DA486" s="198"/>
      <c r="DB486" s="198"/>
      <c r="DC486" s="198"/>
      <c r="DD486" s="198"/>
      <c r="DE486" s="198"/>
      <c r="DF486" s="198"/>
      <c r="DG486" s="198"/>
      <c r="DH486" s="198"/>
      <c r="DI486" s="198"/>
      <c r="DJ486" s="198"/>
      <c r="DK486" s="198"/>
      <c r="DL486" s="198"/>
      <c r="DM486" s="198"/>
      <c r="DN486" s="198"/>
      <c r="DO486" s="198"/>
      <c r="DP486" s="198"/>
      <c r="DQ486" s="198"/>
      <c r="DR486" s="198"/>
      <c r="DS486" s="198"/>
      <c r="DT486" s="198"/>
      <c r="DU486" s="198"/>
      <c r="DV486" s="198"/>
      <c r="DW486" s="198"/>
      <c r="DX486" s="198"/>
      <c r="DY486" s="198"/>
      <c r="DZ486" s="198"/>
      <c r="EA486" s="198"/>
      <c r="EB486" s="198"/>
      <c r="EC486" s="198"/>
      <c r="ED486" s="198"/>
      <c r="EE486" s="198"/>
      <c r="EF486" s="198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198"/>
      <c r="EQ486" s="198"/>
      <c r="ER486" s="198"/>
      <c r="ES486" s="198"/>
      <c r="ET486" s="198"/>
      <c r="EU486" s="198"/>
      <c r="EV486" s="198"/>
      <c r="EW486" s="198"/>
      <c r="EX486" s="198"/>
      <c r="EY486" s="198"/>
      <c r="EZ486" s="198"/>
      <c r="FA486" s="198"/>
      <c r="FB486" s="198"/>
      <c r="FC486" s="198"/>
      <c r="FD486" s="198"/>
      <c r="FE486" s="198"/>
      <c r="FF486" s="198"/>
      <c r="FG486" s="198"/>
      <c r="FH486" s="198"/>
      <c r="FI486" s="198"/>
      <c r="FJ486" s="198"/>
      <c r="FK486" s="198"/>
      <c r="FL486" s="198"/>
      <c r="FM486" s="198"/>
      <c r="FN486" s="198"/>
      <c r="FO486" s="198"/>
      <c r="FP486" s="198"/>
      <c r="FQ486" s="198"/>
      <c r="FR486" s="198"/>
      <c r="FS486" s="198"/>
      <c r="FT486" s="198"/>
      <c r="FU486" s="198"/>
      <c r="FV486" s="198"/>
      <c r="FW486" s="198"/>
    </row>
    <row r="487" spans="1:179" s="200" customFormat="1" ht="30" x14ac:dyDescent="0.25">
      <c r="A487" s="194">
        <f t="shared" si="7"/>
        <v>472</v>
      </c>
      <c r="B487" s="203" t="s">
        <v>412</v>
      </c>
      <c r="C487" s="204" t="s">
        <v>239</v>
      </c>
      <c r="D487" s="205">
        <v>0</v>
      </c>
      <c r="E487" s="205"/>
      <c r="F487" s="205">
        <v>0</v>
      </c>
      <c r="G487" s="205">
        <v>2014</v>
      </c>
      <c r="H487" s="205">
        <v>2016</v>
      </c>
      <c r="I487" s="205" t="s">
        <v>265</v>
      </c>
      <c r="J487" s="205" t="s">
        <v>266</v>
      </c>
      <c r="K487" s="205" t="s">
        <v>266</v>
      </c>
      <c r="L487" s="205" t="s">
        <v>266</v>
      </c>
      <c r="M487" s="198"/>
      <c r="N487" s="198"/>
      <c r="O487" s="198"/>
      <c r="P487" s="198"/>
      <c r="Q487" s="198"/>
      <c r="R487" s="198"/>
      <c r="S487" s="198"/>
      <c r="T487" s="198"/>
      <c r="U487" s="198"/>
      <c r="V487" s="198"/>
      <c r="W487" s="198"/>
      <c r="X487" s="198"/>
      <c r="Y487" s="198"/>
      <c r="Z487" s="198"/>
      <c r="AA487" s="198"/>
      <c r="AB487" s="198"/>
      <c r="AC487" s="198"/>
      <c r="AD487" s="198"/>
      <c r="AE487" s="198"/>
      <c r="AF487" s="198"/>
      <c r="AG487" s="198"/>
      <c r="AH487" s="198"/>
      <c r="AI487" s="198"/>
      <c r="AJ487" s="198"/>
      <c r="AK487" s="198"/>
      <c r="AL487" s="198"/>
      <c r="AM487" s="198"/>
      <c r="AN487" s="198"/>
      <c r="AO487" s="198"/>
      <c r="AP487" s="198"/>
      <c r="AQ487" s="198"/>
      <c r="AR487" s="198"/>
      <c r="AS487" s="198"/>
      <c r="AT487" s="198"/>
      <c r="AU487" s="198"/>
      <c r="AV487" s="198"/>
      <c r="AW487" s="198"/>
      <c r="AX487" s="198"/>
      <c r="AY487" s="198"/>
      <c r="AZ487" s="198"/>
      <c r="BA487" s="198"/>
      <c r="BB487" s="198"/>
      <c r="BC487" s="198"/>
      <c r="BD487" s="198"/>
      <c r="BE487" s="198"/>
      <c r="BF487" s="198"/>
      <c r="BG487" s="198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198"/>
      <c r="BR487" s="198"/>
      <c r="BS487" s="198"/>
      <c r="BT487" s="198"/>
      <c r="BU487" s="198"/>
      <c r="BV487" s="198"/>
      <c r="BW487" s="198"/>
      <c r="BX487" s="198"/>
      <c r="BY487" s="198"/>
      <c r="BZ487" s="198"/>
      <c r="CA487" s="198"/>
      <c r="CB487" s="198"/>
      <c r="CC487" s="198"/>
      <c r="CD487" s="198"/>
      <c r="CE487" s="198"/>
      <c r="CF487" s="198"/>
      <c r="CG487" s="198"/>
      <c r="CH487" s="198"/>
      <c r="CI487" s="198"/>
      <c r="CJ487" s="198"/>
      <c r="CK487" s="198"/>
      <c r="CL487" s="198"/>
      <c r="CM487" s="198"/>
      <c r="CN487" s="198"/>
      <c r="CO487" s="198"/>
      <c r="CP487" s="198"/>
      <c r="CQ487" s="198"/>
      <c r="CR487" s="198"/>
      <c r="CS487" s="198"/>
      <c r="CT487" s="198"/>
      <c r="CU487" s="198"/>
      <c r="CV487" s="198"/>
      <c r="CW487" s="198"/>
      <c r="CX487" s="198"/>
      <c r="CY487" s="198"/>
      <c r="CZ487" s="198"/>
      <c r="DA487" s="198"/>
      <c r="DB487" s="198"/>
      <c r="DC487" s="198"/>
      <c r="DD487" s="198"/>
      <c r="DE487" s="198"/>
      <c r="DF487" s="198"/>
      <c r="DG487" s="198"/>
      <c r="DH487" s="198"/>
      <c r="DI487" s="198"/>
      <c r="DJ487" s="198"/>
      <c r="DK487" s="198"/>
      <c r="DL487" s="198"/>
      <c r="DM487" s="198"/>
      <c r="DN487" s="198"/>
      <c r="DO487" s="198"/>
      <c r="DP487" s="198"/>
      <c r="DQ487" s="198"/>
      <c r="DR487" s="198"/>
      <c r="DS487" s="198"/>
      <c r="DT487" s="198"/>
      <c r="DU487" s="198"/>
      <c r="DV487" s="198"/>
      <c r="DW487" s="198"/>
      <c r="DX487" s="198"/>
      <c r="DY487" s="198"/>
      <c r="DZ487" s="198"/>
      <c r="EA487" s="198"/>
      <c r="EB487" s="198"/>
      <c r="EC487" s="198"/>
      <c r="ED487" s="198"/>
      <c r="EE487" s="198"/>
      <c r="EF487" s="198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198"/>
      <c r="EQ487" s="198"/>
      <c r="ER487" s="198"/>
      <c r="ES487" s="198"/>
      <c r="ET487" s="198"/>
      <c r="EU487" s="198"/>
      <c r="EV487" s="198"/>
      <c r="EW487" s="198"/>
      <c r="EX487" s="198"/>
      <c r="EY487" s="198"/>
      <c r="EZ487" s="198"/>
      <c r="FA487" s="198"/>
      <c r="FB487" s="198"/>
      <c r="FC487" s="198"/>
      <c r="FD487" s="198"/>
      <c r="FE487" s="198"/>
      <c r="FF487" s="198"/>
      <c r="FG487" s="198"/>
      <c r="FH487" s="198"/>
      <c r="FI487" s="198"/>
      <c r="FJ487" s="198"/>
      <c r="FK487" s="198"/>
      <c r="FL487" s="198"/>
      <c r="FM487" s="198"/>
      <c r="FN487" s="198"/>
      <c r="FO487" s="198"/>
      <c r="FP487" s="198"/>
      <c r="FQ487" s="198"/>
      <c r="FR487" s="198"/>
      <c r="FS487" s="198"/>
      <c r="FT487" s="198"/>
      <c r="FU487" s="198"/>
      <c r="FV487" s="198"/>
      <c r="FW487" s="198"/>
    </row>
    <row r="488" spans="1:179" s="200" customFormat="1" ht="60" x14ac:dyDescent="0.25">
      <c r="A488" s="194">
        <f t="shared" si="7"/>
        <v>473</v>
      </c>
      <c r="B488" s="203" t="s">
        <v>413</v>
      </c>
      <c r="C488" s="204" t="s">
        <v>239</v>
      </c>
      <c r="D488" s="205">
        <v>16.3</v>
      </c>
      <c r="E488" s="205"/>
      <c r="F488" s="205">
        <v>12.6</v>
      </c>
      <c r="G488" s="205">
        <v>2011</v>
      </c>
      <c r="H488" s="205">
        <v>2015</v>
      </c>
      <c r="I488" s="205" t="s">
        <v>265</v>
      </c>
      <c r="J488" s="205" t="s">
        <v>266</v>
      </c>
      <c r="K488" s="205" t="s">
        <v>266</v>
      </c>
      <c r="L488" s="205" t="s">
        <v>266</v>
      </c>
      <c r="M488" s="198"/>
      <c r="N488" s="198"/>
      <c r="O488" s="198"/>
      <c r="P488" s="198"/>
      <c r="Q488" s="198"/>
      <c r="R488" s="198"/>
      <c r="S488" s="198"/>
      <c r="T488" s="198"/>
      <c r="U488" s="198"/>
      <c r="V488" s="198"/>
      <c r="W488" s="198"/>
      <c r="X488" s="198"/>
      <c r="Y488" s="198"/>
      <c r="Z488" s="198"/>
      <c r="AA488" s="198"/>
      <c r="AB488" s="198"/>
      <c r="AC488" s="198"/>
      <c r="AD488" s="198"/>
      <c r="AE488" s="198"/>
      <c r="AF488" s="198"/>
      <c r="AG488" s="198"/>
      <c r="AH488" s="198"/>
      <c r="AI488" s="198"/>
      <c r="AJ488" s="198"/>
      <c r="AK488" s="198"/>
      <c r="AL488" s="198"/>
      <c r="AM488" s="198"/>
      <c r="AN488" s="198"/>
      <c r="AO488" s="198"/>
      <c r="AP488" s="198"/>
      <c r="AQ488" s="198"/>
      <c r="AR488" s="198"/>
      <c r="AS488" s="198"/>
      <c r="AT488" s="198"/>
      <c r="AU488" s="198"/>
      <c r="AV488" s="198"/>
      <c r="AW488" s="198"/>
      <c r="AX488" s="198"/>
      <c r="AY488" s="198"/>
      <c r="AZ488" s="198"/>
      <c r="BA488" s="198"/>
      <c r="BB488" s="198"/>
      <c r="BC488" s="198"/>
      <c r="BD488" s="198"/>
      <c r="BE488" s="198"/>
      <c r="BF488" s="198"/>
      <c r="BG488" s="198"/>
      <c r="BH488" s="198"/>
      <c r="BI488" s="198"/>
      <c r="BJ488" s="198"/>
      <c r="BK488" s="198"/>
      <c r="BL488" s="198"/>
      <c r="BM488" s="198"/>
      <c r="BN488" s="198"/>
      <c r="BO488" s="198"/>
      <c r="BP488" s="198"/>
      <c r="BQ488" s="198"/>
      <c r="BR488" s="198"/>
      <c r="BS488" s="198"/>
      <c r="BT488" s="198"/>
      <c r="BU488" s="198"/>
      <c r="BV488" s="198"/>
      <c r="BW488" s="198"/>
      <c r="BX488" s="198"/>
      <c r="BY488" s="198"/>
      <c r="BZ488" s="198"/>
      <c r="CA488" s="198"/>
      <c r="CB488" s="198"/>
      <c r="CC488" s="198"/>
      <c r="CD488" s="198"/>
      <c r="CE488" s="198"/>
      <c r="CF488" s="198"/>
      <c r="CG488" s="198"/>
      <c r="CH488" s="198"/>
      <c r="CI488" s="198"/>
      <c r="CJ488" s="198"/>
      <c r="CK488" s="198"/>
      <c r="CL488" s="198"/>
      <c r="CM488" s="198"/>
      <c r="CN488" s="198"/>
      <c r="CO488" s="198"/>
      <c r="CP488" s="198"/>
      <c r="CQ488" s="198"/>
      <c r="CR488" s="198"/>
      <c r="CS488" s="198"/>
      <c r="CT488" s="198"/>
      <c r="CU488" s="198"/>
      <c r="CV488" s="198"/>
      <c r="CW488" s="198"/>
      <c r="CX488" s="198"/>
      <c r="CY488" s="198"/>
      <c r="CZ488" s="198"/>
      <c r="DA488" s="198"/>
      <c r="DB488" s="198"/>
      <c r="DC488" s="198"/>
      <c r="DD488" s="198"/>
      <c r="DE488" s="198"/>
      <c r="DF488" s="198"/>
      <c r="DG488" s="198"/>
      <c r="DH488" s="198"/>
      <c r="DI488" s="198"/>
      <c r="DJ488" s="198"/>
      <c r="DK488" s="198"/>
      <c r="DL488" s="198"/>
      <c r="DM488" s="198"/>
      <c r="DN488" s="198"/>
      <c r="DO488" s="198"/>
      <c r="DP488" s="198"/>
      <c r="DQ488" s="198"/>
      <c r="DR488" s="198"/>
      <c r="DS488" s="198"/>
      <c r="DT488" s="198"/>
      <c r="DU488" s="198"/>
      <c r="DV488" s="198"/>
      <c r="DW488" s="198"/>
      <c r="DX488" s="198"/>
      <c r="DY488" s="198"/>
      <c r="DZ488" s="198"/>
      <c r="EA488" s="198"/>
      <c r="EB488" s="198"/>
      <c r="EC488" s="198"/>
      <c r="ED488" s="198"/>
      <c r="EE488" s="198"/>
      <c r="EF488" s="198"/>
      <c r="EG488" s="198"/>
      <c r="EH488" s="198"/>
      <c r="EI488" s="198"/>
      <c r="EJ488" s="198"/>
      <c r="EK488" s="198"/>
      <c r="EL488" s="198"/>
      <c r="EM488" s="198"/>
      <c r="EN488" s="198"/>
      <c r="EO488" s="198"/>
      <c r="EP488" s="198"/>
      <c r="EQ488" s="198"/>
      <c r="ER488" s="198"/>
      <c r="ES488" s="198"/>
      <c r="ET488" s="198"/>
      <c r="EU488" s="198"/>
      <c r="EV488" s="198"/>
      <c r="EW488" s="198"/>
      <c r="EX488" s="198"/>
      <c r="EY488" s="198"/>
      <c r="EZ488" s="198"/>
      <c r="FA488" s="198"/>
      <c r="FB488" s="198"/>
      <c r="FC488" s="198"/>
      <c r="FD488" s="198"/>
      <c r="FE488" s="198"/>
      <c r="FF488" s="198"/>
      <c r="FG488" s="198"/>
      <c r="FH488" s="198"/>
      <c r="FI488" s="198"/>
      <c r="FJ488" s="198"/>
      <c r="FK488" s="198"/>
      <c r="FL488" s="198"/>
      <c r="FM488" s="198"/>
      <c r="FN488" s="198"/>
      <c r="FO488" s="198"/>
      <c r="FP488" s="198"/>
      <c r="FQ488" s="198"/>
      <c r="FR488" s="198"/>
      <c r="FS488" s="198"/>
      <c r="FT488" s="198"/>
      <c r="FU488" s="198"/>
      <c r="FV488" s="198"/>
      <c r="FW488" s="198"/>
    </row>
    <row r="489" spans="1:179" s="200" customFormat="1" x14ac:dyDescent="0.25">
      <c r="A489" s="194">
        <f t="shared" si="7"/>
        <v>474</v>
      </c>
      <c r="B489" s="203" t="s">
        <v>414</v>
      </c>
      <c r="C489" s="204" t="s">
        <v>239</v>
      </c>
      <c r="D489" s="205">
        <v>0</v>
      </c>
      <c r="E489" s="205"/>
      <c r="F489" s="205">
        <v>1.6</v>
      </c>
      <c r="G489" s="205">
        <v>2014</v>
      </c>
      <c r="H489" s="205">
        <v>2015</v>
      </c>
      <c r="I489" s="205" t="s">
        <v>265</v>
      </c>
      <c r="J489" s="205" t="s">
        <v>266</v>
      </c>
      <c r="K489" s="205" t="s">
        <v>266</v>
      </c>
      <c r="L489" s="205" t="s">
        <v>266</v>
      </c>
      <c r="M489" s="198"/>
      <c r="N489" s="198"/>
      <c r="O489" s="198"/>
      <c r="P489" s="198"/>
      <c r="Q489" s="198"/>
      <c r="R489" s="198"/>
      <c r="S489" s="198"/>
      <c r="T489" s="198"/>
      <c r="U489" s="198"/>
      <c r="V489" s="198"/>
      <c r="W489" s="198"/>
      <c r="X489" s="198"/>
      <c r="Y489" s="198"/>
      <c r="Z489" s="198"/>
      <c r="AA489" s="198"/>
      <c r="AB489" s="198"/>
      <c r="AC489" s="198"/>
      <c r="AD489" s="198"/>
      <c r="AE489" s="198"/>
      <c r="AF489" s="198"/>
      <c r="AG489" s="198"/>
      <c r="AH489" s="198"/>
      <c r="AI489" s="198"/>
      <c r="AJ489" s="198"/>
      <c r="AK489" s="198"/>
      <c r="AL489" s="198"/>
      <c r="AM489" s="198"/>
      <c r="AN489" s="198"/>
      <c r="AO489" s="198"/>
      <c r="AP489" s="198"/>
      <c r="AQ489" s="198"/>
      <c r="AR489" s="198"/>
      <c r="AS489" s="198"/>
      <c r="AT489" s="198"/>
      <c r="AU489" s="198"/>
      <c r="AV489" s="198"/>
      <c r="AW489" s="198"/>
      <c r="AX489" s="198"/>
      <c r="AY489" s="198"/>
      <c r="AZ489" s="198"/>
      <c r="BA489" s="198"/>
      <c r="BB489" s="198"/>
      <c r="BC489" s="198"/>
      <c r="BD489" s="198"/>
      <c r="BE489" s="198"/>
      <c r="BF489" s="198"/>
      <c r="BG489" s="198"/>
      <c r="BH489" s="198"/>
      <c r="BI489" s="198"/>
      <c r="BJ489" s="198"/>
      <c r="BK489" s="198"/>
      <c r="BL489" s="198"/>
      <c r="BM489" s="198"/>
      <c r="BN489" s="198"/>
      <c r="BO489" s="198"/>
      <c r="BP489" s="198"/>
      <c r="BQ489" s="198"/>
      <c r="BR489" s="198"/>
      <c r="BS489" s="198"/>
      <c r="BT489" s="198"/>
      <c r="BU489" s="198"/>
      <c r="BV489" s="198"/>
      <c r="BW489" s="198"/>
      <c r="BX489" s="198"/>
      <c r="BY489" s="198"/>
      <c r="BZ489" s="198"/>
      <c r="CA489" s="198"/>
      <c r="CB489" s="198"/>
      <c r="CC489" s="198"/>
      <c r="CD489" s="198"/>
      <c r="CE489" s="198"/>
      <c r="CF489" s="198"/>
      <c r="CG489" s="198"/>
      <c r="CH489" s="198"/>
      <c r="CI489" s="198"/>
      <c r="CJ489" s="198"/>
      <c r="CK489" s="198"/>
      <c r="CL489" s="198"/>
      <c r="CM489" s="198"/>
      <c r="CN489" s="198"/>
      <c r="CO489" s="198"/>
      <c r="CP489" s="198"/>
      <c r="CQ489" s="198"/>
      <c r="CR489" s="198"/>
      <c r="CS489" s="198"/>
      <c r="CT489" s="198"/>
      <c r="CU489" s="198"/>
      <c r="CV489" s="198"/>
      <c r="CW489" s="198"/>
      <c r="CX489" s="198"/>
      <c r="CY489" s="198"/>
      <c r="CZ489" s="198"/>
      <c r="DA489" s="198"/>
      <c r="DB489" s="198"/>
      <c r="DC489" s="198"/>
      <c r="DD489" s="198"/>
      <c r="DE489" s="198"/>
      <c r="DF489" s="198"/>
      <c r="DG489" s="198"/>
      <c r="DH489" s="198"/>
      <c r="DI489" s="198"/>
      <c r="DJ489" s="198"/>
      <c r="DK489" s="198"/>
      <c r="DL489" s="198"/>
      <c r="DM489" s="198"/>
      <c r="DN489" s="198"/>
      <c r="DO489" s="198"/>
      <c r="DP489" s="198"/>
      <c r="DQ489" s="198"/>
      <c r="DR489" s="198"/>
      <c r="DS489" s="198"/>
      <c r="DT489" s="198"/>
      <c r="DU489" s="198"/>
      <c r="DV489" s="198"/>
      <c r="DW489" s="198"/>
      <c r="DX489" s="198"/>
      <c r="DY489" s="198"/>
      <c r="DZ489" s="198"/>
      <c r="EA489" s="198"/>
      <c r="EB489" s="198"/>
      <c r="EC489" s="198"/>
      <c r="ED489" s="198"/>
      <c r="EE489" s="198"/>
      <c r="EF489" s="198"/>
      <c r="EG489" s="198"/>
      <c r="EH489" s="198"/>
      <c r="EI489" s="198"/>
      <c r="EJ489" s="198"/>
      <c r="EK489" s="198"/>
      <c r="EL489" s="198"/>
      <c r="EM489" s="198"/>
      <c r="EN489" s="198"/>
      <c r="EO489" s="198"/>
      <c r="EP489" s="198"/>
      <c r="EQ489" s="198"/>
      <c r="ER489" s="198"/>
      <c r="ES489" s="198"/>
      <c r="ET489" s="198"/>
      <c r="EU489" s="198"/>
      <c r="EV489" s="198"/>
      <c r="EW489" s="198"/>
      <c r="EX489" s="198"/>
      <c r="EY489" s="198"/>
      <c r="EZ489" s="198"/>
      <c r="FA489" s="198"/>
      <c r="FB489" s="198"/>
      <c r="FC489" s="198"/>
      <c r="FD489" s="198"/>
      <c r="FE489" s="198"/>
      <c r="FF489" s="198"/>
      <c r="FG489" s="198"/>
      <c r="FH489" s="198"/>
      <c r="FI489" s="198"/>
      <c r="FJ489" s="198"/>
      <c r="FK489" s="198"/>
      <c r="FL489" s="198"/>
      <c r="FM489" s="198"/>
      <c r="FN489" s="198"/>
      <c r="FO489" s="198"/>
      <c r="FP489" s="198"/>
      <c r="FQ489" s="198"/>
      <c r="FR489" s="198"/>
      <c r="FS489" s="198"/>
      <c r="FT489" s="198"/>
      <c r="FU489" s="198"/>
      <c r="FV489" s="198"/>
      <c r="FW489" s="198"/>
    </row>
    <row r="490" spans="1:179" s="200" customFormat="1" ht="45" x14ac:dyDescent="0.25">
      <c r="A490" s="194">
        <f t="shared" si="7"/>
        <v>475</v>
      </c>
      <c r="B490" s="203" t="s">
        <v>415</v>
      </c>
      <c r="C490" s="204" t="s">
        <v>239</v>
      </c>
      <c r="D490" s="205">
        <v>75</v>
      </c>
      <c r="E490" s="205"/>
      <c r="F490" s="205">
        <v>0</v>
      </c>
      <c r="G490" s="205">
        <v>2012</v>
      </c>
      <c r="H490" s="205">
        <v>2015</v>
      </c>
      <c r="I490" s="205" t="s">
        <v>265</v>
      </c>
      <c r="J490" s="205" t="s">
        <v>266</v>
      </c>
      <c r="K490" s="205" t="s">
        <v>266</v>
      </c>
      <c r="L490" s="205" t="s">
        <v>266</v>
      </c>
      <c r="M490" s="198"/>
      <c r="N490" s="198"/>
      <c r="O490" s="198"/>
      <c r="P490" s="198"/>
      <c r="Q490" s="198"/>
      <c r="R490" s="198"/>
      <c r="S490" s="198"/>
      <c r="T490" s="198"/>
      <c r="U490" s="198"/>
      <c r="V490" s="198"/>
      <c r="W490" s="198"/>
      <c r="X490" s="198"/>
      <c r="Y490" s="198"/>
      <c r="Z490" s="198"/>
      <c r="AA490" s="198"/>
      <c r="AB490" s="198"/>
      <c r="AC490" s="198"/>
      <c r="AD490" s="198"/>
      <c r="AE490" s="198"/>
      <c r="AF490" s="198"/>
      <c r="AG490" s="198"/>
      <c r="AH490" s="198"/>
      <c r="AI490" s="198"/>
      <c r="AJ490" s="198"/>
      <c r="AK490" s="198"/>
      <c r="AL490" s="198"/>
      <c r="AM490" s="198"/>
      <c r="AN490" s="198"/>
      <c r="AO490" s="198"/>
      <c r="AP490" s="198"/>
      <c r="AQ490" s="198"/>
      <c r="AR490" s="198"/>
      <c r="AS490" s="198"/>
      <c r="AT490" s="198"/>
      <c r="AU490" s="198"/>
      <c r="AV490" s="198"/>
      <c r="AW490" s="198"/>
      <c r="AX490" s="198"/>
      <c r="AY490" s="198"/>
      <c r="AZ490" s="198"/>
      <c r="BA490" s="198"/>
      <c r="BB490" s="198"/>
      <c r="BC490" s="198"/>
      <c r="BD490" s="198"/>
      <c r="BE490" s="198"/>
      <c r="BF490" s="198"/>
      <c r="BG490" s="198"/>
      <c r="BH490" s="198"/>
      <c r="BI490" s="198"/>
      <c r="BJ490" s="198"/>
      <c r="BK490" s="198"/>
      <c r="BL490" s="198"/>
      <c r="BM490" s="198"/>
      <c r="BN490" s="198"/>
      <c r="BO490" s="198"/>
      <c r="BP490" s="198"/>
      <c r="BQ490" s="198"/>
      <c r="BR490" s="198"/>
      <c r="BS490" s="198"/>
      <c r="BT490" s="198"/>
      <c r="BU490" s="198"/>
      <c r="BV490" s="198"/>
      <c r="BW490" s="198"/>
      <c r="BX490" s="198"/>
      <c r="BY490" s="198"/>
      <c r="BZ490" s="198"/>
      <c r="CA490" s="198"/>
      <c r="CB490" s="198"/>
      <c r="CC490" s="198"/>
      <c r="CD490" s="198"/>
      <c r="CE490" s="198"/>
      <c r="CF490" s="198"/>
      <c r="CG490" s="198"/>
      <c r="CH490" s="198"/>
      <c r="CI490" s="198"/>
      <c r="CJ490" s="198"/>
      <c r="CK490" s="198"/>
      <c r="CL490" s="198"/>
      <c r="CM490" s="198"/>
      <c r="CN490" s="198"/>
      <c r="CO490" s="198"/>
      <c r="CP490" s="198"/>
      <c r="CQ490" s="198"/>
      <c r="CR490" s="198"/>
      <c r="CS490" s="198"/>
      <c r="CT490" s="198"/>
      <c r="CU490" s="198"/>
      <c r="CV490" s="198"/>
      <c r="CW490" s="198"/>
      <c r="CX490" s="198"/>
      <c r="CY490" s="198"/>
      <c r="CZ490" s="198"/>
      <c r="DA490" s="198"/>
      <c r="DB490" s="198"/>
      <c r="DC490" s="198"/>
      <c r="DD490" s="198"/>
      <c r="DE490" s="198"/>
      <c r="DF490" s="198"/>
      <c r="DG490" s="198"/>
      <c r="DH490" s="198"/>
      <c r="DI490" s="198"/>
      <c r="DJ490" s="198"/>
      <c r="DK490" s="198"/>
      <c r="DL490" s="198"/>
      <c r="DM490" s="198"/>
      <c r="DN490" s="198"/>
      <c r="DO490" s="198"/>
      <c r="DP490" s="198"/>
      <c r="DQ490" s="198"/>
      <c r="DR490" s="198"/>
      <c r="DS490" s="198"/>
      <c r="DT490" s="198"/>
      <c r="DU490" s="198"/>
      <c r="DV490" s="198"/>
      <c r="DW490" s="198"/>
      <c r="DX490" s="198"/>
      <c r="DY490" s="198"/>
      <c r="DZ490" s="198"/>
      <c r="EA490" s="198"/>
      <c r="EB490" s="198"/>
      <c r="EC490" s="198"/>
      <c r="ED490" s="198"/>
      <c r="EE490" s="198"/>
      <c r="EF490" s="198"/>
      <c r="EG490" s="198"/>
      <c r="EH490" s="198"/>
      <c r="EI490" s="198"/>
      <c r="EJ490" s="198"/>
      <c r="EK490" s="198"/>
      <c r="EL490" s="198"/>
      <c r="EM490" s="198"/>
      <c r="EN490" s="198"/>
      <c r="EO490" s="198"/>
      <c r="EP490" s="198"/>
      <c r="EQ490" s="198"/>
      <c r="ER490" s="198"/>
      <c r="ES490" s="198"/>
      <c r="ET490" s="198"/>
      <c r="EU490" s="198"/>
      <c r="EV490" s="198"/>
      <c r="EW490" s="198"/>
      <c r="EX490" s="198"/>
      <c r="EY490" s="198"/>
      <c r="EZ490" s="198"/>
      <c r="FA490" s="198"/>
      <c r="FB490" s="198"/>
      <c r="FC490" s="198"/>
      <c r="FD490" s="198"/>
      <c r="FE490" s="198"/>
      <c r="FF490" s="198"/>
      <c r="FG490" s="198"/>
      <c r="FH490" s="198"/>
      <c r="FI490" s="198"/>
      <c r="FJ490" s="198"/>
      <c r="FK490" s="198"/>
      <c r="FL490" s="198"/>
      <c r="FM490" s="198"/>
      <c r="FN490" s="198"/>
      <c r="FO490" s="198"/>
      <c r="FP490" s="198"/>
      <c r="FQ490" s="198"/>
      <c r="FR490" s="198"/>
      <c r="FS490" s="198"/>
      <c r="FT490" s="198"/>
      <c r="FU490" s="198"/>
      <c r="FV490" s="198"/>
      <c r="FW490" s="198"/>
    </row>
    <row r="491" spans="1:179" s="200" customFormat="1" ht="60" x14ac:dyDescent="0.25">
      <c r="A491" s="194">
        <f t="shared" si="7"/>
        <v>476</v>
      </c>
      <c r="B491" s="203" t="s">
        <v>416</v>
      </c>
      <c r="C491" s="204" t="s">
        <v>239</v>
      </c>
      <c r="D491" s="205">
        <v>75</v>
      </c>
      <c r="E491" s="205"/>
      <c r="F491" s="205">
        <v>0</v>
      </c>
      <c r="G491" s="205">
        <v>2014</v>
      </c>
      <c r="H491" s="205">
        <v>2015</v>
      </c>
      <c r="I491" s="205" t="s">
        <v>375</v>
      </c>
      <c r="J491" s="205" t="s">
        <v>266</v>
      </c>
      <c r="K491" s="205" t="s">
        <v>266</v>
      </c>
      <c r="L491" s="205" t="s">
        <v>266</v>
      </c>
      <c r="M491" s="198"/>
      <c r="N491" s="198"/>
      <c r="O491" s="198"/>
      <c r="P491" s="198"/>
      <c r="Q491" s="198"/>
      <c r="R491" s="198"/>
      <c r="S491" s="198"/>
      <c r="T491" s="198"/>
      <c r="U491" s="198"/>
      <c r="V491" s="198"/>
      <c r="W491" s="198"/>
      <c r="X491" s="198"/>
      <c r="Y491" s="198"/>
      <c r="Z491" s="198"/>
      <c r="AA491" s="198"/>
      <c r="AB491" s="198"/>
      <c r="AC491" s="198"/>
      <c r="AD491" s="198"/>
      <c r="AE491" s="198"/>
      <c r="AF491" s="198"/>
      <c r="AG491" s="198"/>
      <c r="AH491" s="198"/>
      <c r="AI491" s="198"/>
      <c r="AJ491" s="198"/>
      <c r="AK491" s="198"/>
      <c r="AL491" s="198"/>
      <c r="AM491" s="198"/>
      <c r="AN491" s="198"/>
      <c r="AO491" s="198"/>
      <c r="AP491" s="198"/>
      <c r="AQ491" s="198"/>
      <c r="AR491" s="198"/>
      <c r="AS491" s="198"/>
      <c r="AT491" s="198"/>
      <c r="AU491" s="198"/>
      <c r="AV491" s="198"/>
      <c r="AW491" s="198"/>
      <c r="AX491" s="198"/>
      <c r="AY491" s="198"/>
      <c r="AZ491" s="198"/>
      <c r="BA491" s="198"/>
      <c r="BB491" s="198"/>
      <c r="BC491" s="198"/>
      <c r="BD491" s="198"/>
      <c r="BE491" s="198"/>
      <c r="BF491" s="198"/>
      <c r="BG491" s="198"/>
      <c r="BH491" s="198"/>
      <c r="BI491" s="198"/>
      <c r="BJ491" s="198"/>
      <c r="BK491" s="198"/>
      <c r="BL491" s="198"/>
      <c r="BM491" s="198"/>
      <c r="BN491" s="198"/>
      <c r="BO491" s="198"/>
      <c r="BP491" s="198"/>
      <c r="BQ491" s="198"/>
      <c r="BR491" s="198"/>
      <c r="BS491" s="198"/>
      <c r="BT491" s="198"/>
      <c r="BU491" s="198"/>
      <c r="BV491" s="198"/>
      <c r="BW491" s="198"/>
      <c r="BX491" s="198"/>
      <c r="BY491" s="198"/>
      <c r="BZ491" s="198"/>
      <c r="CA491" s="198"/>
      <c r="CB491" s="198"/>
      <c r="CC491" s="198"/>
      <c r="CD491" s="198"/>
      <c r="CE491" s="198"/>
      <c r="CF491" s="198"/>
      <c r="CG491" s="198"/>
      <c r="CH491" s="198"/>
      <c r="CI491" s="198"/>
      <c r="CJ491" s="198"/>
      <c r="CK491" s="198"/>
      <c r="CL491" s="198"/>
      <c r="CM491" s="198"/>
      <c r="CN491" s="198"/>
      <c r="CO491" s="198"/>
      <c r="CP491" s="198"/>
      <c r="CQ491" s="198"/>
      <c r="CR491" s="198"/>
      <c r="CS491" s="198"/>
      <c r="CT491" s="198"/>
      <c r="CU491" s="198"/>
      <c r="CV491" s="198"/>
      <c r="CW491" s="198"/>
      <c r="CX491" s="198"/>
      <c r="CY491" s="198"/>
      <c r="CZ491" s="198"/>
      <c r="DA491" s="198"/>
      <c r="DB491" s="198"/>
      <c r="DC491" s="198"/>
      <c r="DD491" s="198"/>
      <c r="DE491" s="198"/>
      <c r="DF491" s="198"/>
      <c r="DG491" s="198"/>
      <c r="DH491" s="198"/>
      <c r="DI491" s="198"/>
      <c r="DJ491" s="198"/>
      <c r="DK491" s="198"/>
      <c r="DL491" s="198"/>
      <c r="DM491" s="198"/>
      <c r="DN491" s="198"/>
      <c r="DO491" s="198"/>
      <c r="DP491" s="198"/>
      <c r="DQ491" s="198"/>
      <c r="DR491" s="198"/>
      <c r="DS491" s="198"/>
      <c r="DT491" s="198"/>
      <c r="DU491" s="198"/>
      <c r="DV491" s="198"/>
      <c r="DW491" s="198"/>
      <c r="DX491" s="198"/>
      <c r="DY491" s="198"/>
      <c r="DZ491" s="198"/>
      <c r="EA491" s="198"/>
      <c r="EB491" s="198"/>
      <c r="EC491" s="198"/>
      <c r="ED491" s="198"/>
      <c r="EE491" s="198"/>
      <c r="EF491" s="198"/>
      <c r="EG491" s="198"/>
      <c r="EH491" s="198"/>
      <c r="EI491" s="198"/>
      <c r="EJ491" s="198"/>
      <c r="EK491" s="198"/>
      <c r="EL491" s="198"/>
      <c r="EM491" s="198"/>
      <c r="EN491" s="198"/>
      <c r="EO491" s="198"/>
      <c r="EP491" s="198"/>
      <c r="EQ491" s="198"/>
      <c r="ER491" s="198"/>
      <c r="ES491" s="198"/>
      <c r="ET491" s="198"/>
      <c r="EU491" s="198"/>
      <c r="EV491" s="198"/>
      <c r="EW491" s="198"/>
      <c r="EX491" s="198"/>
      <c r="EY491" s="198"/>
      <c r="EZ491" s="198"/>
      <c r="FA491" s="198"/>
      <c r="FB491" s="198"/>
      <c r="FC491" s="198"/>
      <c r="FD491" s="198"/>
      <c r="FE491" s="198"/>
      <c r="FF491" s="198"/>
      <c r="FG491" s="198"/>
      <c r="FH491" s="198"/>
      <c r="FI491" s="198"/>
      <c r="FJ491" s="198"/>
      <c r="FK491" s="198"/>
      <c r="FL491" s="198"/>
      <c r="FM491" s="198"/>
      <c r="FN491" s="198"/>
      <c r="FO491" s="198"/>
      <c r="FP491" s="198"/>
      <c r="FQ491" s="198"/>
      <c r="FR491" s="198"/>
      <c r="FS491" s="198"/>
      <c r="FT491" s="198"/>
      <c r="FU491" s="198"/>
      <c r="FV491" s="198"/>
      <c r="FW491" s="198"/>
    </row>
    <row r="492" spans="1:179" s="200" customFormat="1" ht="60" x14ac:dyDescent="0.25">
      <c r="A492" s="194">
        <f t="shared" si="7"/>
        <v>477</v>
      </c>
      <c r="B492" s="203" t="s">
        <v>417</v>
      </c>
      <c r="C492" s="204" t="s">
        <v>239</v>
      </c>
      <c r="D492" s="205">
        <v>0</v>
      </c>
      <c r="E492" s="205"/>
      <c r="F492" s="205">
        <v>0</v>
      </c>
      <c r="G492" s="205">
        <v>2015</v>
      </c>
      <c r="H492" s="205">
        <v>2016</v>
      </c>
      <c r="I492" s="205" t="s">
        <v>375</v>
      </c>
      <c r="J492" s="205" t="s">
        <v>266</v>
      </c>
      <c r="K492" s="205" t="s">
        <v>266</v>
      </c>
      <c r="L492" s="205" t="s">
        <v>266</v>
      </c>
      <c r="M492" s="198"/>
      <c r="N492" s="198"/>
      <c r="O492" s="198"/>
      <c r="P492" s="198"/>
      <c r="Q492" s="198"/>
      <c r="R492" s="198"/>
      <c r="S492" s="198"/>
      <c r="T492" s="198"/>
      <c r="U492" s="198"/>
      <c r="V492" s="198"/>
      <c r="W492" s="198"/>
      <c r="X492" s="198"/>
      <c r="Y492" s="198"/>
      <c r="Z492" s="198"/>
      <c r="AA492" s="198"/>
      <c r="AB492" s="198"/>
      <c r="AC492" s="198"/>
      <c r="AD492" s="198"/>
      <c r="AE492" s="198"/>
      <c r="AF492" s="198"/>
      <c r="AG492" s="198"/>
      <c r="AH492" s="198"/>
      <c r="AI492" s="198"/>
      <c r="AJ492" s="198"/>
      <c r="AK492" s="198"/>
      <c r="AL492" s="198"/>
      <c r="AM492" s="198"/>
      <c r="AN492" s="198"/>
      <c r="AO492" s="198"/>
      <c r="AP492" s="198"/>
      <c r="AQ492" s="198"/>
      <c r="AR492" s="198"/>
      <c r="AS492" s="198"/>
      <c r="AT492" s="198"/>
      <c r="AU492" s="198"/>
      <c r="AV492" s="198"/>
      <c r="AW492" s="198"/>
      <c r="AX492" s="198"/>
      <c r="AY492" s="198"/>
      <c r="AZ492" s="198"/>
      <c r="BA492" s="198"/>
      <c r="BB492" s="198"/>
      <c r="BC492" s="198"/>
      <c r="BD492" s="198"/>
      <c r="BE492" s="198"/>
      <c r="BF492" s="198"/>
      <c r="BG492" s="198"/>
      <c r="BH492" s="198"/>
      <c r="BI492" s="198"/>
      <c r="BJ492" s="198"/>
      <c r="BK492" s="198"/>
      <c r="BL492" s="198"/>
      <c r="BM492" s="198"/>
      <c r="BN492" s="198"/>
      <c r="BO492" s="198"/>
      <c r="BP492" s="198"/>
      <c r="BQ492" s="198"/>
      <c r="BR492" s="198"/>
      <c r="BS492" s="198"/>
      <c r="BT492" s="198"/>
      <c r="BU492" s="198"/>
      <c r="BV492" s="198"/>
      <c r="BW492" s="198"/>
      <c r="BX492" s="198"/>
      <c r="BY492" s="198"/>
      <c r="BZ492" s="198"/>
      <c r="CA492" s="198"/>
      <c r="CB492" s="198"/>
      <c r="CC492" s="198"/>
      <c r="CD492" s="198"/>
      <c r="CE492" s="198"/>
      <c r="CF492" s="198"/>
      <c r="CG492" s="198"/>
      <c r="CH492" s="198"/>
      <c r="CI492" s="198"/>
      <c r="CJ492" s="198"/>
      <c r="CK492" s="198"/>
      <c r="CL492" s="198"/>
      <c r="CM492" s="198"/>
      <c r="CN492" s="198"/>
      <c r="CO492" s="198"/>
      <c r="CP492" s="198"/>
      <c r="CQ492" s="198"/>
      <c r="CR492" s="198"/>
      <c r="CS492" s="198"/>
      <c r="CT492" s="198"/>
      <c r="CU492" s="198"/>
      <c r="CV492" s="198"/>
      <c r="CW492" s="198"/>
      <c r="CX492" s="198"/>
      <c r="CY492" s="198"/>
      <c r="CZ492" s="198"/>
      <c r="DA492" s="198"/>
      <c r="DB492" s="198"/>
      <c r="DC492" s="198"/>
      <c r="DD492" s="198"/>
      <c r="DE492" s="198"/>
      <c r="DF492" s="198"/>
      <c r="DG492" s="198"/>
      <c r="DH492" s="198"/>
      <c r="DI492" s="198"/>
      <c r="DJ492" s="198"/>
      <c r="DK492" s="198"/>
      <c r="DL492" s="198"/>
      <c r="DM492" s="198"/>
      <c r="DN492" s="198"/>
      <c r="DO492" s="198"/>
      <c r="DP492" s="198"/>
      <c r="DQ492" s="198"/>
      <c r="DR492" s="198"/>
      <c r="DS492" s="198"/>
      <c r="DT492" s="198"/>
      <c r="DU492" s="198"/>
      <c r="DV492" s="198"/>
      <c r="DW492" s="198"/>
      <c r="DX492" s="198"/>
      <c r="DY492" s="198"/>
      <c r="DZ492" s="198"/>
      <c r="EA492" s="198"/>
      <c r="EB492" s="198"/>
      <c r="EC492" s="198"/>
      <c r="ED492" s="198"/>
      <c r="EE492" s="198"/>
      <c r="EF492" s="198"/>
      <c r="EG492" s="198"/>
      <c r="EH492" s="198"/>
      <c r="EI492" s="198"/>
      <c r="EJ492" s="198"/>
      <c r="EK492" s="198"/>
      <c r="EL492" s="198"/>
      <c r="EM492" s="198"/>
      <c r="EN492" s="198"/>
      <c r="EO492" s="198"/>
      <c r="EP492" s="198"/>
      <c r="EQ492" s="198"/>
      <c r="ER492" s="198"/>
      <c r="ES492" s="198"/>
      <c r="ET492" s="198"/>
      <c r="EU492" s="198"/>
      <c r="EV492" s="198"/>
      <c r="EW492" s="198"/>
      <c r="EX492" s="198"/>
      <c r="EY492" s="198"/>
      <c r="EZ492" s="198"/>
      <c r="FA492" s="198"/>
      <c r="FB492" s="198"/>
      <c r="FC492" s="198"/>
      <c r="FD492" s="198"/>
      <c r="FE492" s="198"/>
      <c r="FF492" s="198"/>
      <c r="FG492" s="198"/>
      <c r="FH492" s="198"/>
      <c r="FI492" s="198"/>
      <c r="FJ492" s="198"/>
      <c r="FK492" s="198"/>
      <c r="FL492" s="198"/>
      <c r="FM492" s="198"/>
      <c r="FN492" s="198"/>
      <c r="FO492" s="198"/>
      <c r="FP492" s="198"/>
      <c r="FQ492" s="198"/>
      <c r="FR492" s="198"/>
      <c r="FS492" s="198"/>
      <c r="FT492" s="198"/>
      <c r="FU492" s="198"/>
      <c r="FV492" s="198"/>
      <c r="FW492" s="198"/>
    </row>
    <row r="493" spans="1:179" s="200" customFormat="1" ht="75" x14ac:dyDescent="0.25">
      <c r="A493" s="194">
        <f t="shared" si="7"/>
        <v>478</v>
      </c>
      <c r="B493" s="203" t="s">
        <v>418</v>
      </c>
      <c r="C493" s="204" t="s">
        <v>239</v>
      </c>
      <c r="D493" s="205">
        <v>0</v>
      </c>
      <c r="E493" s="205"/>
      <c r="F493" s="205">
        <v>0</v>
      </c>
      <c r="G493" s="205">
        <v>2015</v>
      </c>
      <c r="H493" s="205">
        <v>2016</v>
      </c>
      <c r="I493" s="205" t="s">
        <v>265</v>
      </c>
      <c r="J493" s="205" t="s">
        <v>266</v>
      </c>
      <c r="K493" s="205" t="s">
        <v>266</v>
      </c>
      <c r="L493" s="205" t="s">
        <v>375</v>
      </c>
      <c r="M493" s="198"/>
      <c r="N493" s="198"/>
      <c r="O493" s="198"/>
      <c r="P493" s="198"/>
      <c r="Q493" s="198"/>
      <c r="R493" s="198"/>
      <c r="S493" s="198"/>
      <c r="T493" s="198"/>
      <c r="U493" s="198"/>
      <c r="V493" s="198"/>
      <c r="W493" s="198"/>
      <c r="X493" s="198"/>
      <c r="Y493" s="198"/>
      <c r="Z493" s="198"/>
      <c r="AA493" s="198"/>
      <c r="AB493" s="198"/>
      <c r="AC493" s="198"/>
      <c r="AD493" s="198"/>
      <c r="AE493" s="198"/>
      <c r="AF493" s="198"/>
      <c r="AG493" s="198"/>
      <c r="AH493" s="198"/>
      <c r="AI493" s="198"/>
      <c r="AJ493" s="198"/>
      <c r="AK493" s="198"/>
      <c r="AL493" s="198"/>
      <c r="AM493" s="198"/>
      <c r="AN493" s="198"/>
      <c r="AO493" s="198"/>
      <c r="AP493" s="198"/>
      <c r="AQ493" s="198"/>
      <c r="AR493" s="198"/>
      <c r="AS493" s="198"/>
      <c r="AT493" s="198"/>
      <c r="AU493" s="198"/>
      <c r="AV493" s="198"/>
      <c r="AW493" s="198"/>
      <c r="AX493" s="198"/>
      <c r="AY493" s="198"/>
      <c r="AZ493" s="198"/>
      <c r="BA493" s="198"/>
      <c r="BB493" s="198"/>
      <c r="BC493" s="198"/>
      <c r="BD493" s="198"/>
      <c r="BE493" s="198"/>
      <c r="BF493" s="198"/>
      <c r="BG493" s="198"/>
      <c r="BH493" s="198"/>
      <c r="BI493" s="198"/>
      <c r="BJ493" s="198"/>
      <c r="BK493" s="198"/>
      <c r="BL493" s="198"/>
      <c r="BM493" s="198"/>
      <c r="BN493" s="198"/>
      <c r="BO493" s="198"/>
      <c r="BP493" s="198"/>
      <c r="BQ493" s="198"/>
      <c r="BR493" s="198"/>
      <c r="BS493" s="198"/>
      <c r="BT493" s="198"/>
      <c r="BU493" s="198"/>
      <c r="BV493" s="198"/>
      <c r="BW493" s="198"/>
      <c r="BX493" s="198"/>
      <c r="BY493" s="198"/>
      <c r="BZ493" s="198"/>
      <c r="CA493" s="198"/>
      <c r="CB493" s="198"/>
      <c r="CC493" s="198"/>
      <c r="CD493" s="198"/>
      <c r="CE493" s="198"/>
      <c r="CF493" s="198"/>
      <c r="CG493" s="198"/>
      <c r="CH493" s="198"/>
      <c r="CI493" s="198"/>
      <c r="CJ493" s="198"/>
      <c r="CK493" s="198"/>
      <c r="CL493" s="198"/>
      <c r="CM493" s="198"/>
      <c r="CN493" s="198"/>
      <c r="CO493" s="198"/>
      <c r="CP493" s="198"/>
      <c r="CQ493" s="198"/>
      <c r="CR493" s="198"/>
      <c r="CS493" s="198"/>
      <c r="CT493" s="198"/>
      <c r="CU493" s="198"/>
      <c r="CV493" s="198"/>
      <c r="CW493" s="198"/>
      <c r="CX493" s="198"/>
      <c r="CY493" s="198"/>
      <c r="CZ493" s="198"/>
      <c r="DA493" s="198"/>
      <c r="DB493" s="198"/>
      <c r="DC493" s="198"/>
      <c r="DD493" s="198"/>
      <c r="DE493" s="198"/>
      <c r="DF493" s="198"/>
      <c r="DG493" s="198"/>
      <c r="DH493" s="198"/>
      <c r="DI493" s="198"/>
      <c r="DJ493" s="198"/>
      <c r="DK493" s="198"/>
      <c r="DL493" s="198"/>
      <c r="DM493" s="198"/>
      <c r="DN493" s="198"/>
      <c r="DO493" s="198"/>
      <c r="DP493" s="198"/>
      <c r="DQ493" s="198"/>
      <c r="DR493" s="198"/>
      <c r="DS493" s="198"/>
      <c r="DT493" s="198"/>
      <c r="DU493" s="198"/>
      <c r="DV493" s="198"/>
      <c r="DW493" s="198"/>
      <c r="DX493" s="198"/>
      <c r="DY493" s="198"/>
      <c r="DZ493" s="198"/>
      <c r="EA493" s="198"/>
      <c r="EB493" s="198"/>
      <c r="EC493" s="198"/>
      <c r="ED493" s="198"/>
      <c r="EE493" s="198"/>
      <c r="EF493" s="198"/>
      <c r="EG493" s="198"/>
      <c r="EH493" s="198"/>
      <c r="EI493" s="198"/>
      <c r="EJ493" s="198"/>
      <c r="EK493" s="198"/>
      <c r="EL493" s="198"/>
      <c r="EM493" s="198"/>
      <c r="EN493" s="198"/>
      <c r="EO493" s="198"/>
      <c r="EP493" s="198"/>
      <c r="EQ493" s="198"/>
      <c r="ER493" s="198"/>
      <c r="ES493" s="198"/>
      <c r="ET493" s="198"/>
      <c r="EU493" s="198"/>
      <c r="EV493" s="198"/>
      <c r="EW493" s="198"/>
      <c r="EX493" s="198"/>
      <c r="EY493" s="198"/>
      <c r="EZ493" s="198"/>
      <c r="FA493" s="198"/>
      <c r="FB493" s="198"/>
      <c r="FC493" s="198"/>
      <c r="FD493" s="198"/>
      <c r="FE493" s="198"/>
      <c r="FF493" s="198"/>
      <c r="FG493" s="198"/>
      <c r="FH493" s="198"/>
      <c r="FI493" s="198"/>
      <c r="FJ493" s="198"/>
      <c r="FK493" s="198"/>
      <c r="FL493" s="198"/>
      <c r="FM493" s="198"/>
      <c r="FN493" s="198"/>
      <c r="FO493" s="198"/>
      <c r="FP493" s="198"/>
      <c r="FQ493" s="198"/>
      <c r="FR493" s="198"/>
      <c r="FS493" s="198"/>
      <c r="FT493" s="198"/>
      <c r="FU493" s="198"/>
      <c r="FV493" s="198"/>
      <c r="FW493" s="198"/>
    </row>
    <row r="494" spans="1:179" s="200" customFormat="1" ht="60" x14ac:dyDescent="0.25">
      <c r="A494" s="194">
        <f t="shared" si="7"/>
        <v>479</v>
      </c>
      <c r="B494" s="203" t="s">
        <v>419</v>
      </c>
      <c r="C494" s="204" t="s">
        <v>239</v>
      </c>
      <c r="D494" s="205">
        <v>0</v>
      </c>
      <c r="E494" s="205"/>
      <c r="F494" s="205">
        <v>0</v>
      </c>
      <c r="G494" s="205">
        <v>2015</v>
      </c>
      <c r="H494" s="205">
        <v>2015</v>
      </c>
      <c r="I494" s="205" t="s">
        <v>265</v>
      </c>
      <c r="J494" s="205" t="s">
        <v>266</v>
      </c>
      <c r="K494" s="205" t="s">
        <v>266</v>
      </c>
      <c r="L494" s="205" t="s">
        <v>266</v>
      </c>
      <c r="M494" s="198"/>
      <c r="N494" s="198"/>
      <c r="O494" s="198"/>
      <c r="P494" s="198"/>
      <c r="Q494" s="198"/>
      <c r="R494" s="198"/>
      <c r="S494" s="198"/>
      <c r="T494" s="198"/>
      <c r="U494" s="198"/>
      <c r="V494" s="198"/>
      <c r="W494" s="198"/>
      <c r="X494" s="198"/>
      <c r="Y494" s="198"/>
      <c r="Z494" s="198"/>
      <c r="AA494" s="198"/>
      <c r="AB494" s="198"/>
      <c r="AC494" s="198"/>
      <c r="AD494" s="198"/>
      <c r="AE494" s="198"/>
      <c r="AF494" s="198"/>
      <c r="AG494" s="198"/>
      <c r="AH494" s="198"/>
      <c r="AI494" s="198"/>
      <c r="AJ494" s="198"/>
      <c r="AK494" s="198"/>
      <c r="AL494" s="198"/>
      <c r="AM494" s="198"/>
      <c r="AN494" s="198"/>
      <c r="AO494" s="198"/>
      <c r="AP494" s="198"/>
      <c r="AQ494" s="198"/>
      <c r="AR494" s="198"/>
      <c r="AS494" s="198"/>
      <c r="AT494" s="198"/>
      <c r="AU494" s="198"/>
      <c r="AV494" s="198"/>
      <c r="AW494" s="198"/>
      <c r="AX494" s="198"/>
      <c r="AY494" s="198"/>
      <c r="AZ494" s="198"/>
      <c r="BA494" s="198"/>
      <c r="BB494" s="198"/>
      <c r="BC494" s="198"/>
      <c r="BD494" s="198"/>
      <c r="BE494" s="198"/>
      <c r="BF494" s="198"/>
      <c r="BG494" s="198"/>
      <c r="BH494" s="198"/>
      <c r="BI494" s="198"/>
      <c r="BJ494" s="198"/>
      <c r="BK494" s="198"/>
      <c r="BL494" s="198"/>
      <c r="BM494" s="198"/>
      <c r="BN494" s="198"/>
      <c r="BO494" s="198"/>
      <c r="BP494" s="198"/>
      <c r="BQ494" s="198"/>
      <c r="BR494" s="198"/>
      <c r="BS494" s="198"/>
      <c r="BT494" s="198"/>
      <c r="BU494" s="198"/>
      <c r="BV494" s="198"/>
      <c r="BW494" s="198"/>
      <c r="BX494" s="198"/>
      <c r="BY494" s="198"/>
      <c r="BZ494" s="198"/>
      <c r="CA494" s="198"/>
      <c r="CB494" s="198"/>
      <c r="CC494" s="198"/>
      <c r="CD494" s="198"/>
      <c r="CE494" s="198"/>
      <c r="CF494" s="198"/>
      <c r="CG494" s="198"/>
      <c r="CH494" s="198"/>
      <c r="CI494" s="198"/>
      <c r="CJ494" s="198"/>
      <c r="CK494" s="198"/>
      <c r="CL494" s="198"/>
      <c r="CM494" s="198"/>
      <c r="CN494" s="198"/>
      <c r="CO494" s="198"/>
      <c r="CP494" s="198"/>
      <c r="CQ494" s="198"/>
      <c r="CR494" s="198"/>
      <c r="CS494" s="198"/>
      <c r="CT494" s="198"/>
      <c r="CU494" s="198"/>
      <c r="CV494" s="198"/>
      <c r="CW494" s="198"/>
      <c r="CX494" s="198"/>
      <c r="CY494" s="198"/>
      <c r="CZ494" s="198"/>
      <c r="DA494" s="198"/>
      <c r="DB494" s="198"/>
      <c r="DC494" s="198"/>
      <c r="DD494" s="198"/>
      <c r="DE494" s="198"/>
      <c r="DF494" s="198"/>
      <c r="DG494" s="198"/>
      <c r="DH494" s="198"/>
      <c r="DI494" s="198"/>
      <c r="DJ494" s="198"/>
      <c r="DK494" s="198"/>
      <c r="DL494" s="198"/>
      <c r="DM494" s="198"/>
      <c r="DN494" s="198"/>
      <c r="DO494" s="198"/>
      <c r="DP494" s="198"/>
      <c r="DQ494" s="198"/>
      <c r="DR494" s="198"/>
      <c r="DS494" s="198"/>
      <c r="DT494" s="198"/>
      <c r="DU494" s="198"/>
      <c r="DV494" s="198"/>
      <c r="DW494" s="198"/>
      <c r="DX494" s="198"/>
      <c r="DY494" s="198"/>
      <c r="DZ494" s="198"/>
      <c r="EA494" s="198"/>
      <c r="EB494" s="198"/>
      <c r="EC494" s="198"/>
      <c r="ED494" s="198"/>
      <c r="EE494" s="198"/>
      <c r="EF494" s="198"/>
      <c r="EG494" s="198"/>
      <c r="EH494" s="198"/>
      <c r="EI494" s="198"/>
      <c r="EJ494" s="198"/>
      <c r="EK494" s="198"/>
      <c r="EL494" s="198"/>
      <c r="EM494" s="198"/>
      <c r="EN494" s="198"/>
      <c r="EO494" s="198"/>
      <c r="EP494" s="198"/>
      <c r="EQ494" s="198"/>
      <c r="ER494" s="198"/>
      <c r="ES494" s="198"/>
      <c r="ET494" s="198"/>
      <c r="EU494" s="198"/>
      <c r="EV494" s="198"/>
      <c r="EW494" s="198"/>
      <c r="EX494" s="198"/>
      <c r="EY494" s="198"/>
      <c r="EZ494" s="198"/>
      <c r="FA494" s="198"/>
      <c r="FB494" s="198"/>
      <c r="FC494" s="198"/>
      <c r="FD494" s="198"/>
      <c r="FE494" s="198"/>
      <c r="FF494" s="198"/>
      <c r="FG494" s="198"/>
      <c r="FH494" s="198"/>
      <c r="FI494" s="198"/>
      <c r="FJ494" s="198"/>
      <c r="FK494" s="198"/>
      <c r="FL494" s="198"/>
      <c r="FM494" s="198"/>
      <c r="FN494" s="198"/>
      <c r="FO494" s="198"/>
      <c r="FP494" s="198"/>
      <c r="FQ494" s="198"/>
      <c r="FR494" s="198"/>
      <c r="FS494" s="198"/>
      <c r="FT494" s="198"/>
      <c r="FU494" s="198"/>
      <c r="FV494" s="198"/>
      <c r="FW494" s="198"/>
    </row>
    <row r="495" spans="1:179" s="200" customFormat="1" ht="30" x14ac:dyDescent="0.25">
      <c r="A495" s="194">
        <f t="shared" si="7"/>
        <v>480</v>
      </c>
      <c r="B495" s="203" t="s">
        <v>420</v>
      </c>
      <c r="C495" s="204" t="s">
        <v>239</v>
      </c>
      <c r="D495" s="205">
        <v>0</v>
      </c>
      <c r="E495" s="205"/>
      <c r="F495" s="205">
        <v>0</v>
      </c>
      <c r="G495" s="205">
        <v>2014</v>
      </c>
      <c r="H495" s="205">
        <v>2014</v>
      </c>
      <c r="I495" s="205" t="s">
        <v>265</v>
      </c>
      <c r="J495" s="205" t="s">
        <v>266</v>
      </c>
      <c r="K495" s="205" t="s">
        <v>266</v>
      </c>
      <c r="L495" s="205" t="s">
        <v>266</v>
      </c>
      <c r="M495" s="198"/>
      <c r="N495" s="198"/>
      <c r="O495" s="198"/>
      <c r="P495" s="198"/>
      <c r="Q495" s="198"/>
      <c r="R495" s="198"/>
      <c r="S495" s="198"/>
      <c r="T495" s="198"/>
      <c r="U495" s="198"/>
      <c r="V495" s="198"/>
      <c r="W495" s="198"/>
      <c r="X495" s="198"/>
      <c r="Y495" s="198"/>
      <c r="Z495" s="198"/>
      <c r="AA495" s="198"/>
      <c r="AB495" s="198"/>
      <c r="AC495" s="198"/>
      <c r="AD495" s="198"/>
      <c r="AE495" s="198"/>
      <c r="AF495" s="198"/>
      <c r="AG495" s="198"/>
      <c r="AH495" s="198"/>
      <c r="AI495" s="198"/>
      <c r="AJ495" s="198"/>
      <c r="AK495" s="198"/>
      <c r="AL495" s="198"/>
      <c r="AM495" s="198"/>
      <c r="AN495" s="198"/>
      <c r="AO495" s="198"/>
      <c r="AP495" s="198"/>
      <c r="AQ495" s="198"/>
      <c r="AR495" s="198"/>
      <c r="AS495" s="198"/>
      <c r="AT495" s="198"/>
      <c r="AU495" s="198"/>
      <c r="AV495" s="198"/>
      <c r="AW495" s="198"/>
      <c r="AX495" s="198"/>
      <c r="AY495" s="198"/>
      <c r="AZ495" s="198"/>
      <c r="BA495" s="198"/>
      <c r="BB495" s="198"/>
      <c r="BC495" s="198"/>
      <c r="BD495" s="198"/>
      <c r="BE495" s="198"/>
      <c r="BF495" s="198"/>
      <c r="BG495" s="198"/>
      <c r="BH495" s="198"/>
      <c r="BI495" s="198"/>
      <c r="BJ495" s="198"/>
      <c r="BK495" s="198"/>
      <c r="BL495" s="198"/>
      <c r="BM495" s="198"/>
      <c r="BN495" s="198"/>
      <c r="BO495" s="198"/>
      <c r="BP495" s="198"/>
      <c r="BQ495" s="198"/>
      <c r="BR495" s="198"/>
      <c r="BS495" s="198"/>
      <c r="BT495" s="198"/>
      <c r="BU495" s="198"/>
      <c r="BV495" s="198"/>
      <c r="BW495" s="198"/>
      <c r="BX495" s="198"/>
      <c r="BY495" s="198"/>
      <c r="BZ495" s="198"/>
      <c r="CA495" s="198"/>
      <c r="CB495" s="198"/>
      <c r="CC495" s="198"/>
      <c r="CD495" s="198"/>
      <c r="CE495" s="198"/>
      <c r="CF495" s="198"/>
      <c r="CG495" s="198"/>
      <c r="CH495" s="198"/>
      <c r="CI495" s="198"/>
      <c r="CJ495" s="198"/>
      <c r="CK495" s="198"/>
      <c r="CL495" s="198"/>
      <c r="CM495" s="198"/>
      <c r="CN495" s="198"/>
      <c r="CO495" s="198"/>
      <c r="CP495" s="198"/>
      <c r="CQ495" s="198"/>
      <c r="CR495" s="198"/>
      <c r="CS495" s="198"/>
      <c r="CT495" s="198"/>
      <c r="CU495" s="198"/>
      <c r="CV495" s="198"/>
      <c r="CW495" s="198"/>
      <c r="CX495" s="198"/>
      <c r="CY495" s="198"/>
      <c r="CZ495" s="198"/>
      <c r="DA495" s="198"/>
      <c r="DB495" s="198"/>
      <c r="DC495" s="198"/>
      <c r="DD495" s="198"/>
      <c r="DE495" s="198"/>
      <c r="DF495" s="198"/>
      <c r="DG495" s="198"/>
      <c r="DH495" s="198"/>
      <c r="DI495" s="198"/>
      <c r="DJ495" s="198"/>
      <c r="DK495" s="198"/>
      <c r="DL495" s="198"/>
      <c r="DM495" s="198"/>
      <c r="DN495" s="198"/>
      <c r="DO495" s="198"/>
      <c r="DP495" s="198"/>
      <c r="DQ495" s="198"/>
      <c r="DR495" s="198"/>
      <c r="DS495" s="198"/>
      <c r="DT495" s="198"/>
      <c r="DU495" s="198"/>
      <c r="DV495" s="198"/>
      <c r="DW495" s="198"/>
      <c r="DX495" s="198"/>
      <c r="DY495" s="198"/>
      <c r="DZ495" s="198"/>
      <c r="EA495" s="198"/>
      <c r="EB495" s="198"/>
      <c r="EC495" s="198"/>
      <c r="ED495" s="198"/>
      <c r="EE495" s="198"/>
      <c r="EF495" s="198"/>
      <c r="EG495" s="198"/>
      <c r="EH495" s="198"/>
      <c r="EI495" s="198"/>
      <c r="EJ495" s="198"/>
      <c r="EK495" s="198"/>
      <c r="EL495" s="198"/>
      <c r="EM495" s="198"/>
      <c r="EN495" s="198"/>
      <c r="EO495" s="198"/>
      <c r="EP495" s="198"/>
      <c r="EQ495" s="198"/>
      <c r="ER495" s="198"/>
      <c r="ES495" s="198"/>
      <c r="ET495" s="198"/>
      <c r="EU495" s="198"/>
      <c r="EV495" s="198"/>
      <c r="EW495" s="198"/>
      <c r="EX495" s="198"/>
      <c r="EY495" s="198"/>
      <c r="EZ495" s="198"/>
      <c r="FA495" s="198"/>
      <c r="FB495" s="198"/>
      <c r="FC495" s="198"/>
      <c r="FD495" s="198"/>
      <c r="FE495" s="198"/>
      <c r="FF495" s="198"/>
      <c r="FG495" s="198"/>
      <c r="FH495" s="198"/>
      <c r="FI495" s="198"/>
      <c r="FJ495" s="198"/>
      <c r="FK495" s="198"/>
      <c r="FL495" s="198"/>
      <c r="FM495" s="198"/>
      <c r="FN495" s="198"/>
      <c r="FO495" s="198"/>
      <c r="FP495" s="198"/>
      <c r="FQ495" s="198"/>
      <c r="FR495" s="198"/>
      <c r="FS495" s="198"/>
      <c r="FT495" s="198"/>
      <c r="FU495" s="198"/>
      <c r="FV495" s="198"/>
      <c r="FW495" s="198"/>
    </row>
    <row r="496" spans="1:179" s="200" customFormat="1" ht="75" x14ac:dyDescent="0.25">
      <c r="A496" s="194">
        <f t="shared" si="7"/>
        <v>481</v>
      </c>
      <c r="B496" s="203" t="s">
        <v>421</v>
      </c>
      <c r="C496" s="204" t="s">
        <v>239</v>
      </c>
      <c r="D496" s="205">
        <v>10</v>
      </c>
      <c r="E496" s="205"/>
      <c r="F496" s="205">
        <v>0</v>
      </c>
      <c r="G496" s="205">
        <v>2014</v>
      </c>
      <c r="H496" s="205">
        <v>2014</v>
      </c>
      <c r="I496" s="205" t="s">
        <v>265</v>
      </c>
      <c r="J496" s="205" t="s">
        <v>266</v>
      </c>
      <c r="K496" s="205" t="s">
        <v>266</v>
      </c>
      <c r="L496" s="205" t="s">
        <v>266</v>
      </c>
      <c r="M496" s="198"/>
      <c r="N496" s="198"/>
      <c r="O496" s="198"/>
      <c r="P496" s="198"/>
      <c r="Q496" s="198"/>
      <c r="R496" s="198"/>
      <c r="S496" s="198"/>
      <c r="T496" s="198"/>
      <c r="U496" s="198"/>
      <c r="V496" s="198"/>
      <c r="W496" s="198"/>
      <c r="X496" s="198"/>
      <c r="Y496" s="198"/>
      <c r="Z496" s="198"/>
      <c r="AA496" s="198"/>
      <c r="AB496" s="198"/>
      <c r="AC496" s="198"/>
      <c r="AD496" s="198"/>
      <c r="AE496" s="198"/>
      <c r="AF496" s="198"/>
      <c r="AG496" s="198"/>
      <c r="AH496" s="198"/>
      <c r="AI496" s="198"/>
      <c r="AJ496" s="198"/>
      <c r="AK496" s="198"/>
      <c r="AL496" s="198"/>
      <c r="AM496" s="198"/>
      <c r="AN496" s="198"/>
      <c r="AO496" s="198"/>
      <c r="AP496" s="198"/>
      <c r="AQ496" s="198"/>
      <c r="AR496" s="198"/>
      <c r="AS496" s="198"/>
      <c r="AT496" s="198"/>
      <c r="AU496" s="198"/>
      <c r="AV496" s="198"/>
      <c r="AW496" s="198"/>
      <c r="AX496" s="198"/>
      <c r="AY496" s="198"/>
      <c r="AZ496" s="198"/>
      <c r="BA496" s="198"/>
      <c r="BB496" s="198"/>
      <c r="BC496" s="198"/>
      <c r="BD496" s="198"/>
      <c r="BE496" s="198"/>
      <c r="BF496" s="198"/>
      <c r="BG496" s="198"/>
      <c r="BH496" s="198"/>
      <c r="BI496" s="198"/>
      <c r="BJ496" s="198"/>
      <c r="BK496" s="198"/>
      <c r="BL496" s="198"/>
      <c r="BM496" s="198"/>
      <c r="BN496" s="198"/>
      <c r="BO496" s="198"/>
      <c r="BP496" s="198"/>
      <c r="BQ496" s="198"/>
      <c r="BR496" s="198"/>
      <c r="BS496" s="198"/>
      <c r="BT496" s="198"/>
      <c r="BU496" s="198"/>
      <c r="BV496" s="198"/>
      <c r="BW496" s="198"/>
      <c r="BX496" s="198"/>
      <c r="BY496" s="198"/>
      <c r="BZ496" s="198"/>
      <c r="CA496" s="198"/>
      <c r="CB496" s="198"/>
      <c r="CC496" s="198"/>
      <c r="CD496" s="198"/>
      <c r="CE496" s="198"/>
      <c r="CF496" s="198"/>
      <c r="CG496" s="198"/>
      <c r="CH496" s="198"/>
      <c r="CI496" s="198"/>
      <c r="CJ496" s="198"/>
      <c r="CK496" s="198"/>
      <c r="CL496" s="198"/>
      <c r="CM496" s="198"/>
      <c r="CN496" s="198"/>
      <c r="CO496" s="198"/>
      <c r="CP496" s="198"/>
      <c r="CQ496" s="198"/>
      <c r="CR496" s="198"/>
      <c r="CS496" s="198"/>
      <c r="CT496" s="198"/>
      <c r="CU496" s="198"/>
      <c r="CV496" s="198"/>
      <c r="CW496" s="198"/>
      <c r="CX496" s="198"/>
      <c r="CY496" s="198"/>
      <c r="CZ496" s="198"/>
      <c r="DA496" s="198"/>
      <c r="DB496" s="198"/>
      <c r="DC496" s="198"/>
      <c r="DD496" s="198"/>
      <c r="DE496" s="198"/>
      <c r="DF496" s="198"/>
      <c r="DG496" s="198"/>
      <c r="DH496" s="198"/>
      <c r="DI496" s="198"/>
      <c r="DJ496" s="198"/>
      <c r="DK496" s="198"/>
      <c r="DL496" s="198"/>
      <c r="DM496" s="198"/>
      <c r="DN496" s="198"/>
      <c r="DO496" s="198"/>
      <c r="DP496" s="198"/>
      <c r="DQ496" s="198"/>
      <c r="DR496" s="198"/>
      <c r="DS496" s="198"/>
      <c r="DT496" s="198"/>
      <c r="DU496" s="198"/>
      <c r="DV496" s="198"/>
      <c r="DW496" s="198"/>
      <c r="DX496" s="198"/>
      <c r="DY496" s="198"/>
      <c r="DZ496" s="198"/>
      <c r="EA496" s="198"/>
      <c r="EB496" s="198"/>
      <c r="EC496" s="198"/>
      <c r="ED496" s="198"/>
      <c r="EE496" s="198"/>
      <c r="EF496" s="198"/>
      <c r="EG496" s="198"/>
      <c r="EH496" s="198"/>
      <c r="EI496" s="198"/>
      <c r="EJ496" s="198"/>
      <c r="EK496" s="198"/>
      <c r="EL496" s="198"/>
      <c r="EM496" s="198"/>
      <c r="EN496" s="198"/>
      <c r="EO496" s="198"/>
      <c r="EP496" s="198"/>
      <c r="EQ496" s="198"/>
      <c r="ER496" s="198"/>
      <c r="ES496" s="198"/>
      <c r="ET496" s="198"/>
      <c r="EU496" s="198"/>
      <c r="EV496" s="198"/>
      <c r="EW496" s="198"/>
      <c r="EX496" s="198"/>
      <c r="EY496" s="198"/>
      <c r="EZ496" s="198"/>
      <c r="FA496" s="198"/>
      <c r="FB496" s="198"/>
      <c r="FC496" s="198"/>
      <c r="FD496" s="198"/>
      <c r="FE496" s="198"/>
      <c r="FF496" s="198"/>
      <c r="FG496" s="198"/>
      <c r="FH496" s="198"/>
      <c r="FI496" s="198"/>
      <c r="FJ496" s="198"/>
      <c r="FK496" s="198"/>
      <c r="FL496" s="198"/>
      <c r="FM496" s="198"/>
      <c r="FN496" s="198"/>
      <c r="FO496" s="198"/>
      <c r="FP496" s="198"/>
      <c r="FQ496" s="198"/>
      <c r="FR496" s="198"/>
      <c r="FS496" s="198"/>
      <c r="FT496" s="198"/>
      <c r="FU496" s="198"/>
      <c r="FV496" s="198"/>
      <c r="FW496" s="198"/>
    </row>
    <row r="497" spans="1:179" s="200" customFormat="1" ht="60" x14ac:dyDescent="0.25">
      <c r="A497" s="194">
        <f t="shared" si="7"/>
        <v>482</v>
      </c>
      <c r="B497" s="203" t="s">
        <v>422</v>
      </c>
      <c r="C497" s="204" t="s">
        <v>239</v>
      </c>
      <c r="D497" s="205">
        <v>32</v>
      </c>
      <c r="E497" s="205"/>
      <c r="F497" s="205">
        <v>0</v>
      </c>
      <c r="G497" s="205">
        <v>2014</v>
      </c>
      <c r="H497" s="205">
        <v>2014</v>
      </c>
      <c r="I497" s="205" t="s">
        <v>265</v>
      </c>
      <c r="J497" s="205" t="s">
        <v>266</v>
      </c>
      <c r="K497" s="205" t="s">
        <v>266</v>
      </c>
      <c r="L497" s="205" t="s">
        <v>266</v>
      </c>
      <c r="M497" s="198"/>
      <c r="N497" s="198"/>
      <c r="O497" s="198"/>
      <c r="P497" s="198"/>
      <c r="Q497" s="198"/>
      <c r="R497" s="198"/>
      <c r="S497" s="198"/>
      <c r="T497" s="198"/>
      <c r="U497" s="198"/>
      <c r="V497" s="198"/>
      <c r="W497" s="198"/>
      <c r="X497" s="198"/>
      <c r="Y497" s="198"/>
      <c r="Z497" s="198"/>
      <c r="AA497" s="198"/>
      <c r="AB497" s="198"/>
      <c r="AC497" s="198"/>
      <c r="AD497" s="198"/>
      <c r="AE497" s="198"/>
      <c r="AF497" s="198"/>
      <c r="AG497" s="198"/>
      <c r="AH497" s="198"/>
      <c r="AI497" s="198"/>
      <c r="AJ497" s="198"/>
      <c r="AK497" s="198"/>
      <c r="AL497" s="198"/>
      <c r="AM497" s="198"/>
      <c r="AN497" s="198"/>
      <c r="AO497" s="198"/>
      <c r="AP497" s="198"/>
      <c r="AQ497" s="198"/>
      <c r="AR497" s="198"/>
      <c r="AS497" s="198"/>
      <c r="AT497" s="198"/>
      <c r="AU497" s="198"/>
      <c r="AV497" s="198"/>
      <c r="AW497" s="198"/>
      <c r="AX497" s="198"/>
      <c r="AY497" s="198"/>
      <c r="AZ497" s="198"/>
      <c r="BA497" s="198"/>
      <c r="BB497" s="198"/>
      <c r="BC497" s="198"/>
      <c r="BD497" s="198"/>
      <c r="BE497" s="198"/>
      <c r="BF497" s="198"/>
      <c r="BG497" s="198"/>
      <c r="BH497" s="198"/>
      <c r="BI497" s="198"/>
      <c r="BJ497" s="198"/>
      <c r="BK497" s="198"/>
      <c r="BL497" s="198"/>
      <c r="BM497" s="198"/>
      <c r="BN497" s="198"/>
      <c r="BO497" s="198"/>
      <c r="BP497" s="198"/>
      <c r="BQ497" s="198"/>
      <c r="BR497" s="198"/>
      <c r="BS497" s="198"/>
      <c r="BT497" s="198"/>
      <c r="BU497" s="198"/>
      <c r="BV497" s="198"/>
      <c r="BW497" s="198"/>
      <c r="BX497" s="198"/>
      <c r="BY497" s="198"/>
      <c r="BZ497" s="198"/>
      <c r="CA497" s="198"/>
      <c r="CB497" s="198"/>
      <c r="CC497" s="198"/>
      <c r="CD497" s="198"/>
      <c r="CE497" s="198"/>
      <c r="CF497" s="198"/>
      <c r="CG497" s="198"/>
      <c r="CH497" s="198"/>
      <c r="CI497" s="198"/>
      <c r="CJ497" s="198"/>
      <c r="CK497" s="198"/>
      <c r="CL497" s="198"/>
      <c r="CM497" s="198"/>
      <c r="CN497" s="198"/>
      <c r="CO497" s="198"/>
      <c r="CP497" s="198"/>
      <c r="CQ497" s="198"/>
      <c r="CR497" s="198"/>
      <c r="CS497" s="198"/>
      <c r="CT497" s="198"/>
      <c r="CU497" s="198"/>
      <c r="CV497" s="198"/>
      <c r="CW497" s="198"/>
      <c r="CX497" s="198"/>
      <c r="CY497" s="198"/>
      <c r="CZ497" s="198"/>
      <c r="DA497" s="198"/>
      <c r="DB497" s="198"/>
      <c r="DC497" s="198"/>
      <c r="DD497" s="198"/>
      <c r="DE497" s="198"/>
      <c r="DF497" s="198"/>
      <c r="DG497" s="198"/>
      <c r="DH497" s="198"/>
      <c r="DI497" s="198"/>
      <c r="DJ497" s="198"/>
      <c r="DK497" s="198"/>
      <c r="DL497" s="198"/>
      <c r="DM497" s="198"/>
      <c r="DN497" s="198"/>
      <c r="DO497" s="198"/>
      <c r="DP497" s="198"/>
      <c r="DQ497" s="198"/>
      <c r="DR497" s="198"/>
      <c r="DS497" s="198"/>
      <c r="DT497" s="198"/>
      <c r="DU497" s="198"/>
      <c r="DV497" s="198"/>
      <c r="DW497" s="198"/>
      <c r="DX497" s="198"/>
      <c r="DY497" s="198"/>
      <c r="DZ497" s="198"/>
      <c r="EA497" s="198"/>
      <c r="EB497" s="198"/>
      <c r="EC497" s="198"/>
      <c r="ED497" s="198"/>
      <c r="EE497" s="198"/>
      <c r="EF497" s="198"/>
      <c r="EG497" s="198"/>
      <c r="EH497" s="198"/>
      <c r="EI497" s="198"/>
      <c r="EJ497" s="198"/>
      <c r="EK497" s="198"/>
      <c r="EL497" s="198"/>
      <c r="EM497" s="198"/>
      <c r="EN497" s="198"/>
      <c r="EO497" s="198"/>
      <c r="EP497" s="198"/>
      <c r="EQ497" s="198"/>
      <c r="ER497" s="198"/>
      <c r="ES497" s="198"/>
      <c r="ET497" s="198"/>
      <c r="EU497" s="198"/>
      <c r="EV497" s="198"/>
      <c r="EW497" s="198"/>
      <c r="EX497" s="198"/>
      <c r="EY497" s="198"/>
      <c r="EZ497" s="198"/>
      <c r="FA497" s="198"/>
      <c r="FB497" s="198"/>
      <c r="FC497" s="198"/>
      <c r="FD497" s="198"/>
      <c r="FE497" s="198"/>
      <c r="FF497" s="198"/>
      <c r="FG497" s="198"/>
      <c r="FH497" s="198"/>
      <c r="FI497" s="198"/>
      <c r="FJ497" s="198"/>
      <c r="FK497" s="198"/>
      <c r="FL497" s="198"/>
      <c r="FM497" s="198"/>
      <c r="FN497" s="198"/>
      <c r="FO497" s="198"/>
      <c r="FP497" s="198"/>
      <c r="FQ497" s="198"/>
      <c r="FR497" s="198"/>
      <c r="FS497" s="198"/>
      <c r="FT497" s="198"/>
      <c r="FU497" s="198"/>
      <c r="FV497" s="198"/>
      <c r="FW497" s="198"/>
    </row>
    <row r="498" spans="1:179" s="200" customFormat="1" ht="75" x14ac:dyDescent="0.25">
      <c r="A498" s="194">
        <f t="shared" si="7"/>
        <v>483</v>
      </c>
      <c r="B498" s="203" t="s">
        <v>423</v>
      </c>
      <c r="C498" s="204" t="s">
        <v>239</v>
      </c>
      <c r="D498" s="205">
        <v>0</v>
      </c>
      <c r="E498" s="205"/>
      <c r="F498" s="205">
        <v>0</v>
      </c>
      <c r="G498" s="205">
        <v>2015</v>
      </c>
      <c r="H498" s="205">
        <v>2016</v>
      </c>
      <c r="I498" s="205" t="s">
        <v>265</v>
      </c>
      <c r="J498" s="205" t="s">
        <v>266</v>
      </c>
      <c r="K498" s="205" t="s">
        <v>266</v>
      </c>
      <c r="L498" s="205" t="s">
        <v>375</v>
      </c>
      <c r="M498" s="198"/>
      <c r="N498" s="198"/>
      <c r="O498" s="198"/>
      <c r="P498" s="198"/>
      <c r="Q498" s="198"/>
      <c r="R498" s="198"/>
      <c r="S498" s="198"/>
      <c r="T498" s="198"/>
      <c r="U498" s="198"/>
      <c r="V498" s="198"/>
      <c r="W498" s="198"/>
      <c r="X498" s="198"/>
      <c r="Y498" s="198"/>
      <c r="Z498" s="198"/>
      <c r="AA498" s="198"/>
      <c r="AB498" s="198"/>
      <c r="AC498" s="198"/>
      <c r="AD498" s="198"/>
      <c r="AE498" s="198"/>
      <c r="AF498" s="198"/>
      <c r="AG498" s="198"/>
      <c r="AH498" s="198"/>
      <c r="AI498" s="198"/>
      <c r="AJ498" s="198"/>
      <c r="AK498" s="198"/>
      <c r="AL498" s="198"/>
      <c r="AM498" s="198"/>
      <c r="AN498" s="198"/>
      <c r="AO498" s="198"/>
      <c r="AP498" s="198"/>
      <c r="AQ498" s="198"/>
      <c r="AR498" s="198"/>
      <c r="AS498" s="198"/>
      <c r="AT498" s="198"/>
      <c r="AU498" s="198"/>
      <c r="AV498" s="198"/>
      <c r="AW498" s="198"/>
      <c r="AX498" s="198"/>
      <c r="AY498" s="198"/>
      <c r="AZ498" s="198"/>
      <c r="BA498" s="198"/>
      <c r="BB498" s="198"/>
      <c r="BC498" s="198"/>
      <c r="BD498" s="198"/>
      <c r="BE498" s="198"/>
      <c r="BF498" s="198"/>
      <c r="BG498" s="198"/>
      <c r="BH498" s="198"/>
      <c r="BI498" s="198"/>
      <c r="BJ498" s="198"/>
      <c r="BK498" s="198"/>
      <c r="BL498" s="198"/>
      <c r="BM498" s="198"/>
      <c r="BN498" s="198"/>
      <c r="BO498" s="198"/>
      <c r="BP498" s="198"/>
      <c r="BQ498" s="198"/>
      <c r="BR498" s="198"/>
      <c r="BS498" s="198"/>
      <c r="BT498" s="198"/>
      <c r="BU498" s="198"/>
      <c r="BV498" s="198"/>
      <c r="BW498" s="198"/>
      <c r="BX498" s="198"/>
      <c r="BY498" s="198"/>
      <c r="BZ498" s="198"/>
      <c r="CA498" s="198"/>
      <c r="CB498" s="198"/>
      <c r="CC498" s="198"/>
      <c r="CD498" s="198"/>
      <c r="CE498" s="198"/>
      <c r="CF498" s="198"/>
      <c r="CG498" s="198"/>
      <c r="CH498" s="198"/>
      <c r="CI498" s="198"/>
      <c r="CJ498" s="198"/>
      <c r="CK498" s="198"/>
      <c r="CL498" s="198"/>
      <c r="CM498" s="198"/>
      <c r="CN498" s="198"/>
      <c r="CO498" s="198"/>
      <c r="CP498" s="198"/>
      <c r="CQ498" s="198"/>
      <c r="CR498" s="198"/>
      <c r="CS498" s="198"/>
      <c r="CT498" s="198"/>
      <c r="CU498" s="198"/>
      <c r="CV498" s="198"/>
      <c r="CW498" s="198"/>
      <c r="CX498" s="198"/>
      <c r="CY498" s="198"/>
      <c r="CZ498" s="198"/>
      <c r="DA498" s="198"/>
      <c r="DB498" s="198"/>
      <c r="DC498" s="198"/>
      <c r="DD498" s="198"/>
      <c r="DE498" s="198"/>
      <c r="DF498" s="198"/>
      <c r="DG498" s="198"/>
      <c r="DH498" s="198"/>
      <c r="DI498" s="198"/>
      <c r="DJ498" s="198"/>
      <c r="DK498" s="198"/>
      <c r="DL498" s="198"/>
      <c r="DM498" s="198"/>
      <c r="DN498" s="198"/>
      <c r="DO498" s="198"/>
      <c r="DP498" s="198"/>
      <c r="DQ498" s="198"/>
      <c r="DR498" s="198"/>
      <c r="DS498" s="198"/>
      <c r="DT498" s="198"/>
      <c r="DU498" s="198"/>
      <c r="DV498" s="198"/>
      <c r="DW498" s="198"/>
      <c r="DX498" s="198"/>
      <c r="DY498" s="198"/>
      <c r="DZ498" s="198"/>
      <c r="EA498" s="198"/>
      <c r="EB498" s="198"/>
      <c r="EC498" s="198"/>
      <c r="ED498" s="198"/>
      <c r="EE498" s="198"/>
      <c r="EF498" s="198"/>
      <c r="EG498" s="198"/>
      <c r="EH498" s="198"/>
      <c r="EI498" s="198"/>
      <c r="EJ498" s="198"/>
      <c r="EK498" s="198"/>
      <c r="EL498" s="198"/>
      <c r="EM498" s="198"/>
      <c r="EN498" s="198"/>
      <c r="EO498" s="198"/>
      <c r="EP498" s="198"/>
      <c r="EQ498" s="198"/>
      <c r="ER498" s="198"/>
      <c r="ES498" s="198"/>
      <c r="ET498" s="198"/>
      <c r="EU498" s="198"/>
      <c r="EV498" s="198"/>
      <c r="EW498" s="198"/>
      <c r="EX498" s="198"/>
      <c r="EY498" s="198"/>
      <c r="EZ498" s="198"/>
      <c r="FA498" s="198"/>
      <c r="FB498" s="198"/>
      <c r="FC498" s="198"/>
      <c r="FD498" s="198"/>
      <c r="FE498" s="198"/>
      <c r="FF498" s="198"/>
      <c r="FG498" s="198"/>
      <c r="FH498" s="198"/>
      <c r="FI498" s="198"/>
      <c r="FJ498" s="198"/>
      <c r="FK498" s="198"/>
      <c r="FL498" s="198"/>
      <c r="FM498" s="198"/>
      <c r="FN498" s="198"/>
      <c r="FO498" s="198"/>
      <c r="FP498" s="198"/>
      <c r="FQ498" s="198"/>
      <c r="FR498" s="198"/>
      <c r="FS498" s="198"/>
      <c r="FT498" s="198"/>
      <c r="FU498" s="198"/>
      <c r="FV498" s="198"/>
      <c r="FW498" s="198"/>
    </row>
    <row r="499" spans="1:179" s="200" customFormat="1" ht="60" x14ac:dyDescent="0.25">
      <c r="A499" s="194">
        <f t="shared" si="7"/>
        <v>484</v>
      </c>
      <c r="B499" s="203" t="s">
        <v>424</v>
      </c>
      <c r="C499" s="204" t="s">
        <v>239</v>
      </c>
      <c r="D499" s="205">
        <v>0</v>
      </c>
      <c r="E499" s="205"/>
      <c r="F499" s="205">
        <v>0</v>
      </c>
      <c r="G499" s="205">
        <v>2015</v>
      </c>
      <c r="H499" s="205">
        <v>2016</v>
      </c>
      <c r="I499" s="205" t="s">
        <v>265</v>
      </c>
      <c r="J499" s="205" t="s">
        <v>266</v>
      </c>
      <c r="K499" s="205" t="s">
        <v>266</v>
      </c>
      <c r="L499" s="205" t="s">
        <v>375</v>
      </c>
      <c r="M499" s="198"/>
      <c r="N499" s="198"/>
      <c r="O499" s="198"/>
      <c r="P499" s="198"/>
      <c r="Q499" s="198"/>
      <c r="R499" s="198"/>
      <c r="S499" s="198"/>
      <c r="T499" s="198"/>
      <c r="U499" s="198"/>
      <c r="V499" s="198"/>
      <c r="W499" s="198"/>
      <c r="X499" s="198"/>
      <c r="Y499" s="198"/>
      <c r="Z499" s="198"/>
      <c r="AA499" s="198"/>
      <c r="AB499" s="198"/>
      <c r="AC499" s="198"/>
      <c r="AD499" s="198"/>
      <c r="AE499" s="198"/>
      <c r="AF499" s="198"/>
      <c r="AG499" s="198"/>
      <c r="AH499" s="198"/>
      <c r="AI499" s="198"/>
      <c r="AJ499" s="198"/>
      <c r="AK499" s="198"/>
      <c r="AL499" s="198"/>
      <c r="AM499" s="198"/>
      <c r="AN499" s="198"/>
      <c r="AO499" s="198"/>
      <c r="AP499" s="198"/>
      <c r="AQ499" s="198"/>
      <c r="AR499" s="198"/>
      <c r="AS499" s="198"/>
      <c r="AT499" s="198"/>
      <c r="AU499" s="198"/>
      <c r="AV499" s="198"/>
      <c r="AW499" s="198"/>
      <c r="AX499" s="198"/>
      <c r="AY499" s="198"/>
      <c r="AZ499" s="198"/>
      <c r="BA499" s="198"/>
      <c r="BB499" s="198"/>
      <c r="BC499" s="198"/>
      <c r="BD499" s="198"/>
      <c r="BE499" s="198"/>
      <c r="BF499" s="198"/>
      <c r="BG499" s="198"/>
      <c r="BH499" s="198"/>
      <c r="BI499" s="198"/>
      <c r="BJ499" s="198"/>
      <c r="BK499" s="198"/>
      <c r="BL499" s="198"/>
      <c r="BM499" s="198"/>
      <c r="BN499" s="198"/>
      <c r="BO499" s="198"/>
      <c r="BP499" s="198"/>
      <c r="BQ499" s="198"/>
      <c r="BR499" s="198"/>
      <c r="BS499" s="198"/>
      <c r="BT499" s="198"/>
      <c r="BU499" s="198"/>
      <c r="BV499" s="198"/>
      <c r="BW499" s="198"/>
      <c r="BX499" s="198"/>
      <c r="BY499" s="198"/>
      <c r="BZ499" s="198"/>
      <c r="CA499" s="198"/>
      <c r="CB499" s="198"/>
      <c r="CC499" s="198"/>
      <c r="CD499" s="198"/>
      <c r="CE499" s="198"/>
      <c r="CF499" s="198"/>
      <c r="CG499" s="198"/>
      <c r="CH499" s="198"/>
      <c r="CI499" s="198"/>
      <c r="CJ499" s="198"/>
      <c r="CK499" s="198"/>
      <c r="CL499" s="198"/>
      <c r="CM499" s="198"/>
      <c r="CN499" s="198"/>
      <c r="CO499" s="198"/>
      <c r="CP499" s="198"/>
      <c r="CQ499" s="198"/>
      <c r="CR499" s="198"/>
      <c r="CS499" s="198"/>
      <c r="CT499" s="198"/>
      <c r="CU499" s="198"/>
      <c r="CV499" s="198"/>
      <c r="CW499" s="198"/>
      <c r="CX499" s="198"/>
      <c r="CY499" s="198"/>
      <c r="CZ499" s="198"/>
      <c r="DA499" s="198"/>
      <c r="DB499" s="198"/>
      <c r="DC499" s="198"/>
      <c r="DD499" s="198"/>
      <c r="DE499" s="198"/>
      <c r="DF499" s="198"/>
      <c r="DG499" s="198"/>
      <c r="DH499" s="198"/>
      <c r="DI499" s="198"/>
      <c r="DJ499" s="198"/>
      <c r="DK499" s="198"/>
      <c r="DL499" s="198"/>
      <c r="DM499" s="198"/>
      <c r="DN499" s="198"/>
      <c r="DO499" s="198"/>
      <c r="DP499" s="198"/>
      <c r="DQ499" s="198"/>
      <c r="DR499" s="198"/>
      <c r="DS499" s="198"/>
      <c r="DT499" s="198"/>
      <c r="DU499" s="198"/>
      <c r="DV499" s="198"/>
      <c r="DW499" s="198"/>
      <c r="DX499" s="198"/>
      <c r="DY499" s="198"/>
      <c r="DZ499" s="198"/>
      <c r="EA499" s="198"/>
      <c r="EB499" s="198"/>
      <c r="EC499" s="198"/>
      <c r="ED499" s="198"/>
      <c r="EE499" s="198"/>
      <c r="EF499" s="198"/>
      <c r="EG499" s="198"/>
      <c r="EH499" s="198"/>
      <c r="EI499" s="198"/>
      <c r="EJ499" s="198"/>
      <c r="EK499" s="198"/>
      <c r="EL499" s="198"/>
      <c r="EM499" s="198"/>
      <c r="EN499" s="198"/>
      <c r="EO499" s="198"/>
      <c r="EP499" s="198"/>
      <c r="EQ499" s="198"/>
      <c r="ER499" s="198"/>
      <c r="ES499" s="198"/>
      <c r="ET499" s="198"/>
      <c r="EU499" s="198"/>
      <c r="EV499" s="198"/>
      <c r="EW499" s="198"/>
      <c r="EX499" s="198"/>
      <c r="EY499" s="198"/>
      <c r="EZ499" s="198"/>
      <c r="FA499" s="198"/>
      <c r="FB499" s="198"/>
      <c r="FC499" s="198"/>
      <c r="FD499" s="198"/>
      <c r="FE499" s="198"/>
      <c r="FF499" s="198"/>
      <c r="FG499" s="198"/>
      <c r="FH499" s="198"/>
      <c r="FI499" s="198"/>
      <c r="FJ499" s="198"/>
      <c r="FK499" s="198"/>
      <c r="FL499" s="198"/>
      <c r="FM499" s="198"/>
      <c r="FN499" s="198"/>
      <c r="FO499" s="198"/>
      <c r="FP499" s="198"/>
      <c r="FQ499" s="198"/>
      <c r="FR499" s="198"/>
      <c r="FS499" s="198"/>
      <c r="FT499" s="198"/>
      <c r="FU499" s="198"/>
      <c r="FV499" s="198"/>
      <c r="FW499" s="198"/>
    </row>
    <row r="500" spans="1:179" s="200" customFormat="1" ht="30" x14ac:dyDescent="0.25">
      <c r="A500" s="194">
        <f t="shared" si="7"/>
        <v>485</v>
      </c>
      <c r="B500" s="203" t="s">
        <v>425</v>
      </c>
      <c r="C500" s="204" t="s">
        <v>239</v>
      </c>
      <c r="D500" s="205">
        <v>0</v>
      </c>
      <c r="E500" s="205"/>
      <c r="F500" s="205">
        <v>4</v>
      </c>
      <c r="G500" s="205">
        <v>2015</v>
      </c>
      <c r="H500" s="205">
        <v>2015</v>
      </c>
      <c r="I500" s="205" t="s">
        <v>265</v>
      </c>
      <c r="J500" s="205" t="s">
        <v>266</v>
      </c>
      <c r="K500" s="205" t="s">
        <v>266</v>
      </c>
      <c r="L500" s="205" t="s">
        <v>266</v>
      </c>
      <c r="M500" s="198"/>
      <c r="N500" s="198"/>
      <c r="O500" s="198"/>
      <c r="P500" s="198"/>
      <c r="Q500" s="198"/>
      <c r="R500" s="198"/>
      <c r="S500" s="198"/>
      <c r="T500" s="198"/>
      <c r="U500" s="198"/>
      <c r="V500" s="198"/>
      <c r="W500" s="198"/>
      <c r="X500" s="198"/>
      <c r="Y500" s="198"/>
      <c r="Z500" s="198"/>
      <c r="AA500" s="198"/>
      <c r="AB500" s="198"/>
      <c r="AC500" s="198"/>
      <c r="AD500" s="198"/>
      <c r="AE500" s="198"/>
      <c r="AF500" s="198"/>
      <c r="AG500" s="198"/>
      <c r="AH500" s="198"/>
      <c r="AI500" s="198"/>
      <c r="AJ500" s="198"/>
      <c r="AK500" s="198"/>
      <c r="AL500" s="198"/>
      <c r="AM500" s="198"/>
      <c r="AN500" s="198"/>
      <c r="AO500" s="198"/>
      <c r="AP500" s="198"/>
      <c r="AQ500" s="198"/>
      <c r="AR500" s="198"/>
      <c r="AS500" s="198"/>
      <c r="AT500" s="198"/>
      <c r="AU500" s="198"/>
      <c r="AV500" s="198"/>
      <c r="AW500" s="198"/>
      <c r="AX500" s="198"/>
      <c r="AY500" s="198"/>
      <c r="AZ500" s="198"/>
      <c r="BA500" s="198"/>
      <c r="BB500" s="198"/>
      <c r="BC500" s="198"/>
      <c r="BD500" s="198"/>
      <c r="BE500" s="198"/>
      <c r="BF500" s="198"/>
      <c r="BG500" s="198"/>
      <c r="BH500" s="198"/>
      <c r="BI500" s="198"/>
      <c r="BJ500" s="198"/>
      <c r="BK500" s="198"/>
      <c r="BL500" s="198"/>
      <c r="BM500" s="198"/>
      <c r="BN500" s="198"/>
      <c r="BO500" s="198"/>
      <c r="BP500" s="198"/>
      <c r="BQ500" s="198"/>
      <c r="BR500" s="198"/>
      <c r="BS500" s="198"/>
      <c r="BT500" s="198"/>
      <c r="BU500" s="198"/>
      <c r="BV500" s="198"/>
      <c r="BW500" s="198"/>
      <c r="BX500" s="198"/>
      <c r="BY500" s="198"/>
      <c r="BZ500" s="198"/>
      <c r="CA500" s="198"/>
      <c r="CB500" s="198"/>
      <c r="CC500" s="198"/>
      <c r="CD500" s="198"/>
      <c r="CE500" s="198"/>
      <c r="CF500" s="198"/>
      <c r="CG500" s="198"/>
      <c r="CH500" s="198"/>
      <c r="CI500" s="198"/>
      <c r="CJ500" s="198"/>
      <c r="CK500" s="198"/>
      <c r="CL500" s="198"/>
      <c r="CM500" s="198"/>
      <c r="CN500" s="198"/>
      <c r="CO500" s="198"/>
      <c r="CP500" s="198"/>
      <c r="CQ500" s="198"/>
      <c r="CR500" s="198"/>
      <c r="CS500" s="198"/>
      <c r="CT500" s="198"/>
      <c r="CU500" s="198"/>
      <c r="CV500" s="198"/>
      <c r="CW500" s="198"/>
      <c r="CX500" s="198"/>
      <c r="CY500" s="198"/>
      <c r="CZ500" s="198"/>
      <c r="DA500" s="198"/>
      <c r="DB500" s="198"/>
      <c r="DC500" s="198"/>
      <c r="DD500" s="198"/>
      <c r="DE500" s="198"/>
      <c r="DF500" s="198"/>
      <c r="DG500" s="198"/>
      <c r="DH500" s="198"/>
      <c r="DI500" s="198"/>
      <c r="DJ500" s="198"/>
      <c r="DK500" s="198"/>
      <c r="DL500" s="198"/>
      <c r="DM500" s="198"/>
      <c r="DN500" s="198"/>
      <c r="DO500" s="198"/>
      <c r="DP500" s="198"/>
      <c r="DQ500" s="198"/>
      <c r="DR500" s="198"/>
      <c r="DS500" s="198"/>
      <c r="DT500" s="198"/>
      <c r="DU500" s="198"/>
      <c r="DV500" s="198"/>
      <c r="DW500" s="198"/>
      <c r="DX500" s="198"/>
      <c r="DY500" s="198"/>
      <c r="DZ500" s="198"/>
      <c r="EA500" s="198"/>
      <c r="EB500" s="198"/>
      <c r="EC500" s="198"/>
      <c r="ED500" s="198"/>
      <c r="EE500" s="198"/>
      <c r="EF500" s="198"/>
      <c r="EG500" s="198"/>
      <c r="EH500" s="198"/>
      <c r="EI500" s="198"/>
      <c r="EJ500" s="198"/>
      <c r="EK500" s="198"/>
      <c r="EL500" s="198"/>
      <c r="EM500" s="198"/>
      <c r="EN500" s="198"/>
      <c r="EO500" s="198"/>
      <c r="EP500" s="198"/>
      <c r="EQ500" s="198"/>
      <c r="ER500" s="198"/>
      <c r="ES500" s="198"/>
      <c r="ET500" s="198"/>
      <c r="EU500" s="198"/>
      <c r="EV500" s="198"/>
      <c r="EW500" s="198"/>
      <c r="EX500" s="198"/>
      <c r="EY500" s="198"/>
      <c r="EZ500" s="198"/>
      <c r="FA500" s="198"/>
      <c r="FB500" s="198"/>
      <c r="FC500" s="198"/>
      <c r="FD500" s="198"/>
      <c r="FE500" s="198"/>
      <c r="FF500" s="198"/>
      <c r="FG500" s="198"/>
      <c r="FH500" s="198"/>
      <c r="FI500" s="198"/>
      <c r="FJ500" s="198"/>
      <c r="FK500" s="198"/>
      <c r="FL500" s="198"/>
      <c r="FM500" s="198"/>
      <c r="FN500" s="198"/>
      <c r="FO500" s="198"/>
      <c r="FP500" s="198"/>
      <c r="FQ500" s="198"/>
      <c r="FR500" s="198"/>
      <c r="FS500" s="198"/>
      <c r="FT500" s="198"/>
      <c r="FU500" s="198"/>
      <c r="FV500" s="198"/>
      <c r="FW500" s="198"/>
    </row>
    <row r="501" spans="1:179" s="200" customFormat="1" ht="30" x14ac:dyDescent="0.25">
      <c r="A501" s="194">
        <f t="shared" si="7"/>
        <v>486</v>
      </c>
      <c r="B501" s="203" t="s">
        <v>426</v>
      </c>
      <c r="C501" s="204" t="s">
        <v>239</v>
      </c>
      <c r="D501" s="205">
        <v>0</v>
      </c>
      <c r="E501" s="205"/>
      <c r="F501" s="205">
        <v>2.5</v>
      </c>
      <c r="G501" s="205">
        <v>2015</v>
      </c>
      <c r="H501" s="205">
        <v>2015</v>
      </c>
      <c r="I501" s="205" t="s">
        <v>265</v>
      </c>
      <c r="J501" s="205" t="s">
        <v>266</v>
      </c>
      <c r="K501" s="205" t="s">
        <v>266</v>
      </c>
      <c r="L501" s="205" t="s">
        <v>266</v>
      </c>
      <c r="M501" s="198"/>
      <c r="N501" s="198"/>
      <c r="O501" s="198"/>
      <c r="P501" s="198"/>
      <c r="Q501" s="198"/>
      <c r="R501" s="198"/>
      <c r="S501" s="198"/>
      <c r="T501" s="198"/>
      <c r="U501" s="198"/>
      <c r="V501" s="198"/>
      <c r="W501" s="198"/>
      <c r="X501" s="198"/>
      <c r="Y501" s="198"/>
      <c r="Z501" s="198"/>
      <c r="AA501" s="198"/>
      <c r="AB501" s="198"/>
      <c r="AC501" s="198"/>
      <c r="AD501" s="198"/>
      <c r="AE501" s="198"/>
      <c r="AF501" s="198"/>
      <c r="AG501" s="198"/>
      <c r="AH501" s="198"/>
      <c r="AI501" s="198"/>
      <c r="AJ501" s="198"/>
      <c r="AK501" s="198"/>
      <c r="AL501" s="198"/>
      <c r="AM501" s="198"/>
      <c r="AN501" s="198"/>
      <c r="AO501" s="198"/>
      <c r="AP501" s="198"/>
      <c r="AQ501" s="198"/>
      <c r="AR501" s="198"/>
      <c r="AS501" s="198"/>
      <c r="AT501" s="198"/>
      <c r="AU501" s="198"/>
      <c r="AV501" s="198"/>
      <c r="AW501" s="198"/>
      <c r="AX501" s="198"/>
      <c r="AY501" s="198"/>
      <c r="AZ501" s="198"/>
      <c r="BA501" s="198"/>
      <c r="BB501" s="198"/>
      <c r="BC501" s="198"/>
      <c r="BD501" s="198"/>
      <c r="BE501" s="198"/>
      <c r="BF501" s="198"/>
      <c r="BG501" s="198"/>
      <c r="BH501" s="198"/>
      <c r="BI501" s="198"/>
      <c r="BJ501" s="198"/>
      <c r="BK501" s="198"/>
      <c r="BL501" s="198"/>
      <c r="BM501" s="198"/>
      <c r="BN501" s="198"/>
      <c r="BO501" s="198"/>
      <c r="BP501" s="198"/>
      <c r="BQ501" s="198"/>
      <c r="BR501" s="198"/>
      <c r="BS501" s="198"/>
      <c r="BT501" s="198"/>
      <c r="BU501" s="198"/>
      <c r="BV501" s="198"/>
      <c r="BW501" s="198"/>
      <c r="BX501" s="198"/>
      <c r="BY501" s="198"/>
      <c r="BZ501" s="198"/>
      <c r="CA501" s="198"/>
      <c r="CB501" s="198"/>
      <c r="CC501" s="198"/>
      <c r="CD501" s="198"/>
      <c r="CE501" s="198"/>
      <c r="CF501" s="198"/>
      <c r="CG501" s="198"/>
      <c r="CH501" s="198"/>
      <c r="CI501" s="198"/>
      <c r="CJ501" s="198"/>
      <c r="CK501" s="198"/>
      <c r="CL501" s="198"/>
      <c r="CM501" s="198"/>
      <c r="CN501" s="198"/>
      <c r="CO501" s="198"/>
      <c r="CP501" s="198"/>
      <c r="CQ501" s="198"/>
      <c r="CR501" s="198"/>
      <c r="CS501" s="198"/>
      <c r="CT501" s="198"/>
      <c r="CU501" s="198"/>
      <c r="CV501" s="198"/>
      <c r="CW501" s="198"/>
      <c r="CX501" s="198"/>
      <c r="CY501" s="198"/>
      <c r="CZ501" s="198"/>
      <c r="DA501" s="198"/>
      <c r="DB501" s="198"/>
      <c r="DC501" s="198"/>
      <c r="DD501" s="198"/>
      <c r="DE501" s="198"/>
      <c r="DF501" s="198"/>
      <c r="DG501" s="198"/>
      <c r="DH501" s="198"/>
      <c r="DI501" s="198"/>
      <c r="DJ501" s="198"/>
      <c r="DK501" s="198"/>
      <c r="DL501" s="198"/>
      <c r="DM501" s="198"/>
      <c r="DN501" s="198"/>
      <c r="DO501" s="198"/>
      <c r="DP501" s="198"/>
      <c r="DQ501" s="198"/>
      <c r="DR501" s="198"/>
      <c r="DS501" s="198"/>
      <c r="DT501" s="198"/>
      <c r="DU501" s="198"/>
      <c r="DV501" s="198"/>
      <c r="DW501" s="198"/>
      <c r="DX501" s="198"/>
      <c r="DY501" s="198"/>
      <c r="DZ501" s="198"/>
      <c r="EA501" s="198"/>
      <c r="EB501" s="198"/>
      <c r="EC501" s="198"/>
      <c r="ED501" s="198"/>
      <c r="EE501" s="198"/>
      <c r="EF501" s="198"/>
      <c r="EG501" s="198"/>
      <c r="EH501" s="198"/>
      <c r="EI501" s="198"/>
      <c r="EJ501" s="198"/>
      <c r="EK501" s="198"/>
      <c r="EL501" s="198"/>
      <c r="EM501" s="198"/>
      <c r="EN501" s="198"/>
      <c r="EO501" s="198"/>
      <c r="EP501" s="198"/>
      <c r="EQ501" s="198"/>
      <c r="ER501" s="198"/>
      <c r="ES501" s="198"/>
      <c r="ET501" s="198"/>
      <c r="EU501" s="198"/>
      <c r="EV501" s="198"/>
      <c r="EW501" s="198"/>
      <c r="EX501" s="198"/>
      <c r="EY501" s="198"/>
      <c r="EZ501" s="198"/>
      <c r="FA501" s="198"/>
      <c r="FB501" s="198"/>
      <c r="FC501" s="198"/>
      <c r="FD501" s="198"/>
      <c r="FE501" s="198"/>
      <c r="FF501" s="198"/>
      <c r="FG501" s="198"/>
      <c r="FH501" s="198"/>
      <c r="FI501" s="198"/>
      <c r="FJ501" s="198"/>
      <c r="FK501" s="198"/>
      <c r="FL501" s="198"/>
      <c r="FM501" s="198"/>
      <c r="FN501" s="198"/>
      <c r="FO501" s="198"/>
      <c r="FP501" s="198"/>
      <c r="FQ501" s="198"/>
      <c r="FR501" s="198"/>
      <c r="FS501" s="198"/>
      <c r="FT501" s="198"/>
      <c r="FU501" s="198"/>
      <c r="FV501" s="198"/>
      <c r="FW501" s="198"/>
    </row>
    <row r="502" spans="1:179" s="200" customFormat="1" ht="30" x14ac:dyDescent="0.25">
      <c r="A502" s="194">
        <f t="shared" si="7"/>
        <v>487</v>
      </c>
      <c r="B502" s="203" t="s">
        <v>427</v>
      </c>
      <c r="C502" s="204" t="s">
        <v>239</v>
      </c>
      <c r="D502" s="205">
        <v>0</v>
      </c>
      <c r="E502" s="205"/>
      <c r="F502" s="205">
        <v>2.5</v>
      </c>
      <c r="G502" s="205">
        <v>2014</v>
      </c>
      <c r="H502" s="205">
        <v>2015</v>
      </c>
      <c r="I502" s="205" t="s">
        <v>265</v>
      </c>
      <c r="J502" s="205" t="s">
        <v>266</v>
      </c>
      <c r="K502" s="205" t="s">
        <v>266</v>
      </c>
      <c r="L502" s="205" t="s">
        <v>266</v>
      </c>
      <c r="M502" s="198"/>
      <c r="N502" s="198"/>
      <c r="O502" s="198"/>
      <c r="P502" s="198"/>
      <c r="Q502" s="198"/>
      <c r="R502" s="198"/>
      <c r="S502" s="198"/>
      <c r="T502" s="198"/>
      <c r="U502" s="198"/>
      <c r="V502" s="198"/>
      <c r="W502" s="198"/>
      <c r="X502" s="198"/>
      <c r="Y502" s="198"/>
      <c r="Z502" s="198"/>
      <c r="AA502" s="198"/>
      <c r="AB502" s="198"/>
      <c r="AC502" s="198"/>
      <c r="AD502" s="198"/>
      <c r="AE502" s="198"/>
      <c r="AF502" s="198"/>
      <c r="AG502" s="198"/>
      <c r="AH502" s="198"/>
      <c r="AI502" s="198"/>
      <c r="AJ502" s="198"/>
      <c r="AK502" s="198"/>
      <c r="AL502" s="198"/>
      <c r="AM502" s="198"/>
      <c r="AN502" s="198"/>
      <c r="AO502" s="198"/>
      <c r="AP502" s="198"/>
      <c r="AQ502" s="198"/>
      <c r="AR502" s="198"/>
      <c r="AS502" s="198"/>
      <c r="AT502" s="198"/>
      <c r="AU502" s="198"/>
      <c r="AV502" s="198"/>
      <c r="AW502" s="198"/>
      <c r="AX502" s="198"/>
      <c r="AY502" s="198"/>
      <c r="AZ502" s="198"/>
      <c r="BA502" s="198"/>
      <c r="BB502" s="198"/>
      <c r="BC502" s="198"/>
      <c r="BD502" s="198"/>
      <c r="BE502" s="198"/>
      <c r="BF502" s="198"/>
      <c r="BG502" s="198"/>
      <c r="BH502" s="198"/>
      <c r="BI502" s="198"/>
      <c r="BJ502" s="198"/>
      <c r="BK502" s="198"/>
      <c r="BL502" s="198"/>
      <c r="BM502" s="198"/>
      <c r="BN502" s="198"/>
      <c r="BO502" s="198"/>
      <c r="BP502" s="198"/>
      <c r="BQ502" s="198"/>
      <c r="BR502" s="198"/>
      <c r="BS502" s="198"/>
      <c r="BT502" s="198"/>
      <c r="BU502" s="198"/>
      <c r="BV502" s="198"/>
      <c r="BW502" s="198"/>
      <c r="BX502" s="198"/>
      <c r="BY502" s="198"/>
      <c r="BZ502" s="198"/>
      <c r="CA502" s="198"/>
      <c r="CB502" s="198"/>
      <c r="CC502" s="198"/>
      <c r="CD502" s="198"/>
      <c r="CE502" s="198"/>
      <c r="CF502" s="198"/>
      <c r="CG502" s="198"/>
      <c r="CH502" s="198"/>
      <c r="CI502" s="198"/>
      <c r="CJ502" s="198"/>
      <c r="CK502" s="198"/>
      <c r="CL502" s="198"/>
      <c r="CM502" s="198"/>
      <c r="CN502" s="198"/>
      <c r="CO502" s="198"/>
      <c r="CP502" s="198"/>
      <c r="CQ502" s="198"/>
      <c r="CR502" s="198"/>
      <c r="CS502" s="198"/>
      <c r="CT502" s="198"/>
      <c r="CU502" s="198"/>
      <c r="CV502" s="198"/>
      <c r="CW502" s="198"/>
      <c r="CX502" s="198"/>
      <c r="CY502" s="198"/>
      <c r="CZ502" s="198"/>
      <c r="DA502" s="198"/>
      <c r="DB502" s="198"/>
      <c r="DC502" s="198"/>
      <c r="DD502" s="198"/>
      <c r="DE502" s="198"/>
      <c r="DF502" s="198"/>
      <c r="DG502" s="198"/>
      <c r="DH502" s="198"/>
      <c r="DI502" s="198"/>
      <c r="DJ502" s="198"/>
      <c r="DK502" s="198"/>
      <c r="DL502" s="198"/>
      <c r="DM502" s="198"/>
      <c r="DN502" s="198"/>
      <c r="DO502" s="198"/>
      <c r="DP502" s="198"/>
      <c r="DQ502" s="198"/>
      <c r="DR502" s="198"/>
      <c r="DS502" s="198"/>
      <c r="DT502" s="198"/>
      <c r="DU502" s="198"/>
      <c r="DV502" s="198"/>
      <c r="DW502" s="198"/>
      <c r="DX502" s="198"/>
      <c r="DY502" s="198"/>
      <c r="DZ502" s="198"/>
      <c r="EA502" s="198"/>
      <c r="EB502" s="198"/>
      <c r="EC502" s="198"/>
      <c r="ED502" s="198"/>
      <c r="EE502" s="198"/>
      <c r="EF502" s="198"/>
      <c r="EG502" s="198"/>
      <c r="EH502" s="198"/>
      <c r="EI502" s="198"/>
      <c r="EJ502" s="198"/>
      <c r="EK502" s="198"/>
      <c r="EL502" s="198"/>
      <c r="EM502" s="198"/>
      <c r="EN502" s="198"/>
      <c r="EO502" s="198"/>
      <c r="EP502" s="198"/>
      <c r="EQ502" s="198"/>
      <c r="ER502" s="198"/>
      <c r="ES502" s="198"/>
      <c r="ET502" s="198"/>
      <c r="EU502" s="198"/>
      <c r="EV502" s="198"/>
      <c r="EW502" s="198"/>
      <c r="EX502" s="198"/>
      <c r="EY502" s="198"/>
      <c r="EZ502" s="198"/>
      <c r="FA502" s="198"/>
      <c r="FB502" s="198"/>
      <c r="FC502" s="198"/>
      <c r="FD502" s="198"/>
      <c r="FE502" s="198"/>
      <c r="FF502" s="198"/>
      <c r="FG502" s="198"/>
      <c r="FH502" s="198"/>
      <c r="FI502" s="198"/>
      <c r="FJ502" s="198"/>
      <c r="FK502" s="198"/>
      <c r="FL502" s="198"/>
      <c r="FM502" s="198"/>
      <c r="FN502" s="198"/>
      <c r="FO502" s="198"/>
      <c r="FP502" s="198"/>
      <c r="FQ502" s="198"/>
      <c r="FR502" s="198"/>
      <c r="FS502" s="198"/>
      <c r="FT502" s="198"/>
      <c r="FU502" s="198"/>
      <c r="FV502" s="198"/>
      <c r="FW502" s="198"/>
    </row>
    <row r="503" spans="1:179" s="200" customFormat="1" ht="45" x14ac:dyDescent="0.25">
      <c r="A503" s="194">
        <f t="shared" si="7"/>
        <v>488</v>
      </c>
      <c r="B503" s="203" t="s">
        <v>428</v>
      </c>
      <c r="C503" s="204" t="s">
        <v>239</v>
      </c>
      <c r="D503" s="205">
        <v>0</v>
      </c>
      <c r="E503" s="205"/>
      <c r="F503" s="205">
        <v>0</v>
      </c>
      <c r="G503" s="205">
        <v>2015</v>
      </c>
      <c r="H503" s="205">
        <v>2015</v>
      </c>
      <c r="I503" s="205" t="s">
        <v>265</v>
      </c>
      <c r="J503" s="205" t="s">
        <v>266</v>
      </c>
      <c r="K503" s="205" t="s">
        <v>266</v>
      </c>
      <c r="L503" s="205" t="s">
        <v>266</v>
      </c>
      <c r="M503" s="198"/>
      <c r="N503" s="198"/>
      <c r="O503" s="198"/>
      <c r="P503" s="198"/>
      <c r="Q503" s="198"/>
      <c r="R503" s="198"/>
      <c r="S503" s="198"/>
      <c r="T503" s="198"/>
      <c r="U503" s="198"/>
      <c r="V503" s="198"/>
      <c r="W503" s="198"/>
      <c r="X503" s="198"/>
      <c r="Y503" s="198"/>
      <c r="Z503" s="198"/>
      <c r="AA503" s="198"/>
      <c r="AB503" s="198"/>
      <c r="AC503" s="198"/>
      <c r="AD503" s="198"/>
      <c r="AE503" s="198"/>
      <c r="AF503" s="198"/>
      <c r="AG503" s="198"/>
      <c r="AH503" s="198"/>
      <c r="AI503" s="198"/>
      <c r="AJ503" s="198"/>
      <c r="AK503" s="198"/>
      <c r="AL503" s="198"/>
      <c r="AM503" s="198"/>
      <c r="AN503" s="198"/>
      <c r="AO503" s="198"/>
      <c r="AP503" s="198"/>
      <c r="AQ503" s="198"/>
      <c r="AR503" s="198"/>
      <c r="AS503" s="198"/>
      <c r="AT503" s="198"/>
      <c r="AU503" s="198"/>
      <c r="AV503" s="198"/>
      <c r="AW503" s="198"/>
      <c r="AX503" s="198"/>
      <c r="AY503" s="198"/>
      <c r="AZ503" s="198"/>
      <c r="BA503" s="198"/>
      <c r="BB503" s="198"/>
      <c r="BC503" s="198"/>
      <c r="BD503" s="198"/>
      <c r="BE503" s="198"/>
      <c r="BF503" s="198"/>
      <c r="BG503" s="198"/>
      <c r="BH503" s="198"/>
      <c r="BI503" s="198"/>
      <c r="BJ503" s="198"/>
      <c r="BK503" s="198"/>
      <c r="BL503" s="198"/>
      <c r="BM503" s="198"/>
      <c r="BN503" s="198"/>
      <c r="BO503" s="198"/>
      <c r="BP503" s="198"/>
      <c r="BQ503" s="198"/>
      <c r="BR503" s="198"/>
      <c r="BS503" s="198"/>
      <c r="BT503" s="198"/>
      <c r="BU503" s="198"/>
      <c r="BV503" s="198"/>
      <c r="BW503" s="198"/>
      <c r="BX503" s="198"/>
      <c r="BY503" s="198"/>
      <c r="BZ503" s="198"/>
      <c r="CA503" s="198"/>
      <c r="CB503" s="198"/>
      <c r="CC503" s="198"/>
      <c r="CD503" s="198"/>
      <c r="CE503" s="198"/>
      <c r="CF503" s="198"/>
      <c r="CG503" s="198"/>
      <c r="CH503" s="198"/>
      <c r="CI503" s="198"/>
      <c r="CJ503" s="198"/>
      <c r="CK503" s="198"/>
      <c r="CL503" s="198"/>
      <c r="CM503" s="198"/>
      <c r="CN503" s="198"/>
      <c r="CO503" s="198"/>
      <c r="CP503" s="198"/>
      <c r="CQ503" s="198"/>
      <c r="CR503" s="198"/>
      <c r="CS503" s="198"/>
      <c r="CT503" s="198"/>
      <c r="CU503" s="198"/>
      <c r="CV503" s="198"/>
      <c r="CW503" s="198"/>
      <c r="CX503" s="198"/>
      <c r="CY503" s="198"/>
      <c r="CZ503" s="198"/>
      <c r="DA503" s="198"/>
      <c r="DB503" s="198"/>
      <c r="DC503" s="198"/>
      <c r="DD503" s="198"/>
      <c r="DE503" s="198"/>
      <c r="DF503" s="198"/>
      <c r="DG503" s="198"/>
      <c r="DH503" s="198"/>
      <c r="DI503" s="198"/>
      <c r="DJ503" s="198"/>
      <c r="DK503" s="198"/>
      <c r="DL503" s="198"/>
      <c r="DM503" s="198"/>
      <c r="DN503" s="198"/>
      <c r="DO503" s="198"/>
      <c r="DP503" s="198"/>
      <c r="DQ503" s="198"/>
      <c r="DR503" s="198"/>
      <c r="DS503" s="198"/>
      <c r="DT503" s="198"/>
      <c r="DU503" s="198"/>
      <c r="DV503" s="198"/>
      <c r="DW503" s="198"/>
      <c r="DX503" s="198"/>
      <c r="DY503" s="198"/>
      <c r="DZ503" s="198"/>
      <c r="EA503" s="198"/>
      <c r="EB503" s="198"/>
      <c r="EC503" s="198"/>
      <c r="ED503" s="198"/>
      <c r="EE503" s="198"/>
      <c r="EF503" s="198"/>
      <c r="EG503" s="198"/>
      <c r="EH503" s="198"/>
      <c r="EI503" s="198"/>
      <c r="EJ503" s="198"/>
      <c r="EK503" s="198"/>
      <c r="EL503" s="198"/>
      <c r="EM503" s="198"/>
      <c r="EN503" s="198"/>
      <c r="EO503" s="198"/>
      <c r="EP503" s="198"/>
      <c r="EQ503" s="198"/>
      <c r="ER503" s="198"/>
      <c r="ES503" s="198"/>
      <c r="ET503" s="198"/>
      <c r="EU503" s="198"/>
      <c r="EV503" s="198"/>
      <c r="EW503" s="198"/>
      <c r="EX503" s="198"/>
      <c r="EY503" s="198"/>
      <c r="EZ503" s="198"/>
      <c r="FA503" s="198"/>
      <c r="FB503" s="198"/>
      <c r="FC503" s="198"/>
      <c r="FD503" s="198"/>
      <c r="FE503" s="198"/>
      <c r="FF503" s="198"/>
      <c r="FG503" s="198"/>
      <c r="FH503" s="198"/>
      <c r="FI503" s="198"/>
      <c r="FJ503" s="198"/>
      <c r="FK503" s="198"/>
      <c r="FL503" s="198"/>
      <c r="FM503" s="198"/>
      <c r="FN503" s="198"/>
      <c r="FO503" s="198"/>
      <c r="FP503" s="198"/>
      <c r="FQ503" s="198"/>
      <c r="FR503" s="198"/>
      <c r="FS503" s="198"/>
      <c r="FT503" s="198"/>
      <c r="FU503" s="198"/>
      <c r="FV503" s="198"/>
      <c r="FW503" s="198"/>
    </row>
    <row r="504" spans="1:179" s="200" customFormat="1" ht="45" x14ac:dyDescent="0.25">
      <c r="A504" s="194">
        <f t="shared" si="7"/>
        <v>489</v>
      </c>
      <c r="B504" s="203" t="s">
        <v>429</v>
      </c>
      <c r="C504" s="204" t="s">
        <v>239</v>
      </c>
      <c r="D504" s="205">
        <v>0</v>
      </c>
      <c r="E504" s="205"/>
      <c r="F504" s="205">
        <v>0</v>
      </c>
      <c r="G504" s="205">
        <v>2015</v>
      </c>
      <c r="H504" s="205">
        <v>2015</v>
      </c>
      <c r="I504" s="205" t="s">
        <v>265</v>
      </c>
      <c r="J504" s="205" t="s">
        <v>266</v>
      </c>
      <c r="K504" s="205" t="s">
        <v>266</v>
      </c>
      <c r="L504" s="205" t="s">
        <v>266</v>
      </c>
      <c r="M504" s="198"/>
      <c r="N504" s="198"/>
      <c r="O504" s="198"/>
      <c r="P504" s="198"/>
      <c r="Q504" s="198"/>
      <c r="R504" s="198"/>
      <c r="S504" s="198"/>
      <c r="T504" s="198"/>
      <c r="U504" s="198"/>
      <c r="V504" s="198"/>
      <c r="W504" s="198"/>
      <c r="X504" s="198"/>
      <c r="Y504" s="198"/>
      <c r="Z504" s="198"/>
      <c r="AA504" s="198"/>
      <c r="AB504" s="198"/>
      <c r="AC504" s="198"/>
      <c r="AD504" s="198"/>
      <c r="AE504" s="198"/>
      <c r="AF504" s="198"/>
      <c r="AG504" s="198"/>
      <c r="AH504" s="198"/>
      <c r="AI504" s="198"/>
      <c r="AJ504" s="198"/>
      <c r="AK504" s="198"/>
      <c r="AL504" s="198"/>
      <c r="AM504" s="198"/>
      <c r="AN504" s="198"/>
      <c r="AO504" s="198"/>
      <c r="AP504" s="198"/>
      <c r="AQ504" s="198"/>
      <c r="AR504" s="198"/>
      <c r="AS504" s="198"/>
      <c r="AT504" s="198"/>
      <c r="AU504" s="198"/>
      <c r="AV504" s="198"/>
      <c r="AW504" s="198"/>
      <c r="AX504" s="198"/>
      <c r="AY504" s="198"/>
      <c r="AZ504" s="198"/>
      <c r="BA504" s="198"/>
      <c r="BB504" s="198"/>
      <c r="BC504" s="198"/>
      <c r="BD504" s="198"/>
      <c r="BE504" s="198"/>
      <c r="BF504" s="198"/>
      <c r="BG504" s="198"/>
      <c r="BH504" s="198"/>
      <c r="BI504" s="198"/>
      <c r="BJ504" s="198"/>
      <c r="BK504" s="198"/>
      <c r="BL504" s="198"/>
      <c r="BM504" s="198"/>
      <c r="BN504" s="198"/>
      <c r="BO504" s="198"/>
      <c r="BP504" s="198"/>
      <c r="BQ504" s="198"/>
      <c r="BR504" s="198"/>
      <c r="BS504" s="198"/>
      <c r="BT504" s="198"/>
      <c r="BU504" s="198"/>
      <c r="BV504" s="198"/>
      <c r="BW504" s="198"/>
      <c r="BX504" s="198"/>
      <c r="BY504" s="198"/>
      <c r="BZ504" s="198"/>
      <c r="CA504" s="198"/>
      <c r="CB504" s="198"/>
      <c r="CC504" s="198"/>
      <c r="CD504" s="198"/>
      <c r="CE504" s="198"/>
      <c r="CF504" s="198"/>
      <c r="CG504" s="198"/>
      <c r="CH504" s="198"/>
      <c r="CI504" s="198"/>
      <c r="CJ504" s="198"/>
      <c r="CK504" s="198"/>
      <c r="CL504" s="198"/>
      <c r="CM504" s="198"/>
      <c r="CN504" s="198"/>
      <c r="CO504" s="198"/>
      <c r="CP504" s="198"/>
      <c r="CQ504" s="198"/>
      <c r="CR504" s="198"/>
      <c r="CS504" s="198"/>
      <c r="CT504" s="198"/>
      <c r="CU504" s="198"/>
      <c r="CV504" s="198"/>
      <c r="CW504" s="198"/>
      <c r="CX504" s="198"/>
      <c r="CY504" s="198"/>
      <c r="CZ504" s="198"/>
      <c r="DA504" s="198"/>
      <c r="DB504" s="198"/>
      <c r="DC504" s="198"/>
      <c r="DD504" s="198"/>
      <c r="DE504" s="198"/>
      <c r="DF504" s="198"/>
      <c r="DG504" s="198"/>
      <c r="DH504" s="198"/>
      <c r="DI504" s="198"/>
      <c r="DJ504" s="198"/>
      <c r="DK504" s="198"/>
      <c r="DL504" s="198"/>
      <c r="DM504" s="198"/>
      <c r="DN504" s="198"/>
      <c r="DO504" s="198"/>
      <c r="DP504" s="198"/>
      <c r="DQ504" s="198"/>
      <c r="DR504" s="198"/>
      <c r="DS504" s="198"/>
      <c r="DT504" s="198"/>
      <c r="DU504" s="198"/>
      <c r="DV504" s="198"/>
      <c r="DW504" s="198"/>
      <c r="DX504" s="198"/>
      <c r="DY504" s="198"/>
      <c r="DZ504" s="198"/>
      <c r="EA504" s="198"/>
      <c r="EB504" s="198"/>
      <c r="EC504" s="198"/>
      <c r="ED504" s="198"/>
      <c r="EE504" s="198"/>
      <c r="EF504" s="198"/>
      <c r="EG504" s="198"/>
      <c r="EH504" s="198"/>
      <c r="EI504" s="198"/>
      <c r="EJ504" s="198"/>
      <c r="EK504" s="198"/>
      <c r="EL504" s="198"/>
      <c r="EM504" s="198"/>
      <c r="EN504" s="198"/>
      <c r="EO504" s="198"/>
      <c r="EP504" s="198"/>
      <c r="EQ504" s="198"/>
      <c r="ER504" s="198"/>
      <c r="ES504" s="198"/>
      <c r="ET504" s="198"/>
      <c r="EU504" s="198"/>
      <c r="EV504" s="198"/>
      <c r="EW504" s="198"/>
      <c r="EX504" s="198"/>
      <c r="EY504" s="198"/>
      <c r="EZ504" s="198"/>
      <c r="FA504" s="198"/>
      <c r="FB504" s="198"/>
      <c r="FC504" s="198"/>
      <c r="FD504" s="198"/>
      <c r="FE504" s="198"/>
      <c r="FF504" s="198"/>
      <c r="FG504" s="198"/>
      <c r="FH504" s="198"/>
      <c r="FI504" s="198"/>
      <c r="FJ504" s="198"/>
      <c r="FK504" s="198"/>
      <c r="FL504" s="198"/>
      <c r="FM504" s="198"/>
      <c r="FN504" s="198"/>
      <c r="FO504" s="198"/>
      <c r="FP504" s="198"/>
      <c r="FQ504" s="198"/>
      <c r="FR504" s="198"/>
      <c r="FS504" s="198"/>
      <c r="FT504" s="198"/>
      <c r="FU504" s="198"/>
      <c r="FV504" s="198"/>
      <c r="FW504" s="198"/>
    </row>
    <row r="505" spans="1:179" s="199" customFormat="1" ht="45" x14ac:dyDescent="0.25">
      <c r="A505" s="194">
        <f t="shared" si="7"/>
        <v>490</v>
      </c>
      <c r="B505" s="203" t="s">
        <v>430</v>
      </c>
      <c r="C505" s="204" t="s">
        <v>239</v>
      </c>
      <c r="D505" s="205">
        <v>0</v>
      </c>
      <c r="E505" s="205"/>
      <c r="F505" s="205">
        <v>0</v>
      </c>
      <c r="G505" s="205">
        <v>2015</v>
      </c>
      <c r="H505" s="205">
        <v>2015</v>
      </c>
      <c r="I505" s="205" t="s">
        <v>265</v>
      </c>
      <c r="J505" s="205" t="s">
        <v>266</v>
      </c>
      <c r="K505" s="205" t="s">
        <v>266</v>
      </c>
      <c r="L505" s="205" t="s">
        <v>266</v>
      </c>
      <c r="M505" s="198"/>
      <c r="N505" s="198"/>
      <c r="O505" s="198"/>
      <c r="P505" s="198"/>
      <c r="Q505" s="198"/>
      <c r="R505" s="198"/>
      <c r="S505" s="198"/>
      <c r="T505" s="198"/>
      <c r="U505" s="198"/>
      <c r="V505" s="198"/>
      <c r="W505" s="198"/>
      <c r="X505" s="198"/>
      <c r="Y505" s="198"/>
      <c r="Z505" s="198"/>
      <c r="AA505" s="198"/>
      <c r="AB505" s="198"/>
      <c r="AC505" s="198"/>
      <c r="AD505" s="198"/>
      <c r="AE505" s="198"/>
      <c r="AF505" s="198"/>
      <c r="AG505" s="198"/>
      <c r="AH505" s="198"/>
      <c r="AI505" s="198"/>
      <c r="AJ505" s="198"/>
      <c r="AK505" s="198"/>
      <c r="AL505" s="198"/>
      <c r="AM505" s="198"/>
      <c r="AN505" s="198"/>
      <c r="AO505" s="198"/>
      <c r="AP505" s="198"/>
      <c r="AQ505" s="198"/>
      <c r="AR505" s="198"/>
      <c r="AS505" s="198"/>
      <c r="AT505" s="198"/>
      <c r="AU505" s="198"/>
      <c r="AV505" s="198"/>
      <c r="AW505" s="198"/>
      <c r="AX505" s="198"/>
      <c r="AY505" s="198"/>
      <c r="AZ505" s="198"/>
      <c r="BA505" s="198"/>
      <c r="BB505" s="198"/>
      <c r="BC505" s="198"/>
      <c r="BD505" s="198"/>
      <c r="BE505" s="198"/>
      <c r="BF505" s="198"/>
      <c r="BG505" s="198"/>
      <c r="BH505" s="198"/>
      <c r="BI505" s="198"/>
      <c r="BJ505" s="198"/>
      <c r="BK505" s="198"/>
      <c r="BL505" s="198"/>
      <c r="BM505" s="198"/>
      <c r="BN505" s="198"/>
      <c r="BO505" s="198"/>
      <c r="BP505" s="198"/>
      <c r="BQ505" s="198"/>
      <c r="BR505" s="198"/>
      <c r="BS505" s="198"/>
      <c r="BT505" s="198"/>
      <c r="BU505" s="198"/>
      <c r="BV505" s="198"/>
      <c r="BW505" s="198"/>
      <c r="BX505" s="198"/>
      <c r="BY505" s="198"/>
      <c r="BZ505" s="198"/>
      <c r="CA505" s="198"/>
      <c r="CB505" s="198"/>
      <c r="CC505" s="198"/>
      <c r="CD505" s="198"/>
      <c r="CE505" s="198"/>
      <c r="CF505" s="198"/>
      <c r="CG505" s="198"/>
      <c r="CH505" s="198"/>
      <c r="CI505" s="198"/>
      <c r="CJ505" s="198"/>
      <c r="CK505" s="198"/>
      <c r="CL505" s="198"/>
      <c r="CM505" s="198"/>
      <c r="CN505" s="198"/>
      <c r="CO505" s="198"/>
      <c r="CP505" s="198"/>
      <c r="CQ505" s="198"/>
      <c r="CR505" s="198"/>
      <c r="CS505" s="198"/>
      <c r="CT505" s="198"/>
      <c r="CU505" s="198"/>
      <c r="CV505" s="198"/>
      <c r="CW505" s="198"/>
      <c r="CX505" s="198"/>
      <c r="CY505" s="198"/>
      <c r="CZ505" s="198"/>
      <c r="DA505" s="198"/>
      <c r="DB505" s="198"/>
      <c r="DC505" s="198"/>
      <c r="DD505" s="198"/>
      <c r="DE505" s="198"/>
      <c r="DF505" s="198"/>
      <c r="DG505" s="198"/>
      <c r="DH505" s="198"/>
      <c r="DI505" s="198"/>
      <c r="DJ505" s="198"/>
      <c r="DK505" s="198"/>
      <c r="DL505" s="198"/>
      <c r="DM505" s="198"/>
      <c r="DN505" s="198"/>
      <c r="DO505" s="198"/>
      <c r="DP505" s="198"/>
      <c r="DQ505" s="198"/>
      <c r="DR505" s="198"/>
      <c r="DS505" s="198"/>
      <c r="DT505" s="198"/>
      <c r="DU505" s="198"/>
      <c r="DV505" s="198"/>
      <c r="DW505" s="198"/>
      <c r="DX505" s="198"/>
      <c r="DY505" s="198"/>
      <c r="DZ505" s="198"/>
      <c r="EA505" s="198"/>
      <c r="EB505" s="198"/>
      <c r="EC505" s="198"/>
      <c r="ED505" s="198"/>
      <c r="EE505" s="198"/>
      <c r="EF505" s="198"/>
      <c r="EG505" s="198"/>
      <c r="EH505" s="198"/>
      <c r="EI505" s="198"/>
      <c r="EJ505" s="198"/>
      <c r="EK505" s="198"/>
      <c r="EL505" s="198"/>
      <c r="EM505" s="198"/>
      <c r="EN505" s="198"/>
      <c r="EO505" s="198"/>
      <c r="EP505" s="198"/>
      <c r="EQ505" s="198"/>
      <c r="ER505" s="198"/>
      <c r="ES505" s="198"/>
      <c r="ET505" s="198"/>
      <c r="EU505" s="198"/>
      <c r="EV505" s="198"/>
      <c r="EW505" s="198"/>
      <c r="EX505" s="198"/>
      <c r="EY505" s="198"/>
      <c r="EZ505" s="198"/>
      <c r="FA505" s="198"/>
      <c r="FB505" s="198"/>
      <c r="FC505" s="198"/>
      <c r="FD505" s="198"/>
      <c r="FE505" s="198"/>
      <c r="FF505" s="198"/>
      <c r="FG505" s="198"/>
      <c r="FH505" s="198"/>
      <c r="FI505" s="198"/>
      <c r="FJ505" s="198"/>
      <c r="FK505" s="198"/>
      <c r="FL505" s="198"/>
      <c r="FM505" s="198"/>
      <c r="FN505" s="198"/>
      <c r="FO505" s="198"/>
      <c r="FP505" s="198"/>
      <c r="FQ505" s="198"/>
      <c r="FR505" s="198"/>
      <c r="FS505" s="198"/>
      <c r="FT505" s="198"/>
      <c r="FU505" s="198"/>
      <c r="FV505" s="198"/>
      <c r="FW505" s="198"/>
    </row>
    <row r="506" spans="1:179" s="198" customFormat="1" ht="45" x14ac:dyDescent="0.25">
      <c r="A506" s="194">
        <f t="shared" si="7"/>
        <v>491</v>
      </c>
      <c r="B506" s="203" t="s">
        <v>431</v>
      </c>
      <c r="C506" s="204" t="s">
        <v>239</v>
      </c>
      <c r="D506" s="205">
        <v>0</v>
      </c>
      <c r="E506" s="205"/>
      <c r="F506" s="205">
        <v>0</v>
      </c>
      <c r="G506" s="205">
        <v>2015</v>
      </c>
      <c r="H506" s="205">
        <v>2015</v>
      </c>
      <c r="I506" s="205" t="s">
        <v>265</v>
      </c>
      <c r="J506" s="205" t="s">
        <v>266</v>
      </c>
      <c r="K506" s="205" t="s">
        <v>266</v>
      </c>
      <c r="L506" s="205" t="s">
        <v>266</v>
      </c>
    </row>
    <row r="507" spans="1:179" s="198" customFormat="1" ht="45" x14ac:dyDescent="0.25">
      <c r="A507" s="194">
        <f t="shared" si="7"/>
        <v>492</v>
      </c>
      <c r="B507" s="203" t="s">
        <v>432</v>
      </c>
      <c r="C507" s="204" t="s">
        <v>239</v>
      </c>
      <c r="D507" s="205">
        <v>0</v>
      </c>
      <c r="E507" s="205"/>
      <c r="F507" s="205">
        <v>0</v>
      </c>
      <c r="G507" s="205">
        <v>2015</v>
      </c>
      <c r="H507" s="205">
        <v>2015</v>
      </c>
      <c r="I507" s="205" t="s">
        <v>265</v>
      </c>
      <c r="J507" s="205" t="s">
        <v>266</v>
      </c>
      <c r="K507" s="205" t="s">
        <v>266</v>
      </c>
      <c r="L507" s="205" t="s">
        <v>266</v>
      </c>
    </row>
    <row r="508" spans="1:179" s="198" customFormat="1" ht="45" x14ac:dyDescent="0.25">
      <c r="A508" s="194">
        <f t="shared" si="7"/>
        <v>493</v>
      </c>
      <c r="B508" s="203" t="s">
        <v>433</v>
      </c>
      <c r="C508" s="204" t="s">
        <v>239</v>
      </c>
      <c r="D508" s="205">
        <v>0</v>
      </c>
      <c r="E508" s="205"/>
      <c r="F508" s="205">
        <v>0</v>
      </c>
      <c r="G508" s="205">
        <v>2015</v>
      </c>
      <c r="H508" s="205">
        <v>2015</v>
      </c>
      <c r="I508" s="205" t="s">
        <v>265</v>
      </c>
      <c r="J508" s="205" t="s">
        <v>266</v>
      </c>
      <c r="K508" s="205" t="s">
        <v>266</v>
      </c>
      <c r="L508" s="205" t="s">
        <v>266</v>
      </c>
    </row>
    <row r="509" spans="1:179" s="198" customFormat="1" ht="45" x14ac:dyDescent="0.25">
      <c r="A509" s="194">
        <f t="shared" si="7"/>
        <v>494</v>
      </c>
      <c r="B509" s="203" t="s">
        <v>434</v>
      </c>
      <c r="C509" s="204" t="s">
        <v>239</v>
      </c>
      <c r="D509" s="205">
        <v>0</v>
      </c>
      <c r="E509" s="205"/>
      <c r="F509" s="205">
        <v>0</v>
      </c>
      <c r="G509" s="205">
        <v>2015</v>
      </c>
      <c r="H509" s="205">
        <v>2015</v>
      </c>
      <c r="I509" s="205" t="s">
        <v>265</v>
      </c>
      <c r="J509" s="205" t="s">
        <v>266</v>
      </c>
      <c r="K509" s="205" t="s">
        <v>266</v>
      </c>
      <c r="L509" s="205" t="s">
        <v>266</v>
      </c>
    </row>
    <row r="510" spans="1:179" s="198" customFormat="1" ht="30" x14ac:dyDescent="0.25">
      <c r="A510" s="194">
        <f t="shared" si="7"/>
        <v>495</v>
      </c>
      <c r="B510" s="203" t="s">
        <v>435</v>
      </c>
      <c r="C510" s="204" t="s">
        <v>239</v>
      </c>
      <c r="D510" s="205">
        <v>0.25</v>
      </c>
      <c r="E510" s="205"/>
      <c r="F510" s="205">
        <v>0</v>
      </c>
      <c r="G510" s="205">
        <v>2014</v>
      </c>
      <c r="H510" s="205">
        <v>2014</v>
      </c>
      <c r="I510" s="205" t="s">
        <v>265</v>
      </c>
      <c r="J510" s="205" t="s">
        <v>266</v>
      </c>
      <c r="K510" s="205" t="s">
        <v>265</v>
      </c>
      <c r="L510" s="205" t="s">
        <v>266</v>
      </c>
    </row>
    <row r="511" spans="1:179" s="198" customFormat="1" x14ac:dyDescent="0.25">
      <c r="A511" s="194">
        <f t="shared" si="7"/>
        <v>496</v>
      </c>
      <c r="B511" s="203" t="s">
        <v>436</v>
      </c>
      <c r="C511" s="204" t="s">
        <v>239</v>
      </c>
      <c r="D511" s="205">
        <v>0.25</v>
      </c>
      <c r="E511" s="205"/>
      <c r="F511" s="205">
        <v>0.3</v>
      </c>
      <c r="G511" s="205">
        <v>2014</v>
      </c>
      <c r="H511" s="205">
        <v>2014</v>
      </c>
      <c r="I511" s="205" t="s">
        <v>265</v>
      </c>
      <c r="J511" s="205" t="s">
        <v>266</v>
      </c>
      <c r="K511" s="205" t="s">
        <v>265</v>
      </c>
      <c r="L511" s="205" t="s">
        <v>266</v>
      </c>
    </row>
    <row r="512" spans="1:179" s="198" customFormat="1" x14ac:dyDescent="0.25">
      <c r="A512" s="194">
        <f t="shared" si="7"/>
        <v>497</v>
      </c>
      <c r="B512" s="203" t="s">
        <v>437</v>
      </c>
      <c r="C512" s="204" t="s">
        <v>239</v>
      </c>
      <c r="D512" s="205">
        <v>0.25</v>
      </c>
      <c r="E512" s="205"/>
      <c r="F512" s="205">
        <v>0.3</v>
      </c>
      <c r="G512" s="205">
        <v>2014</v>
      </c>
      <c r="H512" s="205">
        <v>2014</v>
      </c>
      <c r="I512" s="205" t="s">
        <v>265</v>
      </c>
      <c r="J512" s="205" t="s">
        <v>266</v>
      </c>
      <c r="K512" s="205" t="s">
        <v>265</v>
      </c>
      <c r="L512" s="205" t="s">
        <v>266</v>
      </c>
    </row>
    <row r="513" spans="1:12" s="198" customFormat="1" ht="30" x14ac:dyDescent="0.25">
      <c r="A513" s="194">
        <f t="shared" si="7"/>
        <v>498</v>
      </c>
      <c r="B513" s="203" t="s">
        <v>438</v>
      </c>
      <c r="C513" s="204" t="s">
        <v>239</v>
      </c>
      <c r="D513" s="205">
        <v>0.16</v>
      </c>
      <c r="E513" s="205"/>
      <c r="F513" s="205">
        <v>0</v>
      </c>
      <c r="G513" s="205">
        <v>2014</v>
      </c>
      <c r="H513" s="205">
        <v>2014</v>
      </c>
      <c r="I513" s="205" t="s">
        <v>265</v>
      </c>
      <c r="J513" s="205" t="s">
        <v>266</v>
      </c>
      <c r="K513" s="205" t="s">
        <v>265</v>
      </c>
      <c r="L513" s="205" t="s">
        <v>266</v>
      </c>
    </row>
    <row r="514" spans="1:12" s="198" customFormat="1" ht="30" x14ac:dyDescent="0.25">
      <c r="A514" s="194">
        <f t="shared" si="7"/>
        <v>499</v>
      </c>
      <c r="B514" s="203" t="s">
        <v>439</v>
      </c>
      <c r="C514" s="204" t="s">
        <v>239</v>
      </c>
      <c r="D514" s="205">
        <v>0.16</v>
      </c>
      <c r="E514" s="205"/>
      <c r="F514" s="205">
        <v>0</v>
      </c>
      <c r="G514" s="205">
        <v>2014</v>
      </c>
      <c r="H514" s="205">
        <v>2014</v>
      </c>
      <c r="I514" s="205" t="s">
        <v>265</v>
      </c>
      <c r="J514" s="205" t="s">
        <v>266</v>
      </c>
      <c r="K514" s="205" t="s">
        <v>265</v>
      </c>
      <c r="L514" s="205" t="s">
        <v>266</v>
      </c>
    </row>
    <row r="515" spans="1:12" s="198" customFormat="1" ht="30" x14ac:dyDescent="0.25">
      <c r="A515" s="194">
        <f t="shared" si="7"/>
        <v>500</v>
      </c>
      <c r="B515" s="203" t="s">
        <v>440</v>
      </c>
      <c r="C515" s="204" t="s">
        <v>239</v>
      </c>
      <c r="D515" s="205">
        <v>0</v>
      </c>
      <c r="E515" s="205"/>
      <c r="F515" s="205">
        <v>0</v>
      </c>
      <c r="G515" s="205">
        <v>2013</v>
      </c>
      <c r="H515" s="205">
        <v>2015</v>
      </c>
      <c r="I515" s="205" t="s">
        <v>265</v>
      </c>
      <c r="J515" s="205" t="s">
        <v>266</v>
      </c>
      <c r="K515" s="205" t="s">
        <v>266</v>
      </c>
      <c r="L515" s="205" t="s">
        <v>266</v>
      </c>
    </row>
    <row r="516" spans="1:12" s="198" customFormat="1" ht="30" x14ac:dyDescent="0.25">
      <c r="A516" s="194">
        <f t="shared" si="7"/>
        <v>501</v>
      </c>
      <c r="B516" s="203" t="s">
        <v>441</v>
      </c>
      <c r="C516" s="204" t="s">
        <v>239</v>
      </c>
      <c r="D516" s="205">
        <v>0</v>
      </c>
      <c r="E516" s="205"/>
      <c r="F516" s="205">
        <v>0</v>
      </c>
      <c r="G516" s="205">
        <v>2013</v>
      </c>
      <c r="H516" s="205">
        <v>2016</v>
      </c>
      <c r="I516" s="205" t="s">
        <v>265</v>
      </c>
      <c r="J516" s="205" t="s">
        <v>266</v>
      </c>
      <c r="K516" s="205" t="s">
        <v>266</v>
      </c>
      <c r="L516" s="205" t="s">
        <v>266</v>
      </c>
    </row>
    <row r="517" spans="1:12" s="198" customFormat="1" ht="30" x14ac:dyDescent="0.25">
      <c r="A517" s="194">
        <f t="shared" si="7"/>
        <v>502</v>
      </c>
      <c r="B517" s="203" t="s">
        <v>442</v>
      </c>
      <c r="C517" s="204" t="s">
        <v>239</v>
      </c>
      <c r="D517" s="205">
        <v>0</v>
      </c>
      <c r="E517" s="205"/>
      <c r="F517" s="205">
        <v>0</v>
      </c>
      <c r="G517" s="205">
        <v>2013</v>
      </c>
      <c r="H517" s="205">
        <v>2015</v>
      </c>
      <c r="I517" s="205" t="s">
        <v>265</v>
      </c>
      <c r="J517" s="205" t="s">
        <v>266</v>
      </c>
      <c r="K517" s="205" t="s">
        <v>266</v>
      </c>
      <c r="L517" s="205" t="s">
        <v>266</v>
      </c>
    </row>
    <row r="518" spans="1:12" s="198" customFormat="1" ht="30" x14ac:dyDescent="0.25">
      <c r="A518" s="194">
        <f t="shared" si="7"/>
        <v>503</v>
      </c>
      <c r="B518" s="203" t="s">
        <v>443</v>
      </c>
      <c r="C518" s="204" t="s">
        <v>239</v>
      </c>
      <c r="D518" s="205">
        <v>0</v>
      </c>
      <c r="E518" s="205"/>
      <c r="F518" s="205">
        <v>0</v>
      </c>
      <c r="G518" s="205">
        <v>2013</v>
      </c>
      <c r="H518" s="205">
        <v>2015</v>
      </c>
      <c r="I518" s="205" t="s">
        <v>265</v>
      </c>
      <c r="J518" s="205" t="s">
        <v>266</v>
      </c>
      <c r="K518" s="205" t="s">
        <v>266</v>
      </c>
      <c r="L518" s="205" t="s">
        <v>266</v>
      </c>
    </row>
    <row r="519" spans="1:12" s="198" customFormat="1" ht="30" x14ac:dyDescent="0.25">
      <c r="A519" s="194">
        <f t="shared" si="7"/>
        <v>504</v>
      </c>
      <c r="B519" s="203" t="s">
        <v>444</v>
      </c>
      <c r="C519" s="204" t="s">
        <v>239</v>
      </c>
      <c r="D519" s="205">
        <v>0</v>
      </c>
      <c r="E519" s="205"/>
      <c r="F519" s="205">
        <v>0</v>
      </c>
      <c r="G519" s="205">
        <v>2013</v>
      </c>
      <c r="H519" s="205">
        <v>2015</v>
      </c>
      <c r="I519" s="205" t="s">
        <v>265</v>
      </c>
      <c r="J519" s="205" t="s">
        <v>266</v>
      </c>
      <c r="K519" s="205" t="s">
        <v>266</v>
      </c>
      <c r="L519" s="205" t="s">
        <v>266</v>
      </c>
    </row>
    <row r="520" spans="1:12" s="198" customFormat="1" ht="30" x14ac:dyDescent="0.25">
      <c r="A520" s="194">
        <f t="shared" si="7"/>
        <v>505</v>
      </c>
      <c r="B520" s="203" t="s">
        <v>445</v>
      </c>
      <c r="C520" s="204" t="s">
        <v>239</v>
      </c>
      <c r="D520" s="205">
        <v>0</v>
      </c>
      <c r="E520" s="205"/>
      <c r="F520" s="205">
        <v>0</v>
      </c>
      <c r="G520" s="205">
        <v>2014</v>
      </c>
      <c r="H520" s="205">
        <v>2016</v>
      </c>
      <c r="I520" s="205" t="s">
        <v>265</v>
      </c>
      <c r="J520" s="205" t="s">
        <v>266</v>
      </c>
      <c r="K520" s="205" t="s">
        <v>266</v>
      </c>
      <c r="L520" s="205" t="s">
        <v>266</v>
      </c>
    </row>
    <row r="521" spans="1:12" s="198" customFormat="1" ht="60" x14ac:dyDescent="0.25">
      <c r="A521" s="194">
        <f t="shared" si="7"/>
        <v>506</v>
      </c>
      <c r="B521" s="203" t="s">
        <v>446</v>
      </c>
      <c r="C521" s="204" t="s">
        <v>239</v>
      </c>
      <c r="D521" s="205">
        <v>0</v>
      </c>
      <c r="E521" s="205"/>
      <c r="F521" s="205">
        <v>0</v>
      </c>
      <c r="G521" s="205">
        <v>2011</v>
      </c>
      <c r="H521" s="205">
        <v>2016</v>
      </c>
      <c r="I521" s="205" t="s">
        <v>265</v>
      </c>
      <c r="J521" s="205" t="s">
        <v>266</v>
      </c>
      <c r="K521" s="205" t="s">
        <v>266</v>
      </c>
      <c r="L521" s="205" t="s">
        <v>266</v>
      </c>
    </row>
    <row r="522" spans="1:12" s="198" customFormat="1" ht="30" x14ac:dyDescent="0.25">
      <c r="A522" s="194">
        <f t="shared" si="7"/>
        <v>507</v>
      </c>
      <c r="B522" s="203" t="s">
        <v>447</v>
      </c>
      <c r="C522" s="204" t="s">
        <v>239</v>
      </c>
      <c r="D522" s="205">
        <v>0</v>
      </c>
      <c r="E522" s="205"/>
      <c r="F522" s="205">
        <v>0</v>
      </c>
      <c r="G522" s="205">
        <v>2011</v>
      </c>
      <c r="H522" s="205">
        <v>2014</v>
      </c>
      <c r="I522" s="205" t="s">
        <v>265</v>
      </c>
      <c r="J522" s="205" t="s">
        <v>266</v>
      </c>
      <c r="K522" s="205" t="s">
        <v>266</v>
      </c>
      <c r="L522" s="205" t="s">
        <v>266</v>
      </c>
    </row>
    <row r="523" spans="1:12" s="198" customFormat="1" ht="75" x14ac:dyDescent="0.25">
      <c r="A523" s="194">
        <f t="shared" si="7"/>
        <v>508</v>
      </c>
      <c r="B523" s="203" t="s">
        <v>448</v>
      </c>
      <c r="C523" s="204" t="s">
        <v>239</v>
      </c>
      <c r="D523" s="205">
        <v>0</v>
      </c>
      <c r="E523" s="205"/>
      <c r="F523" s="205">
        <v>0</v>
      </c>
      <c r="G523" s="205">
        <v>2013</v>
      </c>
      <c r="H523" s="205">
        <v>2014</v>
      </c>
      <c r="I523" s="205" t="s">
        <v>265</v>
      </c>
      <c r="J523" s="205" t="s">
        <v>266</v>
      </c>
      <c r="K523" s="205" t="s">
        <v>266</v>
      </c>
      <c r="L523" s="205" t="s">
        <v>266</v>
      </c>
    </row>
    <row r="524" spans="1:12" s="198" customFormat="1" ht="75" x14ac:dyDescent="0.25">
      <c r="A524" s="194">
        <f t="shared" si="7"/>
        <v>509</v>
      </c>
      <c r="B524" s="203" t="s">
        <v>449</v>
      </c>
      <c r="C524" s="204" t="s">
        <v>239</v>
      </c>
      <c r="D524" s="205">
        <v>0</v>
      </c>
      <c r="E524" s="205"/>
      <c r="F524" s="205">
        <v>0</v>
      </c>
      <c r="G524" s="205">
        <v>2014</v>
      </c>
      <c r="H524" s="205">
        <v>2014</v>
      </c>
      <c r="I524" s="205" t="s">
        <v>265</v>
      </c>
      <c r="J524" s="205" t="s">
        <v>266</v>
      </c>
      <c r="K524" s="205" t="s">
        <v>266</v>
      </c>
      <c r="L524" s="205" t="s">
        <v>266</v>
      </c>
    </row>
    <row r="525" spans="1:12" s="198" customFormat="1" ht="75" x14ac:dyDescent="0.25">
      <c r="A525" s="194">
        <f t="shared" si="7"/>
        <v>510</v>
      </c>
      <c r="B525" s="203" t="s">
        <v>450</v>
      </c>
      <c r="C525" s="204" t="s">
        <v>239</v>
      </c>
      <c r="D525" s="205">
        <v>0.25</v>
      </c>
      <c r="E525" s="205"/>
      <c r="F525" s="205">
        <v>0</v>
      </c>
      <c r="G525" s="205">
        <v>2014</v>
      </c>
      <c r="H525" s="205">
        <v>2014</v>
      </c>
      <c r="I525" s="205" t="s">
        <v>265</v>
      </c>
      <c r="J525" s="205" t="s">
        <v>266</v>
      </c>
      <c r="K525" s="205" t="s">
        <v>266</v>
      </c>
      <c r="L525" s="205" t="s">
        <v>266</v>
      </c>
    </row>
    <row r="526" spans="1:12" s="198" customFormat="1" ht="75" x14ac:dyDescent="0.25">
      <c r="A526" s="194">
        <f t="shared" si="7"/>
        <v>511</v>
      </c>
      <c r="B526" s="203" t="s">
        <v>451</v>
      </c>
      <c r="C526" s="204" t="s">
        <v>239</v>
      </c>
      <c r="D526" s="205">
        <v>0.25</v>
      </c>
      <c r="E526" s="205"/>
      <c r="F526" s="205">
        <v>0</v>
      </c>
      <c r="G526" s="205">
        <v>2014</v>
      </c>
      <c r="H526" s="205">
        <v>2014</v>
      </c>
      <c r="I526" s="205" t="s">
        <v>265</v>
      </c>
      <c r="J526" s="205" t="s">
        <v>266</v>
      </c>
      <c r="K526" s="205" t="s">
        <v>266</v>
      </c>
      <c r="L526" s="205" t="s">
        <v>266</v>
      </c>
    </row>
    <row r="527" spans="1:12" s="198" customFormat="1" ht="60" x14ac:dyDescent="0.25">
      <c r="A527" s="194">
        <f t="shared" si="7"/>
        <v>512</v>
      </c>
      <c r="B527" s="203" t="s">
        <v>452</v>
      </c>
      <c r="C527" s="204" t="s">
        <v>239</v>
      </c>
      <c r="D527" s="205">
        <v>0.25</v>
      </c>
      <c r="E527" s="205"/>
      <c r="F527" s="205">
        <v>0</v>
      </c>
      <c r="G527" s="205">
        <v>2014</v>
      </c>
      <c r="H527" s="205">
        <v>2014</v>
      </c>
      <c r="I527" s="205" t="s">
        <v>265</v>
      </c>
      <c r="J527" s="205" t="s">
        <v>266</v>
      </c>
      <c r="K527" s="205" t="s">
        <v>266</v>
      </c>
      <c r="L527" s="205" t="s">
        <v>266</v>
      </c>
    </row>
    <row r="528" spans="1:12" s="198" customFormat="1" ht="60" x14ac:dyDescent="0.25">
      <c r="A528" s="194">
        <f t="shared" si="7"/>
        <v>513</v>
      </c>
      <c r="B528" s="203" t="s">
        <v>453</v>
      </c>
      <c r="C528" s="204" t="s">
        <v>239</v>
      </c>
      <c r="D528" s="205">
        <v>0.25</v>
      </c>
      <c r="E528" s="205"/>
      <c r="F528" s="205">
        <v>0</v>
      </c>
      <c r="G528" s="205">
        <v>2014</v>
      </c>
      <c r="H528" s="205">
        <v>2014</v>
      </c>
      <c r="I528" s="205" t="s">
        <v>265</v>
      </c>
      <c r="J528" s="205" t="s">
        <v>266</v>
      </c>
      <c r="K528" s="205" t="s">
        <v>266</v>
      </c>
      <c r="L528" s="205" t="s">
        <v>266</v>
      </c>
    </row>
    <row r="529" spans="1:12" s="198" customFormat="1" ht="75" x14ac:dyDescent="0.25">
      <c r="A529" s="194">
        <f t="shared" si="7"/>
        <v>514</v>
      </c>
      <c r="B529" s="203" t="s">
        <v>454</v>
      </c>
      <c r="C529" s="204" t="s">
        <v>239</v>
      </c>
      <c r="D529" s="205">
        <v>0.16</v>
      </c>
      <c r="E529" s="205"/>
      <c r="F529" s="205">
        <v>0</v>
      </c>
      <c r="G529" s="205">
        <v>2014</v>
      </c>
      <c r="H529" s="205">
        <v>2014</v>
      </c>
      <c r="I529" s="205" t="s">
        <v>265</v>
      </c>
      <c r="J529" s="205" t="s">
        <v>266</v>
      </c>
      <c r="K529" s="205" t="s">
        <v>266</v>
      </c>
      <c r="L529" s="205" t="s">
        <v>266</v>
      </c>
    </row>
    <row r="530" spans="1:12" s="198" customFormat="1" ht="75" x14ac:dyDescent="0.25">
      <c r="A530" s="194">
        <f t="shared" ref="A530:A593" si="8">A529+1</f>
        <v>515</v>
      </c>
      <c r="B530" s="203" t="s">
        <v>455</v>
      </c>
      <c r="C530" s="204" t="s">
        <v>239</v>
      </c>
      <c r="D530" s="205">
        <v>0.25</v>
      </c>
      <c r="E530" s="205"/>
      <c r="F530" s="205">
        <v>0</v>
      </c>
      <c r="G530" s="205">
        <v>2014</v>
      </c>
      <c r="H530" s="205">
        <v>2014</v>
      </c>
      <c r="I530" s="205" t="s">
        <v>265</v>
      </c>
      <c r="J530" s="205" t="s">
        <v>266</v>
      </c>
      <c r="K530" s="205" t="s">
        <v>266</v>
      </c>
      <c r="L530" s="205" t="s">
        <v>266</v>
      </c>
    </row>
    <row r="531" spans="1:12" s="198" customFormat="1" ht="75" x14ac:dyDescent="0.25">
      <c r="A531" s="194">
        <f t="shared" si="8"/>
        <v>516</v>
      </c>
      <c r="B531" s="203" t="s">
        <v>456</v>
      </c>
      <c r="C531" s="204" t="s">
        <v>239</v>
      </c>
      <c r="D531" s="205">
        <v>0.25</v>
      </c>
      <c r="E531" s="205"/>
      <c r="F531" s="205">
        <v>0</v>
      </c>
      <c r="G531" s="205">
        <v>2014</v>
      </c>
      <c r="H531" s="205">
        <v>2014</v>
      </c>
      <c r="I531" s="205" t="s">
        <v>265</v>
      </c>
      <c r="J531" s="205" t="s">
        <v>266</v>
      </c>
      <c r="K531" s="205" t="s">
        <v>266</v>
      </c>
      <c r="L531" s="205" t="s">
        <v>266</v>
      </c>
    </row>
    <row r="532" spans="1:12" s="198" customFormat="1" ht="75" x14ac:dyDescent="0.25">
      <c r="A532" s="194">
        <f t="shared" si="8"/>
        <v>517</v>
      </c>
      <c r="B532" s="203" t="s">
        <v>457</v>
      </c>
      <c r="C532" s="204" t="s">
        <v>239</v>
      </c>
      <c r="D532" s="205">
        <v>0</v>
      </c>
      <c r="E532" s="205"/>
      <c r="F532" s="205">
        <v>0</v>
      </c>
      <c r="G532" s="205">
        <v>2014</v>
      </c>
      <c r="H532" s="205">
        <v>2014</v>
      </c>
      <c r="I532" s="205" t="s">
        <v>265</v>
      </c>
      <c r="J532" s="205" t="s">
        <v>266</v>
      </c>
      <c r="K532" s="205" t="s">
        <v>266</v>
      </c>
      <c r="L532" s="205" t="s">
        <v>266</v>
      </c>
    </row>
    <row r="533" spans="1:12" s="198" customFormat="1" ht="60" x14ac:dyDescent="0.25">
      <c r="A533" s="194">
        <f t="shared" si="8"/>
        <v>518</v>
      </c>
      <c r="B533" s="203" t="s">
        <v>458</v>
      </c>
      <c r="C533" s="204" t="s">
        <v>239</v>
      </c>
      <c r="D533" s="205">
        <v>0.4</v>
      </c>
      <c r="E533" s="205"/>
      <c r="F533" s="205">
        <v>0</v>
      </c>
      <c r="G533" s="205">
        <v>2014</v>
      </c>
      <c r="H533" s="205">
        <v>2014</v>
      </c>
      <c r="I533" s="205" t="s">
        <v>265</v>
      </c>
      <c r="J533" s="205" t="s">
        <v>266</v>
      </c>
      <c r="K533" s="205" t="s">
        <v>266</v>
      </c>
      <c r="L533" s="205" t="s">
        <v>266</v>
      </c>
    </row>
    <row r="534" spans="1:12" s="198" customFormat="1" ht="60" x14ac:dyDescent="0.25">
      <c r="A534" s="194">
        <f t="shared" si="8"/>
        <v>519</v>
      </c>
      <c r="B534" s="203" t="s">
        <v>459</v>
      </c>
      <c r="C534" s="204" t="s">
        <v>239</v>
      </c>
      <c r="D534" s="205">
        <v>0</v>
      </c>
      <c r="E534" s="205"/>
      <c r="F534" s="205">
        <v>0</v>
      </c>
      <c r="G534" s="205">
        <v>2014</v>
      </c>
      <c r="H534" s="205">
        <v>2014</v>
      </c>
      <c r="I534" s="205" t="s">
        <v>265</v>
      </c>
      <c r="J534" s="205" t="s">
        <v>266</v>
      </c>
      <c r="K534" s="205" t="s">
        <v>266</v>
      </c>
      <c r="L534" s="205" t="s">
        <v>266</v>
      </c>
    </row>
    <row r="535" spans="1:12" s="198" customFormat="1" ht="45" x14ac:dyDescent="0.25">
      <c r="A535" s="194">
        <f t="shared" si="8"/>
        <v>520</v>
      </c>
      <c r="B535" s="203" t="s">
        <v>460</v>
      </c>
      <c r="C535" s="204" t="s">
        <v>239</v>
      </c>
      <c r="D535" s="205">
        <v>0.25</v>
      </c>
      <c r="E535" s="205"/>
      <c r="F535" s="205">
        <v>0</v>
      </c>
      <c r="G535" s="205">
        <v>2014</v>
      </c>
      <c r="H535" s="205">
        <v>2014</v>
      </c>
      <c r="I535" s="205" t="s">
        <v>265</v>
      </c>
      <c r="J535" s="205" t="s">
        <v>266</v>
      </c>
      <c r="K535" s="205" t="s">
        <v>266</v>
      </c>
      <c r="L535" s="205" t="s">
        <v>266</v>
      </c>
    </row>
    <row r="536" spans="1:12" s="198" customFormat="1" ht="60" x14ac:dyDescent="0.25">
      <c r="A536" s="194">
        <f t="shared" si="8"/>
        <v>521</v>
      </c>
      <c r="B536" s="203" t="s">
        <v>461</v>
      </c>
      <c r="C536" s="204" t="s">
        <v>239</v>
      </c>
      <c r="D536" s="205">
        <v>0.25</v>
      </c>
      <c r="E536" s="205"/>
      <c r="F536" s="205">
        <v>0</v>
      </c>
      <c r="G536" s="205">
        <v>2014</v>
      </c>
      <c r="H536" s="205">
        <v>2014</v>
      </c>
      <c r="I536" s="205" t="s">
        <v>265</v>
      </c>
      <c r="J536" s="205" t="s">
        <v>266</v>
      </c>
      <c r="K536" s="205" t="s">
        <v>266</v>
      </c>
      <c r="L536" s="205" t="s">
        <v>266</v>
      </c>
    </row>
    <row r="537" spans="1:12" s="198" customFormat="1" ht="45" x14ac:dyDescent="0.25">
      <c r="A537" s="194">
        <f t="shared" si="8"/>
        <v>522</v>
      </c>
      <c r="B537" s="203" t="s">
        <v>462</v>
      </c>
      <c r="C537" s="204" t="s">
        <v>239</v>
      </c>
      <c r="D537" s="205">
        <v>0.16</v>
      </c>
      <c r="E537" s="205"/>
      <c r="F537" s="205">
        <v>0</v>
      </c>
      <c r="G537" s="205">
        <v>2014</v>
      </c>
      <c r="H537" s="205">
        <v>2014</v>
      </c>
      <c r="I537" s="205" t="s">
        <v>265</v>
      </c>
      <c r="J537" s="205" t="s">
        <v>266</v>
      </c>
      <c r="K537" s="205" t="s">
        <v>266</v>
      </c>
      <c r="L537" s="205" t="s">
        <v>266</v>
      </c>
    </row>
    <row r="538" spans="1:12" s="198" customFormat="1" ht="45" x14ac:dyDescent="0.25">
      <c r="A538" s="194">
        <f t="shared" si="8"/>
        <v>523</v>
      </c>
      <c r="B538" s="203" t="s">
        <v>1578</v>
      </c>
      <c r="C538" s="204" t="s">
        <v>240</v>
      </c>
      <c r="D538" s="205">
        <v>0</v>
      </c>
      <c r="E538" s="205"/>
      <c r="F538" s="205">
        <v>0</v>
      </c>
      <c r="G538" s="205">
        <v>2013</v>
      </c>
      <c r="H538" s="205">
        <v>2015</v>
      </c>
      <c r="I538" s="205" t="s">
        <v>265</v>
      </c>
      <c r="J538" s="205" t="s">
        <v>266</v>
      </c>
      <c r="K538" s="205" t="s">
        <v>266</v>
      </c>
      <c r="L538" s="205" t="s">
        <v>266</v>
      </c>
    </row>
    <row r="539" spans="1:12" s="198" customFormat="1" ht="30" x14ac:dyDescent="0.25">
      <c r="A539" s="194">
        <f t="shared" si="8"/>
        <v>524</v>
      </c>
      <c r="B539" s="203" t="s">
        <v>538</v>
      </c>
      <c r="C539" s="204" t="s">
        <v>240</v>
      </c>
      <c r="D539" s="205">
        <v>0</v>
      </c>
      <c r="E539" s="205"/>
      <c r="F539" s="205">
        <v>0</v>
      </c>
      <c r="G539" s="205">
        <v>2014</v>
      </c>
      <c r="H539" s="205">
        <v>2015</v>
      </c>
      <c r="I539" s="205" t="s">
        <v>265</v>
      </c>
      <c r="J539" s="205" t="s">
        <v>266</v>
      </c>
      <c r="K539" s="205" t="s">
        <v>266</v>
      </c>
      <c r="L539" s="205" t="s">
        <v>266</v>
      </c>
    </row>
    <row r="540" spans="1:12" s="198" customFormat="1" ht="30" x14ac:dyDescent="0.25">
      <c r="A540" s="194">
        <f t="shared" si="8"/>
        <v>525</v>
      </c>
      <c r="B540" s="203" t="s">
        <v>539</v>
      </c>
      <c r="C540" s="204" t="s">
        <v>240</v>
      </c>
      <c r="D540" s="205">
        <v>0</v>
      </c>
      <c r="E540" s="205"/>
      <c r="F540" s="205">
        <v>0</v>
      </c>
      <c r="G540" s="205">
        <v>2014</v>
      </c>
      <c r="H540" s="205">
        <v>2015</v>
      </c>
      <c r="I540" s="205" t="s">
        <v>265</v>
      </c>
      <c r="J540" s="205" t="s">
        <v>266</v>
      </c>
      <c r="K540" s="205" t="s">
        <v>266</v>
      </c>
      <c r="L540" s="205" t="s">
        <v>266</v>
      </c>
    </row>
    <row r="541" spans="1:12" s="198" customFormat="1" ht="135" x14ac:dyDescent="0.25">
      <c r="A541" s="194">
        <f t="shared" si="8"/>
        <v>526</v>
      </c>
      <c r="B541" s="203" t="s">
        <v>542</v>
      </c>
      <c r="C541" s="204" t="s">
        <v>240</v>
      </c>
      <c r="D541" s="205">
        <v>0</v>
      </c>
      <c r="E541" s="205"/>
      <c r="F541" s="205">
        <v>0</v>
      </c>
      <c r="G541" s="205">
        <v>2012</v>
      </c>
      <c r="H541" s="205">
        <v>2020</v>
      </c>
      <c r="I541" s="205" t="s">
        <v>265</v>
      </c>
      <c r="J541" s="205" t="s">
        <v>266</v>
      </c>
      <c r="K541" s="205" t="s">
        <v>266</v>
      </c>
      <c r="L541" s="205" t="s">
        <v>266</v>
      </c>
    </row>
    <row r="542" spans="1:12" s="198" customFormat="1" ht="75" x14ac:dyDescent="0.25">
      <c r="A542" s="194">
        <f t="shared" si="8"/>
        <v>527</v>
      </c>
      <c r="B542" s="203" t="s">
        <v>1579</v>
      </c>
      <c r="C542" s="204" t="s">
        <v>240</v>
      </c>
      <c r="D542" s="205">
        <v>0</v>
      </c>
      <c r="E542" s="205"/>
      <c r="F542" s="205">
        <v>0</v>
      </c>
      <c r="G542" s="205">
        <v>2014</v>
      </c>
      <c r="H542" s="205">
        <v>2015</v>
      </c>
      <c r="I542" s="205" t="s">
        <v>265</v>
      </c>
      <c r="J542" s="205" t="s">
        <v>266</v>
      </c>
      <c r="K542" s="205" t="s">
        <v>266</v>
      </c>
      <c r="L542" s="205" t="s">
        <v>266</v>
      </c>
    </row>
    <row r="543" spans="1:12" s="198" customFormat="1" ht="90" x14ac:dyDescent="0.25">
      <c r="A543" s="194">
        <f t="shared" si="8"/>
        <v>528</v>
      </c>
      <c r="B543" s="203" t="s">
        <v>579</v>
      </c>
      <c r="C543" s="204" t="s">
        <v>240</v>
      </c>
      <c r="D543" s="205">
        <v>25</v>
      </c>
      <c r="E543" s="205"/>
      <c r="F543" s="205">
        <v>0</v>
      </c>
      <c r="G543" s="205">
        <v>2010</v>
      </c>
      <c r="H543" s="205">
        <v>2015</v>
      </c>
      <c r="I543" s="205" t="s">
        <v>265</v>
      </c>
      <c r="J543" s="205" t="s">
        <v>266</v>
      </c>
      <c r="K543" s="205" t="s">
        <v>266</v>
      </c>
      <c r="L543" s="205" t="s">
        <v>266</v>
      </c>
    </row>
    <row r="544" spans="1:12" s="198" customFormat="1" ht="45" x14ac:dyDescent="0.25">
      <c r="A544" s="194">
        <f t="shared" si="8"/>
        <v>529</v>
      </c>
      <c r="B544" s="203" t="s">
        <v>580</v>
      </c>
      <c r="C544" s="204" t="s">
        <v>240</v>
      </c>
      <c r="D544" s="205">
        <v>0</v>
      </c>
      <c r="E544" s="205"/>
      <c r="F544" s="205">
        <v>0</v>
      </c>
      <c r="G544" s="205">
        <v>2013</v>
      </c>
      <c r="H544" s="205">
        <v>2014</v>
      </c>
      <c r="I544" s="205" t="s">
        <v>265</v>
      </c>
      <c r="J544" s="205" t="s">
        <v>266</v>
      </c>
      <c r="K544" s="205" t="s">
        <v>266</v>
      </c>
      <c r="L544" s="205" t="s">
        <v>266</v>
      </c>
    </row>
    <row r="545" spans="1:12" s="198" customFormat="1" ht="75" x14ac:dyDescent="0.25">
      <c r="A545" s="194">
        <f t="shared" si="8"/>
        <v>530</v>
      </c>
      <c r="B545" s="203" t="s">
        <v>564</v>
      </c>
      <c r="C545" s="204" t="s">
        <v>240</v>
      </c>
      <c r="D545" s="205">
        <v>10</v>
      </c>
      <c r="E545" s="205"/>
      <c r="F545" s="205">
        <v>0</v>
      </c>
      <c r="G545" s="205">
        <v>2011</v>
      </c>
      <c r="H545" s="205">
        <v>2014</v>
      </c>
      <c r="I545" s="205" t="s">
        <v>265</v>
      </c>
      <c r="J545" s="205" t="s">
        <v>266</v>
      </c>
      <c r="K545" s="205" t="s">
        <v>266</v>
      </c>
      <c r="L545" s="205" t="s">
        <v>266</v>
      </c>
    </row>
    <row r="546" spans="1:12" s="198" customFormat="1" ht="30" x14ac:dyDescent="0.25">
      <c r="A546" s="194">
        <f t="shared" si="8"/>
        <v>531</v>
      </c>
      <c r="B546" s="203" t="s">
        <v>565</v>
      </c>
      <c r="C546" s="204" t="s">
        <v>240</v>
      </c>
      <c r="D546" s="205">
        <v>0</v>
      </c>
      <c r="E546" s="205"/>
      <c r="F546" s="205">
        <v>0</v>
      </c>
      <c r="G546" s="205">
        <v>2010</v>
      </c>
      <c r="H546" s="205">
        <v>2015</v>
      </c>
      <c r="I546" s="205" t="s">
        <v>265</v>
      </c>
      <c r="J546" s="205" t="s">
        <v>266</v>
      </c>
      <c r="K546" s="205" t="s">
        <v>266</v>
      </c>
      <c r="L546" s="205" t="s">
        <v>266</v>
      </c>
    </row>
    <row r="547" spans="1:12" s="198" customFormat="1" ht="45" x14ac:dyDescent="0.25">
      <c r="A547" s="194">
        <f t="shared" si="8"/>
        <v>532</v>
      </c>
      <c r="B547" s="203" t="s">
        <v>566</v>
      </c>
      <c r="C547" s="204" t="s">
        <v>240</v>
      </c>
      <c r="D547" s="205">
        <v>0</v>
      </c>
      <c r="E547" s="205"/>
      <c r="F547" s="205">
        <v>0</v>
      </c>
      <c r="G547" s="205">
        <v>2011</v>
      </c>
      <c r="H547" s="205">
        <v>2015</v>
      </c>
      <c r="I547" s="205" t="s">
        <v>265</v>
      </c>
      <c r="J547" s="205" t="s">
        <v>266</v>
      </c>
      <c r="K547" s="205" t="s">
        <v>266</v>
      </c>
      <c r="L547" s="205" t="s">
        <v>266</v>
      </c>
    </row>
    <row r="548" spans="1:12" s="198" customFormat="1" ht="45" x14ac:dyDescent="0.25">
      <c r="A548" s="194">
        <f t="shared" si="8"/>
        <v>533</v>
      </c>
      <c r="B548" s="203" t="s">
        <v>567</v>
      </c>
      <c r="C548" s="204" t="s">
        <v>240</v>
      </c>
      <c r="D548" s="205">
        <v>0</v>
      </c>
      <c r="E548" s="205"/>
      <c r="F548" s="205">
        <v>0</v>
      </c>
      <c r="G548" s="205">
        <v>2011</v>
      </c>
      <c r="H548" s="205">
        <v>2014</v>
      </c>
      <c r="I548" s="205" t="s">
        <v>265</v>
      </c>
      <c r="J548" s="205" t="s">
        <v>266</v>
      </c>
      <c r="K548" s="205" t="s">
        <v>266</v>
      </c>
      <c r="L548" s="205" t="s">
        <v>266</v>
      </c>
    </row>
    <row r="549" spans="1:12" s="198" customFormat="1" ht="45" x14ac:dyDescent="0.25">
      <c r="A549" s="194">
        <f t="shared" si="8"/>
        <v>534</v>
      </c>
      <c r="B549" s="203" t="s">
        <v>568</v>
      </c>
      <c r="C549" s="204" t="s">
        <v>240</v>
      </c>
      <c r="D549" s="205">
        <v>0</v>
      </c>
      <c r="E549" s="205"/>
      <c r="F549" s="205">
        <v>0</v>
      </c>
      <c r="G549" s="205">
        <v>2011</v>
      </c>
      <c r="H549" s="205">
        <v>2015</v>
      </c>
      <c r="I549" s="205" t="s">
        <v>265</v>
      </c>
      <c r="J549" s="205" t="s">
        <v>266</v>
      </c>
      <c r="K549" s="205" t="s">
        <v>266</v>
      </c>
      <c r="L549" s="205" t="s">
        <v>266</v>
      </c>
    </row>
    <row r="550" spans="1:12" s="198" customFormat="1" ht="45" x14ac:dyDescent="0.25">
      <c r="A550" s="194">
        <f t="shared" si="8"/>
        <v>535</v>
      </c>
      <c r="B550" s="203" t="s">
        <v>1580</v>
      </c>
      <c r="C550" s="204" t="s">
        <v>240</v>
      </c>
      <c r="D550" s="205">
        <v>0</v>
      </c>
      <c r="E550" s="205"/>
      <c r="F550" s="205">
        <v>0</v>
      </c>
      <c r="G550" s="205">
        <v>2011</v>
      </c>
      <c r="H550" s="205">
        <v>2015</v>
      </c>
      <c r="I550" s="205" t="s">
        <v>265</v>
      </c>
      <c r="J550" s="205" t="s">
        <v>266</v>
      </c>
      <c r="K550" s="205" t="s">
        <v>266</v>
      </c>
      <c r="L550" s="205" t="s">
        <v>266</v>
      </c>
    </row>
    <row r="551" spans="1:12" s="198" customFormat="1" ht="45" x14ac:dyDescent="0.25">
      <c r="A551" s="194">
        <f t="shared" si="8"/>
        <v>536</v>
      </c>
      <c r="B551" s="203" t="s">
        <v>569</v>
      </c>
      <c r="C551" s="204" t="s">
        <v>240</v>
      </c>
      <c r="D551" s="205">
        <v>0</v>
      </c>
      <c r="E551" s="205"/>
      <c r="F551" s="205">
        <v>0</v>
      </c>
      <c r="G551" s="205">
        <v>2011</v>
      </c>
      <c r="H551" s="205">
        <v>2015</v>
      </c>
      <c r="I551" s="205" t="s">
        <v>265</v>
      </c>
      <c r="J551" s="205" t="s">
        <v>266</v>
      </c>
      <c r="K551" s="205" t="s">
        <v>266</v>
      </c>
      <c r="L551" s="205" t="s">
        <v>266</v>
      </c>
    </row>
    <row r="552" spans="1:12" s="198" customFormat="1" ht="45" x14ac:dyDescent="0.25">
      <c r="A552" s="194">
        <f t="shared" si="8"/>
        <v>537</v>
      </c>
      <c r="B552" s="203" t="s">
        <v>1581</v>
      </c>
      <c r="C552" s="204" t="s">
        <v>240</v>
      </c>
      <c r="D552" s="205">
        <v>0</v>
      </c>
      <c r="E552" s="205"/>
      <c r="F552" s="205">
        <v>0</v>
      </c>
      <c r="G552" s="205">
        <v>2011</v>
      </c>
      <c r="H552" s="205">
        <v>2015</v>
      </c>
      <c r="I552" s="205" t="s">
        <v>265</v>
      </c>
      <c r="J552" s="205" t="s">
        <v>266</v>
      </c>
      <c r="K552" s="205" t="s">
        <v>266</v>
      </c>
      <c r="L552" s="205" t="s">
        <v>266</v>
      </c>
    </row>
    <row r="553" spans="1:12" s="198" customFormat="1" ht="45" x14ac:dyDescent="0.25">
      <c r="A553" s="194">
        <f t="shared" si="8"/>
        <v>538</v>
      </c>
      <c r="B553" s="203" t="s">
        <v>1582</v>
      </c>
      <c r="C553" s="204" t="s">
        <v>240</v>
      </c>
      <c r="D553" s="205">
        <v>0</v>
      </c>
      <c r="E553" s="205"/>
      <c r="F553" s="205">
        <v>0</v>
      </c>
      <c r="G553" s="205">
        <v>2011</v>
      </c>
      <c r="H553" s="205">
        <v>2015</v>
      </c>
      <c r="I553" s="205" t="s">
        <v>265</v>
      </c>
      <c r="J553" s="205" t="s">
        <v>266</v>
      </c>
      <c r="K553" s="205" t="s">
        <v>266</v>
      </c>
      <c r="L553" s="205" t="s">
        <v>266</v>
      </c>
    </row>
    <row r="554" spans="1:12" s="198" customFormat="1" ht="45" x14ac:dyDescent="0.25">
      <c r="A554" s="194">
        <f t="shared" si="8"/>
        <v>539</v>
      </c>
      <c r="B554" s="203" t="s">
        <v>1583</v>
      </c>
      <c r="C554" s="204" t="s">
        <v>240</v>
      </c>
      <c r="D554" s="205">
        <v>0</v>
      </c>
      <c r="E554" s="205"/>
      <c r="F554" s="205">
        <v>0</v>
      </c>
      <c r="G554" s="205">
        <v>2011</v>
      </c>
      <c r="H554" s="205">
        <v>2015</v>
      </c>
      <c r="I554" s="205" t="s">
        <v>265</v>
      </c>
      <c r="J554" s="205" t="s">
        <v>266</v>
      </c>
      <c r="K554" s="205" t="s">
        <v>266</v>
      </c>
      <c r="L554" s="205" t="s">
        <v>266</v>
      </c>
    </row>
    <row r="555" spans="1:12" s="198" customFormat="1" ht="45" x14ac:dyDescent="0.25">
      <c r="A555" s="194">
        <f t="shared" si="8"/>
        <v>540</v>
      </c>
      <c r="B555" s="203" t="s">
        <v>1584</v>
      </c>
      <c r="C555" s="204" t="s">
        <v>240</v>
      </c>
      <c r="D555" s="205">
        <v>0</v>
      </c>
      <c r="E555" s="205"/>
      <c r="F555" s="205">
        <v>0</v>
      </c>
      <c r="G555" s="205">
        <v>2011</v>
      </c>
      <c r="H555" s="205">
        <v>2015</v>
      </c>
      <c r="I555" s="205" t="s">
        <v>265</v>
      </c>
      <c r="J555" s="205" t="s">
        <v>266</v>
      </c>
      <c r="K555" s="205" t="s">
        <v>266</v>
      </c>
      <c r="L555" s="205" t="s">
        <v>266</v>
      </c>
    </row>
    <row r="556" spans="1:12" s="198" customFormat="1" ht="45" x14ac:dyDescent="0.25">
      <c r="A556" s="194">
        <f t="shared" si="8"/>
        <v>541</v>
      </c>
      <c r="B556" s="203" t="s">
        <v>1585</v>
      </c>
      <c r="C556" s="204" t="s">
        <v>240</v>
      </c>
      <c r="D556" s="205">
        <v>0</v>
      </c>
      <c r="E556" s="205"/>
      <c r="F556" s="205">
        <v>0</v>
      </c>
      <c r="G556" s="205">
        <v>2011</v>
      </c>
      <c r="H556" s="205">
        <v>2015</v>
      </c>
      <c r="I556" s="205" t="s">
        <v>265</v>
      </c>
      <c r="J556" s="205" t="s">
        <v>266</v>
      </c>
      <c r="K556" s="205" t="s">
        <v>266</v>
      </c>
      <c r="L556" s="205" t="s">
        <v>266</v>
      </c>
    </row>
    <row r="557" spans="1:12" s="198" customFormat="1" ht="45" x14ac:dyDescent="0.25">
      <c r="A557" s="194">
        <f t="shared" si="8"/>
        <v>542</v>
      </c>
      <c r="B557" s="203" t="s">
        <v>577</v>
      </c>
      <c r="C557" s="204" t="s">
        <v>240</v>
      </c>
      <c r="D557" s="205">
        <v>0</v>
      </c>
      <c r="E557" s="205"/>
      <c r="F557" s="205">
        <v>0</v>
      </c>
      <c r="G557" s="205">
        <v>2011</v>
      </c>
      <c r="H557" s="205">
        <v>2015</v>
      </c>
      <c r="I557" s="205" t="s">
        <v>265</v>
      </c>
      <c r="J557" s="205" t="s">
        <v>266</v>
      </c>
      <c r="K557" s="205" t="s">
        <v>266</v>
      </c>
      <c r="L557" s="205" t="s">
        <v>266</v>
      </c>
    </row>
    <row r="558" spans="1:12" s="198" customFormat="1" ht="45" x14ac:dyDescent="0.25">
      <c r="A558" s="194">
        <f t="shared" si="8"/>
        <v>543</v>
      </c>
      <c r="B558" s="203" t="s">
        <v>570</v>
      </c>
      <c r="C558" s="204" t="s">
        <v>240</v>
      </c>
      <c r="D558" s="205">
        <v>0</v>
      </c>
      <c r="E558" s="205"/>
      <c r="F558" s="205">
        <v>0</v>
      </c>
      <c r="G558" s="205">
        <v>2011</v>
      </c>
      <c r="H558" s="205">
        <v>2015</v>
      </c>
      <c r="I558" s="205" t="s">
        <v>265</v>
      </c>
      <c r="J558" s="205" t="s">
        <v>266</v>
      </c>
      <c r="K558" s="205" t="s">
        <v>266</v>
      </c>
      <c r="L558" s="205" t="s">
        <v>266</v>
      </c>
    </row>
    <row r="559" spans="1:12" s="198" customFormat="1" ht="75" x14ac:dyDescent="0.25">
      <c r="A559" s="194">
        <f t="shared" si="8"/>
        <v>544</v>
      </c>
      <c r="B559" s="203" t="s">
        <v>597</v>
      </c>
      <c r="C559" s="204" t="s">
        <v>240</v>
      </c>
      <c r="D559" s="205">
        <v>0</v>
      </c>
      <c r="E559" s="205"/>
      <c r="F559" s="205">
        <v>0</v>
      </c>
      <c r="G559" s="205">
        <v>2015</v>
      </c>
      <c r="H559" s="205">
        <v>2015</v>
      </c>
      <c r="I559" s="205" t="s">
        <v>265</v>
      </c>
      <c r="J559" s="205" t="s">
        <v>266</v>
      </c>
      <c r="K559" s="205" t="s">
        <v>266</v>
      </c>
      <c r="L559" s="205" t="s">
        <v>266</v>
      </c>
    </row>
    <row r="560" spans="1:12" s="198" customFormat="1" ht="45" x14ac:dyDescent="0.25">
      <c r="A560" s="194">
        <f t="shared" si="8"/>
        <v>545</v>
      </c>
      <c r="B560" s="203" t="s">
        <v>600</v>
      </c>
      <c r="C560" s="204" t="s">
        <v>240</v>
      </c>
      <c r="D560" s="205">
        <v>0</v>
      </c>
      <c r="E560" s="205"/>
      <c r="F560" s="205">
        <v>0</v>
      </c>
      <c r="G560" s="205">
        <v>2014</v>
      </c>
      <c r="H560" s="205">
        <v>2015</v>
      </c>
      <c r="I560" s="205" t="s">
        <v>265</v>
      </c>
      <c r="J560" s="205" t="s">
        <v>266</v>
      </c>
      <c r="K560" s="205" t="s">
        <v>266</v>
      </c>
      <c r="L560" s="205" t="s">
        <v>266</v>
      </c>
    </row>
    <row r="561" spans="1:12" s="198" customFormat="1" ht="75" x14ac:dyDescent="0.25">
      <c r="A561" s="194">
        <f t="shared" si="8"/>
        <v>546</v>
      </c>
      <c r="B561" s="203" t="s">
        <v>601</v>
      </c>
      <c r="C561" s="204" t="s">
        <v>240</v>
      </c>
      <c r="D561" s="205">
        <v>0</v>
      </c>
      <c r="E561" s="205"/>
      <c r="F561" s="205">
        <v>0</v>
      </c>
      <c r="G561" s="205">
        <v>2013</v>
      </c>
      <c r="H561" s="205">
        <v>2014</v>
      </c>
      <c r="I561" s="205" t="s">
        <v>265</v>
      </c>
      <c r="J561" s="205" t="s">
        <v>266</v>
      </c>
      <c r="K561" s="205" t="s">
        <v>266</v>
      </c>
      <c r="L561" s="205" t="s">
        <v>266</v>
      </c>
    </row>
    <row r="562" spans="1:12" s="198" customFormat="1" ht="105" x14ac:dyDescent="0.25">
      <c r="A562" s="194">
        <f t="shared" si="8"/>
        <v>547</v>
      </c>
      <c r="B562" s="203" t="s">
        <v>607</v>
      </c>
      <c r="C562" s="204" t="s">
        <v>240</v>
      </c>
      <c r="D562" s="205">
        <v>0</v>
      </c>
      <c r="E562" s="205"/>
      <c r="F562" s="205">
        <v>1.54</v>
      </c>
      <c r="G562" s="205">
        <v>2015</v>
      </c>
      <c r="H562" s="205">
        <v>2015</v>
      </c>
      <c r="I562" s="205" t="s">
        <v>265</v>
      </c>
      <c r="J562" s="205" t="s">
        <v>266</v>
      </c>
      <c r="K562" s="205" t="s">
        <v>266</v>
      </c>
      <c r="L562" s="205" t="s">
        <v>266</v>
      </c>
    </row>
    <row r="563" spans="1:12" s="198" customFormat="1" ht="60" x14ac:dyDescent="0.25">
      <c r="A563" s="194">
        <f t="shared" si="8"/>
        <v>548</v>
      </c>
      <c r="B563" s="203" t="s">
        <v>609</v>
      </c>
      <c r="C563" s="204" t="s">
        <v>240</v>
      </c>
      <c r="D563" s="205">
        <v>0</v>
      </c>
      <c r="E563" s="205"/>
      <c r="F563" s="205">
        <v>0</v>
      </c>
      <c r="G563" s="205">
        <v>2015</v>
      </c>
      <c r="H563" s="205">
        <v>2015</v>
      </c>
      <c r="I563" s="205" t="s">
        <v>265</v>
      </c>
      <c r="J563" s="205" t="s">
        <v>266</v>
      </c>
      <c r="K563" s="205" t="s">
        <v>266</v>
      </c>
      <c r="L563" s="205" t="s">
        <v>266</v>
      </c>
    </row>
    <row r="564" spans="1:12" s="198" customFormat="1" ht="90" x14ac:dyDescent="0.25">
      <c r="A564" s="194">
        <f t="shared" si="8"/>
        <v>549</v>
      </c>
      <c r="B564" s="203" t="s">
        <v>610</v>
      </c>
      <c r="C564" s="204" t="s">
        <v>240</v>
      </c>
      <c r="D564" s="205">
        <v>0</v>
      </c>
      <c r="E564" s="205"/>
      <c r="F564" s="205">
        <v>0</v>
      </c>
      <c r="G564" s="205">
        <v>2015</v>
      </c>
      <c r="H564" s="205">
        <v>2015</v>
      </c>
      <c r="I564" s="205" t="s">
        <v>265</v>
      </c>
      <c r="J564" s="205" t="s">
        <v>266</v>
      </c>
      <c r="K564" s="205" t="s">
        <v>266</v>
      </c>
      <c r="L564" s="205" t="s">
        <v>266</v>
      </c>
    </row>
    <row r="565" spans="1:12" s="198" customFormat="1" ht="90" x14ac:dyDescent="0.25">
      <c r="A565" s="194">
        <f t="shared" si="8"/>
        <v>550</v>
      </c>
      <c r="B565" s="203" t="s">
        <v>611</v>
      </c>
      <c r="C565" s="204" t="s">
        <v>240</v>
      </c>
      <c r="D565" s="205">
        <v>0</v>
      </c>
      <c r="E565" s="205"/>
      <c r="F565" s="205">
        <v>0</v>
      </c>
      <c r="G565" s="205">
        <v>2015</v>
      </c>
      <c r="H565" s="205">
        <v>2015</v>
      </c>
      <c r="I565" s="205" t="s">
        <v>265</v>
      </c>
      <c r="J565" s="205" t="s">
        <v>266</v>
      </c>
      <c r="K565" s="205" t="s">
        <v>266</v>
      </c>
      <c r="L565" s="205" t="s">
        <v>266</v>
      </c>
    </row>
    <row r="566" spans="1:12" s="198" customFormat="1" ht="105" x14ac:dyDescent="0.25">
      <c r="A566" s="194">
        <f t="shared" si="8"/>
        <v>551</v>
      </c>
      <c r="B566" s="203" t="s">
        <v>612</v>
      </c>
      <c r="C566" s="204" t="s">
        <v>240</v>
      </c>
      <c r="D566" s="205">
        <v>0</v>
      </c>
      <c r="E566" s="205"/>
      <c r="F566" s="205">
        <v>0</v>
      </c>
      <c r="G566" s="205">
        <v>2015</v>
      </c>
      <c r="H566" s="205">
        <v>2015</v>
      </c>
      <c r="I566" s="205" t="s">
        <v>265</v>
      </c>
      <c r="J566" s="205" t="s">
        <v>266</v>
      </c>
      <c r="K566" s="205" t="s">
        <v>266</v>
      </c>
      <c r="L566" s="205" t="s">
        <v>266</v>
      </c>
    </row>
    <row r="567" spans="1:12" s="198" customFormat="1" ht="75" x14ac:dyDescent="0.25">
      <c r="A567" s="194">
        <f t="shared" si="8"/>
        <v>552</v>
      </c>
      <c r="B567" s="203" t="s">
        <v>627</v>
      </c>
      <c r="C567" s="204" t="s">
        <v>240</v>
      </c>
      <c r="D567" s="205">
        <v>0</v>
      </c>
      <c r="E567" s="205"/>
      <c r="F567" s="205">
        <v>0</v>
      </c>
      <c r="G567" s="205">
        <v>2015</v>
      </c>
      <c r="H567" s="205">
        <v>2015</v>
      </c>
      <c r="I567" s="205" t="s">
        <v>375</v>
      </c>
      <c r="J567" s="205" t="s">
        <v>266</v>
      </c>
      <c r="K567" s="205" t="s">
        <v>266</v>
      </c>
      <c r="L567" s="205" t="s">
        <v>266</v>
      </c>
    </row>
    <row r="568" spans="1:12" s="198" customFormat="1" ht="75" x14ac:dyDescent="0.25">
      <c r="A568" s="194">
        <f t="shared" si="8"/>
        <v>553</v>
      </c>
      <c r="B568" s="203" t="s">
        <v>628</v>
      </c>
      <c r="C568" s="204" t="s">
        <v>240</v>
      </c>
      <c r="D568" s="205">
        <v>0</v>
      </c>
      <c r="E568" s="205"/>
      <c r="F568" s="205">
        <v>0</v>
      </c>
      <c r="G568" s="205">
        <v>2015</v>
      </c>
      <c r="H568" s="205">
        <v>2015</v>
      </c>
      <c r="I568" s="205" t="s">
        <v>265</v>
      </c>
      <c r="J568" s="205" t="s">
        <v>266</v>
      </c>
      <c r="K568" s="205" t="s">
        <v>266</v>
      </c>
      <c r="L568" s="205" t="s">
        <v>266</v>
      </c>
    </row>
    <row r="569" spans="1:12" s="198" customFormat="1" ht="75" x14ac:dyDescent="0.25">
      <c r="A569" s="194">
        <f t="shared" si="8"/>
        <v>554</v>
      </c>
      <c r="B569" s="203" t="s">
        <v>634</v>
      </c>
      <c r="C569" s="204" t="s">
        <v>240</v>
      </c>
      <c r="D569" s="205">
        <v>1.5049999999999999</v>
      </c>
      <c r="E569" s="205"/>
      <c r="F569" s="205">
        <v>34.925000000000004</v>
      </c>
      <c r="G569" s="205">
        <v>2013</v>
      </c>
      <c r="H569" s="205">
        <v>2020</v>
      </c>
      <c r="I569" s="205" t="s">
        <v>265</v>
      </c>
      <c r="J569" s="205" t="s">
        <v>266</v>
      </c>
      <c r="K569" s="205" t="s">
        <v>266</v>
      </c>
      <c r="L569" s="205" t="s">
        <v>266</v>
      </c>
    </row>
    <row r="570" spans="1:12" s="198" customFormat="1" ht="75" x14ac:dyDescent="0.25">
      <c r="A570" s="194">
        <f t="shared" si="8"/>
        <v>555</v>
      </c>
      <c r="B570" s="203" t="s">
        <v>648</v>
      </c>
      <c r="C570" s="204" t="s">
        <v>240</v>
      </c>
      <c r="D570" s="205">
        <v>1.1850000000000001</v>
      </c>
      <c r="E570" s="205"/>
      <c r="F570" s="205">
        <v>87.167000000000002</v>
      </c>
      <c r="G570" s="205">
        <v>2013</v>
      </c>
      <c r="H570" s="205">
        <v>2020</v>
      </c>
      <c r="I570" s="205" t="s">
        <v>265</v>
      </c>
      <c r="J570" s="205" t="s">
        <v>266</v>
      </c>
      <c r="K570" s="205" t="s">
        <v>266</v>
      </c>
      <c r="L570" s="205" t="s">
        <v>266</v>
      </c>
    </row>
    <row r="571" spans="1:12" s="198" customFormat="1" ht="30" x14ac:dyDescent="0.25">
      <c r="A571" s="194">
        <f t="shared" si="8"/>
        <v>556</v>
      </c>
      <c r="B571" s="203" t="s">
        <v>700</v>
      </c>
      <c r="C571" s="204" t="s">
        <v>240</v>
      </c>
      <c r="D571" s="205">
        <v>0</v>
      </c>
      <c r="E571" s="205"/>
      <c r="F571" s="205">
        <v>3.157</v>
      </c>
      <c r="G571" s="205">
        <v>2013</v>
      </c>
      <c r="H571" s="205">
        <v>2015</v>
      </c>
      <c r="I571" s="205" t="s">
        <v>265</v>
      </c>
      <c r="J571" s="205" t="s">
        <v>266</v>
      </c>
      <c r="K571" s="205" t="s">
        <v>266</v>
      </c>
      <c r="L571" s="205" t="s">
        <v>266</v>
      </c>
    </row>
    <row r="572" spans="1:12" s="198" customFormat="1" ht="30" x14ac:dyDescent="0.25">
      <c r="A572" s="194">
        <f t="shared" si="8"/>
        <v>557</v>
      </c>
      <c r="B572" s="203" t="s">
        <v>701</v>
      </c>
      <c r="C572" s="204" t="s">
        <v>240</v>
      </c>
      <c r="D572" s="205">
        <v>0</v>
      </c>
      <c r="E572" s="205"/>
      <c r="F572" s="205">
        <v>3.7</v>
      </c>
      <c r="G572" s="205">
        <v>2013</v>
      </c>
      <c r="H572" s="205">
        <v>2015</v>
      </c>
      <c r="I572" s="205" t="s">
        <v>265</v>
      </c>
      <c r="J572" s="205" t="s">
        <v>266</v>
      </c>
      <c r="K572" s="205" t="s">
        <v>266</v>
      </c>
      <c r="L572" s="205" t="s">
        <v>266</v>
      </c>
    </row>
    <row r="573" spans="1:12" s="198" customFormat="1" ht="30" x14ac:dyDescent="0.25">
      <c r="A573" s="194">
        <f t="shared" si="8"/>
        <v>558</v>
      </c>
      <c r="B573" s="203" t="s">
        <v>702</v>
      </c>
      <c r="C573" s="204" t="s">
        <v>240</v>
      </c>
      <c r="D573" s="205">
        <v>0</v>
      </c>
      <c r="E573" s="205"/>
      <c r="F573" s="205">
        <v>8.25</v>
      </c>
      <c r="G573" s="205">
        <v>2013</v>
      </c>
      <c r="H573" s="205">
        <v>2015</v>
      </c>
      <c r="I573" s="205" t="s">
        <v>265</v>
      </c>
      <c r="J573" s="205" t="s">
        <v>266</v>
      </c>
      <c r="K573" s="205" t="s">
        <v>266</v>
      </c>
      <c r="L573" s="205" t="s">
        <v>266</v>
      </c>
    </row>
    <row r="574" spans="1:12" s="198" customFormat="1" ht="30" x14ac:dyDescent="0.25">
      <c r="A574" s="194">
        <f t="shared" si="8"/>
        <v>559</v>
      </c>
      <c r="B574" s="203" t="s">
        <v>703</v>
      </c>
      <c r="C574" s="204" t="s">
        <v>240</v>
      </c>
      <c r="D574" s="205">
        <v>0</v>
      </c>
      <c r="E574" s="205"/>
      <c r="F574" s="205">
        <v>0.245</v>
      </c>
      <c r="G574" s="205">
        <v>2013</v>
      </c>
      <c r="H574" s="205">
        <v>2014</v>
      </c>
      <c r="I574" s="205" t="s">
        <v>265</v>
      </c>
      <c r="J574" s="205" t="s">
        <v>266</v>
      </c>
      <c r="K574" s="205" t="s">
        <v>266</v>
      </c>
      <c r="L574" s="205" t="s">
        <v>266</v>
      </c>
    </row>
    <row r="575" spans="1:12" s="198" customFormat="1" ht="45" x14ac:dyDescent="0.25">
      <c r="A575" s="194">
        <f t="shared" si="8"/>
        <v>560</v>
      </c>
      <c r="B575" s="203" t="s">
        <v>704</v>
      </c>
      <c r="C575" s="204" t="s">
        <v>240</v>
      </c>
      <c r="D575" s="205">
        <v>0</v>
      </c>
      <c r="E575" s="205"/>
      <c r="F575" s="205">
        <v>0.63500000000000001</v>
      </c>
      <c r="G575" s="205">
        <v>2013</v>
      </c>
      <c r="H575" s="205">
        <v>2014</v>
      </c>
      <c r="I575" s="205" t="s">
        <v>265</v>
      </c>
      <c r="J575" s="205" t="s">
        <v>266</v>
      </c>
      <c r="K575" s="205" t="s">
        <v>266</v>
      </c>
      <c r="L575" s="205" t="s">
        <v>266</v>
      </c>
    </row>
    <row r="576" spans="1:12" s="198" customFormat="1" ht="30" x14ac:dyDescent="0.25">
      <c r="A576" s="194">
        <f t="shared" si="8"/>
        <v>561</v>
      </c>
      <c r="B576" s="203" t="s">
        <v>705</v>
      </c>
      <c r="C576" s="204" t="s">
        <v>240</v>
      </c>
      <c r="D576" s="205">
        <v>0</v>
      </c>
      <c r="E576" s="205"/>
      <c r="F576" s="205">
        <v>4.8000000000000001E-2</v>
      </c>
      <c r="G576" s="205">
        <v>2013</v>
      </c>
      <c r="H576" s="205">
        <v>2014</v>
      </c>
      <c r="I576" s="205" t="s">
        <v>265</v>
      </c>
      <c r="J576" s="205" t="s">
        <v>266</v>
      </c>
      <c r="K576" s="205" t="s">
        <v>266</v>
      </c>
      <c r="L576" s="205" t="s">
        <v>266</v>
      </c>
    </row>
    <row r="577" spans="1:12" s="198" customFormat="1" ht="30" x14ac:dyDescent="0.25">
      <c r="A577" s="194">
        <f t="shared" si="8"/>
        <v>562</v>
      </c>
      <c r="B577" s="203" t="s">
        <v>706</v>
      </c>
      <c r="C577" s="204" t="s">
        <v>240</v>
      </c>
      <c r="D577" s="205">
        <v>0</v>
      </c>
      <c r="E577" s="205"/>
      <c r="F577" s="205">
        <v>13.12</v>
      </c>
      <c r="G577" s="205">
        <v>2013</v>
      </c>
      <c r="H577" s="205">
        <v>2015</v>
      </c>
      <c r="I577" s="205" t="s">
        <v>265</v>
      </c>
      <c r="J577" s="205" t="s">
        <v>266</v>
      </c>
      <c r="K577" s="205" t="s">
        <v>266</v>
      </c>
      <c r="L577" s="205" t="s">
        <v>266</v>
      </c>
    </row>
    <row r="578" spans="1:12" s="198" customFormat="1" ht="30" x14ac:dyDescent="0.25">
      <c r="A578" s="194">
        <f t="shared" si="8"/>
        <v>563</v>
      </c>
      <c r="B578" s="203" t="s">
        <v>707</v>
      </c>
      <c r="C578" s="204" t="s">
        <v>240</v>
      </c>
      <c r="D578" s="205">
        <v>0</v>
      </c>
      <c r="E578" s="205"/>
      <c r="F578" s="205">
        <v>3.11</v>
      </c>
      <c r="G578" s="205">
        <v>2013</v>
      </c>
      <c r="H578" s="205">
        <v>2014</v>
      </c>
      <c r="I578" s="205" t="s">
        <v>265</v>
      </c>
      <c r="J578" s="205" t="s">
        <v>266</v>
      </c>
      <c r="K578" s="205" t="s">
        <v>266</v>
      </c>
      <c r="L578" s="205" t="s">
        <v>266</v>
      </c>
    </row>
    <row r="579" spans="1:12" s="198" customFormat="1" ht="45" x14ac:dyDescent="0.25">
      <c r="A579" s="194">
        <f t="shared" si="8"/>
        <v>564</v>
      </c>
      <c r="B579" s="203" t="s">
        <v>751</v>
      </c>
      <c r="C579" s="204" t="s">
        <v>240</v>
      </c>
      <c r="D579" s="205">
        <v>0</v>
      </c>
      <c r="E579" s="205"/>
      <c r="F579" s="205">
        <v>2.5499999999999998</v>
      </c>
      <c r="G579" s="205">
        <v>2013</v>
      </c>
      <c r="H579" s="205">
        <v>2015</v>
      </c>
      <c r="I579" s="205" t="s">
        <v>265</v>
      </c>
      <c r="J579" s="205" t="s">
        <v>266</v>
      </c>
      <c r="K579" s="205" t="s">
        <v>266</v>
      </c>
      <c r="L579" s="205" t="s">
        <v>266</v>
      </c>
    </row>
    <row r="580" spans="1:12" s="198" customFormat="1" ht="30" x14ac:dyDescent="0.25">
      <c r="A580" s="194">
        <f t="shared" si="8"/>
        <v>565</v>
      </c>
      <c r="B580" s="203" t="s">
        <v>752</v>
      </c>
      <c r="C580" s="204" t="s">
        <v>240</v>
      </c>
      <c r="D580" s="205">
        <v>0</v>
      </c>
      <c r="E580" s="205"/>
      <c r="F580" s="205">
        <v>2.5</v>
      </c>
      <c r="G580" s="205">
        <v>2014</v>
      </c>
      <c r="H580" s="205">
        <v>2015</v>
      </c>
      <c r="I580" s="205" t="s">
        <v>265</v>
      </c>
      <c r="J580" s="205" t="s">
        <v>266</v>
      </c>
      <c r="K580" s="205" t="s">
        <v>266</v>
      </c>
      <c r="L580" s="205" t="s">
        <v>266</v>
      </c>
    </row>
    <row r="581" spans="1:12" s="198" customFormat="1" ht="45" x14ac:dyDescent="0.25">
      <c r="A581" s="194">
        <f t="shared" si="8"/>
        <v>566</v>
      </c>
      <c r="B581" s="203" t="s">
        <v>753</v>
      </c>
      <c r="C581" s="204" t="s">
        <v>240</v>
      </c>
      <c r="D581" s="205">
        <v>0</v>
      </c>
      <c r="E581" s="205"/>
      <c r="F581" s="205">
        <v>4.3</v>
      </c>
      <c r="G581" s="205">
        <v>2013</v>
      </c>
      <c r="H581" s="205">
        <v>2015</v>
      </c>
      <c r="I581" s="205" t="s">
        <v>265</v>
      </c>
      <c r="J581" s="205" t="s">
        <v>266</v>
      </c>
      <c r="K581" s="205" t="s">
        <v>266</v>
      </c>
      <c r="L581" s="205" t="s">
        <v>266</v>
      </c>
    </row>
    <row r="582" spans="1:12" s="198" customFormat="1" ht="45" x14ac:dyDescent="0.25">
      <c r="A582" s="194">
        <f t="shared" si="8"/>
        <v>567</v>
      </c>
      <c r="B582" s="203" t="s">
        <v>754</v>
      </c>
      <c r="C582" s="204" t="s">
        <v>240</v>
      </c>
      <c r="D582" s="205">
        <v>0</v>
      </c>
      <c r="E582" s="205"/>
      <c r="F582" s="205">
        <v>1.01</v>
      </c>
      <c r="G582" s="205">
        <v>2013</v>
      </c>
      <c r="H582" s="205">
        <v>2014</v>
      </c>
      <c r="I582" s="205" t="s">
        <v>265</v>
      </c>
      <c r="J582" s="205" t="s">
        <v>266</v>
      </c>
      <c r="K582" s="205" t="s">
        <v>266</v>
      </c>
      <c r="L582" s="205" t="s">
        <v>266</v>
      </c>
    </row>
    <row r="583" spans="1:12" s="198" customFormat="1" ht="45" x14ac:dyDescent="0.25">
      <c r="A583" s="194">
        <f t="shared" si="8"/>
        <v>568</v>
      </c>
      <c r="B583" s="203" t="s">
        <v>755</v>
      </c>
      <c r="C583" s="204" t="s">
        <v>240</v>
      </c>
      <c r="D583" s="205">
        <v>0</v>
      </c>
      <c r="E583" s="205"/>
      <c r="F583" s="205">
        <v>2.4500000000000002</v>
      </c>
      <c r="G583" s="205">
        <v>2013</v>
      </c>
      <c r="H583" s="205">
        <v>2014</v>
      </c>
      <c r="I583" s="205" t="s">
        <v>265</v>
      </c>
      <c r="J583" s="205" t="s">
        <v>266</v>
      </c>
      <c r="K583" s="205" t="s">
        <v>266</v>
      </c>
      <c r="L583" s="205" t="s">
        <v>266</v>
      </c>
    </row>
    <row r="584" spans="1:12" s="198" customFormat="1" ht="45" x14ac:dyDescent="0.25">
      <c r="A584" s="194">
        <f t="shared" si="8"/>
        <v>569</v>
      </c>
      <c r="B584" s="203" t="s">
        <v>756</v>
      </c>
      <c r="C584" s="204" t="s">
        <v>240</v>
      </c>
      <c r="D584" s="205">
        <v>0</v>
      </c>
      <c r="E584" s="205"/>
      <c r="F584" s="205">
        <v>3.84</v>
      </c>
      <c r="G584" s="205">
        <v>2013</v>
      </c>
      <c r="H584" s="205">
        <v>2014</v>
      </c>
      <c r="I584" s="205" t="s">
        <v>265</v>
      </c>
      <c r="J584" s="205" t="s">
        <v>266</v>
      </c>
      <c r="K584" s="205" t="s">
        <v>266</v>
      </c>
      <c r="L584" s="205" t="s">
        <v>266</v>
      </c>
    </row>
    <row r="585" spans="1:12" s="198" customFormat="1" ht="45" x14ac:dyDescent="0.25">
      <c r="A585" s="194">
        <f t="shared" si="8"/>
        <v>570</v>
      </c>
      <c r="B585" s="203" t="s">
        <v>757</v>
      </c>
      <c r="C585" s="204" t="s">
        <v>240</v>
      </c>
      <c r="D585" s="205">
        <v>0</v>
      </c>
      <c r="E585" s="205"/>
      <c r="F585" s="205">
        <v>2.0750000000000002</v>
      </c>
      <c r="G585" s="205">
        <v>2013</v>
      </c>
      <c r="H585" s="205">
        <v>2014</v>
      </c>
      <c r="I585" s="205" t="s">
        <v>265</v>
      </c>
      <c r="J585" s="205" t="s">
        <v>266</v>
      </c>
      <c r="K585" s="205" t="s">
        <v>266</v>
      </c>
      <c r="L585" s="205" t="s">
        <v>266</v>
      </c>
    </row>
    <row r="586" spans="1:12" s="198" customFormat="1" ht="45" x14ac:dyDescent="0.25">
      <c r="A586" s="194">
        <f t="shared" si="8"/>
        <v>571</v>
      </c>
      <c r="B586" s="203" t="s">
        <v>758</v>
      </c>
      <c r="C586" s="204" t="s">
        <v>240</v>
      </c>
      <c r="D586" s="205">
        <v>0</v>
      </c>
      <c r="E586" s="205"/>
      <c r="F586" s="205">
        <v>2.0329999999999999</v>
      </c>
      <c r="G586" s="205">
        <v>2013</v>
      </c>
      <c r="H586" s="205">
        <v>2014</v>
      </c>
      <c r="I586" s="205" t="s">
        <v>265</v>
      </c>
      <c r="J586" s="205" t="s">
        <v>266</v>
      </c>
      <c r="K586" s="205" t="s">
        <v>266</v>
      </c>
      <c r="L586" s="205" t="s">
        <v>266</v>
      </c>
    </row>
    <row r="587" spans="1:12" s="198" customFormat="1" ht="45" x14ac:dyDescent="0.25">
      <c r="A587" s="194">
        <f t="shared" si="8"/>
        <v>572</v>
      </c>
      <c r="B587" s="203" t="s">
        <v>759</v>
      </c>
      <c r="C587" s="204" t="s">
        <v>240</v>
      </c>
      <c r="D587" s="205">
        <v>0</v>
      </c>
      <c r="E587" s="205"/>
      <c r="F587" s="205">
        <v>5</v>
      </c>
      <c r="G587" s="205">
        <v>2013</v>
      </c>
      <c r="H587" s="205">
        <v>2014</v>
      </c>
      <c r="I587" s="205" t="s">
        <v>265</v>
      </c>
      <c r="J587" s="205" t="s">
        <v>266</v>
      </c>
      <c r="K587" s="205" t="s">
        <v>266</v>
      </c>
      <c r="L587" s="205" t="s">
        <v>266</v>
      </c>
    </row>
    <row r="588" spans="1:12" s="198" customFormat="1" ht="45" x14ac:dyDescent="0.25">
      <c r="A588" s="194">
        <f t="shared" si="8"/>
        <v>573</v>
      </c>
      <c r="B588" s="203" t="s">
        <v>760</v>
      </c>
      <c r="C588" s="204" t="s">
        <v>240</v>
      </c>
      <c r="D588" s="205">
        <v>0</v>
      </c>
      <c r="E588" s="205"/>
      <c r="F588" s="205">
        <v>0.8</v>
      </c>
      <c r="G588" s="205">
        <v>2013</v>
      </c>
      <c r="H588" s="205">
        <v>2014</v>
      </c>
      <c r="I588" s="205" t="s">
        <v>265</v>
      </c>
      <c r="J588" s="205" t="s">
        <v>266</v>
      </c>
      <c r="K588" s="205" t="s">
        <v>266</v>
      </c>
      <c r="L588" s="205" t="s">
        <v>266</v>
      </c>
    </row>
    <row r="589" spans="1:12" s="198" customFormat="1" ht="45" x14ac:dyDescent="0.25">
      <c r="A589" s="194">
        <f t="shared" si="8"/>
        <v>574</v>
      </c>
      <c r="B589" s="203" t="s">
        <v>761</v>
      </c>
      <c r="C589" s="204" t="s">
        <v>240</v>
      </c>
      <c r="D589" s="205">
        <v>0</v>
      </c>
      <c r="E589" s="205"/>
      <c r="F589" s="205">
        <v>3.04</v>
      </c>
      <c r="G589" s="205">
        <v>2013</v>
      </c>
      <c r="H589" s="205">
        <v>2014</v>
      </c>
      <c r="I589" s="205" t="s">
        <v>265</v>
      </c>
      <c r="J589" s="205" t="s">
        <v>266</v>
      </c>
      <c r="K589" s="205" t="s">
        <v>266</v>
      </c>
      <c r="L589" s="205" t="s">
        <v>266</v>
      </c>
    </row>
    <row r="590" spans="1:12" s="198" customFormat="1" ht="45" x14ac:dyDescent="0.25">
      <c r="A590" s="194">
        <f t="shared" si="8"/>
        <v>575</v>
      </c>
      <c r="B590" s="203" t="s">
        <v>762</v>
      </c>
      <c r="C590" s="204" t="s">
        <v>240</v>
      </c>
      <c r="D590" s="205">
        <v>0</v>
      </c>
      <c r="E590" s="205"/>
      <c r="F590" s="205">
        <v>3.42</v>
      </c>
      <c r="G590" s="205">
        <v>2013</v>
      </c>
      <c r="H590" s="205">
        <v>2014</v>
      </c>
      <c r="I590" s="205" t="s">
        <v>265</v>
      </c>
      <c r="J590" s="205" t="s">
        <v>266</v>
      </c>
      <c r="K590" s="205" t="s">
        <v>266</v>
      </c>
      <c r="L590" s="205" t="s">
        <v>266</v>
      </c>
    </row>
    <row r="591" spans="1:12" s="198" customFormat="1" ht="30" x14ac:dyDescent="0.25">
      <c r="A591" s="194">
        <f t="shared" si="8"/>
        <v>576</v>
      </c>
      <c r="B591" s="203" t="s">
        <v>791</v>
      </c>
      <c r="C591" s="204" t="s">
        <v>240</v>
      </c>
      <c r="D591" s="205">
        <v>0.25</v>
      </c>
      <c r="E591" s="205"/>
      <c r="F591" s="205">
        <v>0</v>
      </c>
      <c r="G591" s="205">
        <v>2013</v>
      </c>
      <c r="H591" s="205">
        <v>2015</v>
      </c>
      <c r="I591" s="205" t="s">
        <v>265</v>
      </c>
      <c r="J591" s="205" t="s">
        <v>266</v>
      </c>
      <c r="K591" s="205" t="s">
        <v>266</v>
      </c>
      <c r="L591" s="205" t="s">
        <v>266</v>
      </c>
    </row>
    <row r="592" spans="1:12" s="198" customFormat="1" ht="60" x14ac:dyDescent="0.25">
      <c r="A592" s="194">
        <f t="shared" si="8"/>
        <v>577</v>
      </c>
      <c r="B592" s="203" t="s">
        <v>1126</v>
      </c>
      <c r="C592" s="204" t="s">
        <v>240</v>
      </c>
      <c r="D592" s="205">
        <v>50</v>
      </c>
      <c r="E592" s="205"/>
      <c r="F592" s="205">
        <v>0.7</v>
      </c>
      <c r="G592" s="205">
        <v>2011</v>
      </c>
      <c r="H592" s="205">
        <v>2019</v>
      </c>
      <c r="I592" s="205" t="s">
        <v>265</v>
      </c>
      <c r="J592" s="205" t="s">
        <v>265</v>
      </c>
      <c r="K592" s="205" t="s">
        <v>265</v>
      </c>
      <c r="L592" s="205" t="s">
        <v>265</v>
      </c>
    </row>
    <row r="593" spans="1:12" s="198" customFormat="1" ht="60" x14ac:dyDescent="0.25">
      <c r="A593" s="194">
        <f t="shared" si="8"/>
        <v>578</v>
      </c>
      <c r="B593" s="203" t="s">
        <v>1133</v>
      </c>
      <c r="C593" s="204" t="s">
        <v>240</v>
      </c>
      <c r="D593" s="205">
        <v>32</v>
      </c>
      <c r="E593" s="205"/>
      <c r="F593" s="205">
        <v>0.53</v>
      </c>
      <c r="G593" s="205">
        <v>2010</v>
      </c>
      <c r="H593" s="205">
        <v>2014</v>
      </c>
      <c r="I593" s="205" t="s">
        <v>265</v>
      </c>
      <c r="J593" s="205" t="s">
        <v>265</v>
      </c>
      <c r="K593" s="205" t="s">
        <v>265</v>
      </c>
      <c r="L593" s="205" t="s">
        <v>265</v>
      </c>
    </row>
    <row r="594" spans="1:12" s="198" customFormat="1" ht="60" x14ac:dyDescent="0.25">
      <c r="A594" s="194">
        <f t="shared" ref="A594:A657" si="9">A593+1</f>
        <v>579</v>
      </c>
      <c r="B594" s="203" t="s">
        <v>1586</v>
      </c>
      <c r="C594" s="204" t="s">
        <v>240</v>
      </c>
      <c r="D594" s="205">
        <v>0</v>
      </c>
      <c r="E594" s="205"/>
      <c r="F594" s="205">
        <v>0</v>
      </c>
      <c r="G594" s="205">
        <v>2014</v>
      </c>
      <c r="H594" s="205">
        <v>2015</v>
      </c>
      <c r="I594" s="205" t="s">
        <v>265</v>
      </c>
      <c r="J594" s="205" t="s">
        <v>266</v>
      </c>
      <c r="K594" s="205" t="s">
        <v>266</v>
      </c>
      <c r="L594" s="205" t="s">
        <v>266</v>
      </c>
    </row>
    <row r="595" spans="1:12" s="198" customFormat="1" ht="45" x14ac:dyDescent="0.25">
      <c r="A595" s="194">
        <f t="shared" si="9"/>
        <v>580</v>
      </c>
      <c r="B595" s="203" t="s">
        <v>1148</v>
      </c>
      <c r="C595" s="204" t="s">
        <v>240</v>
      </c>
      <c r="D595" s="205">
        <v>0</v>
      </c>
      <c r="E595" s="205"/>
      <c r="F595" s="205">
        <v>0</v>
      </c>
      <c r="G595" s="205">
        <v>2014</v>
      </c>
      <c r="H595" s="205">
        <v>2014</v>
      </c>
      <c r="I595" s="205" t="s">
        <v>265</v>
      </c>
      <c r="J595" s="205" t="s">
        <v>266</v>
      </c>
      <c r="K595" s="205" t="s">
        <v>266</v>
      </c>
      <c r="L595" s="205" t="s">
        <v>266</v>
      </c>
    </row>
    <row r="596" spans="1:12" s="198" customFormat="1" ht="30" x14ac:dyDescent="0.25">
      <c r="A596" s="194">
        <f t="shared" si="9"/>
        <v>581</v>
      </c>
      <c r="B596" s="203" t="s">
        <v>1149</v>
      </c>
      <c r="C596" s="204" t="s">
        <v>240</v>
      </c>
      <c r="D596" s="205">
        <v>0</v>
      </c>
      <c r="E596" s="205"/>
      <c r="F596" s="205">
        <v>0</v>
      </c>
      <c r="G596" s="205">
        <v>2014</v>
      </c>
      <c r="H596" s="205">
        <v>2014</v>
      </c>
      <c r="I596" s="205" t="s">
        <v>265</v>
      </c>
      <c r="J596" s="205" t="s">
        <v>266</v>
      </c>
      <c r="K596" s="205" t="s">
        <v>266</v>
      </c>
      <c r="L596" s="205" t="s">
        <v>266</v>
      </c>
    </row>
    <row r="597" spans="1:12" s="198" customFormat="1" ht="45" x14ac:dyDescent="0.25">
      <c r="A597" s="194">
        <f t="shared" si="9"/>
        <v>582</v>
      </c>
      <c r="B597" s="203" t="s">
        <v>1232</v>
      </c>
      <c r="C597" s="204" t="s">
        <v>240</v>
      </c>
      <c r="D597" s="205">
        <v>0.16</v>
      </c>
      <c r="E597" s="205"/>
      <c r="F597" s="205">
        <v>0</v>
      </c>
      <c r="G597" s="205">
        <v>2014</v>
      </c>
      <c r="H597" s="205">
        <v>2015</v>
      </c>
      <c r="I597" s="205" t="s">
        <v>265</v>
      </c>
      <c r="J597" s="205" t="s">
        <v>266</v>
      </c>
      <c r="K597" s="205" t="s">
        <v>266</v>
      </c>
      <c r="L597" s="205" t="s">
        <v>266</v>
      </c>
    </row>
    <row r="598" spans="1:12" s="198" customFormat="1" ht="60" x14ac:dyDescent="0.25">
      <c r="A598" s="194">
        <f t="shared" si="9"/>
        <v>583</v>
      </c>
      <c r="B598" s="203" t="s">
        <v>598</v>
      </c>
      <c r="C598" s="204" t="s">
        <v>240</v>
      </c>
      <c r="D598" s="205">
        <v>50</v>
      </c>
      <c r="E598" s="205"/>
      <c r="F598" s="205">
        <v>0</v>
      </c>
      <c r="G598" s="205">
        <v>2014</v>
      </c>
      <c r="H598" s="205">
        <v>2014</v>
      </c>
      <c r="I598" s="205" t="s">
        <v>265</v>
      </c>
      <c r="J598" s="205" t="s">
        <v>266</v>
      </c>
      <c r="K598" s="205" t="s">
        <v>266</v>
      </c>
      <c r="L598" s="205" t="s">
        <v>266</v>
      </c>
    </row>
    <row r="599" spans="1:12" s="198" customFormat="1" ht="60" x14ac:dyDescent="0.25">
      <c r="A599" s="194">
        <f t="shared" si="9"/>
        <v>584</v>
      </c>
      <c r="B599" s="203" t="s">
        <v>599</v>
      </c>
      <c r="C599" s="204" t="s">
        <v>240</v>
      </c>
      <c r="D599" s="205">
        <v>32</v>
      </c>
      <c r="E599" s="205"/>
      <c r="F599" s="205">
        <v>0</v>
      </c>
      <c r="G599" s="205">
        <v>2014</v>
      </c>
      <c r="H599" s="205">
        <v>2014</v>
      </c>
      <c r="I599" s="205" t="s">
        <v>265</v>
      </c>
      <c r="J599" s="205" t="s">
        <v>266</v>
      </c>
      <c r="K599" s="205" t="s">
        <v>266</v>
      </c>
      <c r="L599" s="205" t="s">
        <v>266</v>
      </c>
    </row>
    <row r="600" spans="1:12" s="198" customFormat="1" ht="45" x14ac:dyDescent="0.25">
      <c r="A600" s="194">
        <f t="shared" si="9"/>
        <v>585</v>
      </c>
      <c r="B600" s="203" t="s">
        <v>613</v>
      </c>
      <c r="C600" s="204" t="s">
        <v>240</v>
      </c>
      <c r="D600" s="205">
        <v>65</v>
      </c>
      <c r="E600" s="205"/>
      <c r="F600" s="205">
        <v>0</v>
      </c>
      <c r="G600" s="205">
        <v>2014</v>
      </c>
      <c r="H600" s="205">
        <v>2014</v>
      </c>
      <c r="I600" s="205" t="s">
        <v>265</v>
      </c>
      <c r="J600" s="205" t="s">
        <v>266</v>
      </c>
      <c r="K600" s="205" t="s">
        <v>266</v>
      </c>
      <c r="L600" s="205" t="s">
        <v>266</v>
      </c>
    </row>
    <row r="601" spans="1:12" s="198" customFormat="1" ht="60" x14ac:dyDescent="0.25">
      <c r="A601" s="194">
        <f t="shared" si="9"/>
        <v>586</v>
      </c>
      <c r="B601" s="203" t="s">
        <v>614</v>
      </c>
      <c r="C601" s="204" t="s">
        <v>240</v>
      </c>
      <c r="D601" s="205">
        <v>30</v>
      </c>
      <c r="E601" s="205"/>
      <c r="F601" s="205">
        <v>0</v>
      </c>
      <c r="G601" s="205">
        <v>2014</v>
      </c>
      <c r="H601" s="205">
        <v>2014</v>
      </c>
      <c r="I601" s="205" t="s">
        <v>265</v>
      </c>
      <c r="J601" s="205" t="s">
        <v>266</v>
      </c>
      <c r="K601" s="205" t="s">
        <v>266</v>
      </c>
      <c r="L601" s="205" t="s">
        <v>266</v>
      </c>
    </row>
    <row r="602" spans="1:12" s="198" customFormat="1" ht="45" x14ac:dyDescent="0.25">
      <c r="A602" s="194">
        <f t="shared" si="9"/>
        <v>587</v>
      </c>
      <c r="B602" s="203" t="s">
        <v>615</v>
      </c>
      <c r="C602" s="204" t="s">
        <v>240</v>
      </c>
      <c r="D602" s="205">
        <v>50</v>
      </c>
      <c r="E602" s="205"/>
      <c r="F602" s="205">
        <v>0</v>
      </c>
      <c r="G602" s="205">
        <v>2014</v>
      </c>
      <c r="H602" s="205">
        <v>2014</v>
      </c>
      <c r="I602" s="205" t="s">
        <v>265</v>
      </c>
      <c r="J602" s="205" t="s">
        <v>266</v>
      </c>
      <c r="K602" s="205" t="s">
        <v>266</v>
      </c>
      <c r="L602" s="205" t="s">
        <v>266</v>
      </c>
    </row>
    <row r="603" spans="1:12" s="198" customFormat="1" ht="45" x14ac:dyDescent="0.25">
      <c r="A603" s="194">
        <f t="shared" si="9"/>
        <v>588</v>
      </c>
      <c r="B603" s="203" t="s">
        <v>616</v>
      </c>
      <c r="C603" s="204" t="s">
        <v>240</v>
      </c>
      <c r="D603" s="205">
        <v>65</v>
      </c>
      <c r="E603" s="205"/>
      <c r="F603" s="205">
        <v>0</v>
      </c>
      <c r="G603" s="205">
        <v>2014</v>
      </c>
      <c r="H603" s="205">
        <v>2014</v>
      </c>
      <c r="I603" s="205" t="s">
        <v>265</v>
      </c>
      <c r="J603" s="205" t="s">
        <v>266</v>
      </c>
      <c r="K603" s="205" t="s">
        <v>266</v>
      </c>
      <c r="L603" s="205" t="s">
        <v>266</v>
      </c>
    </row>
    <row r="604" spans="1:12" s="198" customFormat="1" ht="30" x14ac:dyDescent="0.25">
      <c r="A604" s="194">
        <f t="shared" si="9"/>
        <v>589</v>
      </c>
      <c r="B604" s="203" t="s">
        <v>617</v>
      </c>
      <c r="C604" s="204" t="s">
        <v>240</v>
      </c>
      <c r="D604" s="205">
        <v>26</v>
      </c>
      <c r="E604" s="205"/>
      <c r="F604" s="205">
        <v>0</v>
      </c>
      <c r="G604" s="205">
        <v>2014</v>
      </c>
      <c r="H604" s="205">
        <v>2014</v>
      </c>
      <c r="I604" s="205" t="s">
        <v>265</v>
      </c>
      <c r="J604" s="205" t="s">
        <v>266</v>
      </c>
      <c r="K604" s="205" t="s">
        <v>266</v>
      </c>
      <c r="L604" s="205" t="s">
        <v>266</v>
      </c>
    </row>
    <row r="605" spans="1:12" s="198" customFormat="1" ht="45" x14ac:dyDescent="0.25">
      <c r="A605" s="194">
        <f t="shared" si="9"/>
        <v>590</v>
      </c>
      <c r="B605" s="203" t="s">
        <v>625</v>
      </c>
      <c r="C605" s="204" t="s">
        <v>240</v>
      </c>
      <c r="D605" s="205">
        <v>30</v>
      </c>
      <c r="E605" s="205"/>
      <c r="F605" s="205">
        <v>0</v>
      </c>
      <c r="G605" s="205">
        <v>2014</v>
      </c>
      <c r="H605" s="205">
        <v>2014</v>
      </c>
      <c r="I605" s="205" t="s">
        <v>265</v>
      </c>
      <c r="J605" s="205" t="s">
        <v>266</v>
      </c>
      <c r="K605" s="205" t="s">
        <v>266</v>
      </c>
      <c r="L605" s="205" t="s">
        <v>266</v>
      </c>
    </row>
    <row r="606" spans="1:12" s="198" customFormat="1" ht="45" x14ac:dyDescent="0.25">
      <c r="A606" s="194">
        <f t="shared" si="9"/>
        <v>591</v>
      </c>
      <c r="B606" s="203" t="s">
        <v>626</v>
      </c>
      <c r="C606" s="204" t="s">
        <v>240</v>
      </c>
      <c r="D606" s="205">
        <v>30</v>
      </c>
      <c r="E606" s="205"/>
      <c r="F606" s="205">
        <v>0</v>
      </c>
      <c r="G606" s="205">
        <v>2014</v>
      </c>
      <c r="H606" s="205">
        <v>2014</v>
      </c>
      <c r="I606" s="205" t="s">
        <v>265</v>
      </c>
      <c r="J606" s="205" t="s">
        <v>266</v>
      </c>
      <c r="K606" s="205" t="s">
        <v>266</v>
      </c>
      <c r="L606" s="205" t="s">
        <v>266</v>
      </c>
    </row>
    <row r="607" spans="1:12" s="198" customFormat="1" ht="45" x14ac:dyDescent="0.25">
      <c r="A607" s="194">
        <f t="shared" si="9"/>
        <v>592</v>
      </c>
      <c r="B607" s="203" t="s">
        <v>795</v>
      </c>
      <c r="C607" s="204" t="s">
        <v>240</v>
      </c>
      <c r="D607" s="205">
        <v>0</v>
      </c>
      <c r="E607" s="205"/>
      <c r="F607" s="205">
        <v>0</v>
      </c>
      <c r="G607" s="205">
        <v>2015</v>
      </c>
      <c r="H607" s="205">
        <v>2015</v>
      </c>
      <c r="I607" s="205" t="s">
        <v>266</v>
      </c>
      <c r="J607" s="205" t="s">
        <v>266</v>
      </c>
      <c r="K607" s="205" t="s">
        <v>266</v>
      </c>
      <c r="L607" s="205" t="s">
        <v>266</v>
      </c>
    </row>
    <row r="608" spans="1:12" s="198" customFormat="1" ht="75" x14ac:dyDescent="0.25">
      <c r="A608" s="194">
        <f t="shared" si="9"/>
        <v>593</v>
      </c>
      <c r="B608" s="203" t="s">
        <v>796</v>
      </c>
      <c r="C608" s="204" t="s">
        <v>240</v>
      </c>
      <c r="D608" s="205">
        <v>0</v>
      </c>
      <c r="E608" s="205"/>
      <c r="F608" s="205">
        <v>0</v>
      </c>
      <c r="G608" s="205">
        <v>2015</v>
      </c>
      <c r="H608" s="205">
        <v>2015</v>
      </c>
      <c r="I608" s="205" t="s">
        <v>266</v>
      </c>
      <c r="J608" s="205" t="s">
        <v>266</v>
      </c>
      <c r="K608" s="205" t="s">
        <v>266</v>
      </c>
      <c r="L608" s="205" t="s">
        <v>266</v>
      </c>
    </row>
    <row r="609" spans="1:12" s="198" customFormat="1" ht="75" x14ac:dyDescent="0.25">
      <c r="A609" s="194">
        <f t="shared" si="9"/>
        <v>594</v>
      </c>
      <c r="B609" s="203" t="s">
        <v>797</v>
      </c>
      <c r="C609" s="204" t="s">
        <v>240</v>
      </c>
      <c r="D609" s="205">
        <v>0</v>
      </c>
      <c r="E609" s="205"/>
      <c r="F609" s="205">
        <v>0</v>
      </c>
      <c r="G609" s="205">
        <v>2015</v>
      </c>
      <c r="H609" s="205">
        <v>2015</v>
      </c>
      <c r="I609" s="205" t="s">
        <v>266</v>
      </c>
      <c r="J609" s="205" t="s">
        <v>266</v>
      </c>
      <c r="K609" s="205" t="s">
        <v>266</v>
      </c>
      <c r="L609" s="205" t="s">
        <v>266</v>
      </c>
    </row>
    <row r="610" spans="1:12" s="198" customFormat="1" ht="60" x14ac:dyDescent="0.25">
      <c r="A610" s="194">
        <f t="shared" si="9"/>
        <v>595</v>
      </c>
      <c r="B610" s="203" t="s">
        <v>798</v>
      </c>
      <c r="C610" s="204" t="s">
        <v>240</v>
      </c>
      <c r="D610" s="205">
        <v>0</v>
      </c>
      <c r="E610" s="205"/>
      <c r="F610" s="205">
        <v>0</v>
      </c>
      <c r="G610" s="205">
        <v>2015</v>
      </c>
      <c r="H610" s="205">
        <v>2015</v>
      </c>
      <c r="I610" s="205" t="s">
        <v>266</v>
      </c>
      <c r="J610" s="205" t="s">
        <v>266</v>
      </c>
      <c r="K610" s="205" t="s">
        <v>266</v>
      </c>
      <c r="L610" s="205" t="s">
        <v>266</v>
      </c>
    </row>
    <row r="611" spans="1:12" s="198" customFormat="1" ht="60" x14ac:dyDescent="0.25">
      <c r="A611" s="194">
        <f t="shared" si="9"/>
        <v>596</v>
      </c>
      <c r="B611" s="203" t="s">
        <v>799</v>
      </c>
      <c r="C611" s="204" t="s">
        <v>240</v>
      </c>
      <c r="D611" s="205">
        <v>0</v>
      </c>
      <c r="E611" s="205"/>
      <c r="F611" s="205">
        <v>0</v>
      </c>
      <c r="G611" s="205">
        <v>2015</v>
      </c>
      <c r="H611" s="205">
        <v>2015</v>
      </c>
      <c r="I611" s="205" t="s">
        <v>266</v>
      </c>
      <c r="J611" s="205" t="s">
        <v>266</v>
      </c>
      <c r="K611" s="205" t="s">
        <v>266</v>
      </c>
      <c r="L611" s="205" t="s">
        <v>266</v>
      </c>
    </row>
    <row r="612" spans="1:12" s="198" customFormat="1" ht="60" x14ac:dyDescent="0.25">
      <c r="A612" s="194">
        <f t="shared" si="9"/>
        <v>597</v>
      </c>
      <c r="B612" s="203" t="s">
        <v>800</v>
      </c>
      <c r="C612" s="204" t="s">
        <v>240</v>
      </c>
      <c r="D612" s="205">
        <v>0</v>
      </c>
      <c r="E612" s="205"/>
      <c r="F612" s="205">
        <v>0</v>
      </c>
      <c r="G612" s="205">
        <v>2015</v>
      </c>
      <c r="H612" s="205">
        <v>2015</v>
      </c>
      <c r="I612" s="205" t="s">
        <v>266</v>
      </c>
      <c r="J612" s="205" t="s">
        <v>266</v>
      </c>
      <c r="K612" s="205" t="s">
        <v>266</v>
      </c>
      <c r="L612" s="205" t="s">
        <v>266</v>
      </c>
    </row>
    <row r="613" spans="1:12" s="198" customFormat="1" ht="60" x14ac:dyDescent="0.25">
      <c r="A613" s="194">
        <f t="shared" si="9"/>
        <v>598</v>
      </c>
      <c r="B613" s="203" t="s">
        <v>801</v>
      </c>
      <c r="C613" s="204" t="s">
        <v>240</v>
      </c>
      <c r="D613" s="205">
        <v>0</v>
      </c>
      <c r="E613" s="205"/>
      <c r="F613" s="205">
        <v>0</v>
      </c>
      <c r="G613" s="205">
        <v>2015</v>
      </c>
      <c r="H613" s="205">
        <v>2015</v>
      </c>
      <c r="I613" s="205" t="s">
        <v>266</v>
      </c>
      <c r="J613" s="205" t="s">
        <v>266</v>
      </c>
      <c r="K613" s="205" t="s">
        <v>266</v>
      </c>
      <c r="L613" s="205" t="s">
        <v>266</v>
      </c>
    </row>
    <row r="614" spans="1:12" s="198" customFormat="1" ht="45" x14ac:dyDescent="0.25">
      <c r="A614" s="194">
        <f t="shared" si="9"/>
        <v>599</v>
      </c>
      <c r="B614" s="203" t="s">
        <v>489</v>
      </c>
      <c r="C614" s="204" t="s">
        <v>241</v>
      </c>
      <c r="D614" s="205">
        <v>80</v>
      </c>
      <c r="E614" s="205"/>
      <c r="F614" s="205">
        <v>0</v>
      </c>
      <c r="G614" s="205">
        <v>2011</v>
      </c>
      <c r="H614" s="205">
        <v>2020</v>
      </c>
      <c r="I614" s="205" t="s">
        <v>265</v>
      </c>
      <c r="J614" s="205" t="s">
        <v>266</v>
      </c>
      <c r="K614" s="205" t="s">
        <v>266</v>
      </c>
      <c r="L614" s="205" t="s">
        <v>266</v>
      </c>
    </row>
    <row r="615" spans="1:12" s="198" customFormat="1" ht="60" x14ac:dyDescent="0.25">
      <c r="A615" s="194">
        <f t="shared" si="9"/>
        <v>600</v>
      </c>
      <c r="B615" s="203" t="s">
        <v>490</v>
      </c>
      <c r="C615" s="204" t="s">
        <v>241</v>
      </c>
      <c r="D615" s="205">
        <v>0</v>
      </c>
      <c r="E615" s="205"/>
      <c r="F615" s="205">
        <v>0</v>
      </c>
      <c r="G615" s="205">
        <v>2013</v>
      </c>
      <c r="H615" s="205">
        <v>2020</v>
      </c>
      <c r="I615" s="205" t="s">
        <v>265</v>
      </c>
      <c r="J615" s="205" t="s">
        <v>266</v>
      </c>
      <c r="K615" s="205" t="s">
        <v>266</v>
      </c>
      <c r="L615" s="205" t="s">
        <v>266</v>
      </c>
    </row>
    <row r="616" spans="1:12" s="198" customFormat="1" ht="105" x14ac:dyDescent="0.25">
      <c r="A616" s="194">
        <f t="shared" si="9"/>
        <v>601</v>
      </c>
      <c r="B616" s="203" t="s">
        <v>491</v>
      </c>
      <c r="C616" s="204" t="s">
        <v>241</v>
      </c>
      <c r="D616" s="205">
        <v>0</v>
      </c>
      <c r="E616" s="205"/>
      <c r="F616" s="205">
        <v>21.4</v>
      </c>
      <c r="G616" s="205">
        <v>2011</v>
      </c>
      <c r="H616" s="205">
        <v>2015</v>
      </c>
      <c r="I616" s="205" t="s">
        <v>265</v>
      </c>
      <c r="J616" s="205" t="s">
        <v>266</v>
      </c>
      <c r="K616" s="205" t="s">
        <v>266</v>
      </c>
      <c r="L616" s="205" t="s">
        <v>266</v>
      </c>
    </row>
    <row r="617" spans="1:12" s="198" customFormat="1" ht="60" x14ac:dyDescent="0.25">
      <c r="A617" s="194">
        <f t="shared" si="9"/>
        <v>602</v>
      </c>
      <c r="B617" s="203" t="s">
        <v>492</v>
      </c>
      <c r="C617" s="204" t="s">
        <v>241</v>
      </c>
      <c r="D617" s="205">
        <v>0</v>
      </c>
      <c r="E617" s="205"/>
      <c r="F617" s="205">
        <v>20.399999999999999</v>
      </c>
      <c r="G617" s="205">
        <v>2011</v>
      </c>
      <c r="H617" s="205">
        <v>2014</v>
      </c>
      <c r="I617" s="205" t="s">
        <v>265</v>
      </c>
      <c r="J617" s="205" t="s">
        <v>266</v>
      </c>
      <c r="K617" s="205" t="s">
        <v>266</v>
      </c>
      <c r="L617" s="205" t="s">
        <v>266</v>
      </c>
    </row>
    <row r="618" spans="1:12" s="198" customFormat="1" x14ac:dyDescent="0.25">
      <c r="A618" s="194">
        <f t="shared" si="9"/>
        <v>603</v>
      </c>
      <c r="B618" s="203" t="s">
        <v>493</v>
      </c>
      <c r="C618" s="204" t="s">
        <v>241</v>
      </c>
      <c r="D618" s="205">
        <v>0</v>
      </c>
      <c r="E618" s="205"/>
      <c r="F618" s="205">
        <v>0.3</v>
      </c>
      <c r="G618" s="205">
        <v>2005</v>
      </c>
      <c r="H618" s="205">
        <v>2015</v>
      </c>
      <c r="I618" s="205" t="s">
        <v>375</v>
      </c>
      <c r="J618" s="205" t="s">
        <v>266</v>
      </c>
      <c r="K618" s="205" t="s">
        <v>266</v>
      </c>
      <c r="L618" s="205" t="s">
        <v>266</v>
      </c>
    </row>
    <row r="619" spans="1:12" s="198" customFormat="1" ht="30" x14ac:dyDescent="0.25">
      <c r="A619" s="194">
        <f t="shared" si="9"/>
        <v>604</v>
      </c>
      <c r="B619" s="203" t="s">
        <v>494</v>
      </c>
      <c r="C619" s="204" t="s">
        <v>241</v>
      </c>
      <c r="D619" s="205">
        <v>0</v>
      </c>
      <c r="E619" s="205"/>
      <c r="F619" s="205">
        <v>17.5</v>
      </c>
      <c r="G619" s="205">
        <v>2011</v>
      </c>
      <c r="H619" s="205">
        <v>2014</v>
      </c>
      <c r="I619" s="205" t="s">
        <v>265</v>
      </c>
      <c r="J619" s="205" t="s">
        <v>266</v>
      </c>
      <c r="K619" s="205" t="s">
        <v>266</v>
      </c>
      <c r="L619" s="205" t="s">
        <v>266</v>
      </c>
    </row>
    <row r="620" spans="1:12" s="198" customFormat="1" ht="30" x14ac:dyDescent="0.25">
      <c r="A620" s="194">
        <f t="shared" si="9"/>
        <v>605</v>
      </c>
      <c r="B620" s="203" t="s">
        <v>495</v>
      </c>
      <c r="C620" s="204" t="s">
        <v>241</v>
      </c>
      <c r="D620" s="205">
        <v>0</v>
      </c>
      <c r="E620" s="205"/>
      <c r="F620" s="205">
        <v>0</v>
      </c>
      <c r="G620" s="205">
        <v>2012</v>
      </c>
      <c r="H620" s="205">
        <v>2016</v>
      </c>
      <c r="I620" s="205" t="s">
        <v>265</v>
      </c>
      <c r="J620" s="205" t="s">
        <v>266</v>
      </c>
      <c r="K620" s="205" t="s">
        <v>266</v>
      </c>
      <c r="L620" s="205" t="s">
        <v>266</v>
      </c>
    </row>
    <row r="621" spans="1:12" s="198" customFormat="1" ht="30" x14ac:dyDescent="0.25">
      <c r="A621" s="194">
        <f t="shared" si="9"/>
        <v>606</v>
      </c>
      <c r="B621" s="203" t="s">
        <v>496</v>
      </c>
      <c r="C621" s="204" t="s">
        <v>241</v>
      </c>
      <c r="D621" s="205">
        <v>0</v>
      </c>
      <c r="E621" s="205"/>
      <c r="F621" s="205">
        <v>0</v>
      </c>
      <c r="G621" s="205">
        <v>2005</v>
      </c>
      <c r="H621" s="205">
        <v>2015</v>
      </c>
      <c r="I621" s="205" t="s">
        <v>375</v>
      </c>
      <c r="J621" s="205" t="s">
        <v>266</v>
      </c>
      <c r="K621" s="205" t="s">
        <v>266</v>
      </c>
      <c r="L621" s="205" t="s">
        <v>266</v>
      </c>
    </row>
    <row r="622" spans="1:12" s="198" customFormat="1" ht="45" x14ac:dyDescent="0.25">
      <c r="A622" s="194">
        <f t="shared" si="9"/>
        <v>607</v>
      </c>
      <c r="B622" s="203" t="s">
        <v>497</v>
      </c>
      <c r="C622" s="204" t="s">
        <v>241</v>
      </c>
      <c r="D622" s="205">
        <v>0</v>
      </c>
      <c r="E622" s="205"/>
      <c r="F622" s="205">
        <v>0</v>
      </c>
      <c r="G622" s="205">
        <v>2013</v>
      </c>
      <c r="H622" s="205">
        <v>2020</v>
      </c>
      <c r="I622" s="205" t="s">
        <v>265</v>
      </c>
      <c r="J622" s="205" t="s">
        <v>265</v>
      </c>
      <c r="K622" s="205" t="s">
        <v>266</v>
      </c>
      <c r="L622" s="205" t="s">
        <v>266</v>
      </c>
    </row>
    <row r="623" spans="1:12" s="198" customFormat="1" ht="75" x14ac:dyDescent="0.25">
      <c r="A623" s="194">
        <f t="shared" si="9"/>
        <v>608</v>
      </c>
      <c r="B623" s="203" t="s">
        <v>498</v>
      </c>
      <c r="C623" s="204" t="s">
        <v>241</v>
      </c>
      <c r="D623" s="205">
        <v>0</v>
      </c>
      <c r="E623" s="205"/>
      <c r="F623" s="205">
        <v>4.99</v>
      </c>
      <c r="G623" s="205">
        <v>2014</v>
      </c>
      <c r="H623" s="205">
        <v>2018</v>
      </c>
      <c r="I623" s="205" t="s">
        <v>265</v>
      </c>
      <c r="J623" s="205" t="s">
        <v>266</v>
      </c>
      <c r="K623" s="205" t="s">
        <v>266</v>
      </c>
      <c r="L623" s="205" t="s">
        <v>266</v>
      </c>
    </row>
    <row r="624" spans="1:12" s="198" customFormat="1" ht="75" x14ac:dyDescent="0.25">
      <c r="A624" s="194">
        <f t="shared" si="9"/>
        <v>609</v>
      </c>
      <c r="B624" s="203" t="s">
        <v>499</v>
      </c>
      <c r="C624" s="204" t="s">
        <v>241</v>
      </c>
      <c r="D624" s="205">
        <v>0</v>
      </c>
      <c r="E624" s="205"/>
      <c r="F624" s="205">
        <v>4.3</v>
      </c>
      <c r="G624" s="205">
        <v>2014</v>
      </c>
      <c r="H624" s="205">
        <v>2018</v>
      </c>
      <c r="I624" s="205" t="s">
        <v>265</v>
      </c>
      <c r="J624" s="205" t="s">
        <v>266</v>
      </c>
      <c r="K624" s="205" t="s">
        <v>266</v>
      </c>
      <c r="L624" s="205" t="s">
        <v>266</v>
      </c>
    </row>
    <row r="625" spans="1:12" s="198" customFormat="1" ht="60" x14ac:dyDescent="0.25">
      <c r="A625" s="194">
        <f t="shared" si="9"/>
        <v>610</v>
      </c>
      <c r="B625" s="203" t="s">
        <v>500</v>
      </c>
      <c r="C625" s="204" t="s">
        <v>241</v>
      </c>
      <c r="D625" s="205">
        <v>0</v>
      </c>
      <c r="E625" s="205"/>
      <c r="F625" s="205">
        <v>0.13</v>
      </c>
      <c r="G625" s="205">
        <v>2014</v>
      </c>
      <c r="H625" s="205">
        <v>2014</v>
      </c>
      <c r="I625" s="205" t="s">
        <v>265</v>
      </c>
      <c r="J625" s="205" t="s">
        <v>266</v>
      </c>
      <c r="K625" s="205" t="s">
        <v>266</v>
      </c>
      <c r="L625" s="205" t="s">
        <v>266</v>
      </c>
    </row>
    <row r="626" spans="1:12" s="198" customFormat="1" ht="45" x14ac:dyDescent="0.25">
      <c r="A626" s="194">
        <f t="shared" si="9"/>
        <v>611</v>
      </c>
      <c r="B626" s="203" t="s">
        <v>501</v>
      </c>
      <c r="C626" s="204" t="s">
        <v>241</v>
      </c>
      <c r="D626" s="205">
        <v>0</v>
      </c>
      <c r="E626" s="205"/>
      <c r="F626" s="205">
        <v>0</v>
      </c>
      <c r="G626" s="205">
        <v>2014</v>
      </c>
      <c r="H626" s="205">
        <v>2014</v>
      </c>
      <c r="I626" s="205" t="s">
        <v>265</v>
      </c>
      <c r="J626" s="205" t="s">
        <v>266</v>
      </c>
      <c r="K626" s="205" t="s">
        <v>266</v>
      </c>
      <c r="L626" s="205" t="s">
        <v>266</v>
      </c>
    </row>
    <row r="627" spans="1:12" s="198" customFormat="1" ht="45" x14ac:dyDescent="0.25">
      <c r="A627" s="194">
        <f t="shared" si="9"/>
        <v>612</v>
      </c>
      <c r="B627" s="203" t="s">
        <v>502</v>
      </c>
      <c r="C627" s="204" t="s">
        <v>241</v>
      </c>
      <c r="D627" s="205">
        <v>0</v>
      </c>
      <c r="E627" s="205"/>
      <c r="F627" s="205">
        <v>1.1100000000000001</v>
      </c>
      <c r="G627" s="205">
        <v>2014</v>
      </c>
      <c r="H627" s="205">
        <v>2014</v>
      </c>
      <c r="I627" s="205" t="s">
        <v>265</v>
      </c>
      <c r="J627" s="205" t="s">
        <v>266</v>
      </c>
      <c r="K627" s="205" t="s">
        <v>266</v>
      </c>
      <c r="L627" s="205" t="s">
        <v>266</v>
      </c>
    </row>
    <row r="628" spans="1:12" s="198" customFormat="1" ht="60" x14ac:dyDescent="0.25">
      <c r="A628" s="194">
        <f t="shared" si="9"/>
        <v>613</v>
      </c>
      <c r="B628" s="203" t="s">
        <v>503</v>
      </c>
      <c r="C628" s="204" t="s">
        <v>241</v>
      </c>
      <c r="D628" s="205">
        <v>0</v>
      </c>
      <c r="E628" s="205"/>
      <c r="F628" s="205">
        <v>1</v>
      </c>
      <c r="G628" s="205">
        <v>2015</v>
      </c>
      <c r="H628" s="205">
        <v>2020</v>
      </c>
      <c r="I628" s="205" t="s">
        <v>265</v>
      </c>
      <c r="J628" s="205" t="s">
        <v>266</v>
      </c>
      <c r="K628" s="205" t="s">
        <v>266</v>
      </c>
      <c r="L628" s="205" t="s">
        <v>266</v>
      </c>
    </row>
    <row r="629" spans="1:12" s="198" customFormat="1" ht="60" x14ac:dyDescent="0.25">
      <c r="A629" s="194">
        <f t="shared" si="9"/>
        <v>614</v>
      </c>
      <c r="B629" s="203" t="s">
        <v>504</v>
      </c>
      <c r="C629" s="204" t="s">
        <v>241</v>
      </c>
      <c r="D629" s="205">
        <v>0</v>
      </c>
      <c r="E629" s="205"/>
      <c r="F629" s="205">
        <v>0</v>
      </c>
      <c r="G629" s="205">
        <v>2014</v>
      </c>
      <c r="H629" s="205">
        <v>2015</v>
      </c>
      <c r="I629" s="205" t="s">
        <v>265</v>
      </c>
      <c r="J629" s="205" t="s">
        <v>266</v>
      </c>
      <c r="K629" s="205" t="s">
        <v>266</v>
      </c>
      <c r="L629" s="205" t="s">
        <v>266</v>
      </c>
    </row>
    <row r="630" spans="1:12" s="198" customFormat="1" ht="90" x14ac:dyDescent="0.25">
      <c r="A630" s="194">
        <f t="shared" si="9"/>
        <v>615</v>
      </c>
      <c r="B630" s="203" t="s">
        <v>505</v>
      </c>
      <c r="C630" s="204" t="s">
        <v>241</v>
      </c>
      <c r="D630" s="205">
        <v>0</v>
      </c>
      <c r="E630" s="205"/>
      <c r="F630" s="205">
        <v>0</v>
      </c>
      <c r="G630" s="205">
        <v>2014</v>
      </c>
      <c r="H630" s="205">
        <v>2015</v>
      </c>
      <c r="I630" s="205" t="s">
        <v>265</v>
      </c>
      <c r="J630" s="205" t="s">
        <v>266</v>
      </c>
      <c r="K630" s="205" t="s">
        <v>266</v>
      </c>
      <c r="L630" s="205" t="s">
        <v>266</v>
      </c>
    </row>
    <row r="631" spans="1:12" s="198" customFormat="1" ht="120" x14ac:dyDescent="0.25">
      <c r="A631" s="194">
        <f t="shared" si="9"/>
        <v>616</v>
      </c>
      <c r="B631" s="203" t="s">
        <v>506</v>
      </c>
      <c r="C631" s="204" t="s">
        <v>241</v>
      </c>
      <c r="D631" s="205">
        <v>0</v>
      </c>
      <c r="E631" s="205"/>
      <c r="F631" s="205">
        <v>0</v>
      </c>
      <c r="G631" s="205">
        <v>2014</v>
      </c>
      <c r="H631" s="205">
        <v>2015</v>
      </c>
      <c r="I631" s="205" t="s">
        <v>265</v>
      </c>
      <c r="J631" s="205" t="s">
        <v>266</v>
      </c>
      <c r="K631" s="205" t="s">
        <v>266</v>
      </c>
      <c r="L631" s="205" t="s">
        <v>266</v>
      </c>
    </row>
    <row r="632" spans="1:12" s="198" customFormat="1" ht="60" x14ac:dyDescent="0.25">
      <c r="A632" s="194">
        <f t="shared" si="9"/>
        <v>617</v>
      </c>
      <c r="B632" s="203" t="s">
        <v>507</v>
      </c>
      <c r="C632" s="204" t="s">
        <v>241</v>
      </c>
      <c r="D632" s="205">
        <v>0</v>
      </c>
      <c r="E632" s="205"/>
      <c r="F632" s="205">
        <v>0</v>
      </c>
      <c r="G632" s="205">
        <v>2014</v>
      </c>
      <c r="H632" s="205">
        <v>2015</v>
      </c>
      <c r="I632" s="205" t="s">
        <v>265</v>
      </c>
      <c r="J632" s="205" t="s">
        <v>266</v>
      </c>
      <c r="K632" s="205" t="s">
        <v>266</v>
      </c>
      <c r="L632" s="205" t="s">
        <v>266</v>
      </c>
    </row>
    <row r="633" spans="1:12" s="198" customFormat="1" ht="60" x14ac:dyDescent="0.25">
      <c r="A633" s="194">
        <f t="shared" si="9"/>
        <v>618</v>
      </c>
      <c r="B633" s="203" t="s">
        <v>508</v>
      </c>
      <c r="C633" s="204" t="s">
        <v>241</v>
      </c>
      <c r="D633" s="205">
        <v>0</v>
      </c>
      <c r="E633" s="205"/>
      <c r="F633" s="205">
        <v>0</v>
      </c>
      <c r="G633" s="205">
        <v>2014</v>
      </c>
      <c r="H633" s="205">
        <v>2015</v>
      </c>
      <c r="I633" s="205" t="s">
        <v>265</v>
      </c>
      <c r="J633" s="205" t="s">
        <v>266</v>
      </c>
      <c r="K633" s="205" t="s">
        <v>266</v>
      </c>
      <c r="L633" s="205" t="s">
        <v>266</v>
      </c>
    </row>
    <row r="634" spans="1:12" s="198" customFormat="1" ht="45" x14ac:dyDescent="0.25">
      <c r="A634" s="194">
        <f t="shared" si="9"/>
        <v>619</v>
      </c>
      <c r="B634" s="203" t="s">
        <v>509</v>
      </c>
      <c r="C634" s="204" t="s">
        <v>241</v>
      </c>
      <c r="D634" s="205">
        <v>0</v>
      </c>
      <c r="E634" s="205"/>
      <c r="F634" s="205">
        <v>4.8</v>
      </c>
      <c r="G634" s="205">
        <v>2014</v>
      </c>
      <c r="H634" s="205">
        <v>2016</v>
      </c>
      <c r="I634" s="205" t="s">
        <v>265</v>
      </c>
      <c r="J634" s="205" t="s">
        <v>266</v>
      </c>
      <c r="K634" s="205" t="s">
        <v>266</v>
      </c>
      <c r="L634" s="205" t="s">
        <v>266</v>
      </c>
    </row>
    <row r="635" spans="1:12" s="198" customFormat="1" ht="45" x14ac:dyDescent="0.25">
      <c r="A635" s="194">
        <f t="shared" si="9"/>
        <v>620</v>
      </c>
      <c r="B635" s="203" t="s">
        <v>510</v>
      </c>
      <c r="C635" s="204" t="s">
        <v>241</v>
      </c>
      <c r="D635" s="205">
        <v>0</v>
      </c>
      <c r="E635" s="205"/>
      <c r="F635" s="205">
        <v>1.7</v>
      </c>
      <c r="G635" s="205">
        <v>2011</v>
      </c>
      <c r="H635" s="205">
        <v>2014</v>
      </c>
      <c r="I635" s="205" t="s">
        <v>265</v>
      </c>
      <c r="J635" s="205" t="s">
        <v>266</v>
      </c>
      <c r="K635" s="205" t="s">
        <v>266</v>
      </c>
      <c r="L635" s="205" t="s">
        <v>266</v>
      </c>
    </row>
    <row r="636" spans="1:12" s="198" customFormat="1" ht="30" x14ac:dyDescent="0.25">
      <c r="A636" s="194">
        <f t="shared" si="9"/>
        <v>621</v>
      </c>
      <c r="B636" s="203" t="s">
        <v>511</v>
      </c>
      <c r="C636" s="204" t="s">
        <v>241</v>
      </c>
      <c r="D636" s="205">
        <v>0</v>
      </c>
      <c r="E636" s="205"/>
      <c r="F636" s="205">
        <v>1.7</v>
      </c>
      <c r="G636" s="205">
        <v>2009</v>
      </c>
      <c r="H636" s="205">
        <v>2014</v>
      </c>
      <c r="I636" s="205" t="s">
        <v>265</v>
      </c>
      <c r="J636" s="205" t="s">
        <v>266</v>
      </c>
      <c r="K636" s="205" t="s">
        <v>266</v>
      </c>
      <c r="L636" s="205" t="s">
        <v>266</v>
      </c>
    </row>
    <row r="637" spans="1:12" s="198" customFormat="1" ht="45" x14ac:dyDescent="0.25">
      <c r="A637" s="194">
        <f t="shared" si="9"/>
        <v>622</v>
      </c>
      <c r="B637" s="203" t="s">
        <v>512</v>
      </c>
      <c r="C637" s="204" t="s">
        <v>241</v>
      </c>
      <c r="D637" s="205">
        <v>0</v>
      </c>
      <c r="E637" s="205"/>
      <c r="F637" s="205">
        <v>1.1200000000000001</v>
      </c>
      <c r="G637" s="205">
        <v>2011</v>
      </c>
      <c r="H637" s="205">
        <v>2014</v>
      </c>
      <c r="I637" s="205" t="s">
        <v>265</v>
      </c>
      <c r="J637" s="205" t="s">
        <v>266</v>
      </c>
      <c r="K637" s="205" t="s">
        <v>266</v>
      </c>
      <c r="L637" s="205" t="s">
        <v>266</v>
      </c>
    </row>
    <row r="638" spans="1:12" s="198" customFormat="1" ht="30" x14ac:dyDescent="0.25">
      <c r="A638" s="194">
        <f t="shared" si="9"/>
        <v>623</v>
      </c>
      <c r="B638" s="203" t="s">
        <v>513</v>
      </c>
      <c r="C638" s="204" t="s">
        <v>241</v>
      </c>
      <c r="D638" s="205">
        <v>0</v>
      </c>
      <c r="E638" s="205"/>
      <c r="F638" s="205">
        <v>1.05</v>
      </c>
      <c r="G638" s="205">
        <v>2011</v>
      </c>
      <c r="H638" s="205">
        <v>2014</v>
      </c>
      <c r="I638" s="205" t="s">
        <v>265</v>
      </c>
      <c r="J638" s="205" t="s">
        <v>266</v>
      </c>
      <c r="K638" s="205" t="s">
        <v>266</v>
      </c>
      <c r="L638" s="205" t="s">
        <v>266</v>
      </c>
    </row>
    <row r="639" spans="1:12" s="198" customFormat="1" ht="30" x14ac:dyDescent="0.25">
      <c r="A639" s="194">
        <f t="shared" si="9"/>
        <v>624</v>
      </c>
      <c r="B639" s="203" t="s">
        <v>514</v>
      </c>
      <c r="C639" s="204" t="s">
        <v>241</v>
      </c>
      <c r="D639" s="205">
        <v>0</v>
      </c>
      <c r="E639" s="205"/>
      <c r="F639" s="205">
        <v>2.5</v>
      </c>
      <c r="G639" s="205">
        <v>2011</v>
      </c>
      <c r="H639" s="205">
        <v>2015</v>
      </c>
      <c r="I639" s="205" t="s">
        <v>265</v>
      </c>
      <c r="J639" s="205" t="s">
        <v>266</v>
      </c>
      <c r="K639" s="205" t="s">
        <v>266</v>
      </c>
      <c r="L639" s="205" t="s">
        <v>266</v>
      </c>
    </row>
    <row r="640" spans="1:12" s="198" customFormat="1" ht="30" x14ac:dyDescent="0.25">
      <c r="A640" s="194">
        <f t="shared" si="9"/>
        <v>625</v>
      </c>
      <c r="B640" s="203" t="s">
        <v>515</v>
      </c>
      <c r="C640" s="204" t="s">
        <v>241</v>
      </c>
      <c r="D640" s="205">
        <v>0</v>
      </c>
      <c r="E640" s="205"/>
      <c r="F640" s="205">
        <v>0.9</v>
      </c>
      <c r="G640" s="205">
        <v>2011</v>
      </c>
      <c r="H640" s="205">
        <v>2014</v>
      </c>
      <c r="I640" s="205" t="s">
        <v>265</v>
      </c>
      <c r="J640" s="205" t="s">
        <v>266</v>
      </c>
      <c r="K640" s="205" t="s">
        <v>266</v>
      </c>
      <c r="L640" s="205" t="s">
        <v>266</v>
      </c>
    </row>
    <row r="641" spans="1:12" s="198" customFormat="1" ht="30" x14ac:dyDescent="0.25">
      <c r="A641" s="194">
        <f t="shared" si="9"/>
        <v>626</v>
      </c>
      <c r="B641" s="203" t="s">
        <v>516</v>
      </c>
      <c r="C641" s="204" t="s">
        <v>241</v>
      </c>
      <c r="D641" s="205">
        <v>0</v>
      </c>
      <c r="E641" s="205"/>
      <c r="F641" s="205">
        <v>0.96</v>
      </c>
      <c r="G641" s="205">
        <v>2011</v>
      </c>
      <c r="H641" s="205">
        <v>2014</v>
      </c>
      <c r="I641" s="205" t="s">
        <v>265</v>
      </c>
      <c r="J641" s="205" t="s">
        <v>266</v>
      </c>
      <c r="K641" s="205" t="s">
        <v>266</v>
      </c>
      <c r="L641" s="205" t="s">
        <v>266</v>
      </c>
    </row>
    <row r="642" spans="1:12" s="198" customFormat="1" ht="30" x14ac:dyDescent="0.25">
      <c r="A642" s="194">
        <f t="shared" si="9"/>
        <v>627</v>
      </c>
      <c r="B642" s="203" t="s">
        <v>517</v>
      </c>
      <c r="C642" s="204" t="s">
        <v>241</v>
      </c>
      <c r="D642" s="205">
        <v>0</v>
      </c>
      <c r="E642" s="205"/>
      <c r="F642" s="205">
        <v>2.8</v>
      </c>
      <c r="G642" s="205">
        <v>2011</v>
      </c>
      <c r="H642" s="205">
        <v>2015</v>
      </c>
      <c r="I642" s="205" t="s">
        <v>265</v>
      </c>
      <c r="J642" s="205" t="s">
        <v>266</v>
      </c>
      <c r="K642" s="205" t="s">
        <v>266</v>
      </c>
      <c r="L642" s="205" t="s">
        <v>266</v>
      </c>
    </row>
    <row r="643" spans="1:12" s="198" customFormat="1" ht="45" x14ac:dyDescent="0.25">
      <c r="A643" s="194">
        <f t="shared" si="9"/>
        <v>628</v>
      </c>
      <c r="B643" s="203" t="s">
        <v>518</v>
      </c>
      <c r="C643" s="204" t="s">
        <v>241</v>
      </c>
      <c r="D643" s="205">
        <v>0</v>
      </c>
      <c r="E643" s="205"/>
      <c r="F643" s="205">
        <v>5.7</v>
      </c>
      <c r="G643" s="205">
        <v>2011</v>
      </c>
      <c r="H643" s="205">
        <v>2014</v>
      </c>
      <c r="I643" s="205" t="s">
        <v>265</v>
      </c>
      <c r="J643" s="205" t="s">
        <v>266</v>
      </c>
      <c r="K643" s="205" t="s">
        <v>266</v>
      </c>
      <c r="L643" s="205" t="s">
        <v>266</v>
      </c>
    </row>
    <row r="644" spans="1:12" s="198" customFormat="1" ht="45" x14ac:dyDescent="0.25">
      <c r="A644" s="194">
        <f t="shared" si="9"/>
        <v>629</v>
      </c>
      <c r="B644" s="203" t="s">
        <v>519</v>
      </c>
      <c r="C644" s="204" t="s">
        <v>241</v>
      </c>
      <c r="D644" s="205">
        <v>0</v>
      </c>
      <c r="E644" s="205"/>
      <c r="F644" s="205">
        <v>2.4</v>
      </c>
      <c r="G644" s="205">
        <v>2012</v>
      </c>
      <c r="H644" s="205">
        <v>2014</v>
      </c>
      <c r="I644" s="205" t="s">
        <v>265</v>
      </c>
      <c r="J644" s="205" t="s">
        <v>266</v>
      </c>
      <c r="K644" s="205" t="s">
        <v>266</v>
      </c>
      <c r="L644" s="205" t="s">
        <v>266</v>
      </c>
    </row>
    <row r="645" spans="1:12" s="198" customFormat="1" ht="45" x14ac:dyDescent="0.25">
      <c r="A645" s="194">
        <f t="shared" si="9"/>
        <v>630</v>
      </c>
      <c r="B645" s="203" t="s">
        <v>520</v>
      </c>
      <c r="C645" s="204" t="s">
        <v>241</v>
      </c>
      <c r="D645" s="205">
        <v>0</v>
      </c>
      <c r="E645" s="205"/>
      <c r="F645" s="205">
        <v>4.96</v>
      </c>
      <c r="G645" s="205">
        <v>2012</v>
      </c>
      <c r="H645" s="205">
        <v>2014</v>
      </c>
      <c r="I645" s="205" t="s">
        <v>265</v>
      </c>
      <c r="J645" s="205" t="s">
        <v>266</v>
      </c>
      <c r="K645" s="205" t="s">
        <v>266</v>
      </c>
      <c r="L645" s="205" t="s">
        <v>266</v>
      </c>
    </row>
    <row r="646" spans="1:12" s="198" customFormat="1" ht="60" x14ac:dyDescent="0.25">
      <c r="A646" s="194">
        <f t="shared" si="9"/>
        <v>631</v>
      </c>
      <c r="B646" s="203" t="s">
        <v>521</v>
      </c>
      <c r="C646" s="204" t="s">
        <v>241</v>
      </c>
      <c r="D646" s="205">
        <v>0</v>
      </c>
      <c r="E646" s="205"/>
      <c r="F646" s="205">
        <v>5.38</v>
      </c>
      <c r="G646" s="205">
        <v>2014</v>
      </c>
      <c r="H646" s="205">
        <v>2019</v>
      </c>
      <c r="I646" s="205" t="s">
        <v>265</v>
      </c>
      <c r="J646" s="205" t="s">
        <v>266</v>
      </c>
      <c r="K646" s="205" t="s">
        <v>266</v>
      </c>
      <c r="L646" s="205" t="s">
        <v>266</v>
      </c>
    </row>
    <row r="647" spans="1:12" s="198" customFormat="1" ht="45" x14ac:dyDescent="0.25">
      <c r="A647" s="194">
        <f t="shared" si="9"/>
        <v>632</v>
      </c>
      <c r="B647" s="203" t="s">
        <v>522</v>
      </c>
      <c r="C647" s="204" t="s">
        <v>241</v>
      </c>
      <c r="D647" s="205">
        <v>0</v>
      </c>
      <c r="E647" s="205"/>
      <c r="F647" s="205">
        <v>26.030999999999999</v>
      </c>
      <c r="G647" s="205">
        <v>2013</v>
      </c>
      <c r="H647" s="205">
        <v>2014</v>
      </c>
      <c r="I647" s="205" t="s">
        <v>265</v>
      </c>
      <c r="J647" s="205" t="s">
        <v>266</v>
      </c>
      <c r="K647" s="205" t="s">
        <v>266</v>
      </c>
      <c r="L647" s="205" t="s">
        <v>266</v>
      </c>
    </row>
    <row r="648" spans="1:12" s="198" customFormat="1" ht="45" x14ac:dyDescent="0.25">
      <c r="A648" s="194">
        <f t="shared" si="9"/>
        <v>633</v>
      </c>
      <c r="B648" s="203" t="s">
        <v>523</v>
      </c>
      <c r="C648" s="204" t="s">
        <v>241</v>
      </c>
      <c r="D648" s="205">
        <v>0.63</v>
      </c>
      <c r="E648" s="205"/>
      <c r="F648" s="205">
        <v>0</v>
      </c>
      <c r="G648" s="205">
        <v>2014</v>
      </c>
      <c r="H648" s="205">
        <v>2014</v>
      </c>
      <c r="I648" s="205" t="s">
        <v>265</v>
      </c>
      <c r="J648" s="205" t="s">
        <v>266</v>
      </c>
      <c r="K648" s="205" t="s">
        <v>266</v>
      </c>
      <c r="L648" s="205" t="s">
        <v>266</v>
      </c>
    </row>
    <row r="649" spans="1:12" s="198" customFormat="1" ht="45" x14ac:dyDescent="0.25">
      <c r="A649" s="194">
        <f t="shared" si="9"/>
        <v>634</v>
      </c>
      <c r="B649" s="203" t="s">
        <v>524</v>
      </c>
      <c r="C649" s="204" t="s">
        <v>241</v>
      </c>
      <c r="D649" s="205">
        <v>0</v>
      </c>
      <c r="E649" s="205"/>
      <c r="F649" s="205">
        <v>0</v>
      </c>
      <c r="G649" s="205">
        <v>2013</v>
      </c>
      <c r="H649" s="205">
        <v>2014</v>
      </c>
      <c r="I649" s="205" t="s">
        <v>265</v>
      </c>
      <c r="J649" s="205" t="s">
        <v>266</v>
      </c>
      <c r="K649" s="205" t="s">
        <v>266</v>
      </c>
      <c r="L649" s="205" t="s">
        <v>266</v>
      </c>
    </row>
    <row r="650" spans="1:12" s="198" customFormat="1" ht="30" x14ac:dyDescent="0.25">
      <c r="A650" s="194">
        <f t="shared" si="9"/>
        <v>635</v>
      </c>
      <c r="B650" s="203" t="s">
        <v>525</v>
      </c>
      <c r="C650" s="204" t="s">
        <v>241</v>
      </c>
      <c r="D650" s="205">
        <v>0</v>
      </c>
      <c r="E650" s="205"/>
      <c r="F650" s="205">
        <v>0</v>
      </c>
      <c r="G650" s="205">
        <v>2014</v>
      </c>
      <c r="H650" s="205">
        <v>2014</v>
      </c>
      <c r="I650" s="205" t="s">
        <v>265</v>
      </c>
      <c r="J650" s="205" t="s">
        <v>266</v>
      </c>
      <c r="K650" s="205" t="s">
        <v>266</v>
      </c>
      <c r="L650" s="205" t="s">
        <v>266</v>
      </c>
    </row>
    <row r="651" spans="1:12" s="198" customFormat="1" ht="30" x14ac:dyDescent="0.25">
      <c r="A651" s="194">
        <f t="shared" si="9"/>
        <v>636</v>
      </c>
      <c r="B651" s="203" t="s">
        <v>389</v>
      </c>
      <c r="C651" s="204" t="s">
        <v>242</v>
      </c>
      <c r="D651" s="205">
        <v>40</v>
      </c>
      <c r="E651" s="205"/>
      <c r="F651" s="205">
        <v>0</v>
      </c>
      <c r="G651" s="205">
        <v>2011</v>
      </c>
      <c r="H651" s="205">
        <v>2018</v>
      </c>
      <c r="I651" s="205" t="s">
        <v>265</v>
      </c>
      <c r="J651" s="205" t="s">
        <v>265</v>
      </c>
      <c r="K651" s="205" t="s">
        <v>265</v>
      </c>
      <c r="L651" s="205" t="s">
        <v>265</v>
      </c>
    </row>
    <row r="652" spans="1:12" s="198" customFormat="1" ht="45" x14ac:dyDescent="0.25">
      <c r="A652" s="194">
        <f t="shared" si="9"/>
        <v>637</v>
      </c>
      <c r="B652" s="203" t="s">
        <v>390</v>
      </c>
      <c r="C652" s="204" t="s">
        <v>242</v>
      </c>
      <c r="D652" s="205">
        <v>6.3</v>
      </c>
      <c r="E652" s="205"/>
      <c r="F652" s="205">
        <v>0</v>
      </c>
      <c r="G652" s="205">
        <v>2014</v>
      </c>
      <c r="H652" s="205">
        <v>2014</v>
      </c>
      <c r="I652" s="205" t="s">
        <v>265</v>
      </c>
      <c r="J652" s="205" t="s">
        <v>266</v>
      </c>
      <c r="K652" s="205" t="s">
        <v>266</v>
      </c>
      <c r="L652" s="205" t="s">
        <v>266</v>
      </c>
    </row>
    <row r="653" spans="1:12" s="198" customFormat="1" ht="30" x14ac:dyDescent="0.25">
      <c r="A653" s="194">
        <f t="shared" si="9"/>
        <v>638</v>
      </c>
      <c r="B653" s="203" t="s">
        <v>391</v>
      </c>
      <c r="C653" s="204" t="s">
        <v>242</v>
      </c>
      <c r="D653" s="205">
        <v>38.097000000000001</v>
      </c>
      <c r="E653" s="205"/>
      <c r="F653" s="205">
        <v>3.2</v>
      </c>
      <c r="G653" s="205">
        <v>2011</v>
      </c>
      <c r="H653" s="205">
        <v>2014</v>
      </c>
      <c r="I653" s="205" t="s">
        <v>265</v>
      </c>
      <c r="J653" s="205" t="s">
        <v>266</v>
      </c>
      <c r="K653" s="205" t="s">
        <v>266</v>
      </c>
      <c r="L653" s="205" t="s">
        <v>266</v>
      </c>
    </row>
    <row r="654" spans="1:12" s="198" customFormat="1" ht="30" x14ac:dyDescent="0.25">
      <c r="A654" s="194">
        <f t="shared" si="9"/>
        <v>639</v>
      </c>
      <c r="B654" s="203" t="s">
        <v>392</v>
      </c>
      <c r="C654" s="204" t="s">
        <v>242</v>
      </c>
      <c r="D654" s="205">
        <v>124.33</v>
      </c>
      <c r="E654" s="205"/>
      <c r="F654" s="205">
        <v>7.3</v>
      </c>
      <c r="G654" s="205">
        <v>2011</v>
      </c>
      <c r="H654" s="205">
        <v>2014</v>
      </c>
      <c r="I654" s="205" t="s">
        <v>265</v>
      </c>
      <c r="J654" s="205" t="s">
        <v>266</v>
      </c>
      <c r="K654" s="205" t="s">
        <v>266</v>
      </c>
      <c r="L654" s="205" t="s">
        <v>266</v>
      </c>
    </row>
    <row r="655" spans="1:12" s="198" customFormat="1" ht="60" x14ac:dyDescent="0.25">
      <c r="A655" s="194">
        <f t="shared" si="9"/>
        <v>640</v>
      </c>
      <c r="B655" s="203" t="s">
        <v>393</v>
      </c>
      <c r="C655" s="204" t="s">
        <v>242</v>
      </c>
      <c r="D655" s="205">
        <v>0</v>
      </c>
      <c r="E655" s="205"/>
      <c r="F655" s="205">
        <v>0</v>
      </c>
      <c r="G655" s="205">
        <v>2012</v>
      </c>
      <c r="H655" s="205">
        <v>2015</v>
      </c>
      <c r="I655" s="205" t="s">
        <v>265</v>
      </c>
      <c r="J655" s="205" t="s">
        <v>266</v>
      </c>
      <c r="K655" s="205" t="s">
        <v>266</v>
      </c>
      <c r="L655" s="205" t="s">
        <v>266</v>
      </c>
    </row>
    <row r="656" spans="1:12" s="198" customFormat="1" ht="30" x14ac:dyDescent="0.25">
      <c r="A656" s="194">
        <f t="shared" si="9"/>
        <v>641</v>
      </c>
      <c r="B656" s="203" t="s">
        <v>394</v>
      </c>
      <c r="C656" s="204" t="s">
        <v>242</v>
      </c>
      <c r="D656" s="205">
        <v>0.25</v>
      </c>
      <c r="E656" s="205"/>
      <c r="F656" s="205">
        <v>1.2</v>
      </c>
      <c r="G656" s="205">
        <v>2012</v>
      </c>
      <c r="H656" s="205">
        <v>2015</v>
      </c>
      <c r="I656" s="205" t="s">
        <v>265</v>
      </c>
      <c r="J656" s="205" t="s">
        <v>266</v>
      </c>
      <c r="K656" s="205" t="s">
        <v>266</v>
      </c>
      <c r="L656" s="205" t="s">
        <v>266</v>
      </c>
    </row>
    <row r="657" spans="1:12" s="198" customFormat="1" ht="30" x14ac:dyDescent="0.25">
      <c r="A657" s="194">
        <f t="shared" si="9"/>
        <v>642</v>
      </c>
      <c r="B657" s="203" t="s">
        <v>264</v>
      </c>
      <c r="C657" s="204" t="s">
        <v>243</v>
      </c>
      <c r="D657" s="205"/>
      <c r="E657" s="204"/>
      <c r="F657" s="206"/>
      <c r="G657" s="204">
        <v>2011</v>
      </c>
      <c r="H657" s="204">
        <v>2015</v>
      </c>
      <c r="I657" s="204" t="s">
        <v>265</v>
      </c>
      <c r="J657" s="204" t="s">
        <v>265</v>
      </c>
      <c r="K657" s="204" t="s">
        <v>266</v>
      </c>
      <c r="L657" s="204" t="s">
        <v>266</v>
      </c>
    </row>
    <row r="658" spans="1:12" s="198" customFormat="1" x14ac:dyDescent="0.25">
      <c r="A658" s="207"/>
      <c r="B658" s="203"/>
      <c r="C658" s="203"/>
      <c r="D658" s="203"/>
      <c r="E658" s="203"/>
      <c r="F658" s="203"/>
      <c r="G658" s="203"/>
      <c r="H658" s="203"/>
      <c r="I658" s="203"/>
      <c r="J658" s="203"/>
      <c r="K658" s="203"/>
      <c r="L658" s="203"/>
    </row>
    <row r="659" spans="1:12" s="198" customFormat="1" x14ac:dyDescent="0.25">
      <c r="A659" s="208"/>
      <c r="B659" s="209"/>
      <c r="C659" s="209"/>
      <c r="D659" s="209"/>
      <c r="E659" s="209"/>
      <c r="F659" s="209"/>
      <c r="G659" s="209"/>
      <c r="H659" s="209"/>
      <c r="I659" s="209"/>
      <c r="J659" s="209"/>
      <c r="K659" s="209"/>
      <c r="L659" s="209"/>
    </row>
    <row r="660" spans="1:12" s="198" customFormat="1" x14ac:dyDescent="0.25">
      <c r="B660" s="210"/>
      <c r="C660" s="210"/>
      <c r="D660" s="210"/>
      <c r="E660" s="210"/>
      <c r="F660" s="210"/>
      <c r="G660" s="210"/>
      <c r="H660" s="210"/>
      <c r="I660" s="210"/>
      <c r="J660" s="210"/>
      <c r="K660" s="210"/>
      <c r="L660" s="210"/>
    </row>
    <row r="661" spans="1:12" s="198" customFormat="1" x14ac:dyDescent="0.25">
      <c r="B661" s="210"/>
      <c r="C661" s="210"/>
      <c r="D661" s="210"/>
      <c r="E661" s="210"/>
      <c r="F661" s="210"/>
      <c r="G661" s="210"/>
      <c r="H661" s="210"/>
      <c r="I661" s="210"/>
      <c r="J661" s="210"/>
      <c r="K661" s="210"/>
      <c r="L661" s="210"/>
    </row>
    <row r="662" spans="1:12" s="198" customFormat="1" x14ac:dyDescent="0.25">
      <c r="B662" s="210"/>
      <c r="C662" s="210"/>
      <c r="D662" s="210"/>
      <c r="E662" s="210"/>
      <c r="F662" s="210"/>
      <c r="G662" s="210"/>
      <c r="H662" s="210"/>
      <c r="I662" s="210"/>
      <c r="J662" s="210"/>
      <c r="K662" s="210"/>
      <c r="L662" s="210"/>
    </row>
    <row r="663" spans="1:12" s="191" customFormat="1" x14ac:dyDescent="0.25">
      <c r="B663" s="189"/>
      <c r="C663" s="189"/>
      <c r="D663" s="189"/>
      <c r="E663" s="189"/>
      <c r="F663" s="189"/>
      <c r="G663" s="189"/>
      <c r="H663" s="189"/>
      <c r="I663" s="189"/>
      <c r="J663" s="189"/>
      <c r="K663" s="189"/>
      <c r="L663" s="189"/>
    </row>
    <row r="664" spans="1:12" s="191" customFormat="1" x14ac:dyDescent="0.25">
      <c r="B664" s="189"/>
      <c r="C664" s="189"/>
      <c r="D664" s="189"/>
      <c r="E664" s="189"/>
      <c r="F664" s="189"/>
      <c r="G664" s="189"/>
      <c r="H664" s="189"/>
      <c r="I664" s="189"/>
      <c r="J664" s="189"/>
      <c r="K664" s="189"/>
      <c r="L664" s="189"/>
    </row>
    <row r="665" spans="1:12" s="191" customFormat="1" x14ac:dyDescent="0.25">
      <c r="B665" s="189"/>
      <c r="C665" s="189"/>
      <c r="D665" s="189"/>
      <c r="E665" s="189"/>
      <c r="F665" s="189"/>
      <c r="G665" s="189"/>
      <c r="H665" s="189"/>
      <c r="I665" s="189"/>
      <c r="J665" s="189"/>
      <c r="K665" s="189"/>
      <c r="L665" s="189"/>
    </row>
    <row r="666" spans="1:12" s="191" customFormat="1" x14ac:dyDescent="0.25">
      <c r="B666" s="189"/>
      <c r="C666" s="189"/>
      <c r="D666" s="189"/>
      <c r="E666" s="189"/>
      <c r="F666" s="189"/>
      <c r="G666" s="189"/>
      <c r="H666" s="189"/>
      <c r="I666" s="189"/>
      <c r="J666" s="189"/>
      <c r="K666" s="189"/>
      <c r="L666" s="189"/>
    </row>
    <row r="667" spans="1:12" s="191" customFormat="1" x14ac:dyDescent="0.25">
      <c r="B667" s="189"/>
      <c r="C667" s="189"/>
      <c r="D667" s="189"/>
      <c r="E667" s="189"/>
      <c r="F667" s="189"/>
      <c r="G667" s="189"/>
      <c r="H667" s="189"/>
      <c r="I667" s="189"/>
      <c r="J667" s="189"/>
      <c r="K667" s="189"/>
      <c r="L667" s="189"/>
    </row>
    <row r="668" spans="1:12" s="191" customFormat="1" x14ac:dyDescent="0.25">
      <c r="B668" s="189"/>
      <c r="C668" s="189"/>
      <c r="D668" s="189"/>
      <c r="E668" s="189"/>
      <c r="F668" s="189"/>
      <c r="G668" s="189"/>
      <c r="H668" s="189"/>
      <c r="I668" s="189"/>
      <c r="J668" s="189"/>
      <c r="K668" s="189"/>
      <c r="L668" s="189"/>
    </row>
    <row r="669" spans="1:12" s="191" customFormat="1" x14ac:dyDescent="0.25">
      <c r="B669" s="189"/>
      <c r="C669" s="189"/>
      <c r="D669" s="189"/>
      <c r="E669" s="189"/>
      <c r="F669" s="189"/>
      <c r="G669" s="189"/>
      <c r="H669" s="189"/>
      <c r="I669" s="189"/>
      <c r="J669" s="189"/>
      <c r="K669" s="189"/>
      <c r="L669" s="189"/>
    </row>
    <row r="670" spans="1:12" s="191" customFormat="1" x14ac:dyDescent="0.25">
      <c r="B670" s="189"/>
      <c r="C670" s="189"/>
      <c r="D670" s="189"/>
      <c r="E670" s="189"/>
      <c r="F670" s="189"/>
      <c r="G670" s="189"/>
      <c r="H670" s="189"/>
      <c r="I670" s="189"/>
      <c r="J670" s="189"/>
      <c r="K670" s="189"/>
      <c r="L670" s="189"/>
    </row>
    <row r="671" spans="1:12" s="191" customFormat="1" x14ac:dyDescent="0.25">
      <c r="B671" s="189"/>
      <c r="C671" s="189"/>
      <c r="D671" s="189"/>
      <c r="E671" s="189"/>
      <c r="F671" s="189"/>
      <c r="G671" s="189"/>
      <c r="H671" s="189"/>
      <c r="I671" s="189"/>
      <c r="J671" s="189"/>
      <c r="K671" s="189"/>
      <c r="L671" s="189"/>
    </row>
    <row r="672" spans="1:12" s="191" customFormat="1" x14ac:dyDescent="0.25">
      <c r="B672" s="189"/>
      <c r="C672" s="189"/>
      <c r="D672" s="189"/>
      <c r="E672" s="189"/>
      <c r="F672" s="189"/>
      <c r="G672" s="189"/>
      <c r="H672" s="189"/>
      <c r="I672" s="189"/>
      <c r="J672" s="189"/>
      <c r="K672" s="189"/>
      <c r="L672" s="189"/>
    </row>
    <row r="673" spans="2:12" s="191" customFormat="1" x14ac:dyDescent="0.25">
      <c r="B673" s="189"/>
      <c r="C673" s="189"/>
      <c r="D673" s="189"/>
      <c r="E673" s="189"/>
      <c r="F673" s="189"/>
      <c r="G673" s="189"/>
      <c r="H673" s="189"/>
      <c r="I673" s="189"/>
      <c r="J673" s="189"/>
      <c r="K673" s="189"/>
      <c r="L673" s="189"/>
    </row>
    <row r="674" spans="2:12" s="191" customFormat="1" x14ac:dyDescent="0.25">
      <c r="B674" s="189"/>
      <c r="C674" s="189"/>
      <c r="D674" s="189"/>
      <c r="E674" s="189"/>
      <c r="F674" s="189"/>
      <c r="G674" s="189"/>
      <c r="H674" s="189"/>
      <c r="I674" s="189"/>
      <c r="J674" s="189"/>
      <c r="K674" s="189"/>
      <c r="L674" s="189"/>
    </row>
    <row r="675" spans="2:12" s="191" customFormat="1" x14ac:dyDescent="0.25">
      <c r="B675" s="189"/>
      <c r="C675" s="189"/>
      <c r="D675" s="189"/>
      <c r="E675" s="189"/>
      <c r="F675" s="189"/>
      <c r="G675" s="189"/>
      <c r="H675" s="189"/>
      <c r="I675" s="189"/>
      <c r="J675" s="189"/>
      <c r="K675" s="189"/>
      <c r="L675" s="189"/>
    </row>
    <row r="676" spans="2:12" s="191" customFormat="1" x14ac:dyDescent="0.25">
      <c r="B676" s="189"/>
      <c r="C676" s="189"/>
      <c r="D676" s="189"/>
      <c r="E676" s="189"/>
      <c r="F676" s="189"/>
      <c r="G676" s="189"/>
      <c r="H676" s="189"/>
      <c r="I676" s="189"/>
      <c r="J676" s="189"/>
      <c r="K676" s="189"/>
      <c r="L676" s="189"/>
    </row>
    <row r="677" spans="2:12" s="191" customFormat="1" x14ac:dyDescent="0.25">
      <c r="B677" s="189"/>
      <c r="C677" s="189"/>
      <c r="D677" s="189"/>
      <c r="E677" s="189"/>
      <c r="F677" s="189"/>
      <c r="G677" s="189"/>
      <c r="H677" s="189"/>
      <c r="I677" s="189"/>
      <c r="J677" s="189"/>
      <c r="K677" s="189"/>
      <c r="L677" s="189"/>
    </row>
    <row r="678" spans="2:12" s="191" customFormat="1" x14ac:dyDescent="0.25">
      <c r="B678" s="189"/>
      <c r="C678" s="189"/>
      <c r="D678" s="189"/>
      <c r="E678" s="189"/>
      <c r="F678" s="189"/>
      <c r="G678" s="189"/>
      <c r="H678" s="189"/>
      <c r="I678" s="189"/>
      <c r="J678" s="189"/>
      <c r="K678" s="189"/>
      <c r="L678" s="189"/>
    </row>
    <row r="679" spans="2:12" s="191" customFormat="1" x14ac:dyDescent="0.25">
      <c r="B679" s="189"/>
      <c r="C679" s="189"/>
      <c r="D679" s="189"/>
      <c r="E679" s="189"/>
      <c r="F679" s="189"/>
      <c r="G679" s="189"/>
      <c r="H679" s="189"/>
      <c r="I679" s="189"/>
      <c r="J679" s="189"/>
      <c r="K679" s="189"/>
      <c r="L679" s="189"/>
    </row>
    <row r="680" spans="2:12" s="191" customFormat="1" x14ac:dyDescent="0.25">
      <c r="B680" s="189"/>
      <c r="C680" s="189"/>
      <c r="D680" s="189"/>
      <c r="E680" s="189"/>
      <c r="F680" s="189"/>
      <c r="G680" s="189"/>
      <c r="H680" s="189"/>
      <c r="I680" s="189"/>
      <c r="J680" s="189"/>
      <c r="K680" s="189"/>
      <c r="L680" s="189"/>
    </row>
    <row r="681" spans="2:12" s="191" customFormat="1" x14ac:dyDescent="0.25">
      <c r="B681" s="189"/>
      <c r="C681" s="189"/>
      <c r="D681" s="189"/>
      <c r="E681" s="189"/>
      <c r="F681" s="189"/>
      <c r="G681" s="189"/>
      <c r="H681" s="189"/>
      <c r="I681" s="189"/>
      <c r="J681" s="189"/>
      <c r="K681" s="189"/>
      <c r="L681" s="189"/>
    </row>
    <row r="682" spans="2:12" s="191" customFormat="1" x14ac:dyDescent="0.25">
      <c r="B682" s="189"/>
      <c r="C682" s="189"/>
      <c r="D682" s="189"/>
      <c r="E682" s="189"/>
      <c r="F682" s="189"/>
      <c r="G682" s="189"/>
      <c r="H682" s="189"/>
      <c r="I682" s="189"/>
      <c r="J682" s="189"/>
      <c r="K682" s="189"/>
      <c r="L682" s="189"/>
    </row>
    <row r="683" spans="2:12" s="191" customFormat="1" x14ac:dyDescent="0.25">
      <c r="B683" s="189"/>
      <c r="C683" s="189"/>
      <c r="D683" s="189"/>
      <c r="E683" s="189"/>
      <c r="F683" s="189"/>
      <c r="G683" s="189"/>
      <c r="H683" s="189"/>
      <c r="I683" s="189"/>
      <c r="J683" s="189"/>
      <c r="K683" s="189"/>
      <c r="L683" s="189"/>
    </row>
    <row r="684" spans="2:12" s="191" customFormat="1" x14ac:dyDescent="0.25">
      <c r="B684" s="189"/>
      <c r="C684" s="189"/>
      <c r="D684" s="189"/>
      <c r="E684" s="189"/>
      <c r="F684" s="189"/>
      <c r="G684" s="189"/>
      <c r="H684" s="189"/>
      <c r="I684" s="189"/>
      <c r="J684" s="189"/>
      <c r="K684" s="189"/>
      <c r="L684" s="189"/>
    </row>
    <row r="685" spans="2:12" s="191" customFormat="1" x14ac:dyDescent="0.25">
      <c r="B685" s="189"/>
      <c r="C685" s="189"/>
      <c r="D685" s="189"/>
      <c r="E685" s="189"/>
      <c r="F685" s="189"/>
      <c r="G685" s="189"/>
      <c r="H685" s="189"/>
      <c r="I685" s="189"/>
      <c r="J685" s="189"/>
      <c r="K685" s="189"/>
      <c r="L685" s="189"/>
    </row>
    <row r="686" spans="2:12" s="191" customFormat="1" x14ac:dyDescent="0.25">
      <c r="B686" s="189"/>
      <c r="C686" s="189"/>
      <c r="D686" s="189"/>
      <c r="E686" s="189"/>
      <c r="F686" s="189"/>
      <c r="G686" s="189"/>
      <c r="H686" s="189"/>
      <c r="I686" s="189"/>
      <c r="J686" s="189"/>
      <c r="K686" s="189"/>
      <c r="L686" s="189"/>
    </row>
    <row r="687" spans="2:12" s="191" customFormat="1" x14ac:dyDescent="0.25">
      <c r="B687" s="189"/>
      <c r="C687" s="189"/>
      <c r="D687" s="189"/>
      <c r="E687" s="189"/>
      <c r="F687" s="189"/>
      <c r="G687" s="189"/>
      <c r="H687" s="189"/>
      <c r="I687" s="189"/>
      <c r="J687" s="189"/>
      <c r="K687" s="189"/>
      <c r="L687" s="189"/>
    </row>
    <row r="688" spans="2:12" s="191" customFormat="1" x14ac:dyDescent="0.25">
      <c r="B688" s="189"/>
      <c r="C688" s="189"/>
      <c r="D688" s="189"/>
      <c r="E688" s="189"/>
      <c r="F688" s="189"/>
      <c r="G688" s="189"/>
      <c r="H688" s="189"/>
      <c r="I688" s="189"/>
      <c r="J688" s="189"/>
      <c r="K688" s="189"/>
      <c r="L688" s="189"/>
    </row>
    <row r="689" spans="2:12" s="191" customFormat="1" x14ac:dyDescent="0.25">
      <c r="B689" s="189"/>
      <c r="C689" s="189"/>
      <c r="D689" s="189"/>
      <c r="E689" s="189"/>
      <c r="F689" s="189"/>
      <c r="G689" s="189"/>
      <c r="H689" s="189"/>
      <c r="I689" s="189"/>
      <c r="J689" s="189"/>
      <c r="K689" s="189"/>
      <c r="L689" s="189"/>
    </row>
    <row r="690" spans="2:12" s="191" customFormat="1" x14ac:dyDescent="0.25">
      <c r="B690" s="189"/>
      <c r="C690" s="189"/>
      <c r="D690" s="189"/>
      <c r="E690" s="189"/>
      <c r="F690" s="189"/>
      <c r="G690" s="189"/>
      <c r="H690" s="189"/>
      <c r="I690" s="189"/>
      <c r="J690" s="189"/>
      <c r="K690" s="189"/>
      <c r="L690" s="189"/>
    </row>
    <row r="691" spans="2:12" s="191" customFormat="1" x14ac:dyDescent="0.25">
      <c r="B691" s="189"/>
      <c r="C691" s="189"/>
      <c r="D691" s="189"/>
      <c r="E691" s="189"/>
      <c r="F691" s="189"/>
      <c r="G691" s="189"/>
      <c r="H691" s="189"/>
      <c r="I691" s="189"/>
      <c r="J691" s="189"/>
      <c r="K691" s="189"/>
      <c r="L691" s="189"/>
    </row>
    <row r="692" spans="2:12" s="191" customFormat="1" x14ac:dyDescent="0.25">
      <c r="B692" s="189"/>
      <c r="C692" s="189"/>
      <c r="D692" s="189"/>
      <c r="E692" s="189"/>
      <c r="F692" s="189"/>
      <c r="G692" s="189"/>
      <c r="H692" s="189"/>
      <c r="I692" s="189"/>
      <c r="J692" s="189"/>
      <c r="K692" s="189"/>
      <c r="L692" s="189"/>
    </row>
    <row r="693" spans="2:12" s="191" customFormat="1" x14ac:dyDescent="0.25">
      <c r="B693" s="189"/>
      <c r="C693" s="189"/>
      <c r="D693" s="189"/>
      <c r="E693" s="189"/>
      <c r="F693" s="189"/>
      <c r="G693" s="189"/>
      <c r="H693" s="189"/>
      <c r="I693" s="189"/>
      <c r="J693" s="189"/>
      <c r="K693" s="189"/>
      <c r="L693" s="189"/>
    </row>
    <row r="694" spans="2:12" s="191" customFormat="1" x14ac:dyDescent="0.25">
      <c r="B694" s="189"/>
      <c r="C694" s="189"/>
      <c r="D694" s="189"/>
      <c r="E694" s="189"/>
      <c r="F694" s="189"/>
      <c r="G694" s="189"/>
      <c r="H694" s="189"/>
      <c r="I694" s="189"/>
      <c r="J694" s="189"/>
      <c r="K694" s="189"/>
      <c r="L694" s="189"/>
    </row>
    <row r="695" spans="2:12" s="191" customFormat="1" x14ac:dyDescent="0.25">
      <c r="B695" s="189"/>
      <c r="C695" s="189"/>
      <c r="D695" s="189"/>
      <c r="E695" s="189"/>
      <c r="F695" s="189"/>
      <c r="G695" s="189"/>
      <c r="H695" s="189"/>
      <c r="I695" s="189"/>
      <c r="J695" s="189"/>
      <c r="K695" s="189"/>
      <c r="L695" s="189"/>
    </row>
    <row r="696" spans="2:12" s="191" customFormat="1" x14ac:dyDescent="0.25">
      <c r="B696" s="189"/>
      <c r="C696" s="189"/>
      <c r="D696" s="189"/>
      <c r="E696" s="189"/>
      <c r="F696" s="189"/>
      <c r="G696" s="189"/>
      <c r="H696" s="189"/>
      <c r="I696" s="189"/>
      <c r="J696" s="189"/>
      <c r="K696" s="189"/>
      <c r="L696" s="189"/>
    </row>
    <row r="697" spans="2:12" s="191" customFormat="1" x14ac:dyDescent="0.25">
      <c r="B697" s="189"/>
      <c r="C697" s="189"/>
      <c r="D697" s="189"/>
      <c r="E697" s="189"/>
      <c r="F697" s="189"/>
      <c r="G697" s="189"/>
      <c r="H697" s="189"/>
      <c r="I697" s="189"/>
      <c r="J697" s="189"/>
      <c r="K697" s="189"/>
      <c r="L697" s="189"/>
    </row>
    <row r="698" spans="2:12" s="191" customFormat="1" x14ac:dyDescent="0.25">
      <c r="B698" s="189"/>
      <c r="C698" s="189"/>
      <c r="D698" s="189"/>
      <c r="E698" s="189"/>
      <c r="F698" s="189"/>
      <c r="G698" s="189"/>
      <c r="H698" s="189"/>
      <c r="I698" s="189"/>
      <c r="J698" s="189"/>
      <c r="K698" s="189"/>
      <c r="L698" s="189"/>
    </row>
    <row r="699" spans="2:12" s="191" customFormat="1" x14ac:dyDescent="0.25">
      <c r="B699" s="189"/>
      <c r="C699" s="189"/>
      <c r="D699" s="189"/>
      <c r="E699" s="189"/>
      <c r="F699" s="189"/>
      <c r="G699" s="189"/>
      <c r="H699" s="189"/>
      <c r="I699" s="189"/>
      <c r="J699" s="189"/>
      <c r="K699" s="189"/>
      <c r="L699" s="189"/>
    </row>
    <row r="700" spans="2:12" s="191" customFormat="1" x14ac:dyDescent="0.25">
      <c r="B700" s="189"/>
      <c r="C700" s="189"/>
      <c r="D700" s="189"/>
      <c r="E700" s="189"/>
      <c r="F700" s="189"/>
      <c r="G700" s="189"/>
      <c r="H700" s="189"/>
      <c r="I700" s="189"/>
      <c r="J700" s="189"/>
      <c r="K700" s="189"/>
      <c r="L700" s="189"/>
    </row>
    <row r="701" spans="2:12" s="191" customFormat="1" x14ac:dyDescent="0.25">
      <c r="B701" s="189"/>
      <c r="C701" s="189"/>
      <c r="D701" s="189"/>
      <c r="E701" s="189"/>
      <c r="F701" s="189"/>
      <c r="G701" s="189"/>
      <c r="H701" s="189"/>
      <c r="I701" s="189"/>
      <c r="J701" s="189"/>
      <c r="K701" s="189"/>
      <c r="L701" s="189"/>
    </row>
    <row r="702" spans="2:12" s="191" customFormat="1" x14ac:dyDescent="0.25">
      <c r="B702" s="189"/>
      <c r="C702" s="189"/>
      <c r="D702" s="189"/>
      <c r="E702" s="189"/>
      <c r="F702" s="189"/>
      <c r="G702" s="189"/>
      <c r="H702" s="189"/>
      <c r="I702" s="189"/>
      <c r="J702" s="189"/>
      <c r="K702" s="189"/>
      <c r="L702" s="189"/>
    </row>
    <row r="703" spans="2:12" s="191" customFormat="1" x14ac:dyDescent="0.25">
      <c r="B703" s="189"/>
      <c r="C703" s="189"/>
      <c r="D703" s="189"/>
      <c r="E703" s="189"/>
      <c r="F703" s="189"/>
      <c r="G703" s="189"/>
      <c r="H703" s="189"/>
      <c r="I703" s="189"/>
      <c r="J703" s="189"/>
      <c r="K703" s="189"/>
      <c r="L703" s="189"/>
    </row>
    <row r="704" spans="2:12" s="191" customFormat="1" x14ac:dyDescent="0.25">
      <c r="B704" s="189"/>
      <c r="C704" s="189"/>
      <c r="D704" s="189"/>
      <c r="E704" s="189"/>
      <c r="F704" s="189"/>
      <c r="G704" s="189"/>
      <c r="H704" s="189"/>
      <c r="I704" s="189"/>
      <c r="J704" s="189"/>
      <c r="K704" s="189"/>
      <c r="L704" s="189"/>
    </row>
    <row r="705" spans="2:12" s="191" customFormat="1" x14ac:dyDescent="0.25">
      <c r="B705" s="189"/>
      <c r="C705" s="189"/>
      <c r="D705" s="189"/>
      <c r="E705" s="189"/>
      <c r="F705" s="189"/>
      <c r="G705" s="189"/>
      <c r="H705" s="189"/>
      <c r="I705" s="189"/>
      <c r="J705" s="189"/>
      <c r="K705" s="189"/>
      <c r="L705" s="189"/>
    </row>
    <row r="706" spans="2:12" s="191" customFormat="1" x14ac:dyDescent="0.25">
      <c r="B706" s="189"/>
      <c r="C706" s="189"/>
      <c r="D706" s="189"/>
      <c r="E706" s="189"/>
      <c r="F706" s="189"/>
      <c r="G706" s="189"/>
      <c r="H706" s="189"/>
      <c r="I706" s="189"/>
      <c r="J706" s="189"/>
      <c r="K706" s="189"/>
      <c r="L706" s="189"/>
    </row>
    <row r="707" spans="2:12" s="191" customFormat="1" x14ac:dyDescent="0.25">
      <c r="B707" s="189"/>
      <c r="C707" s="189"/>
      <c r="D707" s="189"/>
      <c r="E707" s="189"/>
      <c r="F707" s="189"/>
      <c r="G707" s="189"/>
      <c r="H707" s="189"/>
      <c r="I707" s="189"/>
      <c r="J707" s="189"/>
      <c r="K707" s="189"/>
      <c r="L707" s="189"/>
    </row>
    <row r="708" spans="2:12" s="191" customFormat="1" x14ac:dyDescent="0.25">
      <c r="B708" s="189"/>
      <c r="C708" s="189"/>
      <c r="D708" s="189"/>
      <c r="E708" s="189"/>
      <c r="F708" s="189"/>
      <c r="G708" s="189"/>
      <c r="H708" s="189"/>
      <c r="I708" s="189"/>
      <c r="J708" s="189"/>
      <c r="K708" s="189"/>
      <c r="L708" s="189"/>
    </row>
    <row r="709" spans="2:12" s="191" customFormat="1" x14ac:dyDescent="0.25">
      <c r="B709" s="189"/>
      <c r="C709" s="189"/>
      <c r="D709" s="189"/>
      <c r="E709" s="189"/>
      <c r="F709" s="189"/>
      <c r="G709" s="189"/>
      <c r="H709" s="189"/>
      <c r="I709" s="189"/>
      <c r="J709" s="189"/>
      <c r="K709" s="189"/>
      <c r="L709" s="189"/>
    </row>
    <row r="710" spans="2:12" s="191" customFormat="1" x14ac:dyDescent="0.25">
      <c r="B710" s="189"/>
      <c r="C710" s="189"/>
      <c r="D710" s="189"/>
      <c r="E710" s="189"/>
      <c r="F710" s="189"/>
      <c r="G710" s="189"/>
      <c r="H710" s="189"/>
      <c r="I710" s="189"/>
      <c r="J710" s="189"/>
      <c r="K710" s="189"/>
      <c r="L710" s="189"/>
    </row>
    <row r="711" spans="2:12" s="191" customFormat="1" x14ac:dyDescent="0.25">
      <c r="B711" s="189"/>
      <c r="C711" s="189"/>
      <c r="D711" s="189"/>
      <c r="E711" s="189"/>
      <c r="F711" s="189"/>
      <c r="G711" s="189"/>
      <c r="H711" s="189"/>
      <c r="I711" s="189"/>
      <c r="J711" s="189"/>
      <c r="K711" s="189"/>
      <c r="L711" s="189"/>
    </row>
    <row r="712" spans="2:12" s="191" customFormat="1" x14ac:dyDescent="0.25">
      <c r="B712" s="189"/>
      <c r="C712" s="189"/>
      <c r="D712" s="189"/>
      <c r="E712" s="189"/>
      <c r="F712" s="189"/>
      <c r="G712" s="189"/>
      <c r="H712" s="189"/>
      <c r="I712" s="189"/>
      <c r="J712" s="189"/>
      <c r="K712" s="189"/>
      <c r="L712" s="189"/>
    </row>
    <row r="713" spans="2:12" s="191" customFormat="1" x14ac:dyDescent="0.25">
      <c r="B713" s="189"/>
      <c r="C713" s="189"/>
      <c r="D713" s="189"/>
      <c r="E713" s="189"/>
      <c r="F713" s="189"/>
      <c r="G713" s="189"/>
      <c r="H713" s="189"/>
      <c r="I713" s="189"/>
      <c r="J713" s="189"/>
      <c r="K713" s="189"/>
      <c r="L713" s="189"/>
    </row>
    <row r="714" spans="2:12" s="191" customFormat="1" x14ac:dyDescent="0.25">
      <c r="B714" s="189"/>
      <c r="C714" s="189"/>
      <c r="D714" s="189"/>
      <c r="E714" s="189"/>
      <c r="F714" s="189"/>
      <c r="G714" s="189"/>
      <c r="H714" s="189"/>
      <c r="I714" s="189"/>
      <c r="J714" s="189"/>
      <c r="K714" s="189"/>
      <c r="L714" s="189"/>
    </row>
    <row r="715" spans="2:12" s="191" customFormat="1" x14ac:dyDescent="0.25">
      <c r="B715" s="189"/>
      <c r="C715" s="189"/>
      <c r="D715" s="189"/>
      <c r="E715" s="189"/>
      <c r="F715" s="189"/>
      <c r="G715" s="189"/>
      <c r="H715" s="189"/>
      <c r="I715" s="189"/>
      <c r="J715" s="189"/>
      <c r="K715" s="189"/>
      <c r="L715" s="189"/>
    </row>
    <row r="716" spans="2:12" s="191" customFormat="1" x14ac:dyDescent="0.25">
      <c r="B716" s="189"/>
      <c r="C716" s="189"/>
      <c r="D716" s="189"/>
      <c r="E716" s="189"/>
      <c r="F716" s="189"/>
      <c r="G716" s="189"/>
      <c r="H716" s="189"/>
      <c r="I716" s="189"/>
      <c r="J716" s="189"/>
      <c r="K716" s="189"/>
      <c r="L716" s="189"/>
    </row>
    <row r="717" spans="2:12" s="191" customFormat="1" x14ac:dyDescent="0.25">
      <c r="B717" s="189"/>
      <c r="C717" s="189"/>
      <c r="D717" s="189"/>
      <c r="E717" s="189"/>
      <c r="F717" s="189"/>
      <c r="G717" s="189"/>
      <c r="H717" s="189"/>
      <c r="I717" s="189"/>
      <c r="J717" s="189"/>
      <c r="K717" s="189"/>
      <c r="L717" s="189"/>
    </row>
    <row r="718" spans="2:12" s="191" customFormat="1" x14ac:dyDescent="0.25">
      <c r="B718" s="189"/>
      <c r="C718" s="189"/>
      <c r="D718" s="189"/>
      <c r="E718" s="189"/>
      <c r="F718" s="189"/>
      <c r="G718" s="189"/>
      <c r="H718" s="189"/>
      <c r="I718" s="189"/>
      <c r="J718" s="189"/>
      <c r="K718" s="189"/>
      <c r="L718" s="189"/>
    </row>
    <row r="719" spans="2:12" s="191" customFormat="1" x14ac:dyDescent="0.25">
      <c r="B719" s="189"/>
      <c r="C719" s="189"/>
      <c r="D719" s="189"/>
      <c r="E719" s="189"/>
      <c r="F719" s="189"/>
      <c r="G719" s="189"/>
      <c r="H719" s="189"/>
      <c r="I719" s="189"/>
      <c r="J719" s="189"/>
      <c r="K719" s="189"/>
      <c r="L719" s="189"/>
    </row>
    <row r="720" spans="2:12" s="191" customFormat="1" x14ac:dyDescent="0.25">
      <c r="B720" s="189"/>
      <c r="C720" s="189"/>
      <c r="D720" s="189"/>
      <c r="E720" s="189"/>
      <c r="F720" s="189"/>
      <c r="G720" s="189"/>
      <c r="H720" s="189"/>
      <c r="I720" s="189"/>
      <c r="J720" s="189"/>
      <c r="K720" s="189"/>
      <c r="L720" s="189"/>
    </row>
    <row r="721" spans="2:12" s="191" customFormat="1" x14ac:dyDescent="0.25">
      <c r="B721" s="189"/>
      <c r="C721" s="189"/>
      <c r="D721" s="189"/>
      <c r="E721" s="189"/>
      <c r="F721" s="189"/>
      <c r="G721" s="189"/>
      <c r="H721" s="189"/>
      <c r="I721" s="189"/>
      <c r="J721" s="189"/>
      <c r="K721" s="189"/>
      <c r="L721" s="189"/>
    </row>
    <row r="722" spans="2:12" s="191" customFormat="1" x14ac:dyDescent="0.25">
      <c r="B722" s="189"/>
      <c r="C722" s="189"/>
      <c r="D722" s="189"/>
      <c r="E722" s="189"/>
      <c r="F722" s="189"/>
      <c r="G722" s="189"/>
      <c r="H722" s="189"/>
      <c r="I722" s="189"/>
      <c r="J722" s="189"/>
      <c r="K722" s="189"/>
      <c r="L722" s="189"/>
    </row>
    <row r="723" spans="2:12" s="191" customFormat="1" x14ac:dyDescent="0.25">
      <c r="B723" s="189"/>
      <c r="C723" s="189"/>
      <c r="D723" s="189"/>
      <c r="E723" s="189"/>
      <c r="F723" s="189"/>
      <c r="G723" s="189"/>
      <c r="H723" s="189"/>
      <c r="I723" s="189"/>
      <c r="J723" s="189"/>
      <c r="K723" s="189"/>
      <c r="L723" s="189"/>
    </row>
    <row r="724" spans="2:12" s="191" customFormat="1" x14ac:dyDescent="0.25">
      <c r="B724" s="189"/>
      <c r="C724" s="189"/>
      <c r="D724" s="189"/>
      <c r="E724" s="189"/>
      <c r="F724" s="189"/>
      <c r="G724" s="189"/>
      <c r="H724" s="189"/>
      <c r="I724" s="189"/>
      <c r="J724" s="189"/>
      <c r="K724" s="189"/>
      <c r="L724" s="189"/>
    </row>
    <row r="725" spans="2:12" s="191" customFormat="1" x14ac:dyDescent="0.25">
      <c r="B725" s="189"/>
      <c r="C725" s="189"/>
      <c r="D725" s="189"/>
      <c r="E725" s="189"/>
      <c r="F725" s="189"/>
      <c r="G725" s="189"/>
      <c r="H725" s="189"/>
      <c r="I725" s="189"/>
      <c r="J725" s="189"/>
      <c r="K725" s="189"/>
      <c r="L725" s="189"/>
    </row>
    <row r="726" spans="2:12" s="191" customFormat="1" x14ac:dyDescent="0.25">
      <c r="B726" s="189"/>
      <c r="C726" s="189"/>
      <c r="D726" s="189"/>
      <c r="E726" s="189"/>
      <c r="F726" s="189"/>
      <c r="G726" s="189"/>
      <c r="H726" s="189"/>
      <c r="I726" s="189"/>
      <c r="J726" s="189"/>
      <c r="K726" s="189"/>
      <c r="L726" s="189"/>
    </row>
    <row r="727" spans="2:12" s="191" customFormat="1" x14ac:dyDescent="0.25">
      <c r="B727" s="189"/>
      <c r="C727" s="189"/>
      <c r="D727" s="189"/>
      <c r="E727" s="189"/>
      <c r="F727" s="189"/>
      <c r="G727" s="189"/>
      <c r="H727" s="189"/>
      <c r="I727" s="189"/>
      <c r="J727" s="189"/>
      <c r="K727" s="189"/>
      <c r="L727" s="189"/>
    </row>
    <row r="728" spans="2:12" s="191" customFormat="1" x14ac:dyDescent="0.25">
      <c r="B728" s="189"/>
      <c r="C728" s="189"/>
      <c r="D728" s="189"/>
      <c r="E728" s="189"/>
      <c r="F728" s="189"/>
      <c r="G728" s="189"/>
      <c r="H728" s="189"/>
      <c r="I728" s="189"/>
      <c r="J728" s="189"/>
      <c r="K728" s="189"/>
      <c r="L728" s="189"/>
    </row>
    <row r="729" spans="2:12" s="191" customFormat="1" x14ac:dyDescent="0.25">
      <c r="B729" s="189"/>
      <c r="C729" s="189"/>
      <c r="D729" s="189"/>
      <c r="E729" s="189"/>
      <c r="F729" s="189"/>
      <c r="G729" s="189"/>
      <c r="H729" s="189"/>
      <c r="I729" s="189"/>
      <c r="J729" s="189"/>
      <c r="K729" s="189"/>
      <c r="L729" s="189"/>
    </row>
    <row r="730" spans="2:12" s="191" customFormat="1" x14ac:dyDescent="0.25">
      <c r="B730" s="189"/>
      <c r="C730" s="189"/>
      <c r="D730" s="189"/>
      <c r="E730" s="189"/>
      <c r="F730" s="189"/>
      <c r="G730" s="189"/>
      <c r="H730" s="189"/>
      <c r="I730" s="189"/>
      <c r="J730" s="189"/>
      <c r="K730" s="189"/>
      <c r="L730" s="189"/>
    </row>
    <row r="731" spans="2:12" s="191" customFormat="1" x14ac:dyDescent="0.25">
      <c r="B731" s="189"/>
      <c r="C731" s="189"/>
      <c r="D731" s="189"/>
      <c r="E731" s="189"/>
      <c r="F731" s="189"/>
      <c r="G731" s="189"/>
      <c r="H731" s="189"/>
      <c r="I731" s="189"/>
      <c r="J731" s="189"/>
      <c r="K731" s="189"/>
      <c r="L731" s="189"/>
    </row>
    <row r="732" spans="2:12" s="191" customFormat="1" x14ac:dyDescent="0.25">
      <c r="B732" s="189"/>
      <c r="C732" s="189"/>
      <c r="D732" s="189"/>
      <c r="E732" s="189"/>
      <c r="F732" s="189"/>
      <c r="G732" s="189"/>
      <c r="H732" s="189"/>
      <c r="I732" s="189"/>
      <c r="J732" s="189"/>
      <c r="K732" s="189"/>
      <c r="L732" s="189"/>
    </row>
    <row r="733" spans="2:12" s="191" customFormat="1" x14ac:dyDescent="0.25">
      <c r="B733" s="189"/>
      <c r="C733" s="189"/>
      <c r="D733" s="189"/>
      <c r="E733" s="189"/>
      <c r="F733" s="189"/>
      <c r="G733" s="189"/>
      <c r="H733" s="189"/>
      <c r="I733" s="189"/>
      <c r="J733" s="189"/>
      <c r="K733" s="189"/>
      <c r="L733" s="189"/>
    </row>
    <row r="734" spans="2:12" s="191" customFormat="1" x14ac:dyDescent="0.25">
      <c r="B734" s="189"/>
      <c r="C734" s="189"/>
      <c r="D734" s="189"/>
      <c r="E734" s="189"/>
      <c r="F734" s="189"/>
      <c r="G734" s="189"/>
      <c r="H734" s="189"/>
      <c r="I734" s="189"/>
      <c r="J734" s="189"/>
      <c r="K734" s="189"/>
      <c r="L734" s="189"/>
    </row>
    <row r="735" spans="2:12" s="191" customFormat="1" x14ac:dyDescent="0.25">
      <c r="B735" s="189"/>
      <c r="C735" s="189"/>
      <c r="D735" s="189"/>
      <c r="E735" s="189"/>
      <c r="F735" s="189"/>
      <c r="G735" s="189"/>
      <c r="H735" s="189"/>
      <c r="I735" s="189"/>
      <c r="J735" s="189"/>
      <c r="K735" s="189"/>
      <c r="L735" s="189"/>
    </row>
    <row r="736" spans="2:12" s="191" customFormat="1" x14ac:dyDescent="0.25">
      <c r="B736" s="189"/>
      <c r="C736" s="189"/>
      <c r="D736" s="189"/>
      <c r="E736" s="189"/>
      <c r="F736" s="189"/>
      <c r="G736" s="189"/>
      <c r="H736" s="189"/>
      <c r="I736" s="189"/>
      <c r="J736" s="189"/>
      <c r="K736" s="189"/>
      <c r="L736" s="189"/>
    </row>
    <row r="737" spans="2:12" s="191" customFormat="1" x14ac:dyDescent="0.25">
      <c r="B737" s="189"/>
      <c r="C737" s="189"/>
      <c r="D737" s="189"/>
      <c r="E737" s="189"/>
      <c r="F737" s="189"/>
      <c r="G737" s="189"/>
      <c r="H737" s="189"/>
      <c r="I737" s="189"/>
      <c r="J737" s="189"/>
      <c r="K737" s="189"/>
      <c r="L737" s="189"/>
    </row>
    <row r="738" spans="2:12" s="191" customFormat="1" x14ac:dyDescent="0.25">
      <c r="B738" s="189"/>
      <c r="C738" s="189"/>
      <c r="D738" s="189"/>
      <c r="E738" s="189"/>
      <c r="F738" s="189"/>
      <c r="G738" s="189"/>
      <c r="H738" s="189"/>
      <c r="I738" s="189"/>
      <c r="J738" s="189"/>
      <c r="K738" s="189"/>
      <c r="L738" s="189"/>
    </row>
    <row r="739" spans="2:12" s="191" customFormat="1" x14ac:dyDescent="0.25">
      <c r="B739" s="189"/>
      <c r="C739" s="189"/>
      <c r="D739" s="189"/>
      <c r="E739" s="189"/>
      <c r="F739" s="189"/>
      <c r="G739" s="189"/>
      <c r="H739" s="189"/>
      <c r="I739" s="189"/>
      <c r="J739" s="189"/>
      <c r="K739" s="189"/>
      <c r="L739" s="189"/>
    </row>
    <row r="740" spans="2:12" s="191" customFormat="1" x14ac:dyDescent="0.25">
      <c r="B740" s="189"/>
      <c r="C740" s="189"/>
      <c r="D740" s="189"/>
      <c r="E740" s="189"/>
      <c r="F740" s="189"/>
      <c r="G740" s="189"/>
      <c r="H740" s="189"/>
      <c r="I740" s="189"/>
      <c r="J740" s="189"/>
      <c r="K740" s="189"/>
      <c r="L740" s="189"/>
    </row>
    <row r="741" spans="2:12" s="191" customFormat="1" x14ac:dyDescent="0.25">
      <c r="B741" s="189"/>
      <c r="C741" s="189"/>
      <c r="D741" s="189"/>
      <c r="E741" s="189"/>
      <c r="F741" s="189"/>
      <c r="G741" s="189"/>
      <c r="H741" s="189"/>
      <c r="I741" s="189"/>
      <c r="J741" s="189"/>
      <c r="K741" s="189"/>
      <c r="L741" s="189"/>
    </row>
    <row r="742" spans="2:12" s="191" customFormat="1" x14ac:dyDescent="0.25">
      <c r="B742" s="189"/>
      <c r="C742" s="189"/>
      <c r="D742" s="189"/>
      <c r="E742" s="189"/>
      <c r="F742" s="189"/>
      <c r="G742" s="189"/>
      <c r="H742" s="189"/>
      <c r="I742" s="189"/>
      <c r="J742" s="189"/>
      <c r="K742" s="189"/>
      <c r="L742" s="189"/>
    </row>
    <row r="743" spans="2:12" s="191" customFormat="1" x14ac:dyDescent="0.25">
      <c r="B743" s="189"/>
      <c r="C743" s="189"/>
      <c r="D743" s="189"/>
      <c r="E743" s="189"/>
      <c r="F743" s="189"/>
      <c r="G743" s="189"/>
      <c r="H743" s="189"/>
      <c r="I743" s="189"/>
      <c r="J743" s="189"/>
      <c r="K743" s="189"/>
      <c r="L743" s="189"/>
    </row>
    <row r="744" spans="2:12" s="191" customFormat="1" x14ac:dyDescent="0.25">
      <c r="B744" s="189"/>
      <c r="C744" s="189"/>
      <c r="D744" s="189"/>
      <c r="E744" s="189"/>
      <c r="F744" s="189"/>
      <c r="G744" s="189"/>
      <c r="H744" s="189"/>
      <c r="I744" s="189"/>
      <c r="J744" s="189"/>
      <c r="K744" s="189"/>
      <c r="L744" s="189"/>
    </row>
    <row r="745" spans="2:12" s="191" customFormat="1" x14ac:dyDescent="0.25">
      <c r="B745" s="189"/>
      <c r="C745" s="189"/>
      <c r="D745" s="189"/>
      <c r="E745" s="189"/>
      <c r="F745" s="189"/>
      <c r="G745" s="189"/>
      <c r="H745" s="189"/>
      <c r="I745" s="189"/>
      <c r="J745" s="189"/>
      <c r="K745" s="189"/>
      <c r="L745" s="189"/>
    </row>
    <row r="746" spans="2:12" s="191" customFormat="1" x14ac:dyDescent="0.25">
      <c r="B746" s="189"/>
      <c r="C746" s="189"/>
      <c r="D746" s="189"/>
      <c r="E746" s="189"/>
      <c r="F746" s="189"/>
      <c r="G746" s="189"/>
      <c r="H746" s="189"/>
      <c r="I746" s="189"/>
      <c r="J746" s="189"/>
      <c r="K746" s="189"/>
      <c r="L746" s="189"/>
    </row>
    <row r="747" spans="2:12" s="191" customFormat="1" x14ac:dyDescent="0.25">
      <c r="B747" s="189"/>
      <c r="C747" s="189"/>
      <c r="D747" s="189"/>
      <c r="E747" s="189"/>
      <c r="F747" s="189"/>
      <c r="G747" s="189"/>
      <c r="H747" s="189"/>
      <c r="I747" s="189"/>
      <c r="J747" s="189"/>
      <c r="K747" s="189"/>
      <c r="L747" s="189"/>
    </row>
    <row r="748" spans="2:12" s="191" customFormat="1" x14ac:dyDescent="0.25">
      <c r="B748" s="189"/>
      <c r="C748" s="189"/>
      <c r="D748" s="189"/>
      <c r="E748" s="189"/>
      <c r="F748" s="189"/>
      <c r="G748" s="189"/>
      <c r="H748" s="189"/>
      <c r="I748" s="189"/>
      <c r="J748" s="189"/>
      <c r="K748" s="189"/>
      <c r="L748" s="189"/>
    </row>
    <row r="749" spans="2:12" s="191" customFormat="1" x14ac:dyDescent="0.25">
      <c r="B749" s="189"/>
      <c r="C749" s="189"/>
      <c r="D749" s="189"/>
      <c r="E749" s="189"/>
      <c r="F749" s="189"/>
      <c r="G749" s="189"/>
      <c r="H749" s="189"/>
      <c r="I749" s="189"/>
      <c r="J749" s="189"/>
      <c r="K749" s="189"/>
      <c r="L749" s="189"/>
    </row>
    <row r="750" spans="2:12" s="191" customFormat="1" x14ac:dyDescent="0.25">
      <c r="B750" s="189"/>
      <c r="C750" s="189"/>
      <c r="D750" s="189"/>
      <c r="E750" s="189"/>
      <c r="F750" s="189"/>
      <c r="G750" s="189"/>
      <c r="H750" s="189"/>
      <c r="I750" s="189"/>
      <c r="J750" s="189"/>
      <c r="K750" s="189"/>
      <c r="L750" s="189"/>
    </row>
    <row r="751" spans="2:12" s="191" customFormat="1" x14ac:dyDescent="0.25">
      <c r="B751" s="189"/>
      <c r="C751" s="189"/>
      <c r="D751" s="189"/>
      <c r="E751" s="189"/>
      <c r="F751" s="189"/>
      <c r="G751" s="189"/>
      <c r="H751" s="189"/>
      <c r="I751" s="189"/>
      <c r="J751" s="189"/>
      <c r="K751" s="189"/>
      <c r="L751" s="189"/>
    </row>
    <row r="752" spans="2:12" s="191" customFormat="1" x14ac:dyDescent="0.25">
      <c r="B752" s="189"/>
      <c r="C752" s="189"/>
      <c r="D752" s="189"/>
      <c r="E752" s="189"/>
      <c r="F752" s="189"/>
      <c r="G752" s="189"/>
      <c r="H752" s="189"/>
      <c r="I752" s="189"/>
      <c r="J752" s="189"/>
      <c r="K752" s="189"/>
      <c r="L752" s="189"/>
    </row>
    <row r="753" spans="2:12" s="191" customFormat="1" x14ac:dyDescent="0.25">
      <c r="B753" s="189"/>
      <c r="C753" s="189"/>
      <c r="D753" s="189"/>
      <c r="E753" s="189"/>
      <c r="F753" s="189"/>
      <c r="G753" s="189"/>
      <c r="H753" s="189"/>
      <c r="I753" s="189"/>
      <c r="J753" s="189"/>
      <c r="K753" s="189"/>
      <c r="L753" s="189"/>
    </row>
    <row r="754" spans="2:12" s="191" customFormat="1" x14ac:dyDescent="0.25">
      <c r="B754" s="189"/>
      <c r="C754" s="189"/>
      <c r="D754" s="189"/>
      <c r="E754" s="189"/>
      <c r="F754" s="189"/>
      <c r="G754" s="189"/>
      <c r="H754" s="189"/>
      <c r="I754" s="189"/>
      <c r="J754" s="189"/>
      <c r="K754" s="189"/>
      <c r="L754" s="189"/>
    </row>
    <row r="755" spans="2:12" s="191" customFormat="1" x14ac:dyDescent="0.25">
      <c r="B755" s="189"/>
      <c r="C755" s="189"/>
      <c r="D755" s="189"/>
      <c r="E755" s="189"/>
      <c r="F755" s="189"/>
      <c r="G755" s="189"/>
      <c r="H755" s="189"/>
      <c r="I755" s="189"/>
      <c r="J755" s="189"/>
      <c r="K755" s="189"/>
      <c r="L755" s="189"/>
    </row>
    <row r="756" spans="2:12" s="191" customFormat="1" x14ac:dyDescent="0.25">
      <c r="B756" s="189"/>
      <c r="C756" s="189"/>
      <c r="D756" s="189"/>
      <c r="E756" s="189"/>
      <c r="F756" s="189"/>
      <c r="G756" s="189"/>
      <c r="H756" s="189"/>
      <c r="I756" s="189"/>
      <c r="J756" s="189"/>
      <c r="K756" s="189"/>
      <c r="L756" s="189"/>
    </row>
    <row r="757" spans="2:12" s="191" customFormat="1" x14ac:dyDescent="0.25">
      <c r="B757" s="189"/>
      <c r="C757" s="189"/>
      <c r="D757" s="189"/>
      <c r="E757" s="189"/>
      <c r="F757" s="189"/>
      <c r="G757" s="189"/>
      <c r="H757" s="189"/>
      <c r="I757" s="189"/>
      <c r="J757" s="189"/>
      <c r="K757" s="189"/>
      <c r="L757" s="189"/>
    </row>
    <row r="758" spans="2:12" s="191" customFormat="1" x14ac:dyDescent="0.25">
      <c r="B758" s="189"/>
      <c r="C758" s="189"/>
      <c r="D758" s="189"/>
      <c r="E758" s="189"/>
      <c r="F758" s="189"/>
      <c r="G758" s="189"/>
      <c r="H758" s="189"/>
      <c r="I758" s="189"/>
      <c r="J758" s="189"/>
      <c r="K758" s="189"/>
      <c r="L758" s="189"/>
    </row>
    <row r="759" spans="2:12" s="191" customFormat="1" x14ac:dyDescent="0.25">
      <c r="B759" s="189"/>
      <c r="C759" s="189"/>
      <c r="D759" s="189"/>
      <c r="E759" s="189"/>
      <c r="F759" s="189"/>
      <c r="G759" s="189"/>
      <c r="H759" s="189"/>
      <c r="I759" s="189"/>
      <c r="J759" s="189"/>
      <c r="K759" s="189"/>
      <c r="L759" s="189"/>
    </row>
    <row r="760" spans="2:12" s="191" customFormat="1" x14ac:dyDescent="0.25">
      <c r="B760" s="189"/>
      <c r="C760" s="189"/>
      <c r="D760" s="189"/>
      <c r="E760" s="189"/>
      <c r="F760" s="189"/>
      <c r="G760" s="189"/>
      <c r="H760" s="189"/>
      <c r="I760" s="189"/>
      <c r="J760" s="189"/>
      <c r="K760" s="189"/>
      <c r="L760" s="189"/>
    </row>
    <row r="761" spans="2:12" s="191" customFormat="1" x14ac:dyDescent="0.25">
      <c r="B761" s="189"/>
      <c r="C761" s="189"/>
      <c r="D761" s="189"/>
      <c r="E761" s="189"/>
      <c r="F761" s="189"/>
      <c r="G761" s="189"/>
      <c r="H761" s="189"/>
      <c r="I761" s="189"/>
      <c r="J761" s="189"/>
      <c r="K761" s="189"/>
      <c r="L761" s="189"/>
    </row>
    <row r="762" spans="2:12" s="191" customFormat="1" x14ac:dyDescent="0.25">
      <c r="B762" s="189"/>
      <c r="C762" s="189"/>
      <c r="D762" s="189"/>
      <c r="E762" s="189"/>
      <c r="F762" s="189"/>
      <c r="G762" s="189"/>
      <c r="H762" s="189"/>
      <c r="I762" s="189"/>
      <c r="J762" s="189"/>
      <c r="K762" s="189"/>
      <c r="L762" s="189"/>
    </row>
    <row r="763" spans="2:12" s="191" customFormat="1" x14ac:dyDescent="0.25">
      <c r="B763" s="189"/>
      <c r="C763" s="189"/>
      <c r="D763" s="189"/>
      <c r="E763" s="189"/>
      <c r="F763" s="189"/>
      <c r="G763" s="189"/>
      <c r="H763" s="189"/>
      <c r="I763" s="189"/>
      <c r="J763" s="189"/>
      <c r="K763" s="189"/>
      <c r="L763" s="189"/>
    </row>
    <row r="764" spans="2:12" s="191" customFormat="1" x14ac:dyDescent="0.25">
      <c r="B764" s="189"/>
      <c r="C764" s="189"/>
      <c r="D764" s="189"/>
      <c r="E764" s="189"/>
      <c r="F764" s="189"/>
      <c r="G764" s="189"/>
      <c r="H764" s="189"/>
      <c r="I764" s="189"/>
      <c r="J764" s="189"/>
      <c r="K764" s="189"/>
      <c r="L764" s="189"/>
    </row>
    <row r="765" spans="2:12" s="191" customFormat="1" x14ac:dyDescent="0.25">
      <c r="B765" s="189"/>
      <c r="C765" s="189"/>
      <c r="D765" s="189"/>
      <c r="E765" s="189"/>
      <c r="F765" s="189"/>
      <c r="G765" s="189"/>
      <c r="H765" s="189"/>
      <c r="I765" s="189"/>
      <c r="J765" s="189"/>
      <c r="K765" s="189"/>
      <c r="L765" s="189"/>
    </row>
    <row r="766" spans="2:12" s="191" customFormat="1" x14ac:dyDescent="0.25">
      <c r="B766" s="189"/>
      <c r="C766" s="189"/>
      <c r="D766" s="189"/>
      <c r="E766" s="189"/>
      <c r="F766" s="189"/>
      <c r="G766" s="189"/>
      <c r="H766" s="189"/>
      <c r="I766" s="189"/>
      <c r="J766" s="189"/>
      <c r="K766" s="189"/>
      <c r="L766" s="189"/>
    </row>
    <row r="767" spans="2:12" s="191" customFormat="1" x14ac:dyDescent="0.25">
      <c r="B767" s="189"/>
      <c r="C767" s="189"/>
      <c r="D767" s="189"/>
      <c r="E767" s="189"/>
      <c r="F767" s="189"/>
      <c r="G767" s="189"/>
      <c r="H767" s="189"/>
      <c r="I767" s="189"/>
      <c r="J767" s="189"/>
      <c r="K767" s="189"/>
      <c r="L767" s="189"/>
    </row>
    <row r="768" spans="2:12" s="191" customFormat="1" x14ac:dyDescent="0.25">
      <c r="B768" s="189"/>
      <c r="C768" s="189"/>
      <c r="D768" s="189"/>
      <c r="E768" s="189"/>
      <c r="F768" s="189"/>
      <c r="G768" s="189"/>
      <c r="H768" s="189"/>
      <c r="I768" s="189"/>
      <c r="J768" s="189"/>
      <c r="K768" s="189"/>
      <c r="L768" s="189"/>
    </row>
    <row r="769" spans="2:12" s="191" customFormat="1" x14ac:dyDescent="0.25">
      <c r="B769" s="189"/>
      <c r="C769" s="189"/>
      <c r="D769" s="189"/>
      <c r="E769" s="189"/>
      <c r="F769" s="189"/>
      <c r="G769" s="189"/>
      <c r="H769" s="189"/>
      <c r="I769" s="189"/>
      <c r="J769" s="189"/>
      <c r="K769" s="189"/>
      <c r="L769" s="189"/>
    </row>
    <row r="770" spans="2:12" s="191" customFormat="1" x14ac:dyDescent="0.25">
      <c r="B770" s="189"/>
      <c r="C770" s="189"/>
      <c r="D770" s="189"/>
      <c r="E770" s="189"/>
      <c r="F770" s="189"/>
      <c r="G770" s="189"/>
      <c r="H770" s="189"/>
      <c r="I770" s="189"/>
      <c r="J770" s="189"/>
      <c r="K770" s="189"/>
      <c r="L770" s="189"/>
    </row>
    <row r="771" spans="2:12" s="191" customFormat="1" x14ac:dyDescent="0.25">
      <c r="B771" s="189"/>
      <c r="C771" s="189"/>
      <c r="D771" s="189"/>
      <c r="E771" s="189"/>
      <c r="F771" s="189"/>
      <c r="G771" s="189"/>
      <c r="H771" s="189"/>
      <c r="I771" s="189"/>
      <c r="J771" s="189"/>
      <c r="K771" s="189"/>
      <c r="L771" s="189"/>
    </row>
    <row r="772" spans="2:12" s="191" customFormat="1" x14ac:dyDescent="0.25">
      <c r="B772" s="189"/>
      <c r="C772" s="189"/>
      <c r="D772" s="189"/>
      <c r="E772" s="189"/>
      <c r="F772" s="189"/>
      <c r="G772" s="189"/>
      <c r="H772" s="189"/>
      <c r="I772" s="189"/>
      <c r="J772" s="189"/>
      <c r="K772" s="189"/>
      <c r="L772" s="189"/>
    </row>
    <row r="773" spans="2:12" s="191" customFormat="1" x14ac:dyDescent="0.25">
      <c r="B773" s="189"/>
      <c r="C773" s="189"/>
      <c r="D773" s="189"/>
      <c r="E773" s="189"/>
      <c r="F773" s="189"/>
      <c r="G773" s="189"/>
      <c r="H773" s="189"/>
      <c r="I773" s="189"/>
      <c r="J773" s="189"/>
      <c r="K773" s="189"/>
      <c r="L773" s="189"/>
    </row>
    <row r="774" spans="2:12" s="191" customFormat="1" x14ac:dyDescent="0.25">
      <c r="B774" s="189"/>
      <c r="C774" s="189"/>
      <c r="D774" s="189"/>
      <c r="E774" s="189"/>
      <c r="F774" s="189"/>
      <c r="G774" s="189"/>
      <c r="H774" s="189"/>
      <c r="I774" s="189"/>
      <c r="J774" s="189"/>
      <c r="K774" s="189"/>
      <c r="L774" s="189"/>
    </row>
    <row r="775" spans="2:12" s="191" customFormat="1" x14ac:dyDescent="0.25">
      <c r="B775" s="189"/>
      <c r="C775" s="189"/>
      <c r="D775" s="189"/>
      <c r="E775" s="189"/>
      <c r="F775" s="189"/>
      <c r="G775" s="189"/>
      <c r="H775" s="189"/>
      <c r="I775" s="189"/>
      <c r="J775" s="189"/>
      <c r="K775" s="189"/>
      <c r="L775" s="189"/>
    </row>
    <row r="776" spans="2:12" s="191" customFormat="1" x14ac:dyDescent="0.25">
      <c r="B776" s="189"/>
      <c r="C776" s="189"/>
      <c r="D776" s="189"/>
      <c r="E776" s="189"/>
      <c r="F776" s="189"/>
      <c r="G776" s="189"/>
      <c r="H776" s="189"/>
      <c r="I776" s="189"/>
      <c r="J776" s="189"/>
      <c r="K776" s="189"/>
      <c r="L776" s="189"/>
    </row>
    <row r="777" spans="2:12" s="191" customFormat="1" x14ac:dyDescent="0.25">
      <c r="B777" s="189"/>
      <c r="C777" s="189"/>
      <c r="D777" s="189"/>
      <c r="E777" s="189"/>
      <c r="F777" s="189"/>
      <c r="G777" s="189"/>
      <c r="H777" s="189"/>
      <c r="I777" s="189"/>
      <c r="J777" s="189"/>
      <c r="K777" s="189"/>
      <c r="L777" s="189"/>
    </row>
    <row r="778" spans="2:12" s="191" customFormat="1" x14ac:dyDescent="0.25">
      <c r="B778" s="189"/>
      <c r="C778" s="189"/>
      <c r="D778" s="189"/>
      <c r="E778" s="189"/>
      <c r="F778" s="189"/>
      <c r="G778" s="189"/>
      <c r="H778" s="189"/>
      <c r="I778" s="189"/>
      <c r="J778" s="189"/>
      <c r="K778" s="189"/>
      <c r="L778" s="189"/>
    </row>
    <row r="779" spans="2:12" s="191" customFormat="1" x14ac:dyDescent="0.25">
      <c r="B779" s="189"/>
      <c r="C779" s="189"/>
      <c r="D779" s="189"/>
      <c r="E779" s="189"/>
      <c r="F779" s="189"/>
      <c r="G779" s="189"/>
      <c r="H779" s="189"/>
      <c r="I779" s="189"/>
      <c r="J779" s="189"/>
      <c r="K779" s="189"/>
      <c r="L779" s="189"/>
    </row>
    <row r="780" spans="2:12" s="191" customFormat="1" x14ac:dyDescent="0.25">
      <c r="B780" s="189"/>
      <c r="C780" s="189"/>
      <c r="D780" s="189"/>
      <c r="E780" s="189"/>
      <c r="F780" s="189"/>
      <c r="G780" s="189"/>
      <c r="H780" s="189"/>
      <c r="I780" s="189"/>
      <c r="J780" s="189"/>
      <c r="K780" s="189"/>
      <c r="L780" s="189"/>
    </row>
    <row r="781" spans="2:12" s="191" customFormat="1" x14ac:dyDescent="0.25">
      <c r="B781" s="189"/>
      <c r="C781" s="189"/>
      <c r="D781" s="189"/>
      <c r="E781" s="189"/>
      <c r="F781" s="189"/>
      <c r="G781" s="189"/>
      <c r="H781" s="189"/>
      <c r="I781" s="189"/>
      <c r="J781" s="189"/>
      <c r="K781" s="189"/>
      <c r="L781" s="189"/>
    </row>
    <row r="782" spans="2:12" s="191" customFormat="1" x14ac:dyDescent="0.25">
      <c r="B782" s="189"/>
      <c r="C782" s="189"/>
      <c r="D782" s="189"/>
      <c r="E782" s="189"/>
      <c r="F782" s="189"/>
      <c r="G782" s="189"/>
      <c r="H782" s="189"/>
      <c r="I782" s="189"/>
      <c r="J782" s="189"/>
      <c r="K782" s="189"/>
      <c r="L782" s="189"/>
    </row>
    <row r="783" spans="2:12" s="191" customFormat="1" x14ac:dyDescent="0.25">
      <c r="B783" s="189"/>
      <c r="C783" s="189"/>
      <c r="D783" s="189"/>
      <c r="E783" s="189"/>
      <c r="F783" s="189"/>
      <c r="G783" s="189"/>
      <c r="H783" s="189"/>
      <c r="I783" s="189"/>
      <c r="J783" s="189"/>
      <c r="K783" s="189"/>
      <c r="L783" s="189"/>
    </row>
    <row r="784" spans="2:12" s="191" customFormat="1" x14ac:dyDescent="0.25">
      <c r="B784" s="189"/>
      <c r="C784" s="189"/>
      <c r="D784" s="189"/>
      <c r="E784" s="189"/>
      <c r="F784" s="189"/>
      <c r="G784" s="189"/>
      <c r="H784" s="189"/>
      <c r="I784" s="189"/>
      <c r="J784" s="189"/>
      <c r="K784" s="189"/>
      <c r="L784" s="189"/>
    </row>
    <row r="785" spans="2:12" s="191" customFormat="1" x14ac:dyDescent="0.25">
      <c r="B785" s="189"/>
      <c r="C785" s="189"/>
      <c r="D785" s="189"/>
      <c r="E785" s="189"/>
      <c r="F785" s="189"/>
      <c r="G785" s="189"/>
      <c r="H785" s="189"/>
      <c r="I785" s="189"/>
      <c r="J785" s="189"/>
      <c r="K785" s="189"/>
      <c r="L785" s="189"/>
    </row>
    <row r="786" spans="2:12" s="191" customFormat="1" x14ac:dyDescent="0.25">
      <c r="B786" s="189"/>
      <c r="C786" s="189"/>
      <c r="D786" s="189"/>
      <c r="E786" s="189"/>
      <c r="F786" s="189"/>
      <c r="G786" s="189"/>
      <c r="H786" s="189"/>
      <c r="I786" s="189"/>
      <c r="J786" s="189"/>
      <c r="K786" s="189"/>
      <c r="L786" s="189"/>
    </row>
    <row r="787" spans="2:12" s="191" customFormat="1" x14ac:dyDescent="0.25">
      <c r="B787" s="189"/>
      <c r="C787" s="189"/>
      <c r="D787" s="189"/>
      <c r="E787" s="189"/>
      <c r="F787" s="189"/>
      <c r="G787" s="189"/>
      <c r="H787" s="189"/>
      <c r="I787" s="189"/>
      <c r="J787" s="189"/>
      <c r="K787" s="189"/>
      <c r="L787" s="189"/>
    </row>
    <row r="788" spans="2:12" s="191" customFormat="1" x14ac:dyDescent="0.25">
      <c r="B788" s="189"/>
      <c r="C788" s="189"/>
      <c r="D788" s="189"/>
      <c r="E788" s="189"/>
      <c r="F788" s="189"/>
      <c r="G788" s="189"/>
      <c r="H788" s="189"/>
      <c r="I788" s="189"/>
      <c r="J788" s="189"/>
      <c r="K788" s="189"/>
      <c r="L788" s="189"/>
    </row>
    <row r="789" spans="2:12" s="191" customFormat="1" x14ac:dyDescent="0.25">
      <c r="B789" s="189"/>
      <c r="C789" s="189"/>
      <c r="D789" s="189"/>
      <c r="E789" s="189"/>
      <c r="F789" s="189"/>
      <c r="G789" s="189"/>
      <c r="H789" s="189"/>
      <c r="I789" s="189"/>
      <c r="J789" s="189"/>
      <c r="K789" s="189"/>
      <c r="L789" s="189"/>
    </row>
    <row r="790" spans="2:12" s="191" customFormat="1" x14ac:dyDescent="0.25">
      <c r="B790" s="189"/>
      <c r="C790" s="189"/>
      <c r="D790" s="189"/>
      <c r="E790" s="189"/>
      <c r="F790" s="189"/>
      <c r="G790" s="189"/>
      <c r="H790" s="189"/>
      <c r="I790" s="189"/>
      <c r="J790" s="189"/>
      <c r="K790" s="189"/>
      <c r="L790" s="189"/>
    </row>
    <row r="791" spans="2:12" s="191" customFormat="1" x14ac:dyDescent="0.25">
      <c r="B791" s="189"/>
      <c r="C791" s="189"/>
      <c r="D791" s="189"/>
      <c r="E791" s="189"/>
      <c r="F791" s="189"/>
      <c r="G791" s="189"/>
      <c r="H791" s="189"/>
      <c r="I791" s="189"/>
      <c r="J791" s="189"/>
      <c r="K791" s="189"/>
      <c r="L791" s="189"/>
    </row>
    <row r="792" spans="2:12" s="191" customFormat="1" x14ac:dyDescent="0.25">
      <c r="B792" s="189"/>
      <c r="C792" s="189"/>
      <c r="D792" s="189"/>
      <c r="E792" s="189"/>
      <c r="F792" s="189"/>
      <c r="G792" s="189"/>
      <c r="H792" s="189"/>
      <c r="I792" s="189"/>
      <c r="J792" s="189"/>
      <c r="K792" s="189"/>
      <c r="L792" s="189"/>
    </row>
    <row r="793" spans="2:12" s="191" customFormat="1" x14ac:dyDescent="0.25">
      <c r="B793" s="189"/>
      <c r="C793" s="189"/>
      <c r="D793" s="189"/>
      <c r="E793" s="189"/>
      <c r="F793" s="189"/>
      <c r="G793" s="189"/>
      <c r="H793" s="189"/>
      <c r="I793" s="189"/>
      <c r="J793" s="189"/>
      <c r="K793" s="189"/>
      <c r="L793" s="189"/>
    </row>
    <row r="794" spans="2:12" s="191" customFormat="1" x14ac:dyDescent="0.25">
      <c r="B794" s="189"/>
      <c r="C794" s="189"/>
      <c r="D794" s="189"/>
      <c r="E794" s="189"/>
      <c r="F794" s="189"/>
      <c r="G794" s="189"/>
      <c r="H794" s="189"/>
      <c r="I794" s="189"/>
      <c r="J794" s="189"/>
      <c r="K794" s="189"/>
      <c r="L794" s="189"/>
    </row>
    <row r="795" spans="2:12" s="191" customFormat="1" x14ac:dyDescent="0.25">
      <c r="B795" s="189"/>
      <c r="C795" s="189"/>
      <c r="D795" s="189"/>
      <c r="E795" s="189"/>
      <c r="F795" s="189"/>
      <c r="G795" s="189"/>
      <c r="H795" s="189"/>
      <c r="I795" s="189"/>
      <c r="J795" s="189"/>
      <c r="K795" s="189"/>
      <c r="L795" s="189"/>
    </row>
    <row r="796" spans="2:12" s="191" customFormat="1" x14ac:dyDescent="0.25">
      <c r="B796" s="189"/>
      <c r="C796" s="189"/>
      <c r="D796" s="189"/>
      <c r="E796" s="189"/>
      <c r="F796" s="189"/>
      <c r="G796" s="189"/>
      <c r="H796" s="189"/>
      <c r="I796" s="189"/>
      <c r="J796" s="189"/>
      <c r="K796" s="189"/>
      <c r="L796" s="189"/>
    </row>
    <row r="797" spans="2:12" s="191" customFormat="1" x14ac:dyDescent="0.25">
      <c r="B797" s="189"/>
      <c r="C797" s="189"/>
      <c r="D797" s="189"/>
      <c r="E797" s="189"/>
      <c r="F797" s="189"/>
      <c r="G797" s="189"/>
      <c r="H797" s="189"/>
      <c r="I797" s="189"/>
      <c r="J797" s="189"/>
      <c r="K797" s="189"/>
      <c r="L797" s="189"/>
    </row>
    <row r="798" spans="2:12" s="191" customFormat="1" x14ac:dyDescent="0.25">
      <c r="B798" s="189"/>
      <c r="C798" s="189"/>
      <c r="D798" s="189"/>
      <c r="E798" s="189"/>
      <c r="F798" s="189"/>
      <c r="G798" s="189"/>
      <c r="H798" s="189"/>
      <c r="I798" s="189"/>
      <c r="J798" s="189"/>
      <c r="K798" s="189"/>
      <c r="L798" s="189"/>
    </row>
    <row r="799" spans="2:12" s="191" customFormat="1" x14ac:dyDescent="0.25">
      <c r="B799" s="189"/>
      <c r="C799" s="189"/>
      <c r="D799" s="189"/>
      <c r="E799" s="189"/>
      <c r="F799" s="189"/>
      <c r="G799" s="189"/>
      <c r="H799" s="189"/>
      <c r="I799" s="189"/>
      <c r="J799" s="189"/>
      <c r="K799" s="189"/>
      <c r="L799" s="189"/>
    </row>
    <row r="800" spans="2:12" s="191" customFormat="1" x14ac:dyDescent="0.25">
      <c r="B800" s="189"/>
      <c r="C800" s="189"/>
      <c r="D800" s="189"/>
      <c r="E800" s="189"/>
      <c r="F800" s="189"/>
      <c r="G800" s="189"/>
      <c r="H800" s="189"/>
      <c r="I800" s="189"/>
      <c r="J800" s="189"/>
      <c r="K800" s="189"/>
      <c r="L800" s="189"/>
    </row>
    <row r="801" spans="2:12" s="191" customFormat="1" x14ac:dyDescent="0.25">
      <c r="B801" s="189"/>
      <c r="C801" s="189"/>
      <c r="D801" s="189"/>
      <c r="E801" s="189"/>
      <c r="F801" s="189"/>
      <c r="G801" s="189"/>
      <c r="H801" s="189"/>
      <c r="I801" s="189"/>
      <c r="J801" s="189"/>
      <c r="K801" s="189"/>
      <c r="L801" s="189"/>
    </row>
    <row r="802" spans="2:12" s="191" customFormat="1" x14ac:dyDescent="0.25">
      <c r="B802" s="189"/>
      <c r="C802" s="189"/>
      <c r="D802" s="189"/>
      <c r="E802" s="189"/>
      <c r="F802" s="189"/>
      <c r="G802" s="189"/>
      <c r="H802" s="189"/>
      <c r="I802" s="189"/>
      <c r="J802" s="189"/>
      <c r="K802" s="189"/>
      <c r="L802" s="189"/>
    </row>
    <row r="803" spans="2:12" s="191" customFormat="1" x14ac:dyDescent="0.25">
      <c r="B803" s="189"/>
      <c r="C803" s="189"/>
      <c r="D803" s="189"/>
      <c r="E803" s="189"/>
      <c r="F803" s="189"/>
      <c r="G803" s="189"/>
      <c r="H803" s="189"/>
      <c r="I803" s="189"/>
      <c r="J803" s="189"/>
      <c r="K803" s="189"/>
      <c r="L803" s="189"/>
    </row>
    <row r="804" spans="2:12" s="191" customFormat="1" x14ac:dyDescent="0.25">
      <c r="B804" s="189"/>
      <c r="C804" s="189"/>
      <c r="D804" s="189"/>
      <c r="E804" s="189"/>
      <c r="F804" s="189"/>
      <c r="G804" s="189"/>
      <c r="H804" s="189"/>
      <c r="I804" s="189"/>
      <c r="J804" s="189"/>
      <c r="K804" s="189"/>
      <c r="L804" s="189"/>
    </row>
    <row r="805" spans="2:12" s="191" customFormat="1" x14ac:dyDescent="0.25">
      <c r="B805" s="189"/>
      <c r="C805" s="189"/>
      <c r="D805" s="189"/>
      <c r="E805" s="189"/>
      <c r="F805" s="189"/>
      <c r="G805" s="189"/>
      <c r="H805" s="189"/>
      <c r="I805" s="189"/>
      <c r="J805" s="189"/>
      <c r="K805" s="189"/>
      <c r="L805" s="189"/>
    </row>
    <row r="806" spans="2:12" s="191" customFormat="1" x14ac:dyDescent="0.25">
      <c r="B806" s="189"/>
      <c r="C806" s="189"/>
      <c r="D806" s="189"/>
      <c r="E806" s="189"/>
      <c r="F806" s="189"/>
      <c r="G806" s="189"/>
      <c r="H806" s="189"/>
      <c r="I806" s="189"/>
      <c r="J806" s="189"/>
      <c r="K806" s="189"/>
      <c r="L806" s="189"/>
    </row>
    <row r="807" spans="2:12" s="191" customFormat="1" x14ac:dyDescent="0.25">
      <c r="B807" s="189"/>
      <c r="C807" s="189"/>
      <c r="D807" s="189"/>
      <c r="E807" s="189"/>
      <c r="F807" s="189"/>
      <c r="G807" s="189"/>
      <c r="H807" s="189"/>
      <c r="I807" s="189"/>
      <c r="J807" s="189"/>
      <c r="K807" s="189"/>
      <c r="L807" s="189"/>
    </row>
    <row r="808" spans="2:12" s="191" customFormat="1" x14ac:dyDescent="0.25">
      <c r="B808" s="189"/>
      <c r="C808" s="189"/>
      <c r="D808" s="189"/>
      <c r="E808" s="189"/>
      <c r="F808" s="189"/>
      <c r="G808" s="189"/>
      <c r="H808" s="189"/>
      <c r="I808" s="189"/>
      <c r="J808" s="189"/>
      <c r="K808" s="189"/>
      <c r="L808" s="189"/>
    </row>
    <row r="809" spans="2:12" s="191" customFormat="1" x14ac:dyDescent="0.25">
      <c r="B809" s="189"/>
      <c r="C809" s="189"/>
      <c r="D809" s="189"/>
      <c r="E809" s="189"/>
      <c r="F809" s="189"/>
      <c r="G809" s="189"/>
      <c r="H809" s="189"/>
      <c r="I809" s="189"/>
      <c r="J809" s="189"/>
      <c r="K809" s="189"/>
      <c r="L809" s="189"/>
    </row>
    <row r="810" spans="2:12" s="191" customFormat="1" x14ac:dyDescent="0.25">
      <c r="B810" s="189"/>
      <c r="C810" s="189"/>
      <c r="D810" s="189"/>
      <c r="E810" s="189"/>
      <c r="F810" s="189"/>
      <c r="G810" s="189"/>
      <c r="H810" s="189"/>
      <c r="I810" s="189"/>
      <c r="J810" s="189"/>
      <c r="K810" s="189"/>
      <c r="L810" s="189"/>
    </row>
    <row r="811" spans="2:12" s="191" customFormat="1" x14ac:dyDescent="0.25">
      <c r="B811" s="189"/>
      <c r="C811" s="189"/>
      <c r="D811" s="189"/>
      <c r="E811" s="189"/>
      <c r="F811" s="189"/>
      <c r="G811" s="189"/>
      <c r="H811" s="189"/>
      <c r="I811" s="189"/>
      <c r="J811" s="189"/>
      <c r="K811" s="189"/>
      <c r="L811" s="189"/>
    </row>
    <row r="812" spans="2:12" s="191" customFormat="1" x14ac:dyDescent="0.25">
      <c r="B812" s="189"/>
      <c r="C812" s="189"/>
      <c r="D812" s="189"/>
      <c r="E812" s="189"/>
      <c r="F812" s="189"/>
      <c r="G812" s="189"/>
      <c r="H812" s="189"/>
      <c r="I812" s="189"/>
      <c r="J812" s="189"/>
      <c r="K812" s="189"/>
      <c r="L812" s="189"/>
    </row>
    <row r="813" spans="2:12" s="191" customFormat="1" x14ac:dyDescent="0.25">
      <c r="B813" s="189"/>
      <c r="C813" s="189"/>
      <c r="D813" s="189"/>
      <c r="E813" s="189"/>
      <c r="F813" s="189"/>
      <c r="G813" s="189"/>
      <c r="H813" s="189"/>
      <c r="I813" s="189"/>
      <c r="J813" s="189"/>
      <c r="K813" s="189"/>
      <c r="L813" s="189"/>
    </row>
    <row r="814" spans="2:12" s="191" customFormat="1" x14ac:dyDescent="0.25">
      <c r="B814" s="189"/>
      <c r="C814" s="189"/>
      <c r="D814" s="189"/>
      <c r="E814" s="189"/>
      <c r="F814" s="189"/>
      <c r="G814" s="189"/>
      <c r="H814" s="189"/>
      <c r="I814" s="189"/>
      <c r="J814" s="189"/>
      <c r="K814" s="189"/>
      <c r="L814" s="189"/>
    </row>
    <row r="815" spans="2:12" s="191" customFormat="1" x14ac:dyDescent="0.25">
      <c r="B815" s="189"/>
      <c r="C815" s="189"/>
      <c r="D815" s="189"/>
      <c r="E815" s="189"/>
      <c r="F815" s="189"/>
      <c r="G815" s="189"/>
      <c r="H815" s="189"/>
      <c r="I815" s="189"/>
      <c r="J815" s="189"/>
      <c r="K815" s="189"/>
      <c r="L815" s="189"/>
    </row>
    <row r="816" spans="2:12" s="191" customFormat="1" x14ac:dyDescent="0.25">
      <c r="B816" s="189"/>
      <c r="C816" s="189"/>
      <c r="D816" s="189"/>
      <c r="E816" s="189"/>
      <c r="F816" s="189"/>
      <c r="G816" s="189"/>
      <c r="H816" s="189"/>
      <c r="I816" s="189"/>
      <c r="J816" s="189"/>
      <c r="K816" s="189"/>
      <c r="L816" s="189"/>
    </row>
    <row r="817" spans="2:12" s="191" customFormat="1" x14ac:dyDescent="0.25">
      <c r="B817" s="189"/>
      <c r="C817" s="189"/>
      <c r="D817" s="189"/>
      <c r="E817" s="189"/>
      <c r="F817" s="189"/>
      <c r="G817" s="189"/>
      <c r="H817" s="189"/>
      <c r="I817" s="189"/>
      <c r="J817" s="189"/>
      <c r="K817" s="189"/>
      <c r="L817" s="189"/>
    </row>
    <row r="818" spans="2:12" s="191" customFormat="1" x14ac:dyDescent="0.25">
      <c r="B818" s="189"/>
      <c r="C818" s="189"/>
      <c r="D818" s="189"/>
      <c r="E818" s="189"/>
      <c r="F818" s="189"/>
      <c r="G818" s="189"/>
      <c r="H818" s="189"/>
      <c r="I818" s="189"/>
      <c r="J818" s="189"/>
      <c r="K818" s="189"/>
      <c r="L818" s="189"/>
    </row>
    <row r="819" spans="2:12" s="191" customFormat="1" x14ac:dyDescent="0.25">
      <c r="B819" s="189"/>
      <c r="C819" s="189"/>
      <c r="D819" s="189"/>
      <c r="E819" s="189"/>
      <c r="F819" s="189"/>
      <c r="G819" s="189"/>
      <c r="H819" s="189"/>
      <c r="I819" s="189"/>
      <c r="J819" s="189"/>
      <c r="K819" s="189"/>
      <c r="L819" s="189"/>
    </row>
    <row r="820" spans="2:12" s="191" customFormat="1" x14ac:dyDescent="0.25">
      <c r="B820" s="189"/>
      <c r="C820" s="189"/>
      <c r="D820" s="189"/>
      <c r="E820" s="189"/>
      <c r="F820" s="189"/>
      <c r="G820" s="189"/>
      <c r="H820" s="189"/>
      <c r="I820" s="189"/>
      <c r="J820" s="189"/>
      <c r="K820" s="189"/>
      <c r="L820" s="189"/>
    </row>
    <row r="821" spans="2:12" s="191" customFormat="1" x14ac:dyDescent="0.25">
      <c r="B821" s="189"/>
      <c r="C821" s="189"/>
      <c r="D821" s="189"/>
      <c r="E821" s="189"/>
      <c r="F821" s="189"/>
      <c r="G821" s="189"/>
      <c r="H821" s="189"/>
      <c r="I821" s="189"/>
      <c r="J821" s="189"/>
      <c r="K821" s="189"/>
      <c r="L821" s="189"/>
    </row>
    <row r="822" spans="2:12" s="191" customFormat="1" x14ac:dyDescent="0.25">
      <c r="B822" s="189"/>
      <c r="C822" s="189"/>
      <c r="D822" s="189"/>
      <c r="E822" s="189"/>
      <c r="F822" s="189"/>
      <c r="G822" s="189"/>
      <c r="H822" s="189"/>
      <c r="I822" s="189"/>
      <c r="J822" s="189"/>
      <c r="K822" s="189"/>
      <c r="L822" s="189"/>
    </row>
    <row r="823" spans="2:12" s="191" customFormat="1" x14ac:dyDescent="0.25">
      <c r="B823" s="189"/>
      <c r="C823" s="189"/>
      <c r="D823" s="189"/>
      <c r="E823" s="189"/>
      <c r="F823" s="189"/>
      <c r="G823" s="189"/>
      <c r="H823" s="189"/>
      <c r="I823" s="189"/>
      <c r="J823" s="189"/>
      <c r="K823" s="189"/>
      <c r="L823" s="189"/>
    </row>
    <row r="824" spans="2:12" s="191" customFormat="1" x14ac:dyDescent="0.25">
      <c r="B824" s="189"/>
      <c r="C824" s="189"/>
      <c r="D824" s="189"/>
      <c r="E824" s="189"/>
      <c r="F824" s="189"/>
      <c r="G824" s="189"/>
      <c r="H824" s="189"/>
      <c r="I824" s="189"/>
      <c r="J824" s="189"/>
      <c r="K824" s="189"/>
      <c r="L824" s="189"/>
    </row>
    <row r="825" spans="2:12" s="191" customFormat="1" x14ac:dyDescent="0.25">
      <c r="B825" s="189"/>
      <c r="C825" s="189"/>
      <c r="D825" s="189"/>
      <c r="E825" s="189"/>
      <c r="F825" s="189"/>
      <c r="G825" s="189"/>
      <c r="H825" s="189"/>
      <c r="I825" s="189"/>
      <c r="J825" s="189"/>
      <c r="K825" s="189"/>
      <c r="L825" s="189"/>
    </row>
    <row r="826" spans="2:12" s="191" customFormat="1" x14ac:dyDescent="0.25">
      <c r="B826" s="189"/>
      <c r="C826" s="189"/>
      <c r="D826" s="189"/>
      <c r="E826" s="189"/>
      <c r="F826" s="189"/>
      <c r="G826" s="189"/>
      <c r="H826" s="189"/>
      <c r="I826" s="189"/>
      <c r="J826" s="189"/>
      <c r="K826" s="189"/>
      <c r="L826" s="189"/>
    </row>
    <row r="827" spans="2:12" s="191" customFormat="1" x14ac:dyDescent="0.25">
      <c r="B827" s="189"/>
      <c r="C827" s="189"/>
      <c r="D827" s="189"/>
      <c r="E827" s="189"/>
      <c r="F827" s="189"/>
      <c r="G827" s="189"/>
      <c r="H827" s="189"/>
      <c r="I827" s="189"/>
      <c r="J827" s="189"/>
      <c r="K827" s="189"/>
      <c r="L827" s="189"/>
    </row>
    <row r="828" spans="2:12" s="191" customFormat="1" x14ac:dyDescent="0.25">
      <c r="B828" s="189"/>
      <c r="C828" s="189"/>
      <c r="D828" s="189"/>
      <c r="E828" s="189"/>
      <c r="F828" s="189"/>
      <c r="G828" s="189"/>
      <c r="H828" s="189"/>
      <c r="I828" s="189"/>
      <c r="J828" s="189"/>
      <c r="K828" s="189"/>
      <c r="L828" s="189"/>
    </row>
    <row r="829" spans="2:12" s="191" customFormat="1" x14ac:dyDescent="0.25">
      <c r="B829" s="189"/>
      <c r="C829" s="189"/>
      <c r="D829" s="189"/>
      <c r="E829" s="189"/>
      <c r="F829" s="189"/>
      <c r="G829" s="189"/>
      <c r="H829" s="189"/>
      <c r="I829" s="189"/>
      <c r="J829" s="189"/>
      <c r="K829" s="189"/>
      <c r="L829" s="189"/>
    </row>
    <row r="830" spans="2:12" s="191" customFormat="1" x14ac:dyDescent="0.25">
      <c r="B830" s="189"/>
      <c r="C830" s="189"/>
      <c r="D830" s="189"/>
      <c r="E830" s="189"/>
      <c r="F830" s="189"/>
      <c r="G830" s="189"/>
      <c r="H830" s="189"/>
      <c r="I830" s="189"/>
      <c r="J830" s="189"/>
      <c r="K830" s="189"/>
      <c r="L830" s="189"/>
    </row>
    <row r="831" spans="2:12" s="191" customFormat="1" x14ac:dyDescent="0.25">
      <c r="B831" s="189"/>
      <c r="C831" s="189"/>
      <c r="D831" s="189"/>
      <c r="E831" s="189"/>
      <c r="F831" s="189"/>
      <c r="G831" s="189"/>
      <c r="H831" s="189"/>
      <c r="I831" s="189"/>
      <c r="J831" s="189"/>
      <c r="K831" s="189"/>
      <c r="L831" s="189"/>
    </row>
    <row r="832" spans="2:12" s="191" customFormat="1" x14ac:dyDescent="0.25">
      <c r="B832" s="189"/>
      <c r="C832" s="189"/>
      <c r="D832" s="189"/>
      <c r="E832" s="189"/>
      <c r="F832" s="189"/>
      <c r="G832" s="189"/>
      <c r="H832" s="189"/>
      <c r="I832" s="189"/>
      <c r="J832" s="189"/>
      <c r="K832" s="189"/>
      <c r="L832" s="189"/>
    </row>
    <row r="833" spans="2:12" s="191" customFormat="1" x14ac:dyDescent="0.25">
      <c r="B833" s="189"/>
      <c r="C833" s="189"/>
      <c r="D833" s="189"/>
      <c r="E833" s="189"/>
      <c r="F833" s="189"/>
      <c r="G833" s="189"/>
      <c r="H833" s="189"/>
      <c r="I833" s="189"/>
      <c r="J833" s="189"/>
      <c r="K833" s="189"/>
      <c r="L833" s="189"/>
    </row>
    <row r="834" spans="2:12" s="191" customFormat="1" x14ac:dyDescent="0.25">
      <c r="B834" s="189"/>
      <c r="C834" s="189"/>
      <c r="D834" s="189"/>
      <c r="E834" s="189"/>
      <c r="F834" s="189"/>
      <c r="G834" s="189"/>
      <c r="H834" s="189"/>
      <c r="I834" s="189"/>
      <c r="J834" s="189"/>
      <c r="K834" s="189"/>
      <c r="L834" s="189"/>
    </row>
    <row r="835" spans="2:12" s="191" customFormat="1" x14ac:dyDescent="0.25">
      <c r="B835" s="189"/>
      <c r="C835" s="189"/>
      <c r="D835" s="189"/>
      <c r="E835" s="189"/>
      <c r="F835" s="189"/>
      <c r="G835" s="189"/>
      <c r="H835" s="189"/>
      <c r="I835" s="189"/>
      <c r="J835" s="189"/>
      <c r="K835" s="189"/>
      <c r="L835" s="189"/>
    </row>
    <row r="836" spans="2:12" s="191" customFormat="1" x14ac:dyDescent="0.25">
      <c r="B836" s="189"/>
      <c r="C836" s="189"/>
      <c r="D836" s="189"/>
      <c r="E836" s="189"/>
      <c r="F836" s="189"/>
      <c r="G836" s="189"/>
      <c r="H836" s="189"/>
      <c r="I836" s="189"/>
      <c r="J836" s="189"/>
      <c r="K836" s="189"/>
      <c r="L836" s="189"/>
    </row>
    <row r="837" spans="2:12" s="191" customFormat="1" x14ac:dyDescent="0.25">
      <c r="B837" s="189"/>
      <c r="C837" s="189"/>
      <c r="D837" s="189"/>
      <c r="E837" s="189"/>
      <c r="F837" s="189"/>
      <c r="G837" s="189"/>
      <c r="H837" s="189"/>
      <c r="I837" s="189"/>
      <c r="J837" s="189"/>
      <c r="K837" s="189"/>
      <c r="L837" s="189"/>
    </row>
    <row r="838" spans="2:12" s="191" customFormat="1" x14ac:dyDescent="0.25">
      <c r="B838" s="189"/>
      <c r="C838" s="189"/>
      <c r="D838" s="189"/>
      <c r="E838" s="189"/>
      <c r="F838" s="189"/>
      <c r="G838" s="189"/>
      <c r="H838" s="189"/>
      <c r="I838" s="189"/>
      <c r="J838" s="189"/>
      <c r="K838" s="189"/>
      <c r="L838" s="189"/>
    </row>
    <row r="839" spans="2:12" s="191" customFormat="1" x14ac:dyDescent="0.25">
      <c r="B839" s="189"/>
      <c r="C839" s="189"/>
      <c r="D839" s="189"/>
      <c r="E839" s="189"/>
      <c r="F839" s="189"/>
      <c r="G839" s="189"/>
      <c r="H839" s="189"/>
      <c r="I839" s="189"/>
      <c r="J839" s="189"/>
      <c r="K839" s="189"/>
      <c r="L839" s="189"/>
    </row>
    <row r="840" spans="2:12" s="191" customFormat="1" x14ac:dyDescent="0.25">
      <c r="B840" s="189"/>
      <c r="C840" s="189"/>
      <c r="D840" s="189"/>
      <c r="E840" s="189"/>
      <c r="F840" s="189"/>
      <c r="G840" s="189"/>
      <c r="H840" s="189"/>
      <c r="I840" s="189"/>
      <c r="J840" s="189"/>
      <c r="K840" s="189"/>
      <c r="L840" s="189"/>
    </row>
    <row r="841" spans="2:12" s="191" customFormat="1" x14ac:dyDescent="0.25">
      <c r="B841" s="189"/>
      <c r="C841" s="189"/>
      <c r="D841" s="189"/>
      <c r="E841" s="189"/>
      <c r="F841" s="189"/>
      <c r="G841" s="189"/>
      <c r="H841" s="189"/>
      <c r="I841" s="189"/>
      <c r="J841" s="189"/>
      <c r="K841" s="189"/>
      <c r="L841" s="189"/>
    </row>
    <row r="842" spans="2:12" s="191" customFormat="1" x14ac:dyDescent="0.25">
      <c r="B842" s="189"/>
      <c r="C842" s="189"/>
      <c r="D842" s="189"/>
      <c r="E842" s="189"/>
      <c r="F842" s="189"/>
      <c r="G842" s="189"/>
      <c r="H842" s="189"/>
      <c r="I842" s="189"/>
      <c r="J842" s="189"/>
      <c r="K842" s="189"/>
      <c r="L842" s="189"/>
    </row>
    <row r="843" spans="2:12" s="191" customFormat="1" x14ac:dyDescent="0.25">
      <c r="B843" s="189"/>
      <c r="C843" s="189"/>
      <c r="D843" s="189"/>
      <c r="E843" s="189"/>
      <c r="F843" s="189"/>
      <c r="G843" s="189"/>
      <c r="H843" s="189"/>
      <c r="I843" s="189"/>
      <c r="J843" s="189"/>
      <c r="K843" s="189"/>
      <c r="L843" s="189"/>
    </row>
    <row r="844" spans="2:12" s="191" customFormat="1" x14ac:dyDescent="0.25">
      <c r="B844" s="189"/>
      <c r="C844" s="189"/>
      <c r="D844" s="189"/>
      <c r="E844" s="189"/>
      <c r="F844" s="189"/>
      <c r="G844" s="189"/>
      <c r="H844" s="189"/>
      <c r="I844" s="189"/>
      <c r="J844" s="189"/>
      <c r="K844" s="189"/>
      <c r="L844" s="189"/>
    </row>
    <row r="845" spans="2:12" s="191" customFormat="1" x14ac:dyDescent="0.25">
      <c r="B845" s="189"/>
      <c r="C845" s="189"/>
      <c r="D845" s="189"/>
      <c r="E845" s="189"/>
      <c r="F845" s="189"/>
      <c r="G845" s="189"/>
      <c r="H845" s="189"/>
      <c r="I845" s="189"/>
      <c r="J845" s="189"/>
      <c r="K845" s="189"/>
      <c r="L845" s="189"/>
    </row>
    <row r="846" spans="2:12" s="191" customFormat="1" x14ac:dyDescent="0.25">
      <c r="B846" s="189"/>
      <c r="C846" s="189"/>
      <c r="D846" s="189"/>
      <c r="E846" s="189"/>
      <c r="F846" s="189"/>
      <c r="G846" s="189"/>
      <c r="H846" s="189"/>
      <c r="I846" s="189"/>
      <c r="J846" s="189"/>
      <c r="K846" s="189"/>
      <c r="L846" s="189"/>
    </row>
    <row r="847" spans="2:12" s="191" customFormat="1" x14ac:dyDescent="0.25">
      <c r="B847" s="189"/>
      <c r="C847" s="189"/>
      <c r="D847" s="189"/>
      <c r="E847" s="189"/>
      <c r="F847" s="189"/>
      <c r="G847" s="189"/>
      <c r="H847" s="189"/>
      <c r="I847" s="189"/>
      <c r="J847" s="189"/>
      <c r="K847" s="189"/>
      <c r="L847" s="189"/>
    </row>
    <row r="848" spans="2:12" s="191" customFormat="1" x14ac:dyDescent="0.25">
      <c r="B848" s="189"/>
      <c r="C848" s="189"/>
      <c r="D848" s="189"/>
      <c r="E848" s="189"/>
      <c r="F848" s="189"/>
      <c r="G848" s="189"/>
      <c r="H848" s="189"/>
      <c r="I848" s="189"/>
      <c r="J848" s="189"/>
      <c r="K848" s="189"/>
      <c r="L848" s="189"/>
    </row>
    <row r="849" spans="2:12" s="191" customFormat="1" x14ac:dyDescent="0.25">
      <c r="B849" s="189"/>
      <c r="C849" s="189"/>
      <c r="D849" s="189"/>
      <c r="E849" s="189"/>
      <c r="F849" s="189"/>
      <c r="G849" s="189"/>
      <c r="H849" s="189"/>
      <c r="I849" s="189"/>
      <c r="J849" s="189"/>
      <c r="K849" s="189"/>
      <c r="L849" s="189"/>
    </row>
    <row r="850" spans="2:12" s="191" customFormat="1" x14ac:dyDescent="0.25">
      <c r="B850" s="189"/>
      <c r="C850" s="189"/>
      <c r="D850" s="189"/>
      <c r="E850" s="189"/>
      <c r="F850" s="189"/>
      <c r="G850" s="189"/>
      <c r="H850" s="189"/>
      <c r="I850" s="189"/>
      <c r="J850" s="189"/>
      <c r="K850" s="189"/>
      <c r="L850" s="189"/>
    </row>
    <row r="851" spans="2:12" s="191" customFormat="1" x14ac:dyDescent="0.25">
      <c r="B851" s="189"/>
      <c r="C851" s="189"/>
      <c r="D851" s="189"/>
      <c r="E851" s="189"/>
      <c r="F851" s="189"/>
      <c r="G851" s="189"/>
      <c r="H851" s="189"/>
      <c r="I851" s="189"/>
      <c r="J851" s="189"/>
      <c r="K851" s="189"/>
      <c r="L851" s="189"/>
    </row>
    <row r="852" spans="2:12" s="191" customFormat="1" x14ac:dyDescent="0.25">
      <c r="B852" s="189"/>
      <c r="C852" s="189"/>
      <c r="D852" s="189"/>
      <c r="E852" s="189"/>
      <c r="F852" s="189"/>
      <c r="G852" s="189"/>
      <c r="H852" s="189"/>
      <c r="I852" s="189"/>
      <c r="J852" s="189"/>
      <c r="K852" s="189"/>
      <c r="L852" s="189"/>
    </row>
    <row r="853" spans="2:12" s="191" customFormat="1" x14ac:dyDescent="0.25">
      <c r="B853" s="189"/>
      <c r="C853" s="189"/>
      <c r="D853" s="189"/>
      <c r="E853" s="189"/>
      <c r="F853" s="189"/>
      <c r="G853" s="189"/>
      <c r="H853" s="189"/>
      <c r="I853" s="189"/>
      <c r="J853" s="189"/>
      <c r="K853" s="189"/>
      <c r="L853" s="189"/>
    </row>
    <row r="854" spans="2:12" s="191" customFormat="1" x14ac:dyDescent="0.25">
      <c r="B854" s="189"/>
      <c r="C854" s="189"/>
      <c r="D854" s="189"/>
      <c r="E854" s="189"/>
      <c r="F854" s="189"/>
      <c r="G854" s="189"/>
      <c r="H854" s="189"/>
      <c r="I854" s="189"/>
      <c r="J854" s="189"/>
      <c r="K854" s="189"/>
      <c r="L854" s="189"/>
    </row>
    <row r="855" spans="2:12" s="191" customFormat="1" x14ac:dyDescent="0.25">
      <c r="B855" s="189"/>
      <c r="C855" s="189"/>
      <c r="D855" s="189"/>
      <c r="E855" s="189"/>
      <c r="F855" s="189"/>
      <c r="G855" s="189"/>
      <c r="H855" s="189"/>
      <c r="I855" s="189"/>
      <c r="J855" s="189"/>
      <c r="K855" s="189"/>
      <c r="L855" s="189"/>
    </row>
    <row r="856" spans="2:12" s="191" customFormat="1" x14ac:dyDescent="0.25">
      <c r="B856" s="189"/>
      <c r="C856" s="189"/>
      <c r="D856" s="189"/>
      <c r="E856" s="189"/>
      <c r="F856" s="189"/>
      <c r="G856" s="189"/>
      <c r="H856" s="189"/>
      <c r="I856" s="189"/>
      <c r="J856" s="189"/>
      <c r="K856" s="189"/>
      <c r="L856" s="189"/>
    </row>
    <row r="857" spans="2:12" s="191" customFormat="1" x14ac:dyDescent="0.25">
      <c r="B857" s="189"/>
      <c r="C857" s="189"/>
      <c r="D857" s="189"/>
      <c r="E857" s="189"/>
      <c r="F857" s="189"/>
      <c r="G857" s="189"/>
      <c r="H857" s="189"/>
      <c r="I857" s="189"/>
      <c r="J857" s="189"/>
      <c r="K857" s="189"/>
      <c r="L857" s="189"/>
    </row>
    <row r="858" spans="2:12" s="191" customFormat="1" x14ac:dyDescent="0.25">
      <c r="B858" s="189"/>
      <c r="C858" s="189"/>
      <c r="D858" s="189"/>
      <c r="E858" s="189"/>
      <c r="F858" s="189"/>
      <c r="G858" s="189"/>
      <c r="H858" s="189"/>
      <c r="I858" s="189"/>
      <c r="J858" s="189"/>
      <c r="K858" s="189"/>
      <c r="L858" s="189"/>
    </row>
    <row r="859" spans="2:12" s="191" customFormat="1" x14ac:dyDescent="0.25">
      <c r="B859" s="189"/>
      <c r="C859" s="189"/>
      <c r="D859" s="189"/>
      <c r="E859" s="189"/>
      <c r="F859" s="189"/>
      <c r="G859" s="189"/>
      <c r="H859" s="189"/>
      <c r="I859" s="189"/>
      <c r="J859" s="189"/>
      <c r="K859" s="189"/>
      <c r="L859" s="189"/>
    </row>
    <row r="860" spans="2:12" s="191" customFormat="1" x14ac:dyDescent="0.25">
      <c r="B860" s="189"/>
      <c r="C860" s="189"/>
      <c r="D860" s="189"/>
      <c r="E860" s="189"/>
      <c r="F860" s="189"/>
      <c r="G860" s="189"/>
      <c r="H860" s="189"/>
      <c r="I860" s="189"/>
      <c r="J860" s="189"/>
      <c r="K860" s="189"/>
      <c r="L860" s="189"/>
    </row>
    <row r="861" spans="2:12" s="191" customFormat="1" x14ac:dyDescent="0.25">
      <c r="B861" s="189"/>
      <c r="C861" s="189"/>
      <c r="D861" s="189"/>
      <c r="E861" s="189"/>
      <c r="F861" s="189"/>
      <c r="G861" s="189"/>
      <c r="H861" s="189"/>
      <c r="I861" s="189"/>
      <c r="J861" s="189"/>
      <c r="K861" s="189"/>
      <c r="L861" s="189"/>
    </row>
    <row r="862" spans="2:12" s="191" customFormat="1" x14ac:dyDescent="0.25">
      <c r="B862" s="189"/>
      <c r="C862" s="189"/>
      <c r="D862" s="189"/>
      <c r="E862" s="189"/>
      <c r="F862" s="189"/>
      <c r="G862" s="189"/>
      <c r="H862" s="189"/>
      <c r="I862" s="189"/>
      <c r="J862" s="189"/>
      <c r="K862" s="189"/>
      <c r="L862" s="189"/>
    </row>
    <row r="863" spans="2:12" s="191" customFormat="1" x14ac:dyDescent="0.25">
      <c r="B863" s="189"/>
      <c r="C863" s="189"/>
      <c r="D863" s="189"/>
      <c r="E863" s="189"/>
      <c r="F863" s="189"/>
      <c r="G863" s="189"/>
      <c r="H863" s="189"/>
      <c r="I863" s="189"/>
      <c r="J863" s="189"/>
      <c r="K863" s="189"/>
      <c r="L863" s="189"/>
    </row>
    <row r="864" spans="2:12" s="191" customFormat="1" x14ac:dyDescent="0.25">
      <c r="B864" s="189"/>
      <c r="C864" s="189"/>
      <c r="D864" s="189"/>
      <c r="E864" s="189"/>
      <c r="F864" s="189"/>
      <c r="G864" s="189"/>
      <c r="H864" s="189"/>
      <c r="I864" s="189"/>
      <c r="J864" s="189"/>
      <c r="K864" s="189"/>
      <c r="L864" s="189"/>
    </row>
    <row r="865" spans="2:12" s="191" customFormat="1" x14ac:dyDescent="0.25">
      <c r="B865" s="189"/>
      <c r="C865" s="189"/>
      <c r="D865" s="189"/>
      <c r="E865" s="189"/>
      <c r="F865" s="189"/>
      <c r="G865" s="189"/>
      <c r="H865" s="189"/>
      <c r="I865" s="189"/>
      <c r="J865" s="189"/>
      <c r="K865" s="189"/>
      <c r="L865" s="189"/>
    </row>
    <row r="866" spans="2:12" s="191" customFormat="1" x14ac:dyDescent="0.25">
      <c r="B866" s="189"/>
      <c r="C866" s="189"/>
      <c r="D866" s="189"/>
      <c r="E866" s="189"/>
      <c r="F866" s="189"/>
      <c r="G866" s="189"/>
      <c r="H866" s="189"/>
      <c r="I866" s="189"/>
      <c r="J866" s="189"/>
      <c r="K866" s="189"/>
      <c r="L866" s="189"/>
    </row>
    <row r="867" spans="2:12" s="191" customFormat="1" x14ac:dyDescent="0.25">
      <c r="B867" s="189"/>
      <c r="C867" s="189"/>
      <c r="D867" s="189"/>
      <c r="E867" s="189"/>
      <c r="F867" s="189"/>
      <c r="G867" s="189"/>
      <c r="H867" s="189"/>
      <c r="I867" s="189"/>
      <c r="J867" s="189"/>
      <c r="K867" s="189"/>
      <c r="L867" s="189"/>
    </row>
    <row r="868" spans="2:12" s="191" customFormat="1" x14ac:dyDescent="0.25">
      <c r="B868" s="189"/>
      <c r="C868" s="189"/>
      <c r="D868" s="189"/>
      <c r="E868" s="189"/>
      <c r="F868" s="189"/>
      <c r="G868" s="189"/>
      <c r="H868" s="189"/>
      <c r="I868" s="189"/>
      <c r="J868" s="189"/>
      <c r="K868" s="189"/>
      <c r="L868" s="189"/>
    </row>
    <row r="869" spans="2:12" s="191" customFormat="1" x14ac:dyDescent="0.25">
      <c r="B869" s="189"/>
      <c r="C869" s="189"/>
      <c r="D869" s="189"/>
      <c r="E869" s="189"/>
      <c r="F869" s="189"/>
      <c r="G869" s="189"/>
      <c r="H869" s="189"/>
      <c r="I869" s="189"/>
      <c r="J869" s="189"/>
      <c r="K869" s="189"/>
      <c r="L869" s="189"/>
    </row>
    <row r="870" spans="2:12" s="191" customFormat="1" x14ac:dyDescent="0.25">
      <c r="B870" s="189"/>
      <c r="C870" s="189"/>
      <c r="D870" s="189"/>
      <c r="E870" s="189"/>
      <c r="F870" s="189"/>
      <c r="G870" s="189"/>
      <c r="H870" s="189"/>
      <c r="I870" s="189"/>
      <c r="J870" s="189"/>
      <c r="K870" s="189"/>
      <c r="L870" s="189"/>
    </row>
    <row r="871" spans="2:12" s="191" customFormat="1" x14ac:dyDescent="0.25">
      <c r="B871" s="189"/>
      <c r="C871" s="189"/>
      <c r="D871" s="189"/>
      <c r="E871" s="189"/>
      <c r="F871" s="189"/>
      <c r="G871" s="189"/>
      <c r="H871" s="189"/>
      <c r="I871" s="189"/>
      <c r="J871" s="189"/>
      <c r="K871" s="189"/>
      <c r="L871" s="189"/>
    </row>
    <row r="872" spans="2:12" s="191" customFormat="1" x14ac:dyDescent="0.25">
      <c r="B872" s="189"/>
      <c r="C872" s="189"/>
      <c r="D872" s="189"/>
      <c r="E872" s="189"/>
      <c r="F872" s="189"/>
      <c r="G872" s="189"/>
      <c r="H872" s="189"/>
      <c r="I872" s="189"/>
      <c r="J872" s="189"/>
      <c r="K872" s="189"/>
      <c r="L872" s="189"/>
    </row>
    <row r="873" spans="2:12" s="191" customFormat="1" x14ac:dyDescent="0.25">
      <c r="B873" s="189"/>
      <c r="C873" s="189"/>
      <c r="D873" s="189"/>
      <c r="E873" s="189"/>
      <c r="F873" s="189"/>
      <c r="G873" s="189"/>
      <c r="H873" s="189"/>
      <c r="I873" s="189"/>
      <c r="J873" s="189"/>
      <c r="K873" s="189"/>
      <c r="L873" s="189"/>
    </row>
    <row r="874" spans="2:12" s="191" customFormat="1" x14ac:dyDescent="0.25">
      <c r="B874" s="189"/>
      <c r="C874" s="189"/>
      <c r="D874" s="189"/>
      <c r="E874" s="189"/>
      <c r="F874" s="189"/>
      <c r="G874" s="189"/>
      <c r="H874" s="189"/>
      <c r="I874" s="189"/>
      <c r="J874" s="189"/>
      <c r="K874" s="189"/>
      <c r="L874" s="189"/>
    </row>
    <row r="875" spans="2:12" s="191" customFormat="1" x14ac:dyDescent="0.25">
      <c r="B875" s="189"/>
      <c r="C875" s="189"/>
      <c r="D875" s="189"/>
      <c r="E875" s="189"/>
      <c r="F875" s="189"/>
      <c r="G875" s="189"/>
      <c r="H875" s="189"/>
      <c r="I875" s="189"/>
      <c r="J875" s="189"/>
      <c r="K875" s="189"/>
      <c r="L875" s="189"/>
    </row>
    <row r="876" spans="2:12" s="191" customFormat="1" x14ac:dyDescent="0.25">
      <c r="B876" s="189"/>
      <c r="C876" s="189"/>
      <c r="D876" s="189"/>
      <c r="E876" s="189"/>
      <c r="F876" s="189"/>
      <c r="G876" s="189"/>
      <c r="H876" s="189"/>
      <c r="I876" s="189"/>
      <c r="J876" s="189"/>
      <c r="K876" s="189"/>
      <c r="L876" s="189"/>
    </row>
    <row r="877" spans="2:12" s="191" customFormat="1" x14ac:dyDescent="0.25">
      <c r="B877" s="189"/>
      <c r="C877" s="189"/>
      <c r="D877" s="189"/>
      <c r="E877" s="189"/>
      <c r="F877" s="189"/>
      <c r="G877" s="189"/>
      <c r="H877" s="189"/>
      <c r="I877" s="189"/>
      <c r="J877" s="189"/>
      <c r="K877" s="189"/>
      <c r="L877" s="189"/>
    </row>
    <row r="878" spans="2:12" s="191" customFormat="1" x14ac:dyDescent="0.25">
      <c r="B878" s="189"/>
      <c r="C878" s="189"/>
      <c r="D878" s="189"/>
      <c r="E878" s="189"/>
      <c r="F878" s="189"/>
      <c r="G878" s="189"/>
      <c r="H878" s="189"/>
      <c r="I878" s="189"/>
      <c r="J878" s="189"/>
      <c r="K878" s="189"/>
      <c r="L878" s="189"/>
    </row>
    <row r="879" spans="2:12" s="191" customFormat="1" x14ac:dyDescent="0.25">
      <c r="B879" s="189"/>
      <c r="C879" s="189"/>
      <c r="D879" s="189"/>
      <c r="E879" s="189"/>
      <c r="F879" s="189"/>
      <c r="G879" s="189"/>
      <c r="H879" s="189"/>
      <c r="I879" s="189"/>
      <c r="J879" s="189"/>
      <c r="K879" s="189"/>
      <c r="L879" s="189"/>
    </row>
    <row r="880" spans="2:12" s="191" customFormat="1" x14ac:dyDescent="0.25">
      <c r="B880" s="189"/>
      <c r="C880" s="189"/>
      <c r="D880" s="189"/>
      <c r="E880" s="189"/>
      <c r="F880" s="189"/>
      <c r="G880" s="189"/>
      <c r="H880" s="189"/>
      <c r="I880" s="189"/>
      <c r="J880" s="189"/>
      <c r="K880" s="189"/>
      <c r="L880" s="189"/>
    </row>
    <row r="881" spans="2:12" s="191" customFormat="1" x14ac:dyDescent="0.25">
      <c r="B881" s="189"/>
      <c r="C881" s="189"/>
      <c r="D881" s="189"/>
      <c r="E881" s="189"/>
      <c r="F881" s="189"/>
      <c r="G881" s="189"/>
      <c r="H881" s="189"/>
      <c r="I881" s="189"/>
      <c r="J881" s="189"/>
      <c r="K881" s="189"/>
      <c r="L881" s="189"/>
    </row>
    <row r="882" spans="2:12" s="191" customFormat="1" x14ac:dyDescent="0.25">
      <c r="B882" s="189"/>
      <c r="C882" s="189"/>
      <c r="D882" s="189"/>
      <c r="E882" s="189"/>
      <c r="F882" s="189"/>
      <c r="G882" s="189"/>
      <c r="H882" s="189"/>
      <c r="I882" s="189"/>
      <c r="J882" s="189"/>
      <c r="K882" s="189"/>
      <c r="L882" s="189"/>
    </row>
    <row r="883" spans="2:12" s="191" customFormat="1" x14ac:dyDescent="0.25">
      <c r="B883" s="189"/>
      <c r="C883" s="189"/>
      <c r="D883" s="189"/>
      <c r="E883" s="189"/>
      <c r="F883" s="189"/>
      <c r="G883" s="189"/>
      <c r="H883" s="189"/>
      <c r="I883" s="189"/>
      <c r="J883" s="189"/>
      <c r="K883" s="189"/>
      <c r="L883" s="189"/>
    </row>
    <row r="884" spans="2:12" s="191" customFormat="1" x14ac:dyDescent="0.25">
      <c r="B884" s="189"/>
      <c r="C884" s="189"/>
      <c r="D884" s="189"/>
      <c r="E884" s="189"/>
      <c r="F884" s="189"/>
      <c r="G884" s="189"/>
      <c r="H884" s="189"/>
      <c r="I884" s="189"/>
      <c r="J884" s="189"/>
      <c r="K884" s="189"/>
      <c r="L884" s="189"/>
    </row>
    <row r="885" spans="2:12" s="191" customFormat="1" x14ac:dyDescent="0.25">
      <c r="B885" s="189"/>
      <c r="C885" s="189"/>
      <c r="D885" s="189"/>
      <c r="E885" s="189"/>
      <c r="F885" s="189"/>
      <c r="G885" s="189"/>
      <c r="H885" s="189"/>
      <c r="I885" s="189"/>
      <c r="J885" s="189"/>
      <c r="K885" s="189"/>
      <c r="L885" s="189"/>
    </row>
    <row r="886" spans="2:12" s="191" customFormat="1" x14ac:dyDescent="0.25">
      <c r="B886" s="189"/>
      <c r="C886" s="189"/>
      <c r="D886" s="189"/>
      <c r="E886" s="189"/>
      <c r="F886" s="189"/>
      <c r="G886" s="189"/>
      <c r="H886" s="189"/>
      <c r="I886" s="189"/>
      <c r="J886" s="189"/>
      <c r="K886" s="189"/>
      <c r="L886" s="189"/>
    </row>
    <row r="887" spans="2:12" s="191" customFormat="1" x14ac:dyDescent="0.25">
      <c r="B887" s="189"/>
      <c r="C887" s="189"/>
      <c r="D887" s="189"/>
      <c r="E887" s="189"/>
      <c r="F887" s="189"/>
      <c r="G887" s="189"/>
      <c r="H887" s="189"/>
      <c r="I887" s="189"/>
      <c r="J887" s="189"/>
      <c r="K887" s="189"/>
      <c r="L887" s="189"/>
    </row>
    <row r="888" spans="2:12" s="191" customFormat="1" x14ac:dyDescent="0.25">
      <c r="B888" s="189"/>
      <c r="C888" s="189"/>
      <c r="D888" s="189"/>
      <c r="E888" s="189"/>
      <c r="F888" s="189"/>
      <c r="G888" s="189"/>
      <c r="H888" s="189"/>
      <c r="I888" s="189"/>
      <c r="J888" s="189"/>
      <c r="K888" s="189"/>
      <c r="L888" s="189"/>
    </row>
    <row r="889" spans="2:12" s="191" customFormat="1" x14ac:dyDescent="0.25">
      <c r="B889" s="189"/>
      <c r="C889" s="189"/>
      <c r="D889" s="189"/>
      <c r="E889" s="189"/>
      <c r="F889" s="189"/>
      <c r="G889" s="189"/>
      <c r="H889" s="189"/>
      <c r="I889" s="189"/>
      <c r="J889" s="189"/>
      <c r="K889" s="189"/>
      <c r="L889" s="189"/>
    </row>
    <row r="890" spans="2:12" s="191" customFormat="1" x14ac:dyDescent="0.25">
      <c r="B890" s="189"/>
      <c r="C890" s="189"/>
      <c r="D890" s="189"/>
      <c r="E890" s="189"/>
      <c r="F890" s="189"/>
      <c r="G890" s="189"/>
      <c r="H890" s="189"/>
      <c r="I890" s="189"/>
      <c r="J890" s="189"/>
      <c r="K890" s="189"/>
      <c r="L890" s="189"/>
    </row>
    <row r="891" spans="2:12" s="191" customFormat="1" x14ac:dyDescent="0.25">
      <c r="B891" s="189"/>
      <c r="C891" s="189"/>
      <c r="D891" s="189"/>
      <c r="E891" s="189"/>
      <c r="F891" s="189"/>
      <c r="G891" s="189"/>
      <c r="H891" s="189"/>
      <c r="I891" s="189"/>
      <c r="J891" s="189"/>
      <c r="K891" s="189"/>
      <c r="L891" s="189"/>
    </row>
    <row r="892" spans="2:12" s="191" customFormat="1" x14ac:dyDescent="0.25">
      <c r="B892" s="189"/>
      <c r="C892" s="189"/>
      <c r="D892" s="189"/>
      <c r="E892" s="189"/>
      <c r="F892" s="189"/>
      <c r="G892" s="189"/>
      <c r="H892" s="189"/>
      <c r="I892" s="189"/>
      <c r="J892" s="189"/>
      <c r="K892" s="189"/>
      <c r="L892" s="189"/>
    </row>
    <row r="893" spans="2:12" s="191" customFormat="1" x14ac:dyDescent="0.25">
      <c r="B893" s="189"/>
      <c r="C893" s="189"/>
      <c r="D893" s="189"/>
      <c r="E893" s="189"/>
      <c r="F893" s="189"/>
      <c r="G893" s="189"/>
      <c r="H893" s="189"/>
      <c r="I893" s="189"/>
      <c r="J893" s="189"/>
      <c r="K893" s="189"/>
      <c r="L893" s="189"/>
    </row>
    <row r="894" spans="2:12" s="191" customFormat="1" x14ac:dyDescent="0.25">
      <c r="B894" s="189"/>
      <c r="C894" s="189"/>
      <c r="D894" s="189"/>
      <c r="E894" s="189"/>
      <c r="F894" s="189"/>
      <c r="G894" s="189"/>
      <c r="H894" s="189"/>
      <c r="I894" s="189"/>
      <c r="J894" s="189"/>
      <c r="K894" s="189"/>
      <c r="L894" s="189"/>
    </row>
    <row r="895" spans="2:12" s="191" customFormat="1" x14ac:dyDescent="0.25">
      <c r="B895" s="189"/>
      <c r="C895" s="189"/>
      <c r="D895" s="189"/>
      <c r="E895" s="189"/>
      <c r="F895" s="189"/>
      <c r="G895" s="189"/>
      <c r="H895" s="189"/>
      <c r="I895" s="189"/>
      <c r="J895" s="189"/>
      <c r="K895" s="189"/>
      <c r="L895" s="189"/>
    </row>
    <row r="896" spans="2:12" s="191" customFormat="1" x14ac:dyDescent="0.25">
      <c r="B896" s="189"/>
      <c r="C896" s="189"/>
      <c r="D896" s="189"/>
      <c r="E896" s="189"/>
      <c r="F896" s="189"/>
      <c r="G896" s="189"/>
      <c r="H896" s="189"/>
      <c r="I896" s="189"/>
      <c r="J896" s="189"/>
      <c r="K896" s="189"/>
      <c r="L896" s="189"/>
    </row>
    <row r="897" spans="2:12" s="191" customFormat="1" x14ac:dyDescent="0.25">
      <c r="B897" s="189"/>
      <c r="C897" s="189"/>
      <c r="D897" s="189"/>
      <c r="E897" s="189"/>
      <c r="F897" s="189"/>
      <c r="G897" s="189"/>
      <c r="H897" s="189"/>
      <c r="I897" s="189"/>
      <c r="J897" s="189"/>
      <c r="K897" s="189"/>
      <c r="L897" s="189"/>
    </row>
    <row r="898" spans="2:12" s="191" customFormat="1" x14ac:dyDescent="0.25">
      <c r="B898" s="189"/>
      <c r="C898" s="189"/>
      <c r="D898" s="189"/>
      <c r="E898" s="189"/>
      <c r="F898" s="189"/>
      <c r="G898" s="189"/>
      <c r="H898" s="189"/>
      <c r="I898" s="189"/>
      <c r="J898" s="189"/>
      <c r="K898" s="189"/>
      <c r="L898" s="189"/>
    </row>
    <row r="899" spans="2:12" s="191" customFormat="1" x14ac:dyDescent="0.25">
      <c r="B899" s="189"/>
      <c r="C899" s="189"/>
      <c r="D899" s="189"/>
      <c r="E899" s="189"/>
      <c r="F899" s="189"/>
      <c r="G899" s="189"/>
      <c r="H899" s="189"/>
      <c r="I899" s="189"/>
      <c r="J899" s="189"/>
      <c r="K899" s="189"/>
      <c r="L899" s="189"/>
    </row>
    <row r="900" spans="2:12" s="191" customFormat="1" x14ac:dyDescent="0.25">
      <c r="B900" s="189"/>
      <c r="C900" s="189"/>
      <c r="D900" s="189"/>
      <c r="E900" s="189"/>
      <c r="F900" s="189"/>
      <c r="G900" s="189"/>
      <c r="H900" s="189"/>
      <c r="I900" s="189"/>
      <c r="J900" s="189"/>
      <c r="K900" s="189"/>
      <c r="L900" s="189"/>
    </row>
    <row r="901" spans="2:12" s="191" customFormat="1" x14ac:dyDescent="0.25">
      <c r="B901" s="189"/>
      <c r="C901" s="189"/>
      <c r="D901" s="189"/>
      <c r="E901" s="189"/>
      <c r="F901" s="189"/>
      <c r="G901" s="189"/>
      <c r="H901" s="189"/>
      <c r="I901" s="189"/>
      <c r="J901" s="189"/>
      <c r="K901" s="189"/>
      <c r="L901" s="189"/>
    </row>
    <row r="902" spans="2:12" s="191" customFormat="1" x14ac:dyDescent="0.25">
      <c r="B902" s="189"/>
      <c r="C902" s="189"/>
      <c r="D902" s="189"/>
      <c r="E902" s="189"/>
      <c r="F902" s="189"/>
      <c r="G902" s="189"/>
      <c r="H902" s="189"/>
      <c r="I902" s="189"/>
      <c r="J902" s="189"/>
      <c r="K902" s="189"/>
      <c r="L902" s="189"/>
    </row>
    <row r="903" spans="2:12" s="191" customFormat="1" x14ac:dyDescent="0.25">
      <c r="B903" s="189"/>
      <c r="C903" s="189"/>
      <c r="D903" s="189"/>
      <c r="E903" s="189"/>
      <c r="F903" s="189"/>
      <c r="G903" s="189"/>
      <c r="H903" s="189"/>
      <c r="I903" s="189"/>
      <c r="J903" s="189"/>
      <c r="K903" s="189"/>
      <c r="L903" s="189"/>
    </row>
    <row r="904" spans="2:12" s="191" customFormat="1" x14ac:dyDescent="0.25">
      <c r="B904" s="189"/>
      <c r="C904" s="189"/>
      <c r="D904" s="189"/>
      <c r="E904" s="189"/>
      <c r="F904" s="189"/>
      <c r="G904" s="189"/>
      <c r="H904" s="189"/>
      <c r="I904" s="189"/>
      <c r="J904" s="189"/>
      <c r="K904" s="189"/>
      <c r="L904" s="189"/>
    </row>
    <row r="905" spans="2:12" s="191" customFormat="1" x14ac:dyDescent="0.25">
      <c r="B905" s="189"/>
      <c r="C905" s="189"/>
      <c r="D905" s="189"/>
      <c r="E905" s="189"/>
      <c r="F905" s="189"/>
      <c r="G905" s="189"/>
      <c r="H905" s="189"/>
      <c r="I905" s="189"/>
      <c r="J905" s="189"/>
      <c r="K905" s="189"/>
      <c r="L905" s="189"/>
    </row>
    <row r="906" spans="2:12" s="191" customFormat="1" x14ac:dyDescent="0.25">
      <c r="B906" s="189"/>
      <c r="C906" s="189"/>
      <c r="D906" s="189"/>
      <c r="E906" s="189"/>
      <c r="F906" s="189"/>
      <c r="G906" s="189"/>
      <c r="H906" s="189"/>
      <c r="I906" s="189"/>
      <c r="J906" s="189"/>
      <c r="K906" s="189"/>
      <c r="L906" s="189"/>
    </row>
    <row r="907" spans="2:12" s="191" customFormat="1" x14ac:dyDescent="0.25">
      <c r="B907" s="189"/>
      <c r="C907" s="189"/>
      <c r="D907" s="189"/>
      <c r="E907" s="189"/>
      <c r="F907" s="189"/>
      <c r="G907" s="189"/>
      <c r="H907" s="189"/>
      <c r="I907" s="189"/>
      <c r="J907" s="189"/>
      <c r="K907" s="189"/>
      <c r="L907" s="189"/>
    </row>
    <row r="908" spans="2:12" s="191" customFormat="1" x14ac:dyDescent="0.25">
      <c r="B908" s="189"/>
      <c r="C908" s="189"/>
      <c r="D908" s="189"/>
      <c r="E908" s="189"/>
      <c r="F908" s="189"/>
      <c r="G908" s="189"/>
      <c r="H908" s="189"/>
      <c r="I908" s="189"/>
      <c r="J908" s="189"/>
      <c r="K908" s="189"/>
      <c r="L908" s="189"/>
    </row>
    <row r="909" spans="2:12" s="191" customFormat="1" x14ac:dyDescent="0.25">
      <c r="B909" s="189"/>
      <c r="C909" s="189"/>
      <c r="D909" s="189"/>
      <c r="E909" s="189"/>
      <c r="F909" s="189"/>
      <c r="G909" s="189"/>
      <c r="H909" s="189"/>
      <c r="I909" s="189"/>
      <c r="J909" s="189"/>
      <c r="K909" s="189"/>
      <c r="L909" s="189"/>
    </row>
    <row r="910" spans="2:12" s="191" customFormat="1" x14ac:dyDescent="0.25">
      <c r="B910" s="189"/>
      <c r="C910" s="189"/>
      <c r="D910" s="189"/>
      <c r="E910" s="189"/>
      <c r="F910" s="189"/>
      <c r="G910" s="189"/>
      <c r="H910" s="189"/>
      <c r="I910" s="189"/>
      <c r="J910" s="189"/>
      <c r="K910" s="189"/>
      <c r="L910" s="189"/>
    </row>
    <row r="911" spans="2:12" s="191" customFormat="1" x14ac:dyDescent="0.25">
      <c r="B911" s="189"/>
      <c r="C911" s="189"/>
      <c r="D911" s="189"/>
      <c r="E911" s="189"/>
      <c r="F911" s="189"/>
      <c r="G911" s="189"/>
      <c r="H911" s="189"/>
      <c r="I911" s="189"/>
      <c r="J911" s="189"/>
      <c r="K911" s="189"/>
      <c r="L911" s="189"/>
    </row>
    <row r="912" spans="2:12" s="191" customFormat="1" x14ac:dyDescent="0.25">
      <c r="B912" s="189"/>
      <c r="C912" s="189"/>
      <c r="D912" s="189"/>
      <c r="E912" s="189"/>
      <c r="F912" s="189"/>
      <c r="G912" s="189"/>
      <c r="H912" s="189"/>
      <c r="I912" s="189"/>
      <c r="J912" s="189"/>
      <c r="K912" s="189"/>
      <c r="L912" s="189"/>
    </row>
    <row r="913" spans="2:12" s="191" customFormat="1" x14ac:dyDescent="0.25">
      <c r="B913" s="189"/>
      <c r="C913" s="189"/>
      <c r="D913" s="189"/>
      <c r="E913" s="189"/>
      <c r="F913" s="189"/>
      <c r="G913" s="189"/>
      <c r="H913" s="189"/>
      <c r="I913" s="189"/>
      <c r="J913" s="189"/>
      <c r="K913" s="189"/>
      <c r="L913" s="189"/>
    </row>
    <row r="914" spans="2:12" s="191" customFormat="1" x14ac:dyDescent="0.25">
      <c r="B914" s="189"/>
      <c r="C914" s="189"/>
      <c r="D914" s="189"/>
      <c r="E914" s="189"/>
      <c r="F914" s="189"/>
      <c r="G914" s="189"/>
      <c r="H914" s="189"/>
      <c r="I914" s="189"/>
      <c r="J914" s="189"/>
      <c r="K914" s="189"/>
      <c r="L914" s="189"/>
    </row>
    <row r="915" spans="2:12" s="191" customFormat="1" x14ac:dyDescent="0.25">
      <c r="B915" s="189"/>
      <c r="C915" s="189"/>
      <c r="D915" s="189"/>
      <c r="E915" s="189"/>
      <c r="F915" s="189"/>
      <c r="G915" s="189"/>
      <c r="H915" s="189"/>
      <c r="I915" s="189"/>
      <c r="J915" s="189"/>
      <c r="K915" s="189"/>
      <c r="L915" s="189"/>
    </row>
    <row r="916" spans="2:12" s="191" customFormat="1" x14ac:dyDescent="0.25">
      <c r="B916" s="189"/>
      <c r="C916" s="189"/>
      <c r="D916" s="189"/>
      <c r="E916" s="189"/>
      <c r="F916" s="189"/>
      <c r="G916" s="189"/>
      <c r="H916" s="189"/>
      <c r="I916" s="189"/>
      <c r="J916" s="189"/>
      <c r="K916" s="189"/>
      <c r="L916" s="189"/>
    </row>
    <row r="917" spans="2:12" s="191" customFormat="1" x14ac:dyDescent="0.25">
      <c r="B917" s="189"/>
      <c r="C917" s="189"/>
      <c r="D917" s="189"/>
      <c r="E917" s="189"/>
      <c r="F917" s="189"/>
      <c r="G917" s="189"/>
      <c r="H917" s="189"/>
      <c r="I917" s="189"/>
      <c r="J917" s="189"/>
      <c r="K917" s="189"/>
      <c r="L917" s="189"/>
    </row>
    <row r="918" spans="2:12" s="191" customFormat="1" x14ac:dyDescent="0.25">
      <c r="B918" s="189"/>
      <c r="C918" s="189"/>
      <c r="D918" s="189"/>
      <c r="E918" s="189"/>
      <c r="F918" s="189"/>
      <c r="G918" s="189"/>
      <c r="H918" s="189"/>
      <c r="I918" s="189"/>
      <c r="J918" s="189"/>
      <c r="K918" s="189"/>
      <c r="L918" s="189"/>
    </row>
    <row r="919" spans="2:12" s="191" customFormat="1" x14ac:dyDescent="0.25">
      <c r="B919" s="189"/>
      <c r="C919" s="189"/>
      <c r="D919" s="189"/>
      <c r="E919" s="189"/>
      <c r="F919" s="189"/>
      <c r="G919" s="189"/>
      <c r="H919" s="189"/>
      <c r="I919" s="189"/>
      <c r="J919" s="189"/>
      <c r="K919" s="189"/>
      <c r="L919" s="189"/>
    </row>
    <row r="920" spans="2:12" s="191" customFormat="1" x14ac:dyDescent="0.25">
      <c r="B920" s="189"/>
      <c r="C920" s="189"/>
      <c r="D920" s="189"/>
      <c r="E920" s="189"/>
      <c r="F920" s="189"/>
      <c r="G920" s="189"/>
      <c r="H920" s="189"/>
      <c r="I920" s="189"/>
      <c r="J920" s="189"/>
      <c r="K920" s="189"/>
      <c r="L920" s="189"/>
    </row>
    <row r="921" spans="2:12" s="191" customFormat="1" x14ac:dyDescent="0.25">
      <c r="B921" s="189"/>
      <c r="C921" s="189"/>
      <c r="D921" s="189"/>
      <c r="E921" s="189"/>
      <c r="F921" s="189"/>
      <c r="G921" s="189"/>
      <c r="H921" s="189"/>
      <c r="I921" s="189"/>
      <c r="J921" s="189"/>
      <c r="K921" s="189"/>
      <c r="L921" s="189"/>
    </row>
    <row r="922" spans="2:12" s="191" customFormat="1" x14ac:dyDescent="0.25">
      <c r="B922" s="189"/>
      <c r="C922" s="189"/>
      <c r="D922" s="189"/>
      <c r="E922" s="189"/>
      <c r="F922" s="189"/>
      <c r="G922" s="189"/>
      <c r="H922" s="189"/>
      <c r="I922" s="189"/>
      <c r="J922" s="189"/>
      <c r="K922" s="189"/>
      <c r="L922" s="189"/>
    </row>
    <row r="923" spans="2:12" s="191" customFormat="1" x14ac:dyDescent="0.25">
      <c r="B923" s="189"/>
      <c r="C923" s="189"/>
      <c r="D923" s="189"/>
      <c r="E923" s="189"/>
      <c r="F923" s="189"/>
      <c r="G923" s="189"/>
      <c r="H923" s="189"/>
      <c r="I923" s="189"/>
      <c r="J923" s="189"/>
      <c r="K923" s="189"/>
      <c r="L923" s="189"/>
    </row>
    <row r="924" spans="2:12" s="191" customFormat="1" x14ac:dyDescent="0.25">
      <c r="B924" s="189"/>
      <c r="C924" s="189"/>
      <c r="D924" s="189"/>
      <c r="E924" s="189"/>
      <c r="F924" s="189"/>
      <c r="G924" s="189"/>
      <c r="H924" s="189"/>
      <c r="I924" s="189"/>
      <c r="J924" s="189"/>
      <c r="K924" s="189"/>
      <c r="L924" s="189"/>
    </row>
    <row r="925" spans="2:12" s="191" customFormat="1" x14ac:dyDescent="0.25">
      <c r="B925" s="189"/>
      <c r="C925" s="189"/>
      <c r="D925" s="189"/>
      <c r="E925" s="189"/>
      <c r="F925" s="189"/>
      <c r="G925" s="189"/>
      <c r="H925" s="189"/>
      <c r="I925" s="189"/>
      <c r="J925" s="189"/>
      <c r="K925" s="189"/>
      <c r="L925" s="189"/>
    </row>
    <row r="926" spans="2:12" s="191" customFormat="1" x14ac:dyDescent="0.25">
      <c r="B926" s="189"/>
      <c r="C926" s="189"/>
      <c r="D926" s="189"/>
      <c r="E926" s="189"/>
      <c r="F926" s="189"/>
      <c r="G926" s="189"/>
      <c r="H926" s="189"/>
      <c r="I926" s="189"/>
      <c r="J926" s="189"/>
      <c r="K926" s="189"/>
      <c r="L926" s="189"/>
    </row>
    <row r="927" spans="2:12" s="191" customFormat="1" x14ac:dyDescent="0.25">
      <c r="B927" s="189"/>
      <c r="C927" s="189"/>
      <c r="D927" s="189"/>
      <c r="E927" s="189"/>
      <c r="F927" s="189"/>
      <c r="G927" s="189"/>
      <c r="H927" s="189"/>
      <c r="I927" s="189"/>
      <c r="J927" s="189"/>
      <c r="K927" s="189"/>
      <c r="L927" s="189"/>
    </row>
    <row r="928" spans="2:12" s="191" customFormat="1" x14ac:dyDescent="0.25">
      <c r="B928" s="189"/>
      <c r="C928" s="189"/>
      <c r="D928" s="189"/>
      <c r="E928" s="189"/>
      <c r="F928" s="189"/>
      <c r="G928" s="189"/>
      <c r="H928" s="189"/>
      <c r="I928" s="189"/>
      <c r="J928" s="189"/>
      <c r="K928" s="189"/>
      <c r="L928" s="189"/>
    </row>
    <row r="929" spans="2:12" s="191" customFormat="1" x14ac:dyDescent="0.25">
      <c r="B929" s="189"/>
      <c r="C929" s="189"/>
      <c r="D929" s="189"/>
      <c r="E929" s="189"/>
      <c r="F929" s="189"/>
      <c r="G929" s="189"/>
      <c r="H929" s="189"/>
      <c r="I929" s="189"/>
      <c r="J929" s="189"/>
      <c r="K929" s="189"/>
      <c r="L929" s="189"/>
    </row>
    <row r="930" spans="2:12" s="191" customFormat="1" x14ac:dyDescent="0.25">
      <c r="B930" s="189"/>
      <c r="C930" s="189"/>
      <c r="D930" s="189"/>
      <c r="E930" s="189"/>
      <c r="F930" s="189"/>
      <c r="G930" s="189"/>
      <c r="H930" s="189"/>
      <c r="I930" s="189"/>
      <c r="J930" s="189"/>
      <c r="K930" s="189"/>
      <c r="L930" s="189"/>
    </row>
    <row r="931" spans="2:12" s="191" customFormat="1" x14ac:dyDescent="0.25">
      <c r="B931" s="189"/>
      <c r="C931" s="189"/>
      <c r="D931" s="189"/>
      <c r="E931" s="189"/>
      <c r="F931" s="189"/>
      <c r="G931" s="189"/>
      <c r="H931" s="189"/>
      <c r="I931" s="189"/>
      <c r="J931" s="189"/>
      <c r="K931" s="189"/>
      <c r="L931" s="189"/>
    </row>
    <row r="932" spans="2:12" s="191" customFormat="1" x14ac:dyDescent="0.25">
      <c r="B932" s="189"/>
      <c r="C932" s="189"/>
      <c r="D932" s="189"/>
      <c r="E932" s="189"/>
      <c r="F932" s="189"/>
      <c r="G932" s="189"/>
      <c r="H932" s="189"/>
      <c r="I932" s="189"/>
      <c r="J932" s="189"/>
      <c r="K932" s="189"/>
      <c r="L932" s="189"/>
    </row>
    <row r="933" spans="2:12" s="191" customFormat="1" x14ac:dyDescent="0.25">
      <c r="B933" s="189"/>
      <c r="C933" s="189"/>
      <c r="D933" s="189"/>
      <c r="E933" s="189"/>
      <c r="F933" s="189"/>
      <c r="G933" s="189"/>
      <c r="H933" s="189"/>
      <c r="I933" s="189"/>
      <c r="J933" s="189"/>
      <c r="K933" s="189"/>
      <c r="L933" s="189"/>
    </row>
    <row r="934" spans="2:12" s="191" customFormat="1" x14ac:dyDescent="0.25">
      <c r="B934" s="189"/>
      <c r="C934" s="189"/>
      <c r="D934" s="189"/>
      <c r="E934" s="189"/>
      <c r="F934" s="189"/>
      <c r="G934" s="189"/>
      <c r="H934" s="189"/>
      <c r="I934" s="189"/>
      <c r="J934" s="189"/>
      <c r="K934" s="189"/>
      <c r="L934" s="189"/>
    </row>
    <row r="935" spans="2:12" s="191" customFormat="1" x14ac:dyDescent="0.25">
      <c r="B935" s="189"/>
      <c r="C935" s="189"/>
      <c r="D935" s="189"/>
      <c r="E935" s="189"/>
      <c r="F935" s="189"/>
      <c r="G935" s="189"/>
      <c r="H935" s="189"/>
      <c r="I935" s="189"/>
      <c r="J935" s="189"/>
      <c r="K935" s="189"/>
      <c r="L935" s="189"/>
    </row>
    <row r="936" spans="2:12" s="191" customFormat="1" x14ac:dyDescent="0.25">
      <c r="B936" s="189"/>
      <c r="C936" s="189"/>
      <c r="D936" s="189"/>
      <c r="E936" s="189"/>
      <c r="F936" s="189"/>
      <c r="G936" s="189"/>
      <c r="H936" s="189"/>
      <c r="I936" s="189"/>
      <c r="J936" s="189"/>
      <c r="K936" s="189"/>
      <c r="L936" s="189"/>
    </row>
    <row r="937" spans="2:12" s="191" customFormat="1" x14ac:dyDescent="0.25">
      <c r="B937" s="189"/>
      <c r="C937" s="189"/>
      <c r="D937" s="189"/>
      <c r="E937" s="189"/>
      <c r="F937" s="189"/>
      <c r="G937" s="189"/>
      <c r="H937" s="189"/>
      <c r="I937" s="189"/>
      <c r="J937" s="189"/>
      <c r="K937" s="189"/>
      <c r="L937" s="189"/>
    </row>
    <row r="938" spans="2:12" s="191" customFormat="1" x14ac:dyDescent="0.25">
      <c r="B938" s="189"/>
      <c r="C938" s="189"/>
      <c r="D938" s="189"/>
      <c r="E938" s="189"/>
      <c r="F938" s="189"/>
      <c r="G938" s="189"/>
      <c r="H938" s="189"/>
      <c r="I938" s="189"/>
      <c r="J938" s="189"/>
      <c r="K938" s="189"/>
      <c r="L938" s="189"/>
    </row>
    <row r="939" spans="2:12" s="191" customFormat="1" x14ac:dyDescent="0.25">
      <c r="B939" s="189"/>
      <c r="C939" s="189"/>
      <c r="D939" s="189"/>
      <c r="E939" s="189"/>
      <c r="F939" s="189"/>
      <c r="G939" s="189"/>
      <c r="H939" s="189"/>
      <c r="I939" s="189"/>
      <c r="J939" s="189"/>
      <c r="K939" s="189"/>
      <c r="L939" s="189"/>
    </row>
    <row r="940" spans="2:12" s="191" customFormat="1" x14ac:dyDescent="0.25">
      <c r="B940" s="189"/>
      <c r="C940" s="189"/>
      <c r="D940" s="189"/>
      <c r="E940" s="189"/>
      <c r="F940" s="189"/>
      <c r="G940" s="189"/>
      <c r="H940" s="189"/>
      <c r="I940" s="189"/>
      <c r="J940" s="189"/>
      <c r="K940" s="189"/>
      <c r="L940" s="189"/>
    </row>
    <row r="941" spans="2:12" s="191" customFormat="1" x14ac:dyDescent="0.25">
      <c r="B941" s="189"/>
      <c r="C941" s="189"/>
      <c r="D941" s="189"/>
      <c r="E941" s="189"/>
      <c r="F941" s="189"/>
      <c r="G941" s="189"/>
      <c r="H941" s="189"/>
      <c r="I941" s="189"/>
      <c r="J941" s="189"/>
      <c r="K941" s="189"/>
      <c r="L941" s="189"/>
    </row>
    <row r="942" spans="2:12" s="191" customFormat="1" x14ac:dyDescent="0.25">
      <c r="B942" s="189"/>
      <c r="C942" s="189"/>
      <c r="D942" s="189"/>
      <c r="E942" s="189"/>
      <c r="F942" s="189"/>
      <c r="G942" s="189"/>
      <c r="H942" s="189"/>
      <c r="I942" s="189"/>
      <c r="J942" s="189"/>
      <c r="K942" s="189"/>
      <c r="L942" s="189"/>
    </row>
    <row r="943" spans="2:12" s="191" customFormat="1" x14ac:dyDescent="0.25">
      <c r="B943" s="189"/>
      <c r="C943" s="189"/>
      <c r="D943" s="189"/>
      <c r="E943" s="189"/>
      <c r="F943" s="189"/>
      <c r="G943" s="189"/>
      <c r="H943" s="189"/>
      <c r="I943" s="189"/>
      <c r="J943" s="189"/>
      <c r="K943" s="189"/>
      <c r="L943" s="189"/>
    </row>
    <row r="944" spans="2:12" s="191" customFormat="1" x14ac:dyDescent="0.25">
      <c r="B944" s="189"/>
      <c r="C944" s="189"/>
      <c r="D944" s="189"/>
      <c r="E944" s="189"/>
      <c r="F944" s="189"/>
      <c r="G944" s="189"/>
      <c r="H944" s="189"/>
      <c r="I944" s="189"/>
      <c r="J944" s="189"/>
      <c r="K944" s="189"/>
      <c r="L944" s="189"/>
    </row>
    <row r="945" spans="2:12" s="191" customFormat="1" x14ac:dyDescent="0.25">
      <c r="B945" s="189"/>
      <c r="C945" s="189"/>
      <c r="D945" s="189"/>
      <c r="E945" s="189"/>
      <c r="F945" s="189"/>
      <c r="G945" s="189"/>
      <c r="H945" s="189"/>
      <c r="I945" s="189"/>
      <c r="J945" s="189"/>
      <c r="K945" s="189"/>
      <c r="L945" s="189"/>
    </row>
    <row r="946" spans="2:12" s="191" customFormat="1" x14ac:dyDescent="0.25">
      <c r="B946" s="189"/>
      <c r="C946" s="189"/>
      <c r="D946" s="189"/>
      <c r="E946" s="189"/>
      <c r="F946" s="189"/>
      <c r="G946" s="189"/>
      <c r="H946" s="189"/>
      <c r="I946" s="189"/>
      <c r="J946" s="189"/>
      <c r="K946" s="189"/>
      <c r="L946" s="189"/>
    </row>
    <row r="947" spans="2:12" s="191" customFormat="1" x14ac:dyDescent="0.25">
      <c r="B947" s="189"/>
      <c r="C947" s="189"/>
      <c r="D947" s="189"/>
      <c r="E947" s="189"/>
      <c r="F947" s="189"/>
      <c r="G947" s="189"/>
      <c r="H947" s="189"/>
      <c r="I947" s="189"/>
      <c r="J947" s="189"/>
      <c r="K947" s="189"/>
      <c r="L947" s="189"/>
    </row>
    <row r="948" spans="2:12" s="191" customFormat="1" x14ac:dyDescent="0.25">
      <c r="B948" s="189"/>
      <c r="C948" s="189"/>
      <c r="D948" s="189"/>
      <c r="E948" s="189"/>
      <c r="F948" s="189"/>
      <c r="G948" s="189"/>
      <c r="H948" s="189"/>
      <c r="I948" s="189"/>
      <c r="J948" s="189"/>
      <c r="K948" s="189"/>
      <c r="L948" s="189"/>
    </row>
    <row r="949" spans="2:12" s="191" customFormat="1" x14ac:dyDescent="0.25">
      <c r="B949" s="189"/>
      <c r="C949" s="189"/>
      <c r="D949" s="189"/>
      <c r="E949" s="189"/>
      <c r="F949" s="189"/>
      <c r="G949" s="189"/>
      <c r="H949" s="189"/>
      <c r="I949" s="189"/>
      <c r="J949" s="189"/>
      <c r="K949" s="189"/>
      <c r="L949" s="189"/>
    </row>
    <row r="950" spans="2:12" s="191" customFormat="1" x14ac:dyDescent="0.25">
      <c r="B950" s="189"/>
      <c r="C950" s="189"/>
      <c r="D950" s="189"/>
      <c r="E950" s="189"/>
      <c r="F950" s="189"/>
      <c r="G950" s="189"/>
      <c r="H950" s="189"/>
      <c r="I950" s="189"/>
      <c r="J950" s="189"/>
      <c r="K950" s="189"/>
      <c r="L950" s="189"/>
    </row>
    <row r="951" spans="2:12" s="191" customFormat="1" x14ac:dyDescent="0.25">
      <c r="B951" s="189"/>
      <c r="C951" s="189"/>
      <c r="D951" s="189"/>
      <c r="E951" s="189"/>
      <c r="F951" s="189"/>
      <c r="G951" s="189"/>
      <c r="H951" s="189"/>
      <c r="I951" s="189"/>
      <c r="J951" s="189"/>
      <c r="K951" s="189"/>
      <c r="L951" s="189"/>
    </row>
    <row r="952" spans="2:12" s="191" customFormat="1" x14ac:dyDescent="0.25">
      <c r="B952" s="189"/>
      <c r="C952" s="189"/>
      <c r="D952" s="189"/>
      <c r="E952" s="189"/>
      <c r="F952" s="189"/>
      <c r="G952" s="189"/>
      <c r="H952" s="189"/>
      <c r="I952" s="189"/>
      <c r="J952" s="189"/>
      <c r="K952" s="189"/>
      <c r="L952" s="189"/>
    </row>
    <row r="953" spans="2:12" s="191" customFormat="1" x14ac:dyDescent="0.25">
      <c r="B953" s="189"/>
      <c r="C953" s="189"/>
      <c r="D953" s="189"/>
      <c r="E953" s="189"/>
      <c r="F953" s="189"/>
      <c r="G953" s="189"/>
      <c r="H953" s="189"/>
      <c r="I953" s="189"/>
      <c r="J953" s="189"/>
      <c r="K953" s="189"/>
      <c r="L953" s="189"/>
    </row>
    <row r="954" spans="2:12" s="191" customFormat="1" x14ac:dyDescent="0.25">
      <c r="B954" s="189"/>
      <c r="C954" s="189"/>
      <c r="D954" s="189"/>
      <c r="E954" s="189"/>
      <c r="F954" s="189"/>
      <c r="G954" s="189"/>
      <c r="H954" s="189"/>
      <c r="I954" s="189"/>
      <c r="J954" s="189"/>
      <c r="K954" s="189"/>
      <c r="L954" s="189"/>
    </row>
    <row r="955" spans="2:12" s="191" customFormat="1" x14ac:dyDescent="0.25">
      <c r="B955" s="189"/>
      <c r="C955" s="189"/>
      <c r="D955" s="189"/>
      <c r="E955" s="189"/>
      <c r="F955" s="189"/>
      <c r="G955" s="189"/>
      <c r="H955" s="189"/>
      <c r="I955" s="189"/>
      <c r="J955" s="189"/>
      <c r="K955" s="189"/>
      <c r="L955" s="189"/>
    </row>
    <row r="956" spans="2:12" s="191" customFormat="1" x14ac:dyDescent="0.25">
      <c r="B956" s="189"/>
      <c r="C956" s="189"/>
      <c r="D956" s="189"/>
      <c r="E956" s="189"/>
      <c r="F956" s="189"/>
      <c r="G956" s="189"/>
      <c r="H956" s="189"/>
      <c r="I956" s="189"/>
      <c r="J956" s="189"/>
      <c r="K956" s="189"/>
      <c r="L956" s="189"/>
    </row>
    <row r="957" spans="2:12" s="191" customFormat="1" x14ac:dyDescent="0.25">
      <c r="B957" s="189"/>
      <c r="C957" s="189"/>
      <c r="D957" s="189"/>
      <c r="E957" s="189"/>
      <c r="F957" s="189"/>
      <c r="G957" s="189"/>
      <c r="H957" s="189"/>
      <c r="I957" s="189"/>
      <c r="J957" s="189"/>
      <c r="K957" s="189"/>
      <c r="L957" s="189"/>
    </row>
    <row r="958" spans="2:12" s="191" customFormat="1" x14ac:dyDescent="0.25">
      <c r="B958" s="189"/>
      <c r="C958" s="189"/>
      <c r="D958" s="189"/>
      <c r="E958" s="189"/>
      <c r="F958" s="189"/>
      <c r="G958" s="189"/>
      <c r="H958" s="189"/>
      <c r="I958" s="189"/>
      <c r="J958" s="189"/>
      <c r="K958" s="189"/>
      <c r="L958" s="189"/>
    </row>
    <row r="959" spans="2:12" s="191" customFormat="1" x14ac:dyDescent="0.25">
      <c r="B959" s="189"/>
      <c r="C959" s="189"/>
      <c r="D959" s="189"/>
      <c r="E959" s="189"/>
      <c r="F959" s="189"/>
      <c r="G959" s="189"/>
      <c r="H959" s="189"/>
      <c r="I959" s="189"/>
      <c r="J959" s="189"/>
      <c r="K959" s="189"/>
      <c r="L959" s="189"/>
    </row>
    <row r="960" spans="2:12" s="191" customFormat="1" x14ac:dyDescent="0.25">
      <c r="B960" s="189"/>
      <c r="C960" s="189"/>
      <c r="D960" s="189"/>
      <c r="E960" s="189"/>
      <c r="F960" s="189"/>
      <c r="G960" s="189"/>
      <c r="H960" s="189"/>
      <c r="I960" s="189"/>
      <c r="J960" s="189"/>
      <c r="K960" s="189"/>
      <c r="L960" s="189"/>
    </row>
    <row r="961" spans="2:12" s="191" customFormat="1" x14ac:dyDescent="0.25">
      <c r="B961" s="189"/>
      <c r="C961" s="189"/>
      <c r="D961" s="189"/>
      <c r="E961" s="189"/>
      <c r="F961" s="189"/>
      <c r="G961" s="189"/>
      <c r="H961" s="189"/>
      <c r="I961" s="189"/>
      <c r="J961" s="189"/>
      <c r="K961" s="189"/>
      <c r="L961" s="189"/>
    </row>
    <row r="962" spans="2:12" s="191" customFormat="1" x14ac:dyDescent="0.25">
      <c r="B962" s="189"/>
      <c r="C962" s="189"/>
      <c r="D962" s="189"/>
      <c r="E962" s="189"/>
      <c r="F962" s="189"/>
      <c r="G962" s="189"/>
      <c r="H962" s="189"/>
      <c r="I962" s="189"/>
      <c r="J962" s="189"/>
      <c r="K962" s="189"/>
      <c r="L962" s="189"/>
    </row>
    <row r="963" spans="2:12" s="191" customFormat="1" x14ac:dyDescent="0.25">
      <c r="B963" s="189"/>
      <c r="C963" s="189"/>
      <c r="D963" s="189"/>
      <c r="E963" s="189"/>
      <c r="F963" s="189"/>
      <c r="G963" s="189"/>
      <c r="H963" s="189"/>
      <c r="I963" s="189"/>
      <c r="J963" s="189"/>
      <c r="K963" s="189"/>
      <c r="L963" s="189"/>
    </row>
    <row r="964" spans="2:12" s="191" customFormat="1" x14ac:dyDescent="0.25">
      <c r="B964" s="189"/>
      <c r="C964" s="189"/>
      <c r="D964" s="189"/>
      <c r="E964" s="189"/>
      <c r="F964" s="189"/>
      <c r="G964" s="189"/>
      <c r="H964" s="189"/>
      <c r="I964" s="189"/>
      <c r="J964" s="189"/>
      <c r="K964" s="189"/>
      <c r="L964" s="189"/>
    </row>
    <row r="965" spans="2:12" s="191" customFormat="1" x14ac:dyDescent="0.25">
      <c r="B965" s="189"/>
      <c r="C965" s="189"/>
      <c r="D965" s="189"/>
      <c r="E965" s="189"/>
      <c r="F965" s="189"/>
      <c r="G965" s="189"/>
      <c r="H965" s="189"/>
      <c r="I965" s="189"/>
      <c r="J965" s="189"/>
      <c r="K965" s="189"/>
      <c r="L965" s="189"/>
    </row>
    <row r="966" spans="2:12" s="191" customFormat="1" x14ac:dyDescent="0.25">
      <c r="B966" s="189"/>
      <c r="C966" s="189"/>
      <c r="D966" s="189"/>
      <c r="E966" s="189"/>
      <c r="F966" s="189"/>
      <c r="G966" s="189"/>
      <c r="H966" s="189"/>
      <c r="I966" s="189"/>
      <c r="J966" s="189"/>
      <c r="K966" s="189"/>
      <c r="L966" s="189"/>
    </row>
    <row r="967" spans="2:12" s="191" customFormat="1" x14ac:dyDescent="0.25">
      <c r="B967" s="189"/>
      <c r="C967" s="189"/>
      <c r="D967" s="189"/>
      <c r="E967" s="189"/>
      <c r="F967" s="189"/>
      <c r="G967" s="189"/>
      <c r="H967" s="189"/>
      <c r="I967" s="189"/>
      <c r="J967" s="189"/>
      <c r="K967" s="189"/>
      <c r="L967" s="189"/>
    </row>
    <row r="968" spans="2:12" s="191" customFormat="1" x14ac:dyDescent="0.25">
      <c r="B968" s="189"/>
      <c r="C968" s="189"/>
      <c r="D968" s="189"/>
      <c r="E968" s="189"/>
      <c r="F968" s="189"/>
      <c r="G968" s="189"/>
      <c r="H968" s="189"/>
      <c r="I968" s="189"/>
      <c r="J968" s="189"/>
      <c r="K968" s="189"/>
      <c r="L968" s="189"/>
    </row>
    <row r="969" spans="2:12" s="191" customFormat="1" x14ac:dyDescent="0.25">
      <c r="B969" s="189"/>
      <c r="C969" s="189"/>
      <c r="D969" s="189"/>
      <c r="E969" s="189"/>
      <c r="F969" s="189"/>
      <c r="G969" s="189"/>
      <c r="H969" s="189"/>
      <c r="I969" s="189"/>
      <c r="J969" s="189"/>
      <c r="K969" s="189"/>
      <c r="L969" s="189"/>
    </row>
    <row r="970" spans="2:12" s="191" customFormat="1" x14ac:dyDescent="0.25">
      <c r="B970" s="189"/>
      <c r="C970" s="189"/>
      <c r="D970" s="189"/>
      <c r="E970" s="189"/>
      <c r="F970" s="189"/>
      <c r="G970" s="189"/>
      <c r="H970" s="189"/>
      <c r="I970" s="189"/>
      <c r="J970" s="189"/>
      <c r="K970" s="189"/>
      <c r="L970" s="189"/>
    </row>
    <row r="971" spans="2:12" s="191" customFormat="1" x14ac:dyDescent="0.25">
      <c r="B971" s="189"/>
      <c r="C971" s="189"/>
      <c r="D971" s="189"/>
      <c r="E971" s="189"/>
      <c r="F971" s="189"/>
      <c r="G971" s="189"/>
      <c r="H971" s="189"/>
      <c r="I971" s="189"/>
      <c r="J971" s="189"/>
      <c r="K971" s="189"/>
      <c r="L971" s="189"/>
    </row>
    <row r="972" spans="2:12" s="191" customFormat="1" x14ac:dyDescent="0.25">
      <c r="B972" s="189"/>
      <c r="C972" s="189"/>
      <c r="D972" s="189"/>
      <c r="E972" s="189"/>
      <c r="F972" s="189"/>
      <c r="G972" s="189"/>
      <c r="H972" s="189"/>
      <c r="I972" s="189"/>
      <c r="J972" s="189"/>
      <c r="K972" s="189"/>
      <c r="L972" s="189"/>
    </row>
    <row r="973" spans="2:12" s="191" customFormat="1" x14ac:dyDescent="0.25">
      <c r="B973" s="189"/>
      <c r="C973" s="189"/>
      <c r="D973" s="189"/>
      <c r="E973" s="189"/>
      <c r="F973" s="189"/>
      <c r="G973" s="189"/>
      <c r="H973" s="189"/>
      <c r="I973" s="189"/>
      <c r="J973" s="189"/>
      <c r="K973" s="189"/>
      <c r="L973" s="189"/>
    </row>
    <row r="974" spans="2:12" s="191" customFormat="1" x14ac:dyDescent="0.25">
      <c r="B974" s="189"/>
      <c r="C974" s="189"/>
      <c r="D974" s="189"/>
      <c r="E974" s="189"/>
      <c r="F974" s="189"/>
      <c r="G974" s="189"/>
      <c r="H974" s="189"/>
      <c r="I974" s="189"/>
      <c r="J974" s="189"/>
      <c r="K974" s="189"/>
      <c r="L974" s="189"/>
    </row>
    <row r="975" spans="2:12" s="191" customFormat="1" x14ac:dyDescent="0.25">
      <c r="B975" s="189"/>
      <c r="C975" s="189"/>
      <c r="D975" s="189"/>
      <c r="E975" s="189"/>
      <c r="F975" s="189"/>
      <c r="G975" s="189"/>
      <c r="H975" s="189"/>
      <c r="I975" s="189"/>
      <c r="J975" s="189"/>
      <c r="K975" s="189"/>
      <c r="L975" s="189"/>
    </row>
    <row r="976" spans="2:12" s="191" customFormat="1" x14ac:dyDescent="0.25">
      <c r="B976" s="189"/>
      <c r="C976" s="189"/>
      <c r="D976" s="189"/>
      <c r="E976" s="189"/>
      <c r="F976" s="189"/>
      <c r="G976" s="189"/>
      <c r="H976" s="189"/>
      <c r="I976" s="189"/>
      <c r="J976" s="189"/>
      <c r="K976" s="189"/>
      <c r="L976" s="189"/>
    </row>
    <row r="977" spans="2:12" s="191" customFormat="1" x14ac:dyDescent="0.25">
      <c r="B977" s="189"/>
      <c r="C977" s="189"/>
      <c r="D977" s="189"/>
      <c r="E977" s="189"/>
      <c r="F977" s="189"/>
      <c r="G977" s="189"/>
      <c r="H977" s="189"/>
      <c r="I977" s="189"/>
      <c r="J977" s="189"/>
      <c r="K977" s="189"/>
      <c r="L977" s="189"/>
    </row>
    <row r="978" spans="2:12" s="191" customFormat="1" x14ac:dyDescent="0.25">
      <c r="B978" s="189"/>
      <c r="C978" s="189"/>
      <c r="D978" s="189"/>
      <c r="E978" s="189"/>
      <c r="F978" s="189"/>
      <c r="G978" s="189"/>
      <c r="H978" s="189"/>
      <c r="I978" s="189"/>
      <c r="J978" s="189"/>
      <c r="K978" s="189"/>
      <c r="L978" s="189"/>
    </row>
    <row r="979" spans="2:12" s="191" customFormat="1" x14ac:dyDescent="0.25">
      <c r="B979" s="189"/>
      <c r="C979" s="189"/>
      <c r="D979" s="189"/>
      <c r="E979" s="189"/>
      <c r="F979" s="189"/>
      <c r="G979" s="189"/>
      <c r="H979" s="189"/>
      <c r="I979" s="189"/>
      <c r="J979" s="189"/>
      <c r="K979" s="189"/>
      <c r="L979" s="189"/>
    </row>
    <row r="980" spans="2:12" s="191" customFormat="1" x14ac:dyDescent="0.25">
      <c r="B980" s="189"/>
      <c r="C980" s="189"/>
      <c r="D980" s="189"/>
      <c r="E980" s="189"/>
      <c r="F980" s="189"/>
      <c r="G980" s="189"/>
      <c r="H980" s="189"/>
      <c r="I980" s="189"/>
      <c r="J980" s="189"/>
      <c r="K980" s="189"/>
      <c r="L980" s="189"/>
    </row>
    <row r="981" spans="2:12" s="191" customFormat="1" x14ac:dyDescent="0.25">
      <c r="B981" s="189"/>
      <c r="C981" s="189"/>
      <c r="D981" s="189"/>
      <c r="E981" s="189"/>
      <c r="F981" s="189"/>
      <c r="G981" s="189"/>
      <c r="H981" s="189"/>
      <c r="I981" s="189"/>
      <c r="J981" s="189"/>
      <c r="K981" s="189"/>
      <c r="L981" s="189"/>
    </row>
    <row r="982" spans="2:12" s="191" customFormat="1" x14ac:dyDescent="0.25">
      <c r="B982" s="189"/>
      <c r="C982" s="189"/>
      <c r="D982" s="189"/>
      <c r="E982" s="189"/>
      <c r="F982" s="189"/>
      <c r="G982" s="189"/>
      <c r="H982" s="189"/>
      <c r="I982" s="189"/>
      <c r="J982" s="189"/>
      <c r="K982" s="189"/>
      <c r="L982" s="189"/>
    </row>
    <row r="983" spans="2:12" s="191" customFormat="1" x14ac:dyDescent="0.25">
      <c r="B983" s="189"/>
      <c r="C983" s="189"/>
      <c r="D983" s="189"/>
      <c r="E983" s="189"/>
      <c r="F983" s="189"/>
      <c r="G983" s="189"/>
      <c r="H983" s="189"/>
      <c r="I983" s="189"/>
      <c r="J983" s="189"/>
      <c r="K983" s="189"/>
      <c r="L983" s="189"/>
    </row>
    <row r="984" spans="2:12" s="191" customFormat="1" x14ac:dyDescent="0.25">
      <c r="B984" s="189"/>
      <c r="C984" s="189"/>
      <c r="D984" s="189"/>
      <c r="E984" s="189"/>
      <c r="F984" s="189"/>
      <c r="G984" s="189"/>
      <c r="H984" s="189"/>
      <c r="I984" s="189"/>
      <c r="J984" s="189"/>
      <c r="K984" s="189"/>
      <c r="L984" s="189"/>
    </row>
    <row r="985" spans="2:12" s="191" customFormat="1" x14ac:dyDescent="0.25">
      <c r="B985" s="189"/>
      <c r="C985" s="189"/>
      <c r="D985" s="189"/>
      <c r="E985" s="189"/>
      <c r="F985" s="189"/>
      <c r="G985" s="189"/>
      <c r="H985" s="189"/>
      <c r="I985" s="189"/>
      <c r="J985" s="189"/>
      <c r="K985" s="189"/>
      <c r="L985" s="189"/>
    </row>
    <row r="986" spans="2:12" s="191" customFormat="1" x14ac:dyDescent="0.25">
      <c r="B986" s="189"/>
      <c r="C986" s="189"/>
      <c r="D986" s="189"/>
      <c r="E986" s="189"/>
      <c r="F986" s="189"/>
      <c r="G986" s="189"/>
      <c r="H986" s="189"/>
      <c r="I986" s="189"/>
      <c r="J986" s="189"/>
      <c r="K986" s="189"/>
      <c r="L986" s="189"/>
    </row>
    <row r="987" spans="2:12" s="191" customFormat="1" x14ac:dyDescent="0.25">
      <c r="B987" s="189"/>
      <c r="C987" s="189"/>
      <c r="D987" s="189"/>
      <c r="E987" s="189"/>
      <c r="F987" s="189"/>
      <c r="G987" s="189"/>
      <c r="H987" s="189"/>
      <c r="I987" s="189"/>
      <c r="J987" s="189"/>
      <c r="K987" s="189"/>
      <c r="L987" s="189"/>
    </row>
    <row r="988" spans="2:12" s="191" customFormat="1" x14ac:dyDescent="0.25">
      <c r="B988" s="189"/>
      <c r="C988" s="189"/>
      <c r="D988" s="189"/>
      <c r="E988" s="189"/>
      <c r="F988" s="189"/>
      <c r="G988" s="189"/>
      <c r="H988" s="189"/>
      <c r="I988" s="189"/>
      <c r="J988" s="189"/>
      <c r="K988" s="189"/>
      <c r="L988" s="189"/>
    </row>
    <row r="989" spans="2:12" s="191" customFormat="1" x14ac:dyDescent="0.25">
      <c r="B989" s="189"/>
      <c r="C989" s="189"/>
      <c r="D989" s="189"/>
      <c r="E989" s="189"/>
      <c r="F989" s="189"/>
      <c r="G989" s="189"/>
      <c r="H989" s="189"/>
      <c r="I989" s="189"/>
      <c r="J989" s="189"/>
      <c r="K989" s="189"/>
      <c r="L989" s="189"/>
    </row>
    <row r="990" spans="2:12" s="191" customFormat="1" x14ac:dyDescent="0.25">
      <c r="B990" s="189"/>
      <c r="C990" s="189"/>
      <c r="D990" s="189"/>
      <c r="E990" s="189"/>
      <c r="F990" s="189"/>
      <c r="G990" s="189"/>
      <c r="H990" s="189"/>
      <c r="I990" s="189"/>
      <c r="J990" s="189"/>
      <c r="K990" s="189"/>
      <c r="L990" s="189"/>
    </row>
    <row r="991" spans="2:12" s="191" customFormat="1" x14ac:dyDescent="0.25">
      <c r="B991" s="189"/>
      <c r="C991" s="189"/>
      <c r="D991" s="189"/>
      <c r="E991" s="189"/>
      <c r="F991" s="189"/>
      <c r="G991" s="189"/>
      <c r="H991" s="189"/>
      <c r="I991" s="189"/>
      <c r="J991" s="189"/>
      <c r="K991" s="189"/>
      <c r="L991" s="189"/>
    </row>
    <row r="992" spans="2:12" s="191" customFormat="1" x14ac:dyDescent="0.25">
      <c r="B992" s="189"/>
      <c r="C992" s="189"/>
      <c r="D992" s="189"/>
      <c r="E992" s="189"/>
      <c r="F992" s="189"/>
      <c r="G992" s="189"/>
      <c r="H992" s="189"/>
      <c r="I992" s="189"/>
      <c r="J992" s="189"/>
      <c r="K992" s="189"/>
      <c r="L992" s="189"/>
    </row>
    <row r="993" spans="2:12" s="191" customFormat="1" x14ac:dyDescent="0.25">
      <c r="B993" s="189"/>
      <c r="C993" s="189"/>
      <c r="D993" s="189"/>
      <c r="E993" s="189"/>
      <c r="F993" s="189"/>
      <c r="G993" s="189"/>
      <c r="H993" s="189"/>
      <c r="I993" s="189"/>
      <c r="J993" s="189"/>
      <c r="K993" s="189"/>
      <c r="L993" s="189"/>
    </row>
    <row r="994" spans="2:12" s="191" customFormat="1" x14ac:dyDescent="0.25">
      <c r="B994" s="189"/>
      <c r="C994" s="189"/>
      <c r="D994" s="189"/>
      <c r="E994" s="189"/>
      <c r="F994" s="189"/>
      <c r="G994" s="189"/>
      <c r="H994" s="189"/>
      <c r="I994" s="189"/>
      <c r="J994" s="189"/>
      <c r="K994" s="189"/>
      <c r="L994" s="189"/>
    </row>
    <row r="995" spans="2:12" s="191" customFormat="1" x14ac:dyDescent="0.25">
      <c r="B995" s="189"/>
      <c r="C995" s="189"/>
      <c r="D995" s="189"/>
      <c r="E995" s="189"/>
      <c r="F995" s="189"/>
      <c r="G995" s="189"/>
      <c r="H995" s="189"/>
      <c r="I995" s="189"/>
      <c r="J995" s="189"/>
      <c r="K995" s="189"/>
      <c r="L995" s="189"/>
    </row>
    <row r="996" spans="2:12" s="191" customFormat="1" x14ac:dyDescent="0.25">
      <c r="B996" s="189"/>
      <c r="C996" s="189"/>
      <c r="D996" s="189"/>
      <c r="E996" s="189"/>
      <c r="F996" s="189"/>
      <c r="G996" s="189"/>
      <c r="H996" s="189"/>
      <c r="I996" s="189"/>
      <c r="J996" s="189"/>
      <c r="K996" s="189"/>
      <c r="L996" s="189"/>
    </row>
    <row r="997" spans="2:12" s="191" customFormat="1" x14ac:dyDescent="0.25">
      <c r="B997" s="189"/>
      <c r="C997" s="189"/>
      <c r="D997" s="189"/>
      <c r="E997" s="189"/>
      <c r="F997" s="189"/>
      <c r="G997" s="189"/>
      <c r="H997" s="189"/>
      <c r="I997" s="189"/>
      <c r="J997" s="189"/>
      <c r="K997" s="189"/>
      <c r="L997" s="189"/>
    </row>
    <row r="998" spans="2:12" s="191" customFormat="1" x14ac:dyDescent="0.25">
      <c r="B998" s="189"/>
      <c r="C998" s="189"/>
      <c r="D998" s="189"/>
      <c r="E998" s="189"/>
      <c r="F998" s="189"/>
      <c r="G998" s="189"/>
      <c r="H998" s="189"/>
      <c r="I998" s="189"/>
      <c r="J998" s="189"/>
      <c r="K998" s="189"/>
      <c r="L998" s="189"/>
    </row>
    <row r="999" spans="2:12" s="191" customFormat="1" x14ac:dyDescent="0.25">
      <c r="B999" s="189"/>
      <c r="C999" s="189"/>
      <c r="D999" s="189"/>
      <c r="E999" s="189"/>
      <c r="F999" s="189"/>
      <c r="G999" s="189"/>
      <c r="H999" s="189"/>
      <c r="I999" s="189"/>
      <c r="J999" s="189"/>
      <c r="K999" s="189"/>
      <c r="L999" s="189"/>
    </row>
    <row r="1000" spans="2:12" s="191" customFormat="1" x14ac:dyDescent="0.25">
      <c r="B1000" s="189"/>
      <c r="C1000" s="189"/>
      <c r="D1000" s="189"/>
      <c r="E1000" s="189"/>
      <c r="F1000" s="189"/>
      <c r="G1000" s="189"/>
      <c r="H1000" s="189"/>
      <c r="I1000" s="189"/>
      <c r="J1000" s="189"/>
      <c r="K1000" s="189"/>
      <c r="L1000" s="189"/>
    </row>
    <row r="1001" spans="2:12" s="191" customFormat="1" x14ac:dyDescent="0.25">
      <c r="B1001" s="189"/>
      <c r="C1001" s="189"/>
      <c r="D1001" s="189"/>
      <c r="E1001" s="189"/>
      <c r="F1001" s="189"/>
      <c r="G1001" s="189"/>
      <c r="H1001" s="189"/>
      <c r="I1001" s="189"/>
      <c r="J1001" s="189"/>
      <c r="K1001" s="189"/>
      <c r="L1001" s="189"/>
    </row>
    <row r="1002" spans="2:12" s="191" customFormat="1" x14ac:dyDescent="0.25">
      <c r="B1002" s="189"/>
      <c r="C1002" s="189"/>
      <c r="D1002" s="189"/>
      <c r="E1002" s="189"/>
      <c r="F1002" s="189"/>
      <c r="G1002" s="189"/>
      <c r="H1002" s="189"/>
      <c r="I1002" s="189"/>
      <c r="J1002" s="189"/>
      <c r="K1002" s="189"/>
      <c r="L1002" s="189"/>
    </row>
    <row r="1003" spans="2:12" s="191" customFormat="1" x14ac:dyDescent="0.25">
      <c r="B1003" s="189"/>
      <c r="C1003" s="189"/>
      <c r="D1003" s="189"/>
      <c r="E1003" s="189"/>
      <c r="F1003" s="189"/>
      <c r="G1003" s="189"/>
      <c r="H1003" s="189"/>
      <c r="I1003" s="189"/>
      <c r="J1003" s="189"/>
      <c r="K1003" s="189"/>
      <c r="L1003" s="189"/>
    </row>
    <row r="1004" spans="2:12" s="191" customFormat="1" x14ac:dyDescent="0.25">
      <c r="B1004" s="189"/>
      <c r="C1004" s="189"/>
      <c r="D1004" s="189"/>
      <c r="E1004" s="189"/>
      <c r="F1004" s="189"/>
      <c r="G1004" s="189"/>
      <c r="H1004" s="189"/>
      <c r="I1004" s="189"/>
      <c r="J1004" s="189"/>
      <c r="K1004" s="189"/>
      <c r="L1004" s="189"/>
    </row>
    <row r="1005" spans="2:12" s="191" customFormat="1" x14ac:dyDescent="0.25">
      <c r="B1005" s="189"/>
      <c r="C1005" s="189"/>
      <c r="D1005" s="189"/>
      <c r="E1005" s="189"/>
      <c r="F1005" s="189"/>
      <c r="G1005" s="189"/>
      <c r="H1005" s="189"/>
      <c r="I1005" s="189"/>
      <c r="J1005" s="189"/>
      <c r="K1005" s="189"/>
      <c r="L1005" s="189"/>
    </row>
    <row r="1006" spans="2:12" s="191" customFormat="1" x14ac:dyDescent="0.25">
      <c r="B1006" s="189"/>
      <c r="C1006" s="189"/>
      <c r="D1006" s="189"/>
      <c r="E1006" s="189"/>
      <c r="F1006" s="189"/>
      <c r="G1006" s="189"/>
      <c r="H1006" s="189"/>
      <c r="I1006" s="189"/>
      <c r="J1006" s="189"/>
      <c r="K1006" s="189"/>
      <c r="L1006" s="189"/>
    </row>
    <row r="1007" spans="2:12" s="191" customFormat="1" x14ac:dyDescent="0.25">
      <c r="B1007" s="189"/>
      <c r="C1007" s="189"/>
      <c r="D1007" s="189"/>
      <c r="E1007" s="189"/>
      <c r="F1007" s="189"/>
      <c r="G1007" s="189"/>
      <c r="H1007" s="189"/>
      <c r="I1007" s="189"/>
      <c r="J1007" s="189"/>
      <c r="K1007" s="189"/>
      <c r="L1007" s="189"/>
    </row>
    <row r="1008" spans="2:12" s="191" customFormat="1" x14ac:dyDescent="0.25">
      <c r="B1008" s="189"/>
      <c r="C1008" s="189"/>
      <c r="D1008" s="189"/>
      <c r="E1008" s="189"/>
      <c r="F1008" s="189"/>
      <c r="G1008" s="189"/>
      <c r="H1008" s="189"/>
      <c r="I1008" s="189"/>
      <c r="J1008" s="189"/>
      <c r="K1008" s="189"/>
      <c r="L1008" s="189"/>
    </row>
    <row r="1009" spans="2:12" s="191" customFormat="1" x14ac:dyDescent="0.25">
      <c r="B1009" s="189"/>
      <c r="C1009" s="189"/>
      <c r="D1009" s="189"/>
      <c r="E1009" s="189"/>
      <c r="F1009" s="189"/>
      <c r="G1009" s="189"/>
      <c r="H1009" s="189"/>
      <c r="I1009" s="189"/>
      <c r="J1009" s="189"/>
      <c r="K1009" s="189"/>
      <c r="L1009" s="189"/>
    </row>
    <row r="1010" spans="2:12" s="191" customFormat="1" x14ac:dyDescent="0.25">
      <c r="B1010" s="189"/>
      <c r="C1010" s="189"/>
      <c r="D1010" s="189"/>
      <c r="E1010" s="189"/>
      <c r="F1010" s="189"/>
      <c r="G1010" s="189"/>
      <c r="H1010" s="189"/>
      <c r="I1010" s="189"/>
      <c r="J1010" s="189"/>
      <c r="K1010" s="189"/>
      <c r="L1010" s="189"/>
    </row>
    <row r="1011" spans="2:12" s="191" customFormat="1" x14ac:dyDescent="0.25">
      <c r="B1011" s="189"/>
      <c r="C1011" s="189"/>
      <c r="D1011" s="189"/>
      <c r="E1011" s="189"/>
      <c r="F1011" s="189"/>
      <c r="G1011" s="189"/>
      <c r="H1011" s="189"/>
      <c r="I1011" s="189"/>
      <c r="J1011" s="189"/>
      <c r="K1011" s="189"/>
      <c r="L1011" s="189"/>
    </row>
    <row r="1012" spans="2:12" s="191" customFormat="1" x14ac:dyDescent="0.25">
      <c r="B1012" s="189"/>
      <c r="C1012" s="189"/>
      <c r="D1012" s="189"/>
      <c r="E1012" s="189"/>
      <c r="F1012" s="189"/>
      <c r="G1012" s="189"/>
      <c r="H1012" s="189"/>
      <c r="I1012" s="189"/>
      <c r="J1012" s="189"/>
      <c r="K1012" s="189"/>
      <c r="L1012" s="189"/>
    </row>
    <row r="1013" spans="2:12" s="191" customFormat="1" x14ac:dyDescent="0.25">
      <c r="B1013" s="189"/>
      <c r="C1013" s="189"/>
      <c r="D1013" s="189"/>
      <c r="E1013" s="189"/>
      <c r="F1013" s="189"/>
      <c r="G1013" s="189"/>
      <c r="H1013" s="189"/>
      <c r="I1013" s="189"/>
      <c r="J1013" s="189"/>
      <c r="K1013" s="189"/>
      <c r="L1013" s="189"/>
    </row>
    <row r="1014" spans="2:12" s="191" customFormat="1" x14ac:dyDescent="0.25">
      <c r="B1014" s="189"/>
      <c r="C1014" s="189"/>
      <c r="D1014" s="189"/>
      <c r="E1014" s="189"/>
      <c r="F1014" s="189"/>
      <c r="G1014" s="189"/>
      <c r="H1014" s="189"/>
      <c r="I1014" s="189"/>
      <c r="J1014" s="189"/>
      <c r="K1014" s="189"/>
      <c r="L1014" s="189"/>
    </row>
    <row r="1015" spans="2:12" s="191" customFormat="1" x14ac:dyDescent="0.25">
      <c r="B1015" s="189"/>
      <c r="C1015" s="189"/>
      <c r="D1015" s="189"/>
      <c r="E1015" s="189"/>
      <c r="F1015" s="189"/>
      <c r="G1015" s="189"/>
      <c r="H1015" s="189"/>
      <c r="I1015" s="189"/>
      <c r="J1015" s="189"/>
      <c r="K1015" s="189"/>
      <c r="L1015" s="189"/>
    </row>
    <row r="1016" spans="2:12" s="191" customFormat="1" x14ac:dyDescent="0.25">
      <c r="B1016" s="189"/>
      <c r="C1016" s="189"/>
      <c r="D1016" s="189"/>
      <c r="E1016" s="189"/>
      <c r="F1016" s="189"/>
      <c r="G1016" s="189"/>
      <c r="H1016" s="189"/>
      <c r="I1016" s="189"/>
      <c r="J1016" s="189"/>
      <c r="K1016" s="189"/>
      <c r="L1016" s="189"/>
    </row>
    <row r="1017" spans="2:12" s="191" customFormat="1" x14ac:dyDescent="0.25">
      <c r="B1017" s="189"/>
      <c r="C1017" s="189"/>
      <c r="D1017" s="189"/>
      <c r="E1017" s="189"/>
      <c r="F1017" s="189"/>
      <c r="G1017" s="189"/>
      <c r="H1017" s="189"/>
      <c r="I1017" s="189"/>
      <c r="J1017" s="189"/>
      <c r="K1017" s="189"/>
      <c r="L1017" s="189"/>
    </row>
    <row r="1018" spans="2:12" s="191" customFormat="1" x14ac:dyDescent="0.25">
      <c r="B1018" s="189"/>
      <c r="C1018" s="189"/>
      <c r="D1018" s="189"/>
      <c r="E1018" s="189"/>
      <c r="F1018" s="189"/>
      <c r="G1018" s="189"/>
      <c r="H1018" s="189"/>
      <c r="I1018" s="189"/>
      <c r="J1018" s="189"/>
      <c r="K1018" s="189"/>
      <c r="L1018" s="189"/>
    </row>
    <row r="1019" spans="2:12" s="191" customFormat="1" x14ac:dyDescent="0.25">
      <c r="B1019" s="189"/>
      <c r="C1019" s="189"/>
      <c r="D1019" s="189"/>
      <c r="E1019" s="189"/>
      <c r="F1019" s="189"/>
      <c r="G1019" s="189"/>
      <c r="H1019" s="189"/>
      <c r="I1019" s="189"/>
      <c r="J1019" s="189"/>
      <c r="K1019" s="189"/>
      <c r="L1019" s="189"/>
    </row>
    <row r="1020" spans="2:12" s="191" customFormat="1" x14ac:dyDescent="0.25">
      <c r="B1020" s="189"/>
      <c r="C1020" s="189"/>
      <c r="D1020" s="189"/>
      <c r="E1020" s="189"/>
      <c r="F1020" s="189"/>
      <c r="G1020" s="189"/>
      <c r="H1020" s="189"/>
      <c r="I1020" s="189"/>
      <c r="J1020" s="189"/>
      <c r="K1020" s="189"/>
      <c r="L1020" s="189"/>
    </row>
    <row r="1021" spans="2:12" s="191" customFormat="1" x14ac:dyDescent="0.25">
      <c r="B1021" s="189"/>
      <c r="C1021" s="189"/>
      <c r="D1021" s="189"/>
      <c r="E1021" s="189"/>
      <c r="F1021" s="189"/>
      <c r="G1021" s="189"/>
      <c r="H1021" s="189"/>
      <c r="I1021" s="189"/>
      <c r="J1021" s="189"/>
      <c r="K1021" s="189"/>
      <c r="L1021" s="189"/>
    </row>
    <row r="1022" spans="2:12" s="191" customFormat="1" x14ac:dyDescent="0.25">
      <c r="B1022" s="189"/>
      <c r="C1022" s="189"/>
      <c r="D1022" s="189"/>
      <c r="E1022" s="189"/>
      <c r="F1022" s="189"/>
      <c r="G1022" s="189"/>
      <c r="H1022" s="189"/>
      <c r="I1022" s="189"/>
      <c r="J1022" s="189"/>
      <c r="K1022" s="189"/>
      <c r="L1022" s="189"/>
    </row>
    <row r="1023" spans="2:12" s="191" customFormat="1" x14ac:dyDescent="0.25">
      <c r="B1023" s="189"/>
      <c r="C1023" s="189"/>
      <c r="D1023" s="189"/>
      <c r="E1023" s="189"/>
      <c r="F1023" s="189"/>
      <c r="G1023" s="189"/>
      <c r="H1023" s="189"/>
      <c r="I1023" s="189"/>
      <c r="J1023" s="189"/>
      <c r="K1023" s="189"/>
      <c r="L1023" s="189"/>
    </row>
    <row r="1024" spans="2:12" s="191" customFormat="1" x14ac:dyDescent="0.25">
      <c r="B1024" s="189"/>
      <c r="C1024" s="189"/>
      <c r="D1024" s="189"/>
      <c r="E1024" s="189"/>
      <c r="F1024" s="189"/>
      <c r="G1024" s="189"/>
      <c r="H1024" s="189"/>
      <c r="I1024" s="189"/>
      <c r="J1024" s="189"/>
      <c r="K1024" s="189"/>
      <c r="L1024" s="189"/>
    </row>
    <row r="1025" spans="2:12" s="191" customFormat="1" x14ac:dyDescent="0.25">
      <c r="B1025" s="189"/>
      <c r="C1025" s="189"/>
      <c r="D1025" s="189"/>
      <c r="E1025" s="189"/>
      <c r="F1025" s="189"/>
      <c r="G1025" s="189"/>
      <c r="H1025" s="189"/>
      <c r="I1025" s="189"/>
      <c r="J1025" s="189"/>
      <c r="K1025" s="189"/>
      <c r="L1025" s="189"/>
    </row>
    <row r="1026" spans="2:12" s="191" customFormat="1" x14ac:dyDescent="0.25">
      <c r="B1026" s="189"/>
      <c r="C1026" s="189"/>
      <c r="D1026" s="189"/>
      <c r="E1026" s="189"/>
      <c r="F1026" s="189"/>
      <c r="G1026" s="189"/>
      <c r="H1026" s="189"/>
      <c r="I1026" s="189"/>
      <c r="J1026" s="189"/>
      <c r="K1026" s="189"/>
      <c r="L1026" s="189"/>
    </row>
    <row r="1027" spans="2:12" s="191" customFormat="1" x14ac:dyDescent="0.25">
      <c r="B1027" s="189"/>
      <c r="C1027" s="189"/>
      <c r="D1027" s="189"/>
      <c r="E1027" s="189"/>
      <c r="F1027" s="189"/>
      <c r="G1027" s="189"/>
      <c r="H1027" s="189"/>
      <c r="I1027" s="189"/>
      <c r="J1027" s="189"/>
      <c r="K1027" s="189"/>
      <c r="L1027" s="189"/>
    </row>
    <row r="1028" spans="2:12" s="191" customFormat="1" x14ac:dyDescent="0.25">
      <c r="B1028" s="189"/>
      <c r="C1028" s="189"/>
      <c r="D1028" s="189"/>
      <c r="E1028" s="189"/>
      <c r="F1028" s="189"/>
      <c r="G1028" s="189"/>
      <c r="H1028" s="189"/>
      <c r="I1028" s="189"/>
      <c r="J1028" s="189"/>
      <c r="K1028" s="189"/>
      <c r="L1028" s="189"/>
    </row>
    <row r="1029" spans="2:12" s="191" customFormat="1" x14ac:dyDescent="0.25">
      <c r="B1029" s="189"/>
      <c r="C1029" s="189"/>
      <c r="D1029" s="189"/>
      <c r="E1029" s="189"/>
      <c r="F1029" s="189"/>
      <c r="G1029" s="189"/>
      <c r="H1029" s="189"/>
      <c r="I1029" s="189"/>
      <c r="J1029" s="189"/>
      <c r="K1029" s="189"/>
      <c r="L1029" s="189"/>
    </row>
    <row r="1030" spans="2:12" s="191" customFormat="1" x14ac:dyDescent="0.25">
      <c r="B1030" s="189"/>
      <c r="C1030" s="189"/>
      <c r="D1030" s="189"/>
      <c r="E1030" s="189"/>
      <c r="F1030" s="189"/>
      <c r="G1030" s="189"/>
      <c r="H1030" s="189"/>
      <c r="I1030" s="189"/>
      <c r="J1030" s="189"/>
      <c r="K1030" s="189"/>
      <c r="L1030" s="189"/>
    </row>
    <row r="1031" spans="2:12" s="191" customFormat="1" x14ac:dyDescent="0.25">
      <c r="B1031" s="189"/>
      <c r="C1031" s="189"/>
      <c r="D1031" s="189"/>
      <c r="E1031" s="189"/>
      <c r="F1031" s="189"/>
      <c r="G1031" s="189"/>
      <c r="H1031" s="189"/>
      <c r="I1031" s="189"/>
      <c r="J1031" s="189"/>
      <c r="K1031" s="189"/>
      <c r="L1031" s="189"/>
    </row>
    <row r="1032" spans="2:12" s="191" customFormat="1" x14ac:dyDescent="0.25">
      <c r="B1032" s="189"/>
      <c r="C1032" s="189"/>
      <c r="D1032" s="189"/>
      <c r="E1032" s="189"/>
      <c r="F1032" s="189"/>
      <c r="G1032" s="189"/>
      <c r="H1032" s="189"/>
      <c r="I1032" s="189"/>
      <c r="J1032" s="189"/>
      <c r="K1032" s="189"/>
      <c r="L1032" s="189"/>
    </row>
    <row r="1033" spans="2:12" s="191" customFormat="1" x14ac:dyDescent="0.25">
      <c r="B1033" s="189"/>
      <c r="C1033" s="189"/>
      <c r="D1033" s="189"/>
      <c r="E1033" s="189"/>
      <c r="F1033" s="189"/>
      <c r="G1033" s="189"/>
      <c r="H1033" s="189"/>
      <c r="I1033" s="189"/>
      <c r="J1033" s="189"/>
      <c r="K1033" s="189"/>
      <c r="L1033" s="189"/>
    </row>
    <row r="1034" spans="2:12" s="191" customFormat="1" x14ac:dyDescent="0.25">
      <c r="B1034" s="189"/>
      <c r="C1034" s="189"/>
      <c r="D1034" s="189"/>
      <c r="E1034" s="189"/>
      <c r="F1034" s="189"/>
      <c r="G1034" s="189"/>
      <c r="H1034" s="189"/>
      <c r="I1034" s="189"/>
      <c r="J1034" s="189"/>
      <c r="K1034" s="189"/>
      <c r="L1034" s="189"/>
    </row>
    <row r="1035" spans="2:12" s="191" customFormat="1" x14ac:dyDescent="0.25">
      <c r="B1035" s="189"/>
      <c r="C1035" s="189"/>
      <c r="D1035" s="189"/>
      <c r="E1035" s="189"/>
      <c r="F1035" s="189"/>
      <c r="G1035" s="189"/>
      <c r="H1035" s="189"/>
      <c r="I1035" s="189"/>
      <c r="J1035" s="189"/>
      <c r="K1035" s="189"/>
      <c r="L1035" s="189"/>
    </row>
    <row r="1036" spans="2:12" s="191" customFormat="1" x14ac:dyDescent="0.25">
      <c r="B1036" s="189"/>
      <c r="C1036" s="189"/>
      <c r="D1036" s="189"/>
      <c r="E1036" s="189"/>
      <c r="F1036" s="189"/>
      <c r="G1036" s="189"/>
      <c r="H1036" s="189"/>
      <c r="I1036" s="189"/>
      <c r="J1036" s="189"/>
      <c r="K1036" s="189"/>
      <c r="L1036" s="189"/>
    </row>
    <row r="1037" spans="2:12" s="191" customFormat="1" x14ac:dyDescent="0.25">
      <c r="B1037" s="189"/>
      <c r="C1037" s="189"/>
      <c r="D1037" s="189"/>
      <c r="E1037" s="189"/>
      <c r="F1037" s="189"/>
      <c r="G1037" s="189"/>
      <c r="H1037" s="189"/>
      <c r="I1037" s="189"/>
      <c r="J1037" s="189"/>
      <c r="K1037" s="189"/>
      <c r="L1037" s="189"/>
    </row>
    <row r="1038" spans="2:12" s="191" customFormat="1" x14ac:dyDescent="0.25">
      <c r="B1038" s="189"/>
      <c r="C1038" s="189"/>
      <c r="D1038" s="189"/>
      <c r="E1038" s="189"/>
      <c r="F1038" s="189"/>
      <c r="G1038" s="189"/>
      <c r="H1038" s="189"/>
      <c r="I1038" s="189"/>
      <c r="J1038" s="189"/>
      <c r="K1038" s="189"/>
      <c r="L1038" s="189"/>
    </row>
    <row r="1039" spans="2:12" s="191" customFormat="1" x14ac:dyDescent="0.25">
      <c r="B1039" s="189"/>
      <c r="C1039" s="189"/>
      <c r="D1039" s="189"/>
      <c r="E1039" s="189"/>
      <c r="F1039" s="189"/>
      <c r="G1039" s="189"/>
      <c r="H1039" s="189"/>
      <c r="I1039" s="189"/>
      <c r="J1039" s="189"/>
      <c r="K1039" s="189"/>
      <c r="L1039" s="189"/>
    </row>
    <row r="1040" spans="2:12" s="191" customFormat="1" x14ac:dyDescent="0.25">
      <c r="B1040" s="189"/>
      <c r="C1040" s="189"/>
      <c r="D1040" s="189"/>
      <c r="E1040" s="189"/>
      <c r="F1040" s="189"/>
      <c r="G1040" s="189"/>
      <c r="H1040" s="189"/>
      <c r="I1040" s="189"/>
      <c r="J1040" s="189"/>
      <c r="K1040" s="189"/>
      <c r="L1040" s="189"/>
    </row>
    <row r="1041" spans="2:12" s="191" customFormat="1" x14ac:dyDescent="0.25">
      <c r="B1041" s="189"/>
      <c r="C1041" s="189"/>
      <c r="D1041" s="189"/>
      <c r="E1041" s="189"/>
      <c r="F1041" s="189"/>
      <c r="G1041" s="189"/>
      <c r="H1041" s="189"/>
      <c r="I1041" s="189"/>
      <c r="J1041" s="189"/>
      <c r="K1041" s="189"/>
      <c r="L1041" s="189"/>
    </row>
    <row r="1042" spans="2:12" s="191" customFormat="1" x14ac:dyDescent="0.25">
      <c r="B1042" s="189"/>
      <c r="C1042" s="189"/>
      <c r="D1042" s="189"/>
      <c r="E1042" s="189"/>
      <c r="F1042" s="189"/>
      <c r="G1042" s="189"/>
      <c r="H1042" s="189"/>
      <c r="I1042" s="189"/>
      <c r="J1042" s="189"/>
      <c r="K1042" s="189"/>
      <c r="L1042" s="189"/>
    </row>
    <row r="1043" spans="2:12" s="191" customFormat="1" x14ac:dyDescent="0.25">
      <c r="B1043" s="189"/>
      <c r="C1043" s="189"/>
      <c r="D1043" s="189"/>
      <c r="E1043" s="189"/>
      <c r="F1043" s="189"/>
      <c r="G1043" s="189"/>
      <c r="H1043" s="189"/>
      <c r="I1043" s="189"/>
      <c r="J1043" s="189"/>
      <c r="K1043" s="189"/>
      <c r="L1043" s="189"/>
    </row>
    <row r="1044" spans="2:12" s="191" customFormat="1" x14ac:dyDescent="0.25">
      <c r="B1044" s="189"/>
      <c r="C1044" s="189"/>
      <c r="D1044" s="189"/>
      <c r="E1044" s="189"/>
      <c r="F1044" s="189"/>
      <c r="G1044" s="189"/>
      <c r="H1044" s="189"/>
      <c r="I1044" s="189"/>
      <c r="J1044" s="189"/>
      <c r="K1044" s="189"/>
      <c r="L1044" s="189"/>
    </row>
    <row r="1045" spans="2:12" s="191" customFormat="1" x14ac:dyDescent="0.25">
      <c r="B1045" s="189"/>
      <c r="C1045" s="189"/>
      <c r="D1045" s="189"/>
      <c r="E1045" s="189"/>
      <c r="F1045" s="189"/>
      <c r="G1045" s="189"/>
      <c r="H1045" s="189"/>
      <c r="I1045" s="189"/>
      <c r="J1045" s="189"/>
      <c r="K1045" s="189"/>
      <c r="L1045" s="189"/>
    </row>
    <row r="1046" spans="2:12" s="191" customFormat="1" x14ac:dyDescent="0.25">
      <c r="B1046" s="189"/>
      <c r="C1046" s="189"/>
      <c r="D1046" s="189"/>
      <c r="E1046" s="189"/>
      <c r="F1046" s="189"/>
      <c r="G1046" s="189"/>
      <c r="H1046" s="189"/>
      <c r="I1046" s="189"/>
      <c r="J1046" s="189"/>
      <c r="K1046" s="189"/>
      <c r="L1046" s="189"/>
    </row>
    <row r="1047" spans="2:12" s="191" customFormat="1" x14ac:dyDescent="0.25">
      <c r="B1047" s="189"/>
      <c r="C1047" s="189"/>
      <c r="D1047" s="189"/>
      <c r="E1047" s="189"/>
      <c r="F1047" s="189"/>
      <c r="G1047" s="189"/>
      <c r="H1047" s="189"/>
      <c r="I1047" s="189"/>
      <c r="J1047" s="189"/>
      <c r="K1047" s="189"/>
      <c r="L1047" s="189"/>
    </row>
    <row r="1048" spans="2:12" s="191" customFormat="1" x14ac:dyDescent="0.25">
      <c r="B1048" s="189"/>
      <c r="C1048" s="189"/>
      <c r="D1048" s="189"/>
      <c r="E1048" s="189"/>
      <c r="F1048" s="189"/>
      <c r="G1048" s="189"/>
      <c r="H1048" s="189"/>
      <c r="I1048" s="189"/>
      <c r="J1048" s="189"/>
      <c r="K1048" s="189"/>
      <c r="L1048" s="189"/>
    </row>
    <row r="1049" spans="2:12" s="191" customFormat="1" x14ac:dyDescent="0.25">
      <c r="B1049" s="189"/>
      <c r="C1049" s="189"/>
      <c r="D1049" s="189"/>
      <c r="E1049" s="189"/>
      <c r="F1049" s="189"/>
      <c r="G1049" s="189"/>
      <c r="H1049" s="189"/>
      <c r="I1049" s="189"/>
      <c r="J1049" s="189"/>
      <c r="K1049" s="189"/>
      <c r="L1049" s="189"/>
    </row>
    <row r="1050" spans="2:12" s="191" customFormat="1" x14ac:dyDescent="0.25">
      <c r="B1050" s="189"/>
      <c r="C1050" s="189"/>
      <c r="D1050" s="189"/>
      <c r="E1050" s="189"/>
      <c r="F1050" s="189"/>
      <c r="G1050" s="189"/>
      <c r="H1050" s="189"/>
      <c r="I1050" s="189"/>
      <c r="J1050" s="189"/>
      <c r="K1050" s="189"/>
      <c r="L1050" s="189"/>
    </row>
    <row r="1051" spans="2:12" s="191" customFormat="1" x14ac:dyDescent="0.25">
      <c r="B1051" s="189"/>
      <c r="C1051" s="189"/>
      <c r="D1051" s="189"/>
      <c r="E1051" s="189"/>
      <c r="F1051" s="189"/>
      <c r="G1051" s="189"/>
      <c r="H1051" s="189"/>
      <c r="I1051" s="189"/>
      <c r="J1051" s="189"/>
      <c r="K1051" s="189"/>
      <c r="L1051" s="189"/>
    </row>
    <row r="1052" spans="2:12" s="191" customFormat="1" x14ac:dyDescent="0.25">
      <c r="B1052" s="189"/>
      <c r="C1052" s="189"/>
      <c r="D1052" s="189"/>
      <c r="E1052" s="189"/>
      <c r="F1052" s="189"/>
      <c r="G1052" s="189"/>
      <c r="H1052" s="189"/>
      <c r="I1052" s="189"/>
      <c r="J1052" s="189"/>
      <c r="K1052" s="189"/>
      <c r="L1052" s="189"/>
    </row>
    <row r="1053" spans="2:12" s="191" customFormat="1" x14ac:dyDescent="0.25">
      <c r="B1053" s="189"/>
      <c r="C1053" s="189"/>
      <c r="D1053" s="189"/>
      <c r="E1053" s="189"/>
      <c r="F1053" s="189"/>
      <c r="G1053" s="189"/>
      <c r="H1053" s="189"/>
      <c r="I1053" s="189"/>
      <c r="J1053" s="189"/>
      <c r="K1053" s="189"/>
      <c r="L1053" s="189"/>
    </row>
    <row r="1054" spans="2:12" s="191" customFormat="1" x14ac:dyDescent="0.25">
      <c r="B1054" s="189"/>
      <c r="C1054" s="189"/>
      <c r="D1054" s="189"/>
      <c r="E1054" s="189"/>
      <c r="F1054" s="189"/>
      <c r="G1054" s="189"/>
      <c r="H1054" s="189"/>
      <c r="I1054" s="189"/>
      <c r="J1054" s="189"/>
      <c r="K1054" s="189"/>
      <c r="L1054" s="189"/>
    </row>
    <row r="1055" spans="2:12" s="191" customFormat="1" x14ac:dyDescent="0.25">
      <c r="B1055" s="189"/>
      <c r="C1055" s="189"/>
      <c r="D1055" s="189"/>
      <c r="E1055" s="189"/>
      <c r="F1055" s="189"/>
      <c r="G1055" s="189"/>
      <c r="H1055" s="189"/>
      <c r="I1055" s="189"/>
      <c r="J1055" s="189"/>
      <c r="K1055" s="189"/>
      <c r="L1055" s="189"/>
    </row>
    <row r="1056" spans="2:12" s="191" customFormat="1" x14ac:dyDescent="0.25">
      <c r="B1056" s="189"/>
      <c r="C1056" s="189"/>
      <c r="D1056" s="189"/>
      <c r="E1056" s="189"/>
      <c r="F1056" s="189"/>
      <c r="G1056" s="189"/>
      <c r="H1056" s="189"/>
      <c r="I1056" s="189"/>
      <c r="J1056" s="189"/>
      <c r="K1056" s="189"/>
      <c r="L1056" s="189"/>
    </row>
    <row r="1057" spans="2:12" s="191" customFormat="1" x14ac:dyDescent="0.25">
      <c r="B1057" s="189"/>
      <c r="C1057" s="189"/>
      <c r="D1057" s="189"/>
      <c r="E1057" s="189"/>
      <c r="F1057" s="189"/>
      <c r="G1057" s="189"/>
      <c r="H1057" s="189"/>
      <c r="I1057" s="189"/>
      <c r="J1057" s="189"/>
      <c r="K1057" s="189"/>
      <c r="L1057" s="189"/>
    </row>
    <row r="1058" spans="2:12" s="191" customFormat="1" x14ac:dyDescent="0.25">
      <c r="B1058" s="189"/>
      <c r="C1058" s="189"/>
      <c r="D1058" s="189"/>
      <c r="E1058" s="189"/>
      <c r="F1058" s="189"/>
      <c r="G1058" s="189"/>
      <c r="H1058" s="189"/>
      <c r="I1058" s="189"/>
      <c r="J1058" s="189"/>
      <c r="K1058" s="189"/>
      <c r="L1058" s="189"/>
    </row>
    <row r="1059" spans="2:12" s="191" customFormat="1" x14ac:dyDescent="0.25">
      <c r="B1059" s="189"/>
      <c r="C1059" s="189"/>
      <c r="D1059" s="189"/>
      <c r="E1059" s="189"/>
      <c r="F1059" s="189"/>
      <c r="G1059" s="189"/>
      <c r="H1059" s="189"/>
      <c r="I1059" s="189"/>
      <c r="J1059" s="189"/>
      <c r="K1059" s="189"/>
      <c r="L1059" s="189"/>
    </row>
    <row r="1060" spans="2:12" s="191" customFormat="1" x14ac:dyDescent="0.25">
      <c r="B1060" s="189"/>
      <c r="C1060" s="189"/>
      <c r="D1060" s="189"/>
      <c r="E1060" s="189"/>
      <c r="F1060" s="189"/>
      <c r="G1060" s="189"/>
      <c r="H1060" s="189"/>
      <c r="I1060" s="189"/>
      <c r="J1060" s="189"/>
      <c r="K1060" s="189"/>
      <c r="L1060" s="189"/>
    </row>
    <row r="1061" spans="2:12" s="191" customFormat="1" x14ac:dyDescent="0.25">
      <c r="B1061" s="189"/>
      <c r="C1061" s="189"/>
      <c r="D1061" s="189"/>
      <c r="E1061" s="189"/>
      <c r="F1061" s="189"/>
      <c r="G1061" s="189"/>
      <c r="H1061" s="189"/>
      <c r="I1061" s="189"/>
      <c r="J1061" s="189"/>
      <c r="K1061" s="189"/>
      <c r="L1061" s="189"/>
    </row>
    <row r="1062" spans="2:12" s="191" customFormat="1" x14ac:dyDescent="0.25">
      <c r="B1062" s="189"/>
      <c r="C1062" s="189"/>
      <c r="D1062" s="189"/>
      <c r="E1062" s="189"/>
      <c r="F1062" s="189"/>
      <c r="G1062" s="189"/>
      <c r="H1062" s="189"/>
      <c r="I1062" s="189"/>
      <c r="J1062" s="189"/>
      <c r="K1062" s="189"/>
      <c r="L1062" s="189"/>
    </row>
    <row r="1063" spans="2:12" s="191" customFormat="1" x14ac:dyDescent="0.25">
      <c r="B1063" s="189"/>
      <c r="C1063" s="189"/>
      <c r="D1063" s="189"/>
      <c r="E1063" s="189"/>
      <c r="F1063" s="189"/>
      <c r="G1063" s="189"/>
      <c r="H1063" s="189"/>
      <c r="I1063" s="189"/>
      <c r="J1063" s="189"/>
      <c r="K1063" s="189"/>
      <c r="L1063" s="189"/>
    </row>
    <row r="1064" spans="2:12" s="191" customFormat="1" x14ac:dyDescent="0.25">
      <c r="B1064" s="189"/>
      <c r="C1064" s="189"/>
      <c r="D1064" s="189"/>
      <c r="E1064" s="189"/>
      <c r="F1064" s="189"/>
      <c r="G1064" s="189"/>
      <c r="H1064" s="189"/>
      <c r="I1064" s="189"/>
      <c r="J1064" s="189"/>
      <c r="K1064" s="189"/>
      <c r="L1064" s="189"/>
    </row>
    <row r="1065" spans="2:12" s="191" customFormat="1" x14ac:dyDescent="0.25">
      <c r="B1065" s="189"/>
      <c r="C1065" s="189"/>
      <c r="D1065" s="189"/>
      <c r="E1065" s="189"/>
      <c r="F1065" s="189"/>
      <c r="G1065" s="189"/>
      <c r="H1065" s="189"/>
      <c r="I1065" s="189"/>
      <c r="J1065" s="189"/>
      <c r="K1065" s="189"/>
      <c r="L1065" s="189"/>
    </row>
    <row r="1066" spans="2:12" s="191" customFormat="1" x14ac:dyDescent="0.25">
      <c r="B1066" s="189"/>
      <c r="C1066" s="189"/>
      <c r="D1066" s="189"/>
      <c r="E1066" s="189"/>
      <c r="F1066" s="189"/>
      <c r="G1066" s="189"/>
      <c r="H1066" s="189"/>
      <c r="I1066" s="189"/>
      <c r="J1066" s="189"/>
      <c r="K1066" s="189"/>
      <c r="L1066" s="189"/>
    </row>
    <row r="1067" spans="2:12" s="191" customFormat="1" x14ac:dyDescent="0.25">
      <c r="B1067" s="189"/>
      <c r="C1067" s="189"/>
      <c r="D1067" s="189"/>
      <c r="E1067" s="189"/>
      <c r="F1067" s="189"/>
      <c r="G1067" s="189"/>
      <c r="H1067" s="189"/>
      <c r="I1067" s="189"/>
      <c r="J1067" s="189"/>
      <c r="K1067" s="189"/>
      <c r="L1067" s="189"/>
    </row>
    <row r="1068" spans="2:12" s="191" customFormat="1" x14ac:dyDescent="0.25">
      <c r="B1068" s="189"/>
      <c r="C1068" s="189"/>
      <c r="D1068" s="189"/>
      <c r="E1068" s="189"/>
      <c r="F1068" s="189"/>
      <c r="G1068" s="189"/>
      <c r="H1068" s="189"/>
      <c r="I1068" s="189"/>
      <c r="J1068" s="189"/>
      <c r="K1068" s="189"/>
      <c r="L1068" s="189"/>
    </row>
    <row r="1069" spans="2:12" s="191" customFormat="1" x14ac:dyDescent="0.25">
      <c r="B1069" s="189"/>
      <c r="C1069" s="189"/>
      <c r="D1069" s="189"/>
      <c r="E1069" s="189"/>
      <c r="F1069" s="189"/>
      <c r="G1069" s="189"/>
      <c r="H1069" s="189"/>
      <c r="I1069" s="189"/>
      <c r="J1069" s="189"/>
      <c r="K1069" s="189"/>
      <c r="L1069" s="189"/>
    </row>
    <row r="1070" spans="2:12" s="191" customFormat="1" x14ac:dyDescent="0.25">
      <c r="B1070" s="189"/>
      <c r="C1070" s="189"/>
      <c r="D1070" s="189"/>
      <c r="E1070" s="189"/>
      <c r="F1070" s="189"/>
      <c r="G1070" s="189"/>
      <c r="H1070" s="189"/>
      <c r="I1070" s="189"/>
      <c r="J1070" s="189"/>
      <c r="K1070" s="189"/>
      <c r="L1070" s="189"/>
    </row>
    <row r="1071" spans="2:12" s="191" customFormat="1" x14ac:dyDescent="0.25">
      <c r="B1071" s="189"/>
      <c r="C1071" s="189"/>
      <c r="D1071" s="189"/>
      <c r="E1071" s="189"/>
      <c r="F1071" s="189"/>
      <c r="G1071" s="189"/>
      <c r="H1071" s="189"/>
      <c r="I1071" s="189"/>
      <c r="J1071" s="189"/>
      <c r="K1071" s="189"/>
      <c r="L1071" s="189"/>
    </row>
    <row r="1072" spans="2:12" s="191" customFormat="1" x14ac:dyDescent="0.25">
      <c r="B1072" s="189"/>
      <c r="C1072" s="189"/>
      <c r="D1072" s="189"/>
      <c r="E1072" s="189"/>
      <c r="F1072" s="189"/>
      <c r="G1072" s="189"/>
      <c r="H1072" s="189"/>
      <c r="I1072" s="189"/>
      <c r="J1072" s="189"/>
      <c r="K1072" s="189"/>
      <c r="L1072" s="189"/>
    </row>
    <row r="1073" spans="2:12" s="191" customFormat="1" x14ac:dyDescent="0.25">
      <c r="B1073" s="189"/>
      <c r="C1073" s="189"/>
      <c r="D1073" s="189"/>
      <c r="E1073" s="189"/>
      <c r="F1073" s="189"/>
      <c r="G1073" s="189"/>
      <c r="H1073" s="189"/>
      <c r="I1073" s="189"/>
      <c r="J1073" s="189"/>
      <c r="K1073" s="189"/>
      <c r="L1073" s="189"/>
    </row>
    <row r="1074" spans="2:12" s="191" customFormat="1" x14ac:dyDescent="0.25">
      <c r="B1074" s="189"/>
      <c r="C1074" s="189"/>
      <c r="D1074" s="189"/>
      <c r="E1074" s="189"/>
      <c r="F1074" s="189"/>
      <c r="G1074" s="189"/>
      <c r="H1074" s="189"/>
      <c r="I1074" s="189"/>
      <c r="J1074" s="189"/>
      <c r="K1074" s="189"/>
      <c r="L1074" s="189"/>
    </row>
    <row r="1075" spans="2:12" s="191" customFormat="1" x14ac:dyDescent="0.25">
      <c r="B1075" s="189"/>
      <c r="C1075" s="189"/>
      <c r="D1075" s="189"/>
      <c r="E1075" s="189"/>
      <c r="F1075" s="189"/>
      <c r="G1075" s="189"/>
      <c r="H1075" s="189"/>
      <c r="I1075" s="189"/>
      <c r="J1075" s="189"/>
      <c r="K1075" s="189"/>
      <c r="L1075" s="189"/>
    </row>
    <row r="1076" spans="2:12" s="191" customFormat="1" x14ac:dyDescent="0.25">
      <c r="B1076" s="189"/>
      <c r="C1076" s="189"/>
      <c r="D1076" s="189"/>
      <c r="E1076" s="189"/>
      <c r="F1076" s="189"/>
      <c r="G1076" s="189"/>
      <c r="H1076" s="189"/>
      <c r="I1076" s="189"/>
      <c r="J1076" s="189"/>
      <c r="K1076" s="189"/>
      <c r="L1076" s="189"/>
    </row>
    <row r="1077" spans="2:12" s="191" customFormat="1" x14ac:dyDescent="0.25">
      <c r="B1077" s="189"/>
      <c r="C1077" s="189"/>
      <c r="D1077" s="189"/>
      <c r="E1077" s="189"/>
      <c r="F1077" s="189"/>
      <c r="G1077" s="189"/>
      <c r="H1077" s="189"/>
      <c r="I1077" s="189"/>
      <c r="J1077" s="189"/>
      <c r="K1077" s="189"/>
      <c r="L1077" s="189"/>
    </row>
    <row r="1078" spans="2:12" s="191" customFormat="1" x14ac:dyDescent="0.25">
      <c r="B1078" s="189"/>
      <c r="C1078" s="189"/>
      <c r="D1078" s="189"/>
      <c r="E1078" s="189"/>
      <c r="F1078" s="189"/>
      <c r="G1078" s="189"/>
      <c r="H1078" s="189"/>
      <c r="I1078" s="189"/>
      <c r="J1078" s="189"/>
      <c r="K1078" s="189"/>
      <c r="L1078" s="189"/>
    </row>
    <row r="1079" spans="2:12" s="191" customFormat="1" x14ac:dyDescent="0.25">
      <c r="B1079" s="189"/>
      <c r="C1079" s="189"/>
      <c r="D1079" s="189"/>
      <c r="E1079" s="189"/>
      <c r="F1079" s="189"/>
      <c r="G1079" s="189"/>
      <c r="H1079" s="189"/>
      <c r="I1079" s="189"/>
      <c r="J1079" s="189"/>
      <c r="K1079" s="189"/>
      <c r="L1079" s="189"/>
    </row>
    <row r="1080" spans="2:12" s="191" customFormat="1" x14ac:dyDescent="0.25">
      <c r="B1080" s="189"/>
      <c r="C1080" s="189"/>
      <c r="D1080" s="189"/>
      <c r="E1080" s="189"/>
      <c r="F1080" s="189"/>
      <c r="G1080" s="189"/>
      <c r="H1080" s="189"/>
      <c r="I1080" s="189"/>
      <c r="J1080" s="189"/>
      <c r="K1080" s="189"/>
      <c r="L1080" s="189"/>
    </row>
    <row r="1081" spans="2:12" s="191" customFormat="1" x14ac:dyDescent="0.25">
      <c r="B1081" s="189"/>
      <c r="C1081" s="189"/>
      <c r="D1081" s="189"/>
      <c r="E1081" s="189"/>
      <c r="F1081" s="189"/>
      <c r="G1081" s="189"/>
      <c r="H1081" s="189"/>
      <c r="I1081" s="189"/>
      <c r="J1081" s="189"/>
      <c r="K1081" s="189"/>
      <c r="L1081" s="189"/>
    </row>
    <row r="1082" spans="2:12" s="191" customFormat="1" x14ac:dyDescent="0.25">
      <c r="B1082" s="189"/>
      <c r="C1082" s="189"/>
      <c r="D1082" s="189"/>
      <c r="E1082" s="189"/>
      <c r="F1082" s="189"/>
      <c r="G1082" s="189"/>
      <c r="H1082" s="189"/>
      <c r="I1082" s="189"/>
      <c r="J1082" s="189"/>
      <c r="K1082" s="189"/>
      <c r="L1082" s="189"/>
    </row>
    <row r="1083" spans="2:12" s="191" customFormat="1" x14ac:dyDescent="0.25">
      <c r="B1083" s="189"/>
      <c r="C1083" s="189"/>
      <c r="D1083" s="189"/>
      <c r="E1083" s="189"/>
      <c r="F1083" s="189"/>
      <c r="G1083" s="189"/>
      <c r="H1083" s="189"/>
      <c r="I1083" s="189"/>
      <c r="J1083" s="189"/>
      <c r="K1083" s="189"/>
      <c r="L1083" s="189"/>
    </row>
    <row r="1084" spans="2:12" s="191" customFormat="1" x14ac:dyDescent="0.25">
      <c r="B1084" s="189"/>
      <c r="C1084" s="189"/>
      <c r="D1084" s="189"/>
      <c r="E1084" s="189"/>
      <c r="F1084" s="189"/>
      <c r="G1084" s="189"/>
      <c r="H1084" s="189"/>
      <c r="I1084" s="189"/>
      <c r="J1084" s="189"/>
      <c r="K1084" s="189"/>
      <c r="L1084" s="189"/>
    </row>
    <row r="1085" spans="2:12" s="191" customFormat="1" x14ac:dyDescent="0.25">
      <c r="B1085" s="189"/>
      <c r="C1085" s="189"/>
      <c r="D1085" s="189"/>
      <c r="E1085" s="189"/>
      <c r="F1085" s="189"/>
      <c r="G1085" s="189"/>
      <c r="H1085" s="189"/>
      <c r="I1085" s="189"/>
      <c r="J1085" s="189"/>
      <c r="K1085" s="189"/>
      <c r="L1085" s="189"/>
    </row>
    <row r="1086" spans="2:12" s="191" customFormat="1" x14ac:dyDescent="0.25">
      <c r="B1086" s="189"/>
      <c r="C1086" s="189"/>
      <c r="D1086" s="189"/>
      <c r="E1086" s="189"/>
      <c r="F1086" s="189"/>
      <c r="G1086" s="189"/>
      <c r="H1086" s="189"/>
      <c r="I1086" s="189"/>
      <c r="J1086" s="189"/>
      <c r="K1086" s="189"/>
      <c r="L1086" s="189"/>
    </row>
    <row r="1087" spans="2:12" s="191" customFormat="1" x14ac:dyDescent="0.25">
      <c r="B1087" s="189"/>
      <c r="C1087" s="189"/>
      <c r="D1087" s="189"/>
      <c r="E1087" s="189"/>
      <c r="F1087" s="189"/>
      <c r="G1087" s="189"/>
      <c r="H1087" s="189"/>
      <c r="I1087" s="189"/>
      <c r="J1087" s="189"/>
      <c r="K1087" s="189"/>
      <c r="L1087" s="189"/>
    </row>
    <row r="1088" spans="2:12" s="191" customFormat="1" x14ac:dyDescent="0.25">
      <c r="B1088" s="189"/>
      <c r="C1088" s="189"/>
      <c r="D1088" s="189"/>
      <c r="E1088" s="189"/>
      <c r="F1088" s="189"/>
      <c r="G1088" s="189"/>
      <c r="H1088" s="189"/>
      <c r="I1088" s="189"/>
      <c r="J1088" s="189"/>
      <c r="K1088" s="189"/>
      <c r="L1088" s="189"/>
    </row>
    <row r="1089" spans="2:12" s="191" customFormat="1" x14ac:dyDescent="0.25">
      <c r="B1089" s="189"/>
      <c r="C1089" s="189"/>
      <c r="D1089" s="189"/>
      <c r="E1089" s="189"/>
      <c r="F1089" s="189"/>
      <c r="G1089" s="189"/>
      <c r="H1089" s="189"/>
      <c r="I1089" s="189"/>
      <c r="J1089" s="189"/>
      <c r="K1089" s="189"/>
      <c r="L1089" s="189"/>
    </row>
    <row r="1090" spans="2:12" s="191" customFormat="1" x14ac:dyDescent="0.25">
      <c r="B1090" s="189"/>
      <c r="C1090" s="189"/>
      <c r="D1090" s="189"/>
      <c r="E1090" s="189"/>
      <c r="F1090" s="189"/>
      <c r="G1090" s="189"/>
      <c r="H1090" s="189"/>
      <c r="I1090" s="189"/>
      <c r="J1090" s="189"/>
      <c r="K1090" s="189"/>
      <c r="L1090" s="189"/>
    </row>
    <row r="1091" spans="2:12" s="191" customFormat="1" x14ac:dyDescent="0.25">
      <c r="B1091" s="189"/>
      <c r="C1091" s="189"/>
      <c r="D1091" s="189"/>
      <c r="E1091" s="189"/>
      <c r="F1091" s="189"/>
      <c r="G1091" s="189"/>
      <c r="H1091" s="189"/>
      <c r="I1091" s="189"/>
      <c r="J1091" s="189"/>
      <c r="K1091" s="189"/>
      <c r="L1091" s="189"/>
    </row>
    <row r="1092" spans="2:12" s="191" customFormat="1" x14ac:dyDescent="0.25">
      <c r="B1092" s="189"/>
      <c r="C1092" s="189"/>
      <c r="D1092" s="189"/>
      <c r="E1092" s="189"/>
      <c r="F1092" s="189"/>
      <c r="G1092" s="189"/>
      <c r="H1092" s="189"/>
      <c r="I1092" s="189"/>
      <c r="J1092" s="189"/>
      <c r="K1092" s="189"/>
      <c r="L1092" s="189"/>
    </row>
    <row r="1093" spans="2:12" s="191" customFormat="1" x14ac:dyDescent="0.25">
      <c r="B1093" s="189"/>
      <c r="C1093" s="189"/>
      <c r="D1093" s="189"/>
      <c r="E1093" s="189"/>
      <c r="F1093" s="189"/>
      <c r="G1093" s="189"/>
      <c r="H1093" s="189"/>
      <c r="I1093" s="189"/>
      <c r="J1093" s="189"/>
      <c r="K1093" s="189"/>
      <c r="L1093" s="189"/>
    </row>
    <row r="1094" spans="2:12" s="191" customFormat="1" x14ac:dyDescent="0.25">
      <c r="B1094" s="189"/>
      <c r="C1094" s="189"/>
      <c r="D1094" s="189"/>
      <c r="E1094" s="189"/>
      <c r="F1094" s="189"/>
      <c r="G1094" s="189"/>
      <c r="H1094" s="189"/>
      <c r="I1094" s="189"/>
      <c r="J1094" s="189"/>
      <c r="K1094" s="189"/>
      <c r="L1094" s="189"/>
    </row>
    <row r="1095" spans="2:12" s="191" customFormat="1" x14ac:dyDescent="0.25">
      <c r="B1095" s="189"/>
      <c r="C1095" s="189"/>
      <c r="D1095" s="189"/>
      <c r="E1095" s="189"/>
      <c r="F1095" s="189"/>
      <c r="G1095" s="189"/>
      <c r="H1095" s="189"/>
      <c r="I1095" s="189"/>
      <c r="J1095" s="189"/>
      <c r="K1095" s="189"/>
      <c r="L1095" s="189"/>
    </row>
    <row r="1096" spans="2:12" s="191" customFormat="1" x14ac:dyDescent="0.25">
      <c r="B1096" s="189"/>
      <c r="C1096" s="189"/>
      <c r="D1096" s="189"/>
      <c r="E1096" s="189"/>
      <c r="F1096" s="189"/>
      <c r="G1096" s="189"/>
      <c r="H1096" s="189"/>
      <c r="I1096" s="189"/>
      <c r="J1096" s="189"/>
      <c r="K1096" s="189"/>
      <c r="L1096" s="189"/>
    </row>
    <row r="1097" spans="2:12" s="191" customFormat="1" x14ac:dyDescent="0.25">
      <c r="B1097" s="189"/>
      <c r="C1097" s="189"/>
      <c r="D1097" s="189"/>
      <c r="E1097" s="189"/>
      <c r="F1097" s="189"/>
      <c r="G1097" s="189"/>
      <c r="H1097" s="189"/>
      <c r="I1097" s="189"/>
      <c r="J1097" s="189"/>
      <c r="K1097" s="189"/>
      <c r="L1097" s="189"/>
    </row>
    <row r="1098" spans="2:12" s="191" customFormat="1" x14ac:dyDescent="0.25">
      <c r="B1098" s="189"/>
      <c r="C1098" s="189"/>
      <c r="D1098" s="189"/>
      <c r="E1098" s="189"/>
      <c r="F1098" s="189"/>
      <c r="G1098" s="189"/>
      <c r="H1098" s="189"/>
      <c r="I1098" s="189"/>
      <c r="J1098" s="189"/>
      <c r="K1098" s="189"/>
      <c r="L1098" s="189"/>
    </row>
    <row r="1099" spans="2:12" s="191" customFormat="1" x14ac:dyDescent="0.25">
      <c r="B1099" s="189"/>
      <c r="C1099" s="189"/>
      <c r="D1099" s="189"/>
      <c r="E1099" s="189"/>
      <c r="F1099" s="189"/>
      <c r="G1099" s="189"/>
      <c r="H1099" s="189"/>
      <c r="I1099" s="189"/>
      <c r="J1099" s="189"/>
      <c r="K1099" s="189"/>
      <c r="L1099" s="189"/>
    </row>
    <row r="1100" spans="2:12" s="191" customFormat="1" x14ac:dyDescent="0.25">
      <c r="B1100" s="189"/>
      <c r="C1100" s="189"/>
      <c r="D1100" s="189"/>
      <c r="E1100" s="189"/>
      <c r="F1100" s="189"/>
      <c r="G1100" s="189"/>
      <c r="H1100" s="189"/>
      <c r="I1100" s="189"/>
      <c r="J1100" s="189"/>
      <c r="K1100" s="189"/>
      <c r="L1100" s="189"/>
    </row>
    <row r="1101" spans="2:12" s="191" customFormat="1" x14ac:dyDescent="0.25">
      <c r="B1101" s="189"/>
      <c r="C1101" s="189"/>
      <c r="D1101" s="189"/>
      <c r="E1101" s="189"/>
      <c r="F1101" s="189"/>
      <c r="G1101" s="189"/>
      <c r="H1101" s="189"/>
      <c r="I1101" s="189"/>
      <c r="J1101" s="189"/>
      <c r="K1101" s="189"/>
      <c r="L1101" s="189"/>
    </row>
    <row r="1102" spans="2:12" s="191" customFormat="1" x14ac:dyDescent="0.25">
      <c r="B1102" s="189"/>
      <c r="C1102" s="189"/>
      <c r="D1102" s="189"/>
      <c r="E1102" s="189"/>
      <c r="F1102" s="189"/>
      <c r="G1102" s="189"/>
      <c r="H1102" s="189"/>
      <c r="I1102" s="189"/>
      <c r="J1102" s="189"/>
      <c r="K1102" s="189"/>
      <c r="L1102" s="189"/>
    </row>
    <row r="1103" spans="2:12" s="191" customFormat="1" x14ac:dyDescent="0.25">
      <c r="B1103" s="189"/>
      <c r="C1103" s="189"/>
      <c r="D1103" s="189"/>
      <c r="E1103" s="189"/>
      <c r="F1103" s="189"/>
      <c r="G1103" s="189"/>
      <c r="H1103" s="189"/>
      <c r="I1103" s="189"/>
      <c r="J1103" s="189"/>
      <c r="K1103" s="189"/>
      <c r="L1103" s="189"/>
    </row>
    <row r="1104" spans="2:12" s="191" customFormat="1" x14ac:dyDescent="0.25">
      <c r="B1104" s="189"/>
      <c r="C1104" s="189"/>
      <c r="D1104" s="189"/>
      <c r="E1104" s="189"/>
      <c r="F1104" s="189"/>
      <c r="G1104" s="189"/>
      <c r="H1104" s="189"/>
      <c r="I1104" s="189"/>
      <c r="J1104" s="189"/>
      <c r="K1104" s="189"/>
      <c r="L1104" s="189"/>
    </row>
    <row r="1105" spans="2:12" s="191" customFormat="1" x14ac:dyDescent="0.25">
      <c r="B1105" s="189"/>
      <c r="C1105" s="189"/>
      <c r="D1105" s="189"/>
      <c r="E1105" s="189"/>
      <c r="F1105" s="189"/>
      <c r="G1105" s="189"/>
      <c r="H1105" s="189"/>
      <c r="I1105" s="189"/>
      <c r="J1105" s="189"/>
      <c r="K1105" s="189"/>
      <c r="L1105" s="189"/>
    </row>
    <row r="1106" spans="2:12" s="191" customFormat="1" x14ac:dyDescent="0.25">
      <c r="B1106" s="189"/>
      <c r="C1106" s="189"/>
      <c r="D1106" s="189"/>
      <c r="E1106" s="189"/>
      <c r="F1106" s="189"/>
      <c r="G1106" s="189"/>
      <c r="H1106" s="189"/>
      <c r="I1106" s="189"/>
      <c r="J1106" s="189"/>
      <c r="K1106" s="189"/>
      <c r="L1106" s="189"/>
    </row>
    <row r="1107" spans="2:12" s="191" customFormat="1" x14ac:dyDescent="0.25">
      <c r="B1107" s="189"/>
      <c r="C1107" s="189"/>
      <c r="D1107" s="189"/>
      <c r="E1107" s="189"/>
      <c r="F1107" s="189"/>
      <c r="G1107" s="189"/>
      <c r="H1107" s="189"/>
      <c r="I1107" s="189"/>
      <c r="J1107" s="189"/>
      <c r="K1107" s="189"/>
      <c r="L1107" s="189"/>
    </row>
    <row r="1108" spans="2:12" s="191" customFormat="1" x14ac:dyDescent="0.25">
      <c r="B1108" s="189"/>
      <c r="C1108" s="189"/>
      <c r="D1108" s="189"/>
      <c r="E1108" s="189"/>
      <c r="F1108" s="189"/>
      <c r="G1108" s="189"/>
      <c r="H1108" s="189"/>
      <c r="I1108" s="189"/>
      <c r="J1108" s="189"/>
      <c r="K1108" s="189"/>
      <c r="L1108" s="189"/>
    </row>
    <row r="1109" spans="2:12" s="191" customFormat="1" x14ac:dyDescent="0.25">
      <c r="B1109" s="189"/>
      <c r="C1109" s="189"/>
      <c r="D1109" s="189"/>
      <c r="E1109" s="189"/>
      <c r="F1109" s="189"/>
      <c r="G1109" s="189"/>
      <c r="H1109" s="189"/>
      <c r="I1109" s="189"/>
      <c r="J1109" s="189"/>
      <c r="K1109" s="189"/>
      <c r="L1109" s="189"/>
    </row>
    <row r="1110" spans="2:12" s="191" customFormat="1" x14ac:dyDescent="0.25">
      <c r="B1110" s="189"/>
      <c r="C1110" s="189"/>
      <c r="D1110" s="189"/>
      <c r="E1110" s="189"/>
      <c r="F1110" s="189"/>
      <c r="G1110" s="189"/>
      <c r="H1110" s="189"/>
      <c r="I1110" s="189"/>
      <c r="J1110" s="189"/>
      <c r="K1110" s="189"/>
      <c r="L1110" s="189"/>
    </row>
    <row r="1111" spans="2:12" s="191" customFormat="1" x14ac:dyDescent="0.25">
      <c r="B1111" s="189"/>
      <c r="C1111" s="189"/>
      <c r="D1111" s="189"/>
      <c r="E1111" s="189"/>
      <c r="F1111" s="189"/>
      <c r="G1111" s="189"/>
      <c r="H1111" s="189"/>
      <c r="I1111" s="189"/>
      <c r="J1111" s="189"/>
      <c r="K1111" s="189"/>
      <c r="L1111" s="189"/>
    </row>
    <row r="1112" spans="2:12" s="191" customFormat="1" x14ac:dyDescent="0.25">
      <c r="B1112" s="189"/>
      <c r="C1112" s="189"/>
      <c r="D1112" s="189"/>
      <c r="E1112" s="189"/>
      <c r="F1112" s="189"/>
      <c r="G1112" s="189"/>
      <c r="H1112" s="189"/>
      <c r="I1112" s="189"/>
      <c r="J1112" s="189"/>
      <c r="K1112" s="189"/>
      <c r="L1112" s="189"/>
    </row>
    <row r="1113" spans="2:12" s="191" customFormat="1" x14ac:dyDescent="0.25">
      <c r="B1113" s="189"/>
      <c r="C1113" s="189"/>
      <c r="D1113" s="189"/>
      <c r="E1113" s="189"/>
      <c r="F1113" s="189"/>
      <c r="G1113" s="189"/>
      <c r="H1113" s="189"/>
      <c r="I1113" s="189"/>
      <c r="J1113" s="189"/>
      <c r="K1113" s="189"/>
      <c r="L1113" s="189"/>
    </row>
    <row r="1114" spans="2:12" s="191" customFormat="1" x14ac:dyDescent="0.25">
      <c r="B1114" s="189"/>
      <c r="C1114" s="189"/>
      <c r="D1114" s="189"/>
      <c r="E1114" s="189"/>
      <c r="F1114" s="189"/>
      <c r="G1114" s="189"/>
      <c r="H1114" s="189"/>
      <c r="I1114" s="189"/>
      <c r="J1114" s="189"/>
      <c r="K1114" s="189"/>
      <c r="L1114" s="189"/>
    </row>
    <row r="1115" spans="2:12" s="191" customFormat="1" x14ac:dyDescent="0.25">
      <c r="B1115" s="189"/>
      <c r="C1115" s="189"/>
      <c r="D1115" s="189"/>
      <c r="E1115" s="189"/>
      <c r="F1115" s="189"/>
      <c r="G1115" s="189"/>
      <c r="H1115" s="189"/>
      <c r="I1115" s="189"/>
      <c r="J1115" s="189"/>
      <c r="K1115" s="189"/>
      <c r="L1115" s="189"/>
    </row>
    <row r="1116" spans="2:12" s="191" customFormat="1" x14ac:dyDescent="0.25">
      <c r="B1116" s="189"/>
      <c r="C1116" s="189"/>
      <c r="D1116" s="189"/>
      <c r="E1116" s="189"/>
      <c r="F1116" s="189"/>
      <c r="G1116" s="189"/>
      <c r="H1116" s="189"/>
      <c r="I1116" s="189"/>
      <c r="J1116" s="189"/>
      <c r="K1116" s="189"/>
      <c r="L1116" s="189"/>
    </row>
    <row r="1117" spans="2:12" s="191" customFormat="1" x14ac:dyDescent="0.25">
      <c r="B1117" s="189"/>
      <c r="C1117" s="189"/>
      <c r="D1117" s="189"/>
      <c r="E1117" s="189"/>
      <c r="F1117" s="189"/>
      <c r="G1117" s="189"/>
      <c r="H1117" s="189"/>
      <c r="I1117" s="189"/>
      <c r="J1117" s="189"/>
      <c r="K1117" s="189"/>
      <c r="L1117" s="189"/>
    </row>
    <row r="1118" spans="2:12" s="191" customFormat="1" x14ac:dyDescent="0.25">
      <c r="B1118" s="189"/>
      <c r="C1118" s="189"/>
      <c r="D1118" s="189"/>
      <c r="E1118" s="189"/>
      <c r="F1118" s="189"/>
      <c r="G1118" s="189"/>
      <c r="H1118" s="189"/>
      <c r="I1118" s="189"/>
      <c r="J1118" s="189"/>
      <c r="K1118" s="189"/>
      <c r="L1118" s="189"/>
    </row>
    <row r="1119" spans="2:12" s="191" customFormat="1" x14ac:dyDescent="0.25">
      <c r="B1119" s="189"/>
      <c r="C1119" s="189"/>
      <c r="D1119" s="189"/>
      <c r="E1119" s="189"/>
      <c r="F1119" s="189"/>
      <c r="G1119" s="189"/>
      <c r="H1119" s="189"/>
      <c r="I1119" s="189"/>
      <c r="J1119" s="189"/>
      <c r="K1119" s="189"/>
      <c r="L1119" s="189"/>
    </row>
    <row r="1120" spans="2:12" s="191" customFormat="1" x14ac:dyDescent="0.25">
      <c r="B1120" s="189"/>
      <c r="C1120" s="189"/>
      <c r="D1120" s="189"/>
      <c r="E1120" s="189"/>
      <c r="F1120" s="189"/>
      <c r="G1120" s="189"/>
      <c r="H1120" s="189"/>
      <c r="I1120" s="189"/>
      <c r="J1120" s="189"/>
      <c r="K1120" s="189"/>
      <c r="L1120" s="189"/>
    </row>
    <row r="1121" spans="2:12" s="191" customFormat="1" x14ac:dyDescent="0.25">
      <c r="B1121" s="189"/>
      <c r="C1121" s="189"/>
      <c r="D1121" s="189"/>
      <c r="E1121" s="189"/>
      <c r="F1121" s="189"/>
      <c r="G1121" s="189"/>
      <c r="H1121" s="189"/>
      <c r="I1121" s="189"/>
      <c r="J1121" s="189"/>
      <c r="K1121" s="189"/>
      <c r="L1121" s="189"/>
    </row>
    <row r="1122" spans="2:12" s="191" customFormat="1" x14ac:dyDescent="0.25">
      <c r="B1122" s="189"/>
      <c r="C1122" s="189"/>
      <c r="D1122" s="189"/>
      <c r="E1122" s="189"/>
      <c r="F1122" s="189"/>
      <c r="G1122" s="189"/>
      <c r="H1122" s="189"/>
      <c r="I1122" s="189"/>
      <c r="J1122" s="189"/>
      <c r="K1122" s="189"/>
      <c r="L1122" s="189"/>
    </row>
    <row r="1123" spans="2:12" s="191" customFormat="1" x14ac:dyDescent="0.25">
      <c r="B1123" s="189"/>
      <c r="C1123" s="189"/>
      <c r="D1123" s="189"/>
      <c r="E1123" s="189"/>
      <c r="F1123" s="189"/>
      <c r="G1123" s="189"/>
      <c r="H1123" s="189"/>
      <c r="I1123" s="189"/>
      <c r="J1123" s="189"/>
      <c r="K1123" s="189"/>
      <c r="L1123" s="189"/>
    </row>
    <row r="1124" spans="2:12" s="191" customFormat="1" x14ac:dyDescent="0.25">
      <c r="B1124" s="189"/>
      <c r="C1124" s="189"/>
      <c r="D1124" s="189"/>
      <c r="E1124" s="189"/>
      <c r="F1124" s="189"/>
      <c r="G1124" s="189"/>
      <c r="H1124" s="189"/>
      <c r="I1124" s="189"/>
      <c r="J1124" s="189"/>
      <c r="K1124" s="189"/>
      <c r="L1124" s="189"/>
    </row>
    <row r="1125" spans="2:12" s="191" customFormat="1" x14ac:dyDescent="0.25">
      <c r="B1125" s="189"/>
      <c r="C1125" s="189"/>
      <c r="D1125" s="189"/>
      <c r="E1125" s="189"/>
      <c r="F1125" s="189"/>
      <c r="G1125" s="189"/>
      <c r="H1125" s="189"/>
      <c r="I1125" s="189"/>
      <c r="J1125" s="189"/>
      <c r="K1125" s="189"/>
      <c r="L1125" s="189"/>
    </row>
    <row r="1126" spans="2:12" s="191" customFormat="1" x14ac:dyDescent="0.25">
      <c r="B1126" s="189"/>
      <c r="C1126" s="189"/>
      <c r="D1126" s="189"/>
      <c r="E1126" s="189"/>
      <c r="F1126" s="189"/>
      <c r="G1126" s="189"/>
      <c r="H1126" s="189"/>
      <c r="I1126" s="189"/>
      <c r="J1126" s="189"/>
      <c r="K1126" s="189"/>
      <c r="L1126" s="189"/>
    </row>
    <row r="1127" spans="2:12" s="191" customFormat="1" x14ac:dyDescent="0.25">
      <c r="B1127" s="189"/>
      <c r="C1127" s="189"/>
      <c r="D1127" s="189"/>
      <c r="E1127" s="189"/>
      <c r="F1127" s="189"/>
      <c r="G1127" s="189"/>
      <c r="H1127" s="189"/>
      <c r="I1127" s="189"/>
      <c r="J1127" s="189"/>
      <c r="K1127" s="189"/>
      <c r="L1127" s="189"/>
    </row>
    <row r="1128" spans="2:12" s="191" customFormat="1" x14ac:dyDescent="0.25">
      <c r="B1128" s="189"/>
      <c r="C1128" s="189"/>
      <c r="D1128" s="189"/>
      <c r="E1128" s="189"/>
      <c r="F1128" s="189"/>
      <c r="G1128" s="189"/>
      <c r="H1128" s="189"/>
      <c r="I1128" s="189"/>
      <c r="J1128" s="189"/>
      <c r="K1128" s="189"/>
      <c r="L1128" s="189"/>
    </row>
    <row r="1129" spans="2:12" s="191" customFormat="1" x14ac:dyDescent="0.25">
      <c r="B1129" s="189"/>
      <c r="C1129" s="189"/>
      <c r="D1129" s="189"/>
      <c r="E1129" s="189"/>
      <c r="F1129" s="189"/>
      <c r="G1129" s="189"/>
      <c r="H1129" s="189"/>
      <c r="I1129" s="189"/>
      <c r="J1129" s="189"/>
      <c r="K1129" s="189"/>
      <c r="L1129" s="189"/>
    </row>
    <row r="1130" spans="2:12" s="191" customFormat="1" x14ac:dyDescent="0.25">
      <c r="B1130" s="189"/>
      <c r="C1130" s="189"/>
      <c r="D1130" s="189"/>
      <c r="E1130" s="189"/>
      <c r="F1130" s="189"/>
      <c r="G1130" s="189"/>
      <c r="H1130" s="189"/>
      <c r="I1130" s="189"/>
      <c r="J1130" s="189"/>
      <c r="K1130" s="189"/>
      <c r="L1130" s="189"/>
    </row>
    <row r="1131" spans="2:12" s="191" customFormat="1" x14ac:dyDescent="0.25">
      <c r="B1131" s="189"/>
      <c r="C1131" s="189"/>
      <c r="D1131" s="189"/>
      <c r="E1131" s="189"/>
      <c r="F1131" s="189"/>
      <c r="G1131" s="189"/>
      <c r="H1131" s="189"/>
      <c r="I1131" s="189"/>
      <c r="J1131" s="189"/>
      <c r="K1131" s="189"/>
      <c r="L1131" s="189"/>
    </row>
    <row r="1132" spans="2:12" s="191" customFormat="1" x14ac:dyDescent="0.25">
      <c r="B1132" s="189"/>
      <c r="C1132" s="189"/>
      <c r="D1132" s="189"/>
      <c r="E1132" s="189"/>
      <c r="F1132" s="189"/>
      <c r="G1132" s="189"/>
      <c r="H1132" s="189"/>
      <c r="I1132" s="189"/>
      <c r="J1132" s="189"/>
      <c r="K1132" s="189"/>
      <c r="L1132" s="189"/>
    </row>
    <row r="1133" spans="2:12" s="191" customFormat="1" x14ac:dyDescent="0.25">
      <c r="B1133" s="189"/>
      <c r="C1133" s="189"/>
      <c r="D1133" s="189"/>
      <c r="E1133" s="189"/>
      <c r="F1133" s="189"/>
      <c r="G1133" s="189"/>
      <c r="H1133" s="189"/>
      <c r="I1133" s="189"/>
      <c r="J1133" s="189"/>
      <c r="K1133" s="189"/>
      <c r="L1133" s="189"/>
    </row>
    <row r="1134" spans="2:12" s="191" customFormat="1" x14ac:dyDescent="0.25">
      <c r="B1134" s="189"/>
      <c r="C1134" s="189"/>
      <c r="D1134" s="189"/>
      <c r="E1134" s="189"/>
      <c r="F1134" s="189"/>
      <c r="G1134" s="189"/>
      <c r="H1134" s="189"/>
      <c r="I1134" s="189"/>
      <c r="J1134" s="189"/>
      <c r="K1134" s="189"/>
      <c r="L1134" s="189"/>
    </row>
    <row r="1135" spans="2:12" s="191" customFormat="1" x14ac:dyDescent="0.25">
      <c r="B1135" s="189"/>
      <c r="C1135" s="189"/>
      <c r="D1135" s="189"/>
      <c r="E1135" s="189"/>
      <c r="F1135" s="189"/>
      <c r="G1135" s="189"/>
      <c r="H1135" s="189"/>
      <c r="I1135" s="189"/>
      <c r="J1135" s="189"/>
      <c r="K1135" s="189"/>
      <c r="L1135" s="189"/>
    </row>
    <row r="1136" spans="2:12" s="191" customFormat="1" x14ac:dyDescent="0.25">
      <c r="B1136" s="189"/>
      <c r="C1136" s="189"/>
      <c r="D1136" s="189"/>
      <c r="E1136" s="189"/>
      <c r="F1136" s="189"/>
      <c r="G1136" s="189"/>
      <c r="H1136" s="189"/>
      <c r="I1136" s="189"/>
      <c r="J1136" s="189"/>
      <c r="K1136" s="189"/>
      <c r="L1136" s="189"/>
    </row>
    <row r="1137" spans="2:12" s="191" customFormat="1" x14ac:dyDescent="0.25">
      <c r="B1137" s="189"/>
      <c r="C1137" s="189"/>
      <c r="D1137" s="189"/>
      <c r="E1137" s="189"/>
      <c r="F1137" s="189"/>
      <c r="G1137" s="189"/>
      <c r="H1137" s="189"/>
      <c r="I1137" s="189"/>
      <c r="J1137" s="189"/>
      <c r="K1137" s="189"/>
      <c r="L1137" s="189"/>
    </row>
    <row r="1138" spans="2:12" s="191" customFormat="1" x14ac:dyDescent="0.25">
      <c r="B1138" s="189"/>
      <c r="C1138" s="189"/>
      <c r="D1138" s="189"/>
      <c r="E1138" s="189"/>
      <c r="F1138" s="189"/>
      <c r="G1138" s="189"/>
      <c r="H1138" s="189"/>
      <c r="I1138" s="189"/>
      <c r="J1138" s="189"/>
      <c r="K1138" s="189"/>
      <c r="L1138" s="189"/>
    </row>
    <row r="1139" spans="2:12" s="191" customFormat="1" x14ac:dyDescent="0.25">
      <c r="B1139" s="189"/>
      <c r="C1139" s="189"/>
      <c r="D1139" s="189"/>
      <c r="E1139" s="189"/>
      <c r="F1139" s="189"/>
      <c r="G1139" s="189"/>
      <c r="H1139" s="189"/>
      <c r="I1139" s="189"/>
      <c r="J1139" s="189"/>
      <c r="K1139" s="189"/>
      <c r="L1139" s="189"/>
    </row>
    <row r="1140" spans="2:12" s="191" customFormat="1" x14ac:dyDescent="0.25">
      <c r="B1140" s="189"/>
      <c r="C1140" s="189"/>
      <c r="D1140" s="189"/>
      <c r="E1140" s="189"/>
      <c r="F1140" s="189"/>
      <c r="G1140" s="189"/>
      <c r="H1140" s="189"/>
      <c r="I1140" s="189"/>
      <c r="J1140" s="189"/>
      <c r="K1140" s="189"/>
      <c r="L1140" s="189"/>
    </row>
    <row r="1141" spans="2:12" s="191" customFormat="1" x14ac:dyDescent="0.25">
      <c r="B1141" s="189"/>
      <c r="C1141" s="189"/>
      <c r="D1141" s="189"/>
      <c r="E1141" s="189"/>
      <c r="F1141" s="189"/>
      <c r="G1141" s="189"/>
      <c r="H1141" s="189"/>
      <c r="I1141" s="189"/>
      <c r="J1141" s="189"/>
      <c r="K1141" s="189"/>
      <c r="L1141" s="189"/>
    </row>
    <row r="1142" spans="2:12" s="191" customFormat="1" x14ac:dyDescent="0.25">
      <c r="B1142" s="189"/>
      <c r="C1142" s="189"/>
      <c r="D1142" s="189"/>
      <c r="E1142" s="189"/>
      <c r="F1142" s="189"/>
      <c r="G1142" s="189"/>
      <c r="H1142" s="189"/>
      <c r="I1142" s="189"/>
      <c r="J1142" s="189"/>
      <c r="K1142" s="189"/>
      <c r="L1142" s="189"/>
    </row>
    <row r="1143" spans="2:12" s="191" customFormat="1" x14ac:dyDescent="0.25">
      <c r="B1143" s="189"/>
      <c r="C1143" s="189"/>
      <c r="D1143" s="189"/>
      <c r="E1143" s="189"/>
      <c r="F1143" s="189"/>
      <c r="G1143" s="189"/>
      <c r="H1143" s="189"/>
      <c r="I1143" s="189"/>
      <c r="J1143" s="189"/>
      <c r="K1143" s="189"/>
      <c r="L1143" s="189"/>
    </row>
    <row r="1144" spans="2:12" s="191" customFormat="1" x14ac:dyDescent="0.25">
      <c r="B1144" s="189"/>
      <c r="C1144" s="189"/>
      <c r="D1144" s="189"/>
      <c r="E1144" s="189"/>
      <c r="F1144" s="189"/>
      <c r="G1144" s="189"/>
      <c r="H1144" s="189"/>
      <c r="I1144" s="189"/>
      <c r="J1144" s="189"/>
      <c r="K1144" s="189"/>
      <c r="L1144" s="189"/>
    </row>
    <row r="1145" spans="2:12" s="191" customFormat="1" x14ac:dyDescent="0.25">
      <c r="B1145" s="189"/>
      <c r="C1145" s="189"/>
      <c r="D1145" s="189"/>
      <c r="E1145" s="189"/>
      <c r="F1145" s="189"/>
      <c r="G1145" s="189"/>
      <c r="H1145" s="189"/>
      <c r="I1145" s="189"/>
      <c r="J1145" s="189"/>
      <c r="K1145" s="189"/>
      <c r="L1145" s="189"/>
    </row>
    <row r="1146" spans="2:12" s="191" customFormat="1" x14ac:dyDescent="0.25">
      <c r="B1146" s="189"/>
      <c r="C1146" s="189"/>
      <c r="D1146" s="189"/>
      <c r="E1146" s="189"/>
      <c r="F1146" s="189"/>
      <c r="G1146" s="189"/>
      <c r="H1146" s="189"/>
      <c r="I1146" s="189"/>
      <c r="J1146" s="189"/>
      <c r="K1146" s="189"/>
      <c r="L1146" s="189"/>
    </row>
    <row r="1147" spans="2:12" s="191" customFormat="1" x14ac:dyDescent="0.25">
      <c r="B1147" s="189"/>
      <c r="C1147" s="189"/>
      <c r="D1147" s="189"/>
      <c r="E1147" s="189"/>
      <c r="F1147" s="189"/>
      <c r="G1147" s="189"/>
      <c r="H1147" s="189"/>
      <c r="I1147" s="189"/>
      <c r="J1147" s="189"/>
      <c r="K1147" s="189"/>
      <c r="L1147" s="189"/>
    </row>
    <row r="1148" spans="2:12" s="191" customFormat="1" x14ac:dyDescent="0.25">
      <c r="B1148" s="189"/>
      <c r="C1148" s="189"/>
      <c r="D1148" s="189"/>
      <c r="E1148" s="189"/>
      <c r="F1148" s="189"/>
      <c r="G1148" s="189"/>
      <c r="H1148" s="189"/>
      <c r="I1148" s="189"/>
      <c r="J1148" s="189"/>
      <c r="K1148" s="189"/>
      <c r="L1148" s="189"/>
    </row>
    <row r="1149" spans="2:12" s="191" customFormat="1" x14ac:dyDescent="0.25">
      <c r="B1149" s="189"/>
      <c r="C1149" s="189"/>
      <c r="D1149" s="189"/>
      <c r="E1149" s="189"/>
      <c r="F1149" s="189"/>
      <c r="G1149" s="189"/>
      <c r="H1149" s="189"/>
      <c r="I1149" s="189"/>
      <c r="J1149" s="189"/>
      <c r="K1149" s="189"/>
      <c r="L1149" s="189"/>
    </row>
    <row r="1150" spans="2:12" s="191" customFormat="1" x14ac:dyDescent="0.25">
      <c r="B1150" s="189"/>
      <c r="C1150" s="189"/>
      <c r="D1150" s="189"/>
      <c r="E1150" s="189"/>
      <c r="F1150" s="189"/>
      <c r="G1150" s="189"/>
      <c r="H1150" s="189"/>
      <c r="I1150" s="189"/>
      <c r="J1150" s="189"/>
      <c r="K1150" s="189"/>
      <c r="L1150" s="189"/>
    </row>
    <row r="1151" spans="2:12" s="191" customFormat="1" x14ac:dyDescent="0.25">
      <c r="B1151" s="189"/>
      <c r="C1151" s="189"/>
      <c r="D1151" s="189"/>
      <c r="E1151" s="189"/>
      <c r="F1151" s="189"/>
      <c r="G1151" s="189"/>
      <c r="H1151" s="189"/>
      <c r="I1151" s="189"/>
      <c r="J1151" s="189"/>
      <c r="K1151" s="189"/>
      <c r="L1151" s="189"/>
    </row>
    <row r="1152" spans="2:12" s="191" customFormat="1" x14ac:dyDescent="0.25">
      <c r="B1152" s="189"/>
      <c r="C1152" s="189"/>
      <c r="D1152" s="189"/>
      <c r="E1152" s="189"/>
      <c r="F1152" s="189"/>
      <c r="G1152" s="189"/>
      <c r="H1152" s="189"/>
      <c r="I1152" s="189"/>
      <c r="J1152" s="189"/>
      <c r="K1152" s="189"/>
      <c r="L1152" s="189"/>
    </row>
    <row r="1153" spans="2:12" s="191" customFormat="1" x14ac:dyDescent="0.25">
      <c r="B1153" s="189"/>
      <c r="C1153" s="189"/>
      <c r="D1153" s="189"/>
      <c r="E1153" s="189"/>
      <c r="F1153" s="189"/>
      <c r="G1153" s="189"/>
      <c r="H1153" s="189"/>
      <c r="I1153" s="189"/>
      <c r="J1153" s="189"/>
      <c r="K1153" s="189"/>
      <c r="L1153" s="189"/>
    </row>
    <row r="1154" spans="2:12" s="191" customFormat="1" x14ac:dyDescent="0.25">
      <c r="B1154" s="189"/>
      <c r="C1154" s="189"/>
      <c r="D1154" s="189"/>
      <c r="E1154" s="189"/>
      <c r="F1154" s="189"/>
      <c r="G1154" s="189"/>
      <c r="H1154" s="189"/>
      <c r="I1154" s="189"/>
      <c r="J1154" s="189"/>
      <c r="K1154" s="189"/>
      <c r="L1154" s="189"/>
    </row>
    <row r="1155" spans="2:12" s="191" customFormat="1" x14ac:dyDescent="0.25">
      <c r="B1155" s="189"/>
      <c r="C1155" s="189"/>
      <c r="D1155" s="189"/>
      <c r="E1155" s="189"/>
      <c r="F1155" s="189"/>
      <c r="G1155" s="189"/>
      <c r="H1155" s="189"/>
      <c r="I1155" s="189"/>
      <c r="J1155" s="189"/>
      <c r="K1155" s="189"/>
      <c r="L1155" s="189"/>
    </row>
    <row r="1156" spans="2:12" s="191" customFormat="1" x14ac:dyDescent="0.25">
      <c r="B1156" s="189"/>
      <c r="C1156" s="189"/>
      <c r="D1156" s="189"/>
      <c r="E1156" s="189"/>
      <c r="F1156" s="189"/>
      <c r="G1156" s="189"/>
      <c r="H1156" s="189"/>
      <c r="I1156" s="189"/>
      <c r="J1156" s="189"/>
      <c r="K1156" s="189"/>
      <c r="L1156" s="189"/>
    </row>
    <row r="1157" spans="2:12" s="191" customFormat="1" x14ac:dyDescent="0.25">
      <c r="B1157" s="189"/>
      <c r="C1157" s="189"/>
      <c r="D1157" s="189"/>
      <c r="E1157" s="189"/>
      <c r="F1157" s="189"/>
      <c r="G1157" s="189"/>
      <c r="H1157" s="189"/>
      <c r="I1157" s="189"/>
      <c r="J1157" s="189"/>
      <c r="K1157" s="189"/>
      <c r="L1157" s="189"/>
    </row>
    <row r="1158" spans="2:12" s="191" customFormat="1" x14ac:dyDescent="0.25">
      <c r="B1158" s="189"/>
      <c r="C1158" s="189"/>
      <c r="D1158" s="189"/>
      <c r="E1158" s="189"/>
      <c r="F1158" s="189"/>
      <c r="G1158" s="189"/>
      <c r="H1158" s="189"/>
      <c r="I1158" s="189"/>
      <c r="J1158" s="189"/>
      <c r="K1158" s="189"/>
      <c r="L1158" s="189"/>
    </row>
    <row r="1159" spans="2:12" s="191" customFormat="1" x14ac:dyDescent="0.25">
      <c r="B1159" s="189"/>
      <c r="C1159" s="189"/>
      <c r="D1159" s="189"/>
      <c r="E1159" s="189"/>
      <c r="F1159" s="189"/>
      <c r="G1159" s="189"/>
      <c r="H1159" s="189"/>
      <c r="I1159" s="189"/>
      <c r="J1159" s="189"/>
      <c r="K1159" s="189"/>
      <c r="L1159" s="189"/>
    </row>
    <row r="1160" spans="2:12" s="191" customFormat="1" x14ac:dyDescent="0.25">
      <c r="B1160" s="189"/>
      <c r="C1160" s="189"/>
      <c r="D1160" s="189"/>
      <c r="E1160" s="189"/>
      <c r="F1160" s="189"/>
      <c r="G1160" s="189"/>
      <c r="H1160" s="189"/>
      <c r="I1160" s="189"/>
      <c r="J1160" s="189"/>
      <c r="K1160" s="189"/>
      <c r="L1160" s="189"/>
    </row>
    <row r="1161" spans="2:12" s="191" customFormat="1" x14ac:dyDescent="0.25">
      <c r="B1161" s="189"/>
      <c r="C1161" s="189"/>
      <c r="D1161" s="189"/>
      <c r="E1161" s="189"/>
      <c r="F1161" s="189"/>
      <c r="G1161" s="189"/>
      <c r="H1161" s="189"/>
      <c r="I1161" s="189"/>
      <c r="J1161" s="189"/>
      <c r="K1161" s="189"/>
      <c r="L1161" s="189"/>
    </row>
    <row r="1162" spans="2:12" s="191" customFormat="1" x14ac:dyDescent="0.25">
      <c r="B1162" s="189"/>
      <c r="C1162" s="189"/>
      <c r="D1162" s="189"/>
      <c r="E1162" s="189"/>
      <c r="F1162" s="189"/>
      <c r="G1162" s="189"/>
      <c r="H1162" s="189"/>
      <c r="I1162" s="189"/>
      <c r="J1162" s="189"/>
      <c r="K1162" s="189"/>
      <c r="L1162" s="189"/>
    </row>
    <row r="1163" spans="2:12" s="191" customFormat="1" x14ac:dyDescent="0.25">
      <c r="B1163" s="189"/>
      <c r="C1163" s="189"/>
      <c r="D1163" s="189"/>
      <c r="E1163" s="189"/>
      <c r="F1163" s="189"/>
      <c r="G1163" s="189"/>
      <c r="H1163" s="189"/>
      <c r="I1163" s="189"/>
      <c r="J1163" s="189"/>
      <c r="K1163" s="189"/>
      <c r="L1163" s="189"/>
    </row>
    <row r="1164" spans="2:12" s="191" customFormat="1" x14ac:dyDescent="0.25">
      <c r="B1164" s="189"/>
      <c r="C1164" s="189"/>
      <c r="D1164" s="189"/>
      <c r="E1164" s="189"/>
      <c r="F1164" s="189"/>
      <c r="G1164" s="189"/>
      <c r="H1164" s="189"/>
      <c r="I1164" s="189"/>
      <c r="J1164" s="189"/>
      <c r="K1164" s="189"/>
      <c r="L1164" s="189"/>
    </row>
    <row r="1165" spans="2:12" s="191" customFormat="1" x14ac:dyDescent="0.25">
      <c r="B1165" s="189"/>
      <c r="C1165" s="189"/>
      <c r="D1165" s="189"/>
      <c r="E1165" s="189"/>
      <c r="F1165" s="189"/>
      <c r="G1165" s="189"/>
      <c r="H1165" s="189"/>
      <c r="I1165" s="189"/>
      <c r="J1165" s="189"/>
      <c r="K1165" s="189"/>
      <c r="L1165" s="189"/>
    </row>
    <row r="1166" spans="2:12" s="191" customFormat="1" x14ac:dyDescent="0.25">
      <c r="B1166" s="189"/>
      <c r="C1166" s="189"/>
      <c r="D1166" s="189"/>
      <c r="E1166" s="189"/>
      <c r="F1166" s="189"/>
      <c r="G1166" s="189"/>
      <c r="H1166" s="189"/>
      <c r="I1166" s="189"/>
      <c r="J1166" s="189"/>
      <c r="K1166" s="189"/>
      <c r="L1166" s="189"/>
    </row>
    <row r="1167" spans="2:12" s="191" customFormat="1" x14ac:dyDescent="0.25">
      <c r="B1167" s="189"/>
      <c r="C1167" s="189"/>
      <c r="D1167" s="189"/>
      <c r="E1167" s="189"/>
      <c r="F1167" s="189"/>
      <c r="G1167" s="189"/>
      <c r="H1167" s="189"/>
      <c r="I1167" s="189"/>
      <c r="J1167" s="189"/>
      <c r="K1167" s="189"/>
      <c r="L1167" s="189"/>
    </row>
    <row r="1168" spans="2:12" s="191" customFormat="1" x14ac:dyDescent="0.25">
      <c r="B1168" s="189"/>
      <c r="C1168" s="189"/>
      <c r="D1168" s="189"/>
      <c r="E1168" s="189"/>
      <c r="F1168" s="189"/>
      <c r="G1168" s="189"/>
      <c r="H1168" s="189"/>
      <c r="I1168" s="189"/>
      <c r="J1168" s="189"/>
      <c r="K1168" s="189"/>
      <c r="L1168" s="189"/>
    </row>
    <row r="1169" spans="2:12" s="191" customFormat="1" x14ac:dyDescent="0.25">
      <c r="B1169" s="189"/>
      <c r="C1169" s="189"/>
      <c r="D1169" s="189"/>
      <c r="E1169" s="189"/>
      <c r="F1169" s="189"/>
      <c r="G1169" s="189"/>
      <c r="H1169" s="189"/>
      <c r="I1169" s="189"/>
      <c r="J1169" s="189"/>
      <c r="K1169" s="189"/>
      <c r="L1169" s="189"/>
    </row>
    <row r="1170" spans="2:12" s="191" customFormat="1" x14ac:dyDescent="0.25">
      <c r="B1170" s="189"/>
      <c r="C1170" s="189"/>
      <c r="D1170" s="189"/>
      <c r="E1170" s="189"/>
      <c r="F1170" s="189"/>
      <c r="G1170" s="189"/>
      <c r="H1170" s="189"/>
      <c r="I1170" s="189"/>
      <c r="J1170" s="189"/>
      <c r="K1170" s="189"/>
      <c r="L1170" s="189"/>
    </row>
    <row r="1171" spans="2:12" s="191" customFormat="1" x14ac:dyDescent="0.25">
      <c r="B1171" s="189"/>
      <c r="C1171" s="189"/>
      <c r="D1171" s="189"/>
      <c r="E1171" s="189"/>
      <c r="F1171" s="189"/>
      <c r="G1171" s="189"/>
      <c r="H1171" s="189"/>
      <c r="I1171" s="189"/>
      <c r="J1171" s="189"/>
      <c r="K1171" s="189"/>
      <c r="L1171" s="189"/>
    </row>
    <row r="1172" spans="2:12" s="191" customFormat="1" x14ac:dyDescent="0.25">
      <c r="B1172" s="189"/>
      <c r="C1172" s="189"/>
      <c r="D1172" s="189"/>
      <c r="E1172" s="189"/>
      <c r="F1172" s="189"/>
      <c r="G1172" s="189"/>
      <c r="H1172" s="189"/>
      <c r="I1172" s="189"/>
      <c r="J1172" s="189"/>
      <c r="K1172" s="189"/>
      <c r="L1172" s="189"/>
    </row>
    <row r="1173" spans="2:12" s="191" customFormat="1" x14ac:dyDescent="0.25">
      <c r="B1173" s="189"/>
      <c r="C1173" s="189"/>
      <c r="D1173" s="189"/>
      <c r="E1173" s="189"/>
      <c r="F1173" s="189"/>
      <c r="G1173" s="189"/>
      <c r="H1173" s="189"/>
      <c r="I1173" s="189"/>
      <c r="J1173" s="189"/>
      <c r="K1173" s="189"/>
      <c r="L1173" s="189"/>
    </row>
    <row r="1174" spans="2:12" s="191" customFormat="1" x14ac:dyDescent="0.25">
      <c r="B1174" s="189"/>
      <c r="C1174" s="189"/>
      <c r="D1174" s="189"/>
      <c r="E1174" s="189"/>
      <c r="F1174" s="189"/>
      <c r="G1174" s="189"/>
      <c r="H1174" s="189"/>
      <c r="I1174" s="189"/>
      <c r="J1174" s="189"/>
      <c r="K1174" s="189"/>
      <c r="L1174" s="189"/>
    </row>
    <row r="1175" spans="2:12" s="191" customFormat="1" x14ac:dyDescent="0.25">
      <c r="B1175" s="189"/>
      <c r="C1175" s="189"/>
      <c r="D1175" s="189"/>
      <c r="E1175" s="189"/>
      <c r="F1175" s="189"/>
      <c r="G1175" s="189"/>
      <c r="H1175" s="189"/>
      <c r="I1175" s="189"/>
      <c r="J1175" s="189"/>
      <c r="K1175" s="189"/>
      <c r="L1175" s="189"/>
    </row>
    <row r="1176" spans="2:12" s="191" customFormat="1" x14ac:dyDescent="0.25">
      <c r="B1176" s="189"/>
      <c r="C1176" s="189"/>
      <c r="D1176" s="189"/>
      <c r="E1176" s="189"/>
      <c r="F1176" s="189"/>
      <c r="G1176" s="189"/>
      <c r="H1176" s="189"/>
      <c r="I1176" s="189"/>
      <c r="J1176" s="189"/>
      <c r="K1176" s="189"/>
      <c r="L1176" s="189"/>
    </row>
    <row r="1177" spans="2:12" s="191" customFormat="1" x14ac:dyDescent="0.25">
      <c r="B1177" s="189"/>
      <c r="C1177" s="189"/>
      <c r="D1177" s="189"/>
      <c r="E1177" s="189"/>
      <c r="F1177" s="189"/>
      <c r="G1177" s="189"/>
      <c r="H1177" s="189"/>
      <c r="I1177" s="189"/>
      <c r="J1177" s="189"/>
      <c r="K1177" s="189"/>
      <c r="L1177" s="189"/>
    </row>
    <row r="1178" spans="2:12" s="191" customFormat="1" x14ac:dyDescent="0.25">
      <c r="B1178" s="189"/>
      <c r="C1178" s="189"/>
      <c r="D1178" s="189"/>
      <c r="E1178" s="189"/>
      <c r="F1178" s="189"/>
      <c r="G1178" s="189"/>
      <c r="H1178" s="189"/>
      <c r="I1178" s="189"/>
      <c r="J1178" s="189"/>
      <c r="K1178" s="189"/>
      <c r="L1178" s="189"/>
    </row>
    <row r="1179" spans="2:12" s="191" customFormat="1" x14ac:dyDescent="0.25">
      <c r="B1179" s="189"/>
      <c r="C1179" s="189"/>
      <c r="D1179" s="189"/>
      <c r="E1179" s="189"/>
      <c r="F1179" s="189"/>
      <c r="G1179" s="189"/>
      <c r="H1179" s="189"/>
      <c r="I1179" s="189"/>
      <c r="J1179" s="189"/>
      <c r="K1179" s="189"/>
      <c r="L1179" s="189"/>
    </row>
    <row r="1180" spans="2:12" s="191" customFormat="1" x14ac:dyDescent="0.25">
      <c r="B1180" s="189"/>
      <c r="C1180" s="189"/>
      <c r="D1180" s="189"/>
      <c r="E1180" s="189"/>
      <c r="F1180" s="189"/>
      <c r="G1180" s="189"/>
      <c r="H1180" s="189"/>
      <c r="I1180" s="189"/>
      <c r="J1180" s="189"/>
      <c r="K1180" s="189"/>
      <c r="L1180" s="189"/>
    </row>
    <row r="1181" spans="2:12" s="191" customFormat="1" x14ac:dyDescent="0.25">
      <c r="B1181" s="189"/>
      <c r="C1181" s="189"/>
      <c r="D1181" s="189"/>
      <c r="E1181" s="189"/>
      <c r="F1181" s="189"/>
      <c r="G1181" s="189"/>
      <c r="H1181" s="189"/>
      <c r="I1181" s="189"/>
      <c r="J1181" s="189"/>
      <c r="K1181" s="189"/>
      <c r="L1181" s="189"/>
    </row>
    <row r="1182" spans="2:12" s="191" customFormat="1" x14ac:dyDescent="0.25">
      <c r="B1182" s="189"/>
      <c r="C1182" s="189"/>
      <c r="D1182" s="189"/>
      <c r="E1182" s="189"/>
      <c r="F1182" s="189"/>
      <c r="G1182" s="189"/>
      <c r="H1182" s="189"/>
      <c r="I1182" s="189"/>
      <c r="J1182" s="189"/>
      <c r="K1182" s="189"/>
      <c r="L1182" s="189"/>
    </row>
    <row r="1183" spans="2:12" s="191" customFormat="1" x14ac:dyDescent="0.25">
      <c r="B1183" s="189"/>
      <c r="C1183" s="189"/>
      <c r="D1183" s="189"/>
      <c r="E1183" s="189"/>
      <c r="F1183" s="189"/>
      <c r="G1183" s="189"/>
      <c r="H1183" s="189"/>
      <c r="I1183" s="189"/>
      <c r="J1183" s="189"/>
      <c r="K1183" s="189"/>
      <c r="L1183" s="189"/>
    </row>
    <row r="1184" spans="2:12" s="191" customFormat="1" x14ac:dyDescent="0.25">
      <c r="B1184" s="189"/>
      <c r="C1184" s="189"/>
      <c r="D1184" s="189"/>
      <c r="E1184" s="189"/>
      <c r="F1184" s="189"/>
      <c r="G1184" s="189"/>
      <c r="H1184" s="189"/>
      <c r="I1184" s="189"/>
      <c r="J1184" s="189"/>
      <c r="K1184" s="189"/>
      <c r="L1184" s="189"/>
    </row>
    <row r="1185" spans="2:12" s="191" customFormat="1" x14ac:dyDescent="0.25">
      <c r="B1185" s="189"/>
      <c r="C1185" s="189"/>
      <c r="D1185" s="189"/>
      <c r="E1185" s="189"/>
      <c r="F1185" s="189"/>
      <c r="G1185" s="189"/>
      <c r="H1185" s="189"/>
      <c r="I1185" s="189"/>
      <c r="J1185" s="189"/>
      <c r="K1185" s="189"/>
      <c r="L1185" s="189"/>
    </row>
    <row r="1186" spans="2:12" s="191" customFormat="1" x14ac:dyDescent="0.25">
      <c r="B1186" s="189"/>
      <c r="C1186" s="189"/>
      <c r="D1186" s="189"/>
      <c r="E1186" s="189"/>
      <c r="F1186" s="189"/>
      <c r="G1186" s="189"/>
      <c r="H1186" s="189"/>
      <c r="I1186" s="189"/>
      <c r="J1186" s="189"/>
      <c r="K1186" s="189"/>
      <c r="L1186" s="189"/>
    </row>
    <row r="1187" spans="2:12" s="191" customFormat="1" x14ac:dyDescent="0.25">
      <c r="B1187" s="189"/>
      <c r="C1187" s="189"/>
      <c r="D1187" s="189"/>
      <c r="E1187" s="189"/>
      <c r="F1187" s="189"/>
      <c r="G1187" s="189"/>
      <c r="H1187" s="189"/>
      <c r="I1187" s="189"/>
      <c r="J1187" s="189"/>
      <c r="K1187" s="189"/>
      <c r="L1187" s="189"/>
    </row>
    <row r="1188" spans="2:12" s="191" customFormat="1" x14ac:dyDescent="0.25">
      <c r="B1188" s="189"/>
      <c r="C1188" s="189"/>
      <c r="D1188" s="189"/>
      <c r="E1188" s="189"/>
      <c r="F1188" s="189"/>
      <c r="G1188" s="189"/>
      <c r="H1188" s="189"/>
      <c r="I1188" s="189"/>
      <c r="J1188" s="189"/>
      <c r="K1188" s="189"/>
      <c r="L1188" s="189"/>
    </row>
    <row r="1189" spans="2:12" s="191" customFormat="1" x14ac:dyDescent="0.25">
      <c r="B1189" s="189"/>
      <c r="C1189" s="189"/>
      <c r="D1189" s="189"/>
      <c r="E1189" s="189"/>
      <c r="F1189" s="189"/>
      <c r="G1189" s="189"/>
      <c r="H1189" s="189"/>
      <c r="I1189" s="189"/>
      <c r="J1189" s="189"/>
      <c r="K1189" s="189"/>
      <c r="L1189" s="189"/>
    </row>
    <row r="1190" spans="2:12" s="191" customFormat="1" x14ac:dyDescent="0.25">
      <c r="B1190" s="189"/>
      <c r="C1190" s="189"/>
      <c r="D1190" s="189"/>
      <c r="E1190" s="189"/>
      <c r="F1190" s="189"/>
      <c r="G1190" s="189"/>
      <c r="H1190" s="189"/>
      <c r="I1190" s="189"/>
      <c r="J1190" s="189"/>
      <c r="K1190" s="189"/>
      <c r="L1190" s="189"/>
    </row>
    <row r="1191" spans="2:12" s="191" customFormat="1" x14ac:dyDescent="0.25">
      <c r="B1191" s="189"/>
      <c r="C1191" s="189"/>
      <c r="D1191" s="189"/>
      <c r="E1191" s="189"/>
      <c r="F1191" s="189"/>
      <c r="G1191" s="189"/>
      <c r="H1191" s="189"/>
      <c r="I1191" s="189"/>
      <c r="J1191" s="189"/>
      <c r="K1191" s="189"/>
      <c r="L1191" s="189"/>
    </row>
    <row r="1192" spans="2:12" s="191" customFormat="1" x14ac:dyDescent="0.25">
      <c r="B1192" s="189"/>
      <c r="C1192" s="189"/>
      <c r="D1192" s="189"/>
      <c r="E1192" s="189"/>
      <c r="F1192" s="189"/>
      <c r="G1192" s="189"/>
      <c r="H1192" s="189"/>
      <c r="I1192" s="189"/>
      <c r="J1192" s="189"/>
      <c r="K1192" s="189"/>
      <c r="L1192" s="189"/>
    </row>
    <row r="1193" spans="2:12" s="191" customFormat="1" x14ac:dyDescent="0.25">
      <c r="B1193" s="189"/>
      <c r="C1193" s="189"/>
      <c r="D1193" s="189"/>
      <c r="E1193" s="189"/>
      <c r="F1193" s="189"/>
      <c r="G1193" s="189"/>
      <c r="H1193" s="189"/>
      <c r="I1193" s="189"/>
      <c r="J1193" s="189"/>
      <c r="K1193" s="189"/>
      <c r="L1193" s="189"/>
    </row>
    <row r="1194" spans="2:12" s="191" customFormat="1" x14ac:dyDescent="0.25">
      <c r="B1194" s="189"/>
      <c r="C1194" s="189"/>
      <c r="D1194" s="189"/>
      <c r="E1194" s="189"/>
      <c r="F1194" s="189"/>
      <c r="G1194" s="189"/>
      <c r="H1194" s="189"/>
      <c r="I1194" s="189"/>
      <c r="J1194" s="189"/>
      <c r="K1194" s="189"/>
      <c r="L1194" s="189"/>
    </row>
    <row r="1195" spans="2:12" s="191" customFormat="1" x14ac:dyDescent="0.25">
      <c r="B1195" s="189"/>
      <c r="C1195" s="189"/>
      <c r="D1195" s="189"/>
      <c r="E1195" s="189"/>
      <c r="F1195" s="189"/>
      <c r="G1195" s="189"/>
      <c r="H1195" s="189"/>
      <c r="I1195" s="189"/>
      <c r="J1195" s="189"/>
      <c r="K1195" s="189"/>
      <c r="L1195" s="189"/>
    </row>
    <row r="1196" spans="2:12" s="191" customFormat="1" x14ac:dyDescent="0.25">
      <c r="B1196" s="189"/>
      <c r="C1196" s="189"/>
      <c r="D1196" s="189"/>
      <c r="E1196" s="189"/>
      <c r="F1196" s="189"/>
      <c r="G1196" s="189"/>
      <c r="H1196" s="189"/>
      <c r="I1196" s="189"/>
      <c r="J1196" s="189"/>
      <c r="K1196" s="189"/>
      <c r="L1196" s="189"/>
    </row>
    <row r="1197" spans="2:12" s="191" customFormat="1" x14ac:dyDescent="0.25">
      <c r="B1197" s="189"/>
      <c r="C1197" s="189"/>
      <c r="D1197" s="189"/>
      <c r="E1197" s="189"/>
      <c r="F1197" s="189"/>
      <c r="G1197" s="189"/>
      <c r="H1197" s="189"/>
      <c r="I1197" s="189"/>
      <c r="J1197" s="189"/>
      <c r="K1197" s="189"/>
      <c r="L1197" s="189"/>
    </row>
    <row r="1198" spans="2:12" s="191" customFormat="1" x14ac:dyDescent="0.25">
      <c r="B1198" s="189"/>
      <c r="C1198" s="189"/>
      <c r="D1198" s="189"/>
      <c r="E1198" s="189"/>
      <c r="F1198" s="189"/>
      <c r="G1198" s="189"/>
      <c r="H1198" s="189"/>
      <c r="I1198" s="189"/>
      <c r="J1198" s="189"/>
      <c r="K1198" s="189"/>
      <c r="L1198" s="189"/>
    </row>
    <row r="1199" spans="2:12" s="191" customFormat="1" x14ac:dyDescent="0.25">
      <c r="B1199" s="189"/>
      <c r="C1199" s="189"/>
      <c r="D1199" s="189"/>
      <c r="E1199" s="189"/>
      <c r="F1199" s="189"/>
      <c r="G1199" s="189"/>
      <c r="H1199" s="189"/>
      <c r="I1199" s="189"/>
      <c r="J1199" s="189"/>
      <c r="K1199" s="189"/>
      <c r="L1199" s="189"/>
    </row>
    <row r="1200" spans="2:12" s="191" customFormat="1" x14ac:dyDescent="0.25">
      <c r="B1200" s="189"/>
      <c r="C1200" s="189"/>
      <c r="D1200" s="189"/>
      <c r="E1200" s="189"/>
      <c r="F1200" s="189"/>
      <c r="G1200" s="189"/>
      <c r="H1200" s="189"/>
      <c r="I1200" s="189"/>
      <c r="J1200" s="189"/>
      <c r="K1200" s="189"/>
      <c r="L1200" s="189"/>
    </row>
    <row r="1201" spans="2:12" s="191" customFormat="1" x14ac:dyDescent="0.25">
      <c r="B1201" s="189"/>
      <c r="C1201" s="189"/>
      <c r="D1201" s="189"/>
      <c r="E1201" s="189"/>
      <c r="F1201" s="189"/>
      <c r="G1201" s="189"/>
      <c r="H1201" s="189"/>
      <c r="I1201" s="189"/>
      <c r="J1201" s="189"/>
      <c r="K1201" s="189"/>
      <c r="L1201" s="189"/>
    </row>
    <row r="1202" spans="2:12" s="191" customFormat="1" x14ac:dyDescent="0.25">
      <c r="B1202" s="189"/>
      <c r="C1202" s="189"/>
      <c r="D1202" s="189"/>
      <c r="E1202" s="189"/>
      <c r="F1202" s="189"/>
      <c r="G1202" s="189"/>
      <c r="H1202" s="189"/>
      <c r="I1202" s="189"/>
      <c r="J1202" s="189"/>
      <c r="K1202" s="189"/>
      <c r="L1202" s="189"/>
    </row>
    <row r="1203" spans="2:12" s="191" customFormat="1" x14ac:dyDescent="0.25">
      <c r="B1203" s="189"/>
      <c r="C1203" s="189"/>
      <c r="D1203" s="189"/>
      <c r="E1203" s="189"/>
      <c r="F1203" s="189"/>
      <c r="G1203" s="189"/>
      <c r="H1203" s="189"/>
      <c r="I1203" s="189"/>
      <c r="J1203" s="189"/>
      <c r="K1203" s="189"/>
      <c r="L1203" s="189"/>
    </row>
    <row r="1204" spans="2:12" s="191" customFormat="1" x14ac:dyDescent="0.25">
      <c r="B1204" s="189"/>
      <c r="C1204" s="189"/>
      <c r="D1204" s="189"/>
      <c r="E1204" s="189"/>
      <c r="F1204" s="189"/>
      <c r="G1204" s="189"/>
      <c r="H1204" s="189"/>
      <c r="I1204" s="189"/>
      <c r="J1204" s="189"/>
      <c r="K1204" s="189"/>
      <c r="L1204" s="189"/>
    </row>
    <row r="1205" spans="2:12" s="191" customFormat="1" x14ac:dyDescent="0.25">
      <c r="B1205" s="189"/>
      <c r="C1205" s="189"/>
      <c r="D1205" s="189"/>
      <c r="E1205" s="189"/>
      <c r="F1205" s="189"/>
      <c r="G1205" s="189"/>
      <c r="H1205" s="189"/>
      <c r="I1205" s="189"/>
      <c r="J1205" s="189"/>
      <c r="K1205" s="189"/>
      <c r="L1205" s="189"/>
    </row>
    <row r="1206" spans="2:12" s="191" customFormat="1" x14ac:dyDescent="0.25">
      <c r="B1206" s="189"/>
      <c r="C1206" s="189"/>
      <c r="D1206" s="189"/>
      <c r="E1206" s="189"/>
      <c r="F1206" s="189"/>
      <c r="G1206" s="189"/>
      <c r="H1206" s="189"/>
      <c r="I1206" s="189"/>
      <c r="J1206" s="189"/>
      <c r="K1206" s="189"/>
      <c r="L1206" s="189"/>
    </row>
    <row r="1207" spans="2:12" s="191" customFormat="1" x14ac:dyDescent="0.25">
      <c r="B1207" s="189"/>
      <c r="C1207" s="189"/>
      <c r="D1207" s="189"/>
      <c r="E1207" s="189"/>
      <c r="F1207" s="189"/>
      <c r="G1207" s="189"/>
      <c r="H1207" s="189"/>
      <c r="I1207" s="189"/>
      <c r="J1207" s="189"/>
      <c r="K1207" s="189"/>
      <c r="L1207" s="189"/>
    </row>
    <row r="1208" spans="2:12" s="191" customFormat="1" x14ac:dyDescent="0.25">
      <c r="B1208" s="189"/>
      <c r="C1208" s="189"/>
      <c r="D1208" s="189"/>
      <c r="E1208" s="189"/>
      <c r="F1208" s="189"/>
      <c r="G1208" s="189"/>
      <c r="H1208" s="189"/>
      <c r="I1208" s="189"/>
      <c r="J1208" s="189"/>
      <c r="K1208" s="189"/>
      <c r="L1208" s="189"/>
    </row>
    <row r="1209" spans="2:12" s="191" customFormat="1" x14ac:dyDescent="0.25">
      <c r="B1209" s="189"/>
      <c r="C1209" s="189"/>
      <c r="D1209" s="189"/>
      <c r="E1209" s="189"/>
      <c r="F1209" s="189"/>
      <c r="G1209" s="189"/>
      <c r="H1209" s="189"/>
      <c r="I1209" s="189"/>
      <c r="J1209" s="189"/>
      <c r="K1209" s="189"/>
      <c r="L1209" s="189"/>
    </row>
    <row r="1210" spans="2:12" s="191" customFormat="1" x14ac:dyDescent="0.25">
      <c r="B1210" s="189"/>
      <c r="C1210" s="189"/>
      <c r="D1210" s="189"/>
      <c r="E1210" s="189"/>
      <c r="F1210" s="189"/>
      <c r="G1210" s="189"/>
      <c r="H1210" s="189"/>
      <c r="I1210" s="189"/>
      <c r="J1210" s="189"/>
      <c r="K1210" s="189"/>
      <c r="L1210" s="189"/>
    </row>
    <row r="1211" spans="2:12" s="191" customFormat="1" x14ac:dyDescent="0.25">
      <c r="B1211" s="189"/>
      <c r="C1211" s="189"/>
      <c r="D1211" s="189"/>
      <c r="E1211" s="189"/>
      <c r="F1211" s="189"/>
      <c r="G1211" s="189"/>
      <c r="H1211" s="189"/>
      <c r="I1211" s="189"/>
      <c r="J1211" s="189"/>
      <c r="K1211" s="189"/>
      <c r="L1211" s="189"/>
    </row>
    <row r="1212" spans="2:12" s="191" customFormat="1" x14ac:dyDescent="0.25">
      <c r="B1212" s="189"/>
      <c r="C1212" s="189"/>
      <c r="D1212" s="189"/>
      <c r="E1212" s="189"/>
      <c r="F1212" s="189"/>
      <c r="G1212" s="189"/>
      <c r="H1212" s="189"/>
      <c r="I1212" s="189"/>
      <c r="J1212" s="189"/>
      <c r="K1212" s="189"/>
      <c r="L1212" s="189"/>
    </row>
    <row r="1213" spans="2:12" s="191" customFormat="1" x14ac:dyDescent="0.25">
      <c r="B1213" s="189"/>
      <c r="C1213" s="189"/>
      <c r="D1213" s="189"/>
      <c r="E1213" s="189"/>
      <c r="F1213" s="189"/>
      <c r="G1213" s="189"/>
      <c r="H1213" s="189"/>
      <c r="I1213" s="189"/>
      <c r="J1213" s="189"/>
      <c r="K1213" s="189"/>
      <c r="L1213" s="189"/>
    </row>
    <row r="1214" spans="2:12" s="191" customFormat="1" x14ac:dyDescent="0.25">
      <c r="B1214" s="189"/>
      <c r="C1214" s="189"/>
      <c r="D1214" s="189"/>
      <c r="E1214" s="189"/>
      <c r="F1214" s="189"/>
      <c r="G1214" s="189"/>
      <c r="H1214" s="189"/>
      <c r="I1214" s="189"/>
      <c r="J1214" s="189"/>
      <c r="K1214" s="189"/>
      <c r="L1214" s="189"/>
    </row>
    <row r="1215" spans="2:12" s="191" customFormat="1" x14ac:dyDescent="0.25">
      <c r="B1215" s="189"/>
      <c r="C1215" s="189"/>
      <c r="D1215" s="189"/>
      <c r="E1215" s="189"/>
      <c r="F1215" s="189"/>
      <c r="G1215" s="189"/>
      <c r="H1215" s="189"/>
      <c r="I1215" s="189"/>
      <c r="J1215" s="189"/>
      <c r="K1215" s="189"/>
      <c r="L1215" s="189"/>
    </row>
    <row r="1216" spans="2:12" s="191" customFormat="1" x14ac:dyDescent="0.25">
      <c r="B1216" s="189"/>
      <c r="C1216" s="189"/>
      <c r="D1216" s="189"/>
      <c r="E1216" s="189"/>
      <c r="F1216" s="189"/>
      <c r="G1216" s="189"/>
      <c r="H1216" s="189"/>
      <c r="I1216" s="189"/>
      <c r="J1216" s="189"/>
      <c r="K1216" s="189"/>
      <c r="L1216" s="189"/>
    </row>
    <row r="1217" spans="2:12" s="191" customFormat="1" x14ac:dyDescent="0.25">
      <c r="B1217" s="189"/>
      <c r="C1217" s="189"/>
      <c r="D1217" s="189"/>
      <c r="E1217" s="189"/>
      <c r="F1217" s="189"/>
      <c r="G1217" s="189"/>
      <c r="H1217" s="189"/>
      <c r="I1217" s="189"/>
      <c r="J1217" s="189"/>
      <c r="K1217" s="189"/>
      <c r="L1217" s="189"/>
    </row>
    <row r="1218" spans="2:12" s="191" customFormat="1" x14ac:dyDescent="0.25">
      <c r="B1218" s="189"/>
      <c r="C1218" s="189"/>
      <c r="D1218" s="189"/>
      <c r="E1218" s="189"/>
      <c r="F1218" s="189"/>
      <c r="G1218" s="189"/>
      <c r="H1218" s="189"/>
      <c r="I1218" s="189"/>
      <c r="J1218" s="189"/>
      <c r="K1218" s="189"/>
      <c r="L1218" s="189"/>
    </row>
    <row r="1219" spans="2:12" s="191" customFormat="1" x14ac:dyDescent="0.25">
      <c r="B1219" s="189"/>
      <c r="C1219" s="189"/>
      <c r="D1219" s="189"/>
      <c r="E1219" s="189"/>
      <c r="F1219" s="189"/>
      <c r="G1219" s="189"/>
      <c r="H1219" s="189"/>
      <c r="I1219" s="189"/>
      <c r="J1219" s="189"/>
      <c r="K1219" s="189"/>
      <c r="L1219" s="189"/>
    </row>
    <row r="1220" spans="2:12" s="191" customFormat="1" x14ac:dyDescent="0.25">
      <c r="B1220" s="189"/>
      <c r="C1220" s="189"/>
      <c r="D1220" s="189"/>
      <c r="E1220" s="189"/>
      <c r="F1220" s="189"/>
      <c r="G1220" s="189"/>
      <c r="H1220" s="189"/>
      <c r="I1220" s="189"/>
      <c r="J1220" s="189"/>
      <c r="K1220" s="189"/>
      <c r="L1220" s="189"/>
    </row>
    <row r="1221" spans="2:12" s="191" customFormat="1" x14ac:dyDescent="0.25">
      <c r="B1221" s="189"/>
      <c r="C1221" s="189"/>
      <c r="D1221" s="189"/>
      <c r="E1221" s="189"/>
      <c r="F1221" s="189"/>
      <c r="G1221" s="189"/>
      <c r="H1221" s="189"/>
      <c r="I1221" s="189"/>
      <c r="J1221" s="189"/>
      <c r="K1221" s="189"/>
      <c r="L1221" s="189"/>
    </row>
    <row r="1222" spans="2:12" s="191" customFormat="1" x14ac:dyDescent="0.25">
      <c r="B1222" s="189"/>
      <c r="C1222" s="189"/>
      <c r="D1222" s="189"/>
      <c r="E1222" s="189"/>
      <c r="F1222" s="189"/>
      <c r="G1222" s="189"/>
      <c r="H1222" s="189"/>
      <c r="I1222" s="189"/>
      <c r="J1222" s="189"/>
      <c r="K1222" s="189"/>
      <c r="L1222" s="189"/>
    </row>
    <row r="1223" spans="2:12" s="191" customFormat="1" x14ac:dyDescent="0.25">
      <c r="B1223" s="189"/>
      <c r="C1223" s="189"/>
      <c r="D1223" s="189"/>
      <c r="E1223" s="189"/>
      <c r="F1223" s="189"/>
      <c r="G1223" s="189"/>
      <c r="H1223" s="189"/>
      <c r="I1223" s="189"/>
      <c r="J1223" s="189"/>
      <c r="K1223" s="189"/>
      <c r="L1223" s="189"/>
    </row>
    <row r="1224" spans="2:12" s="191" customFormat="1" x14ac:dyDescent="0.25">
      <c r="B1224" s="189"/>
      <c r="C1224" s="189"/>
      <c r="D1224" s="189"/>
      <c r="E1224" s="189"/>
      <c r="F1224" s="189"/>
      <c r="G1224" s="189"/>
      <c r="H1224" s="189"/>
      <c r="I1224" s="189"/>
      <c r="J1224" s="189"/>
      <c r="K1224" s="189"/>
      <c r="L1224" s="189"/>
    </row>
    <row r="1225" spans="2:12" s="191" customFormat="1" x14ac:dyDescent="0.25">
      <c r="B1225" s="189"/>
      <c r="C1225" s="189"/>
      <c r="D1225" s="189"/>
      <c r="E1225" s="189"/>
      <c r="F1225" s="189"/>
      <c r="G1225" s="189"/>
      <c r="H1225" s="189"/>
      <c r="I1225" s="189"/>
      <c r="J1225" s="189"/>
      <c r="K1225" s="189"/>
      <c r="L1225" s="189"/>
    </row>
    <row r="1226" spans="2:12" s="191" customFormat="1" x14ac:dyDescent="0.25">
      <c r="B1226" s="189"/>
      <c r="C1226" s="189"/>
      <c r="D1226" s="189"/>
      <c r="E1226" s="189"/>
      <c r="F1226" s="189"/>
      <c r="G1226" s="189"/>
      <c r="H1226" s="189"/>
      <c r="I1226" s="189"/>
      <c r="J1226" s="189"/>
      <c r="K1226" s="189"/>
      <c r="L1226" s="189"/>
    </row>
    <row r="1227" spans="2:12" s="191" customFormat="1" x14ac:dyDescent="0.25">
      <c r="B1227" s="189"/>
      <c r="C1227" s="189"/>
      <c r="D1227" s="189"/>
      <c r="E1227" s="189"/>
      <c r="F1227" s="189"/>
      <c r="G1227" s="189"/>
      <c r="H1227" s="189"/>
      <c r="I1227" s="189"/>
      <c r="J1227" s="189"/>
      <c r="K1227" s="189"/>
      <c r="L1227" s="189"/>
    </row>
    <row r="1228" spans="2:12" s="191" customFormat="1" x14ac:dyDescent="0.25">
      <c r="B1228" s="189"/>
      <c r="C1228" s="189"/>
      <c r="D1228" s="189"/>
      <c r="E1228" s="189"/>
      <c r="F1228" s="189"/>
      <c r="G1228" s="189"/>
      <c r="H1228" s="189"/>
      <c r="I1228" s="189"/>
      <c r="J1228" s="189"/>
      <c r="K1228" s="189"/>
      <c r="L1228" s="189"/>
    </row>
    <row r="1229" spans="2:12" s="191" customFormat="1" x14ac:dyDescent="0.25">
      <c r="B1229" s="189"/>
      <c r="C1229" s="189"/>
      <c r="D1229" s="189"/>
      <c r="E1229" s="189"/>
      <c r="F1229" s="189"/>
      <c r="G1229" s="189"/>
      <c r="H1229" s="189"/>
      <c r="I1229" s="189"/>
      <c r="J1229" s="189"/>
      <c r="K1229" s="189"/>
      <c r="L1229" s="189"/>
    </row>
    <row r="1230" spans="2:12" s="191" customFormat="1" x14ac:dyDescent="0.25">
      <c r="B1230" s="189"/>
      <c r="C1230" s="189"/>
      <c r="D1230" s="189"/>
      <c r="E1230" s="189"/>
      <c r="F1230" s="189"/>
      <c r="G1230" s="189"/>
      <c r="H1230" s="189"/>
      <c r="I1230" s="189"/>
      <c r="J1230" s="189"/>
      <c r="K1230" s="189"/>
      <c r="L1230" s="189"/>
    </row>
    <row r="1231" spans="2:12" s="191" customFormat="1" x14ac:dyDescent="0.25">
      <c r="B1231" s="189"/>
      <c r="C1231" s="189"/>
      <c r="D1231" s="189"/>
      <c r="E1231" s="189"/>
      <c r="F1231" s="189"/>
      <c r="G1231" s="189"/>
      <c r="H1231" s="189"/>
      <c r="I1231" s="189"/>
      <c r="J1231" s="189"/>
      <c r="K1231" s="189"/>
      <c r="L1231" s="189"/>
    </row>
    <row r="1232" spans="2:12" s="191" customFormat="1" x14ac:dyDescent="0.25">
      <c r="B1232" s="189"/>
      <c r="C1232" s="189"/>
      <c r="D1232" s="189"/>
      <c r="E1232" s="189"/>
      <c r="F1232" s="189"/>
      <c r="G1232" s="189"/>
      <c r="H1232" s="189"/>
      <c r="I1232" s="189"/>
      <c r="J1232" s="189"/>
      <c r="K1232" s="189"/>
      <c r="L1232" s="189"/>
    </row>
    <row r="1233" spans="2:12" s="191" customFormat="1" x14ac:dyDescent="0.25">
      <c r="B1233" s="189"/>
      <c r="C1233" s="189"/>
      <c r="D1233" s="189"/>
      <c r="E1233" s="189"/>
      <c r="F1233" s="189"/>
      <c r="G1233" s="189"/>
      <c r="H1233" s="189"/>
      <c r="I1233" s="189"/>
      <c r="J1233" s="189"/>
      <c r="K1233" s="189"/>
      <c r="L1233" s="189"/>
    </row>
    <row r="1234" spans="2:12" s="191" customFormat="1" x14ac:dyDescent="0.25">
      <c r="B1234" s="189"/>
      <c r="C1234" s="189"/>
      <c r="D1234" s="189"/>
      <c r="E1234" s="189"/>
      <c r="F1234" s="189"/>
      <c r="G1234" s="189"/>
      <c r="H1234" s="189"/>
      <c r="I1234" s="189"/>
      <c r="J1234" s="189"/>
      <c r="K1234" s="189"/>
      <c r="L1234" s="189"/>
    </row>
    <row r="1235" spans="2:12" s="191" customFormat="1" x14ac:dyDescent="0.25">
      <c r="B1235" s="189"/>
      <c r="C1235" s="189"/>
      <c r="D1235" s="189"/>
      <c r="E1235" s="189"/>
      <c r="F1235" s="189"/>
      <c r="G1235" s="189"/>
      <c r="H1235" s="189"/>
      <c r="I1235" s="189"/>
      <c r="J1235" s="189"/>
      <c r="K1235" s="189"/>
      <c r="L1235" s="189"/>
    </row>
    <row r="1236" spans="2:12" s="191" customFormat="1" x14ac:dyDescent="0.25">
      <c r="B1236" s="189"/>
      <c r="C1236" s="189"/>
      <c r="D1236" s="189"/>
      <c r="E1236" s="189"/>
      <c r="F1236" s="189"/>
      <c r="G1236" s="189"/>
      <c r="H1236" s="189"/>
      <c r="I1236" s="189"/>
      <c r="J1236" s="189"/>
      <c r="K1236" s="189"/>
      <c r="L1236" s="189"/>
    </row>
    <row r="1237" spans="2:12" s="191" customFormat="1" x14ac:dyDescent="0.25">
      <c r="B1237" s="189"/>
      <c r="C1237" s="189"/>
      <c r="D1237" s="189"/>
      <c r="E1237" s="189"/>
      <c r="F1237" s="189"/>
      <c r="G1237" s="189"/>
      <c r="H1237" s="189"/>
      <c r="I1237" s="189"/>
      <c r="J1237" s="189"/>
      <c r="K1237" s="189"/>
      <c r="L1237" s="189"/>
    </row>
    <row r="1238" spans="2:12" s="191" customFormat="1" x14ac:dyDescent="0.25">
      <c r="B1238" s="189"/>
      <c r="C1238" s="189"/>
      <c r="D1238" s="189"/>
      <c r="E1238" s="189"/>
      <c r="F1238" s="189"/>
      <c r="G1238" s="189"/>
      <c r="H1238" s="189"/>
      <c r="I1238" s="189"/>
      <c r="J1238" s="189"/>
      <c r="K1238" s="189"/>
      <c r="L1238" s="189"/>
    </row>
    <row r="1239" spans="2:12" s="191" customFormat="1" x14ac:dyDescent="0.25">
      <c r="B1239" s="189"/>
      <c r="C1239" s="189"/>
      <c r="D1239" s="189"/>
      <c r="E1239" s="189"/>
      <c r="F1239" s="189"/>
      <c r="G1239" s="189"/>
      <c r="H1239" s="189"/>
      <c r="I1239" s="189"/>
      <c r="J1239" s="189"/>
      <c r="K1239" s="189"/>
      <c r="L1239" s="189"/>
    </row>
    <row r="1240" spans="2:12" s="191" customFormat="1" x14ac:dyDescent="0.25">
      <c r="B1240" s="189"/>
      <c r="C1240" s="189"/>
      <c r="D1240" s="189"/>
      <c r="E1240" s="189"/>
      <c r="F1240" s="189"/>
      <c r="G1240" s="189"/>
      <c r="H1240" s="189"/>
      <c r="I1240" s="189"/>
      <c r="J1240" s="189"/>
      <c r="K1240" s="189"/>
      <c r="L1240" s="189"/>
    </row>
    <row r="1241" spans="2:12" s="191" customFormat="1" x14ac:dyDescent="0.25">
      <c r="B1241" s="189"/>
      <c r="C1241" s="189"/>
      <c r="D1241" s="189"/>
      <c r="E1241" s="189"/>
      <c r="F1241" s="189"/>
      <c r="G1241" s="189"/>
      <c r="H1241" s="189"/>
      <c r="I1241" s="189"/>
      <c r="J1241" s="189"/>
      <c r="K1241" s="189"/>
      <c r="L1241" s="189"/>
    </row>
    <row r="1242" spans="2:12" s="191" customFormat="1" x14ac:dyDescent="0.25">
      <c r="B1242" s="189"/>
      <c r="C1242" s="189"/>
      <c r="D1242" s="189"/>
      <c r="E1242" s="189"/>
      <c r="F1242" s="189"/>
      <c r="G1242" s="189"/>
      <c r="H1242" s="189"/>
      <c r="I1242" s="189"/>
      <c r="J1242" s="189"/>
      <c r="K1242" s="189"/>
      <c r="L1242" s="189"/>
    </row>
    <row r="1243" spans="2:12" s="191" customFormat="1" x14ac:dyDescent="0.25">
      <c r="B1243" s="189"/>
      <c r="C1243" s="189"/>
      <c r="D1243" s="189"/>
      <c r="E1243" s="189"/>
      <c r="F1243" s="189"/>
      <c r="G1243" s="189"/>
      <c r="H1243" s="189"/>
      <c r="I1243" s="189"/>
      <c r="J1243" s="189"/>
      <c r="K1243" s="189"/>
      <c r="L1243" s="189"/>
    </row>
    <row r="1244" spans="2:12" s="191" customFormat="1" x14ac:dyDescent="0.25">
      <c r="B1244" s="189"/>
      <c r="C1244" s="189"/>
      <c r="D1244" s="189"/>
      <c r="E1244" s="189"/>
      <c r="F1244" s="189"/>
      <c r="G1244" s="189"/>
      <c r="H1244" s="189"/>
      <c r="I1244" s="189"/>
      <c r="J1244" s="189"/>
      <c r="K1244" s="189"/>
      <c r="L1244" s="189"/>
    </row>
    <row r="1245" spans="2:12" s="191" customFormat="1" x14ac:dyDescent="0.25">
      <c r="B1245" s="189"/>
      <c r="C1245" s="189"/>
      <c r="D1245" s="189"/>
      <c r="E1245" s="189"/>
      <c r="F1245" s="189"/>
      <c r="G1245" s="189"/>
      <c r="H1245" s="189"/>
      <c r="I1245" s="189"/>
      <c r="J1245" s="189"/>
      <c r="K1245" s="189"/>
      <c r="L1245" s="189"/>
    </row>
    <row r="1246" spans="2:12" s="191" customFormat="1" x14ac:dyDescent="0.25">
      <c r="B1246" s="189"/>
      <c r="C1246" s="189"/>
      <c r="D1246" s="189"/>
      <c r="E1246" s="189"/>
      <c r="F1246" s="189"/>
      <c r="G1246" s="189"/>
      <c r="H1246" s="189"/>
      <c r="I1246" s="189"/>
      <c r="J1246" s="189"/>
      <c r="K1246" s="189"/>
      <c r="L1246" s="189"/>
    </row>
    <row r="1247" spans="2:12" s="191" customFormat="1" x14ac:dyDescent="0.25">
      <c r="B1247" s="189"/>
      <c r="C1247" s="189"/>
      <c r="D1247" s="189"/>
      <c r="E1247" s="189"/>
      <c r="F1247" s="189"/>
      <c r="G1247" s="189"/>
      <c r="H1247" s="189"/>
      <c r="I1247" s="189"/>
      <c r="J1247" s="189"/>
      <c r="K1247" s="189"/>
      <c r="L1247" s="189"/>
    </row>
    <row r="1248" spans="2:12" s="191" customFormat="1" x14ac:dyDescent="0.25">
      <c r="B1248" s="189"/>
      <c r="C1248" s="189"/>
      <c r="D1248" s="189"/>
      <c r="E1248" s="189"/>
      <c r="F1248" s="189"/>
      <c r="G1248" s="189"/>
      <c r="H1248" s="189"/>
      <c r="I1248" s="189"/>
      <c r="J1248" s="189"/>
      <c r="K1248" s="189"/>
      <c r="L1248" s="189"/>
    </row>
    <row r="1249" spans="2:12" s="191" customFormat="1" x14ac:dyDescent="0.25">
      <c r="B1249" s="189"/>
      <c r="C1249" s="189"/>
      <c r="D1249" s="189"/>
      <c r="E1249" s="189"/>
      <c r="F1249" s="189"/>
      <c r="G1249" s="189"/>
      <c r="H1249" s="189"/>
      <c r="I1249" s="189"/>
      <c r="J1249" s="189"/>
      <c r="K1249" s="189"/>
      <c r="L1249" s="189"/>
    </row>
    <row r="1250" spans="2:12" s="191" customFormat="1" x14ac:dyDescent="0.25">
      <c r="B1250" s="189"/>
      <c r="C1250" s="189"/>
      <c r="D1250" s="189"/>
      <c r="E1250" s="189"/>
      <c r="F1250" s="189"/>
      <c r="G1250" s="189"/>
      <c r="H1250" s="189"/>
      <c r="I1250" s="189"/>
      <c r="J1250" s="189"/>
      <c r="K1250" s="189"/>
      <c r="L1250" s="189"/>
    </row>
    <row r="1251" spans="2:12" s="191" customFormat="1" x14ac:dyDescent="0.25">
      <c r="B1251" s="189"/>
      <c r="C1251" s="189"/>
      <c r="D1251" s="189"/>
      <c r="E1251" s="189"/>
      <c r="F1251" s="189"/>
      <c r="G1251" s="189"/>
      <c r="H1251" s="189"/>
      <c r="I1251" s="189"/>
      <c r="J1251" s="189"/>
      <c r="K1251" s="189"/>
      <c r="L1251" s="189"/>
    </row>
    <row r="1252" spans="2:12" s="191" customFormat="1" x14ac:dyDescent="0.25">
      <c r="B1252" s="189"/>
      <c r="C1252" s="189"/>
      <c r="D1252" s="189"/>
      <c r="E1252" s="189"/>
      <c r="F1252" s="189"/>
      <c r="G1252" s="189"/>
      <c r="H1252" s="189"/>
      <c r="I1252" s="189"/>
      <c r="J1252" s="189"/>
      <c r="K1252" s="189"/>
      <c r="L1252" s="189"/>
    </row>
    <row r="1253" spans="2:12" s="191" customFormat="1" x14ac:dyDescent="0.25">
      <c r="B1253" s="189"/>
      <c r="C1253" s="189"/>
      <c r="D1253" s="189"/>
      <c r="E1253" s="189"/>
      <c r="F1253" s="189"/>
      <c r="G1253" s="189"/>
      <c r="H1253" s="189"/>
      <c r="I1253" s="189"/>
      <c r="J1253" s="189"/>
      <c r="K1253" s="189"/>
      <c r="L1253" s="189"/>
    </row>
    <row r="1254" spans="2:12" s="191" customFormat="1" x14ac:dyDescent="0.25">
      <c r="B1254" s="189"/>
      <c r="C1254" s="189"/>
      <c r="D1254" s="189"/>
      <c r="E1254" s="189"/>
      <c r="F1254" s="189"/>
      <c r="G1254" s="189"/>
      <c r="H1254" s="189"/>
      <c r="I1254" s="189"/>
      <c r="J1254" s="189"/>
      <c r="K1254" s="189"/>
      <c r="L1254" s="189"/>
    </row>
    <row r="1255" spans="2:12" s="191" customFormat="1" x14ac:dyDescent="0.25">
      <c r="B1255" s="189"/>
      <c r="C1255" s="189"/>
      <c r="D1255" s="189"/>
      <c r="E1255" s="189"/>
      <c r="F1255" s="189"/>
      <c r="G1255" s="189"/>
      <c r="H1255" s="189"/>
      <c r="I1255" s="189"/>
      <c r="J1255" s="189"/>
      <c r="K1255" s="189"/>
      <c r="L1255" s="189"/>
    </row>
    <row r="1256" spans="2:12" s="191" customFormat="1" x14ac:dyDescent="0.25">
      <c r="B1256" s="189"/>
      <c r="C1256" s="189"/>
      <c r="D1256" s="189"/>
      <c r="E1256" s="189"/>
      <c r="F1256" s="189"/>
      <c r="G1256" s="189"/>
      <c r="H1256" s="189"/>
      <c r="I1256" s="189"/>
      <c r="J1256" s="189"/>
      <c r="K1256" s="189"/>
      <c r="L1256" s="189"/>
    </row>
    <row r="1257" spans="2:12" s="191" customFormat="1" x14ac:dyDescent="0.25">
      <c r="B1257" s="189"/>
      <c r="C1257" s="189"/>
      <c r="D1257" s="189"/>
      <c r="E1257" s="189"/>
      <c r="F1257" s="189"/>
      <c r="G1257" s="189"/>
      <c r="H1257" s="189"/>
      <c r="I1257" s="189"/>
      <c r="J1257" s="189"/>
      <c r="K1257" s="189"/>
      <c r="L1257" s="189"/>
    </row>
    <row r="1258" spans="2:12" s="191" customFormat="1" x14ac:dyDescent="0.25">
      <c r="B1258" s="189"/>
      <c r="C1258" s="189"/>
      <c r="D1258" s="189"/>
      <c r="E1258" s="189"/>
      <c r="F1258" s="189"/>
      <c r="G1258" s="189"/>
      <c r="H1258" s="189"/>
      <c r="I1258" s="189"/>
      <c r="J1258" s="189"/>
      <c r="K1258" s="189"/>
      <c r="L1258" s="189"/>
    </row>
    <row r="1259" spans="2:12" s="191" customFormat="1" x14ac:dyDescent="0.25">
      <c r="B1259" s="189"/>
      <c r="C1259" s="189"/>
      <c r="D1259" s="189"/>
      <c r="E1259" s="189"/>
      <c r="F1259" s="189"/>
      <c r="G1259" s="189"/>
      <c r="H1259" s="189"/>
      <c r="I1259" s="189"/>
      <c r="J1259" s="189"/>
      <c r="K1259" s="189"/>
      <c r="L1259" s="189"/>
    </row>
    <row r="1260" spans="2:12" s="191" customFormat="1" x14ac:dyDescent="0.25">
      <c r="B1260" s="189"/>
      <c r="C1260" s="189"/>
      <c r="D1260" s="189"/>
      <c r="E1260" s="189"/>
      <c r="F1260" s="189"/>
      <c r="G1260" s="189"/>
      <c r="H1260" s="189"/>
      <c r="I1260" s="189"/>
      <c r="J1260" s="189"/>
      <c r="K1260" s="189"/>
      <c r="L1260" s="189"/>
    </row>
    <row r="1261" spans="2:12" s="191" customFormat="1" x14ac:dyDescent="0.25">
      <c r="B1261" s="189"/>
      <c r="C1261" s="189"/>
      <c r="D1261" s="189"/>
      <c r="E1261" s="189"/>
      <c r="F1261" s="189"/>
      <c r="G1261" s="189"/>
      <c r="H1261" s="189"/>
      <c r="I1261" s="189"/>
      <c r="J1261" s="189"/>
      <c r="K1261" s="189"/>
      <c r="L1261" s="189"/>
    </row>
    <row r="1262" spans="2:12" s="191" customFormat="1" x14ac:dyDescent="0.25">
      <c r="B1262" s="189"/>
      <c r="C1262" s="189"/>
      <c r="D1262" s="189"/>
      <c r="E1262" s="189"/>
      <c r="F1262" s="189"/>
      <c r="G1262" s="189"/>
      <c r="H1262" s="189"/>
      <c r="I1262" s="189"/>
      <c r="J1262" s="189"/>
      <c r="K1262" s="189"/>
      <c r="L1262" s="189"/>
    </row>
    <row r="1263" spans="2:12" s="191" customFormat="1" x14ac:dyDescent="0.25">
      <c r="B1263" s="189"/>
      <c r="C1263" s="189"/>
      <c r="D1263" s="189"/>
      <c r="E1263" s="189"/>
      <c r="F1263" s="189"/>
      <c r="G1263" s="189"/>
      <c r="H1263" s="189"/>
      <c r="I1263" s="189"/>
      <c r="J1263" s="189"/>
      <c r="K1263" s="189"/>
      <c r="L1263" s="189"/>
    </row>
    <row r="1264" spans="2:12" s="191" customFormat="1" x14ac:dyDescent="0.25">
      <c r="B1264" s="189"/>
      <c r="C1264" s="189"/>
      <c r="D1264" s="189"/>
      <c r="E1264" s="189"/>
      <c r="F1264" s="189"/>
      <c r="G1264" s="189"/>
      <c r="H1264" s="189"/>
      <c r="I1264" s="189"/>
      <c r="J1264" s="189"/>
      <c r="K1264" s="189"/>
      <c r="L1264" s="189"/>
    </row>
    <row r="1265" spans="2:12" s="191" customFormat="1" x14ac:dyDescent="0.25">
      <c r="B1265" s="189"/>
      <c r="C1265" s="189"/>
      <c r="D1265" s="189"/>
      <c r="E1265" s="189"/>
      <c r="F1265" s="189"/>
      <c r="G1265" s="189"/>
      <c r="H1265" s="189"/>
      <c r="I1265" s="189"/>
      <c r="J1265" s="189"/>
      <c r="K1265" s="189"/>
      <c r="L1265" s="189"/>
    </row>
    <row r="1266" spans="2:12" s="191" customFormat="1" x14ac:dyDescent="0.25">
      <c r="B1266" s="189"/>
      <c r="C1266" s="189"/>
      <c r="D1266" s="189"/>
      <c r="E1266" s="189"/>
      <c r="F1266" s="189"/>
      <c r="G1266" s="189"/>
      <c r="H1266" s="189"/>
      <c r="I1266" s="189"/>
      <c r="J1266" s="189"/>
      <c r="K1266" s="189"/>
      <c r="L1266" s="189"/>
    </row>
    <row r="1267" spans="2:12" s="191" customFormat="1" x14ac:dyDescent="0.25">
      <c r="B1267" s="189"/>
      <c r="C1267" s="189"/>
      <c r="D1267" s="189"/>
      <c r="E1267" s="189"/>
      <c r="F1267" s="189"/>
      <c r="G1267" s="189"/>
      <c r="H1267" s="189"/>
      <c r="I1267" s="189"/>
      <c r="J1267" s="189"/>
      <c r="K1267" s="189"/>
      <c r="L1267" s="189"/>
    </row>
    <row r="1268" spans="2:12" s="191" customFormat="1" x14ac:dyDescent="0.25">
      <c r="B1268" s="189"/>
      <c r="C1268" s="189"/>
      <c r="D1268" s="189"/>
      <c r="E1268" s="189"/>
      <c r="F1268" s="189"/>
      <c r="G1268" s="189"/>
      <c r="H1268" s="189"/>
      <c r="I1268" s="189"/>
      <c r="J1268" s="189"/>
      <c r="K1268" s="189"/>
      <c r="L1268" s="189"/>
    </row>
    <row r="1269" spans="2:12" s="191" customFormat="1" x14ac:dyDescent="0.25">
      <c r="B1269" s="189"/>
      <c r="C1269" s="189"/>
      <c r="D1269" s="189"/>
      <c r="E1269" s="189"/>
      <c r="F1269" s="189"/>
      <c r="G1269" s="189"/>
      <c r="H1269" s="189"/>
      <c r="I1269" s="189"/>
      <c r="J1269" s="189"/>
      <c r="K1269" s="189"/>
      <c r="L1269" s="189"/>
    </row>
    <row r="1270" spans="2:12" s="191" customFormat="1" x14ac:dyDescent="0.25">
      <c r="B1270" s="189"/>
      <c r="C1270" s="189"/>
      <c r="D1270" s="189"/>
      <c r="E1270" s="189"/>
      <c r="F1270" s="189"/>
      <c r="G1270" s="189"/>
      <c r="H1270" s="189"/>
      <c r="I1270" s="189"/>
      <c r="J1270" s="189"/>
      <c r="K1270" s="189"/>
      <c r="L1270" s="189"/>
    </row>
    <row r="1271" spans="2:12" s="191" customFormat="1" x14ac:dyDescent="0.25">
      <c r="B1271" s="189"/>
      <c r="C1271" s="189"/>
      <c r="D1271" s="189"/>
      <c r="E1271" s="189"/>
      <c r="F1271" s="189"/>
      <c r="G1271" s="189"/>
      <c r="H1271" s="189"/>
      <c r="I1271" s="189"/>
      <c r="J1271" s="189"/>
      <c r="K1271" s="189"/>
      <c r="L1271" s="189"/>
    </row>
    <row r="1272" spans="2:12" s="191" customFormat="1" x14ac:dyDescent="0.25">
      <c r="B1272" s="189"/>
      <c r="C1272" s="189"/>
      <c r="D1272" s="189"/>
      <c r="E1272" s="189"/>
      <c r="F1272" s="189"/>
      <c r="G1272" s="189"/>
      <c r="H1272" s="189"/>
      <c r="I1272" s="189"/>
      <c r="J1272" s="189"/>
      <c r="K1272" s="189"/>
      <c r="L1272" s="189"/>
    </row>
    <row r="1273" spans="2:12" s="191" customFormat="1" x14ac:dyDescent="0.25">
      <c r="B1273" s="189"/>
      <c r="C1273" s="189"/>
      <c r="D1273" s="189"/>
      <c r="E1273" s="189"/>
      <c r="F1273" s="189"/>
      <c r="G1273" s="189"/>
      <c r="H1273" s="189"/>
      <c r="I1273" s="189"/>
      <c r="J1273" s="189"/>
      <c r="K1273" s="189"/>
      <c r="L1273" s="189"/>
    </row>
    <row r="1274" spans="2:12" s="191" customFormat="1" x14ac:dyDescent="0.25">
      <c r="B1274" s="189"/>
      <c r="C1274" s="189"/>
      <c r="D1274" s="189"/>
      <c r="E1274" s="189"/>
      <c r="F1274" s="189"/>
      <c r="G1274" s="189"/>
      <c r="H1274" s="189"/>
      <c r="I1274" s="189"/>
      <c r="J1274" s="189"/>
      <c r="K1274" s="189"/>
      <c r="L1274" s="189"/>
    </row>
    <row r="1275" spans="2:12" s="191" customFormat="1" x14ac:dyDescent="0.25">
      <c r="B1275" s="189"/>
      <c r="C1275" s="189"/>
      <c r="D1275" s="189"/>
      <c r="E1275" s="189"/>
      <c r="F1275" s="189"/>
      <c r="G1275" s="189"/>
      <c r="H1275" s="189"/>
      <c r="I1275" s="189"/>
      <c r="J1275" s="189"/>
      <c r="K1275" s="189"/>
      <c r="L1275" s="189"/>
    </row>
    <row r="1276" spans="2:12" s="191" customFormat="1" x14ac:dyDescent="0.25">
      <c r="B1276" s="189"/>
      <c r="C1276" s="189"/>
      <c r="D1276" s="189"/>
      <c r="E1276" s="189"/>
      <c r="F1276" s="189"/>
      <c r="G1276" s="189"/>
      <c r="H1276" s="189"/>
      <c r="I1276" s="189"/>
      <c r="J1276" s="189"/>
      <c r="K1276" s="189"/>
      <c r="L1276" s="189"/>
    </row>
    <row r="1277" spans="2:12" s="191" customFormat="1" x14ac:dyDescent="0.25">
      <c r="B1277" s="189"/>
      <c r="C1277" s="189"/>
      <c r="D1277" s="189"/>
      <c r="E1277" s="189"/>
      <c r="F1277" s="189"/>
      <c r="G1277" s="189"/>
      <c r="H1277" s="189"/>
      <c r="I1277" s="189"/>
      <c r="J1277" s="189"/>
      <c r="K1277" s="189"/>
      <c r="L1277" s="189"/>
    </row>
    <row r="1278" spans="2:12" s="191" customFormat="1" x14ac:dyDescent="0.25">
      <c r="B1278" s="189"/>
      <c r="C1278" s="189"/>
      <c r="D1278" s="189"/>
      <c r="E1278" s="189"/>
      <c r="F1278" s="189"/>
      <c r="G1278" s="189"/>
      <c r="H1278" s="189"/>
      <c r="I1278" s="189"/>
      <c r="J1278" s="189"/>
      <c r="K1278" s="189"/>
      <c r="L1278" s="189"/>
    </row>
    <row r="1279" spans="2:12" s="191" customFormat="1" x14ac:dyDescent="0.25">
      <c r="B1279" s="189"/>
      <c r="C1279" s="189"/>
      <c r="D1279" s="189"/>
      <c r="E1279" s="189"/>
      <c r="F1279" s="189"/>
      <c r="G1279" s="189"/>
      <c r="H1279" s="189"/>
      <c r="I1279" s="189"/>
      <c r="J1279" s="189"/>
      <c r="K1279" s="189"/>
      <c r="L1279" s="189"/>
    </row>
    <row r="1280" spans="2:12" s="191" customFormat="1" x14ac:dyDescent="0.25">
      <c r="B1280" s="189"/>
      <c r="C1280" s="189"/>
      <c r="D1280" s="189"/>
      <c r="E1280" s="189"/>
      <c r="F1280" s="189"/>
      <c r="G1280" s="189"/>
      <c r="H1280" s="189"/>
      <c r="I1280" s="189"/>
      <c r="J1280" s="189"/>
      <c r="K1280" s="189"/>
      <c r="L1280" s="189"/>
    </row>
    <row r="1281" spans="2:12" s="191" customFormat="1" x14ac:dyDescent="0.25">
      <c r="B1281" s="189"/>
      <c r="C1281" s="189"/>
      <c r="D1281" s="189"/>
      <c r="E1281" s="189"/>
      <c r="F1281" s="189"/>
      <c r="G1281" s="189"/>
      <c r="H1281" s="189"/>
      <c r="I1281" s="189"/>
      <c r="J1281" s="189"/>
      <c r="K1281" s="189"/>
      <c r="L1281" s="189"/>
    </row>
    <row r="1282" spans="2:12" s="191" customFormat="1" x14ac:dyDescent="0.25">
      <c r="B1282" s="189"/>
      <c r="C1282" s="189"/>
      <c r="D1282" s="189"/>
      <c r="E1282" s="189"/>
      <c r="F1282" s="189"/>
      <c r="G1282" s="189"/>
      <c r="H1282" s="189"/>
      <c r="I1282" s="189"/>
      <c r="J1282" s="189"/>
      <c r="K1282" s="189"/>
      <c r="L1282" s="189"/>
    </row>
    <row r="1283" spans="2:12" s="191" customFormat="1" x14ac:dyDescent="0.25">
      <c r="B1283" s="189"/>
      <c r="C1283" s="189"/>
      <c r="D1283" s="189"/>
      <c r="E1283" s="189"/>
      <c r="F1283" s="189"/>
      <c r="G1283" s="189"/>
      <c r="H1283" s="189"/>
      <c r="I1283" s="189"/>
      <c r="J1283" s="189"/>
      <c r="K1283" s="189"/>
      <c r="L1283" s="189"/>
    </row>
    <row r="1284" spans="2:12" s="191" customFormat="1" x14ac:dyDescent="0.25">
      <c r="B1284" s="189"/>
      <c r="C1284" s="189"/>
      <c r="D1284" s="189"/>
      <c r="E1284" s="189"/>
      <c r="F1284" s="189"/>
      <c r="G1284" s="189"/>
      <c r="H1284" s="189"/>
      <c r="I1284" s="189"/>
      <c r="J1284" s="189"/>
      <c r="K1284" s="189"/>
      <c r="L1284" s="189"/>
    </row>
    <row r="1285" spans="2:12" s="191" customFormat="1" x14ac:dyDescent="0.25">
      <c r="B1285" s="189"/>
      <c r="C1285" s="189"/>
      <c r="D1285" s="189"/>
      <c r="E1285" s="189"/>
      <c r="F1285" s="189"/>
      <c r="G1285" s="189"/>
      <c r="H1285" s="189"/>
      <c r="I1285" s="189"/>
      <c r="J1285" s="189"/>
      <c r="K1285" s="189"/>
      <c r="L1285" s="189"/>
    </row>
    <row r="1286" spans="2:12" s="191" customFormat="1" x14ac:dyDescent="0.25">
      <c r="B1286" s="189"/>
      <c r="C1286" s="189"/>
      <c r="D1286" s="189"/>
      <c r="E1286" s="189"/>
      <c r="F1286" s="189"/>
      <c r="G1286" s="189"/>
      <c r="H1286" s="189"/>
      <c r="I1286" s="189"/>
      <c r="J1286" s="189"/>
      <c r="K1286" s="189"/>
      <c r="L1286" s="189"/>
    </row>
    <row r="1287" spans="2:12" s="191" customFormat="1" x14ac:dyDescent="0.25">
      <c r="B1287" s="189"/>
      <c r="C1287" s="189"/>
      <c r="D1287" s="189"/>
      <c r="E1287" s="189"/>
      <c r="F1287" s="189"/>
      <c r="G1287" s="189"/>
      <c r="H1287" s="189"/>
      <c r="I1287" s="189"/>
      <c r="J1287" s="189"/>
      <c r="K1287" s="189"/>
      <c r="L1287" s="189"/>
    </row>
    <row r="1288" spans="2:12" s="191" customFormat="1" x14ac:dyDescent="0.25">
      <c r="B1288" s="189"/>
      <c r="C1288" s="189"/>
      <c r="D1288" s="189"/>
      <c r="E1288" s="189"/>
      <c r="F1288" s="189"/>
      <c r="G1288" s="189"/>
      <c r="H1288" s="189"/>
      <c r="I1288" s="189"/>
      <c r="J1288" s="189"/>
      <c r="K1288" s="189"/>
      <c r="L1288" s="189"/>
    </row>
    <row r="1289" spans="2:12" s="191" customFormat="1" x14ac:dyDescent="0.25">
      <c r="B1289" s="189"/>
      <c r="C1289" s="189"/>
      <c r="D1289" s="189"/>
      <c r="E1289" s="189"/>
      <c r="F1289" s="189"/>
      <c r="G1289" s="189"/>
      <c r="H1289" s="189"/>
      <c r="I1289" s="189"/>
      <c r="J1289" s="189"/>
      <c r="K1289" s="189"/>
      <c r="L1289" s="189"/>
    </row>
    <row r="1290" spans="2:12" s="191" customFormat="1" x14ac:dyDescent="0.25">
      <c r="B1290" s="189"/>
      <c r="C1290" s="189"/>
      <c r="D1290" s="189"/>
      <c r="E1290" s="189"/>
      <c r="F1290" s="189"/>
      <c r="G1290" s="189"/>
      <c r="H1290" s="189"/>
      <c r="I1290" s="189"/>
      <c r="J1290" s="189"/>
      <c r="K1290" s="189"/>
      <c r="L1290" s="189"/>
    </row>
    <row r="1291" spans="2:12" s="191" customFormat="1" x14ac:dyDescent="0.25">
      <c r="B1291" s="189"/>
      <c r="C1291" s="189"/>
      <c r="D1291" s="189"/>
      <c r="E1291" s="189"/>
      <c r="F1291" s="189"/>
      <c r="G1291" s="189"/>
      <c r="H1291" s="189"/>
      <c r="I1291" s="189"/>
      <c r="J1291" s="189"/>
      <c r="K1291" s="189"/>
      <c r="L1291" s="189"/>
    </row>
    <row r="1292" spans="2:12" s="191" customFormat="1" x14ac:dyDescent="0.25">
      <c r="B1292" s="189"/>
      <c r="C1292" s="189"/>
      <c r="D1292" s="189"/>
      <c r="E1292" s="189"/>
      <c r="F1292" s="189"/>
      <c r="G1292" s="189"/>
      <c r="H1292" s="189"/>
      <c r="I1292" s="189"/>
      <c r="J1292" s="189"/>
      <c r="K1292" s="189"/>
      <c r="L1292" s="189"/>
    </row>
    <row r="1293" spans="2:12" s="191" customFormat="1" x14ac:dyDescent="0.25">
      <c r="B1293" s="189"/>
      <c r="C1293" s="189"/>
      <c r="D1293" s="189"/>
      <c r="E1293" s="189"/>
      <c r="F1293" s="189"/>
      <c r="G1293" s="189"/>
      <c r="H1293" s="189"/>
      <c r="I1293" s="189"/>
      <c r="J1293" s="189"/>
      <c r="K1293" s="189"/>
      <c r="L1293" s="189"/>
    </row>
    <row r="1294" spans="2:12" s="191" customFormat="1" x14ac:dyDescent="0.25">
      <c r="B1294" s="189"/>
      <c r="C1294" s="189"/>
      <c r="D1294" s="189"/>
      <c r="E1294" s="189"/>
      <c r="F1294" s="189"/>
      <c r="G1294" s="189"/>
      <c r="H1294" s="189"/>
      <c r="I1294" s="189"/>
      <c r="J1294" s="189"/>
      <c r="K1294" s="189"/>
      <c r="L1294" s="189"/>
    </row>
    <row r="1295" spans="2:12" s="191" customFormat="1" x14ac:dyDescent="0.25">
      <c r="B1295" s="189"/>
      <c r="C1295" s="189"/>
      <c r="D1295" s="189"/>
      <c r="E1295" s="189"/>
      <c r="F1295" s="189"/>
      <c r="G1295" s="189"/>
      <c r="H1295" s="189"/>
      <c r="I1295" s="189"/>
      <c r="J1295" s="189"/>
      <c r="K1295" s="189"/>
      <c r="L1295" s="189"/>
    </row>
    <row r="1296" spans="2:12" s="191" customFormat="1" x14ac:dyDescent="0.25">
      <c r="B1296" s="189"/>
      <c r="C1296" s="189"/>
      <c r="D1296" s="189"/>
      <c r="E1296" s="189"/>
      <c r="F1296" s="189"/>
      <c r="G1296" s="189"/>
      <c r="H1296" s="189"/>
      <c r="I1296" s="189"/>
      <c r="J1296" s="189"/>
      <c r="K1296" s="189"/>
      <c r="L1296" s="189"/>
    </row>
    <row r="1297" spans="2:12" s="191" customFormat="1" x14ac:dyDescent="0.25">
      <c r="B1297" s="189"/>
      <c r="C1297" s="189"/>
      <c r="D1297" s="189"/>
      <c r="E1297" s="189"/>
      <c r="F1297" s="189"/>
      <c r="G1297" s="189"/>
      <c r="H1297" s="189"/>
      <c r="I1297" s="189"/>
      <c r="J1297" s="189"/>
      <c r="K1297" s="189"/>
      <c r="L1297" s="189"/>
    </row>
    <row r="1298" spans="2:12" s="191" customFormat="1" x14ac:dyDescent="0.25">
      <c r="B1298" s="189"/>
      <c r="C1298" s="189"/>
      <c r="D1298" s="189"/>
      <c r="E1298" s="189"/>
      <c r="F1298" s="189"/>
      <c r="G1298" s="189"/>
      <c r="H1298" s="189"/>
      <c r="I1298" s="189"/>
      <c r="J1298" s="189"/>
      <c r="K1298" s="189"/>
      <c r="L1298" s="189"/>
    </row>
    <row r="1299" spans="2:12" s="191" customFormat="1" x14ac:dyDescent="0.25">
      <c r="B1299" s="189"/>
      <c r="C1299" s="189"/>
      <c r="D1299" s="189"/>
      <c r="E1299" s="189"/>
      <c r="F1299" s="189"/>
      <c r="G1299" s="189"/>
      <c r="H1299" s="189"/>
      <c r="I1299" s="189"/>
      <c r="J1299" s="189"/>
      <c r="K1299" s="189"/>
      <c r="L1299" s="189"/>
    </row>
    <row r="1300" spans="2:12" s="191" customFormat="1" x14ac:dyDescent="0.25">
      <c r="B1300" s="189"/>
      <c r="C1300" s="189"/>
      <c r="D1300" s="189"/>
      <c r="E1300" s="189"/>
      <c r="F1300" s="189"/>
      <c r="G1300" s="189"/>
      <c r="H1300" s="189"/>
      <c r="I1300" s="189"/>
      <c r="J1300" s="189"/>
      <c r="K1300" s="189"/>
      <c r="L1300" s="189"/>
    </row>
    <row r="1301" spans="2:12" s="191" customFormat="1" x14ac:dyDescent="0.25">
      <c r="B1301" s="189"/>
      <c r="C1301" s="189"/>
      <c r="D1301" s="189"/>
      <c r="E1301" s="189"/>
      <c r="F1301" s="189"/>
      <c r="G1301" s="189"/>
      <c r="H1301" s="189"/>
      <c r="I1301" s="189"/>
      <c r="J1301" s="189"/>
      <c r="K1301" s="189"/>
      <c r="L1301" s="189"/>
    </row>
    <row r="1302" spans="2:12" s="191" customFormat="1" x14ac:dyDescent="0.25">
      <c r="B1302" s="189"/>
      <c r="C1302" s="189"/>
      <c r="D1302" s="189"/>
      <c r="E1302" s="189"/>
      <c r="F1302" s="189"/>
      <c r="G1302" s="189"/>
      <c r="H1302" s="189"/>
      <c r="I1302" s="189"/>
      <c r="J1302" s="189"/>
      <c r="K1302" s="189"/>
      <c r="L1302" s="189"/>
    </row>
    <row r="1303" spans="2:12" s="191" customFormat="1" x14ac:dyDescent="0.25">
      <c r="B1303" s="189"/>
      <c r="C1303" s="189"/>
      <c r="D1303" s="189"/>
      <c r="E1303" s="189"/>
      <c r="F1303" s="189"/>
      <c r="G1303" s="189"/>
      <c r="H1303" s="189"/>
      <c r="I1303" s="189"/>
      <c r="J1303" s="189"/>
      <c r="K1303" s="189"/>
      <c r="L1303" s="189"/>
    </row>
    <row r="1304" spans="2:12" s="191" customFormat="1" x14ac:dyDescent="0.25">
      <c r="B1304" s="189"/>
      <c r="C1304" s="189"/>
      <c r="D1304" s="189"/>
      <c r="E1304" s="189"/>
      <c r="F1304" s="189"/>
      <c r="G1304" s="189"/>
      <c r="H1304" s="189"/>
      <c r="I1304" s="189"/>
      <c r="J1304" s="189"/>
      <c r="K1304" s="189"/>
      <c r="L1304" s="189"/>
    </row>
    <row r="1305" spans="2:12" s="191" customFormat="1" x14ac:dyDescent="0.25">
      <c r="B1305" s="189"/>
      <c r="C1305" s="189"/>
      <c r="D1305" s="189"/>
      <c r="E1305" s="189"/>
      <c r="F1305" s="189"/>
      <c r="G1305" s="189"/>
      <c r="H1305" s="189"/>
      <c r="I1305" s="189"/>
      <c r="J1305" s="189"/>
      <c r="K1305" s="189"/>
      <c r="L1305" s="189"/>
    </row>
    <row r="1306" spans="2:12" s="191" customFormat="1" x14ac:dyDescent="0.25">
      <c r="B1306" s="189"/>
      <c r="C1306" s="189"/>
      <c r="D1306" s="189"/>
      <c r="E1306" s="189"/>
      <c r="F1306" s="189"/>
      <c r="G1306" s="189"/>
      <c r="H1306" s="189"/>
      <c r="I1306" s="189"/>
      <c r="J1306" s="189"/>
      <c r="K1306" s="189"/>
      <c r="L1306" s="189"/>
    </row>
    <row r="1307" spans="2:12" s="191" customFormat="1" x14ac:dyDescent="0.25">
      <c r="B1307" s="189"/>
      <c r="C1307" s="189"/>
      <c r="D1307" s="189"/>
      <c r="E1307" s="189"/>
      <c r="F1307" s="189"/>
      <c r="G1307" s="189"/>
      <c r="H1307" s="189"/>
      <c r="I1307" s="189"/>
      <c r="J1307" s="189"/>
      <c r="K1307" s="189"/>
      <c r="L1307" s="189"/>
    </row>
    <row r="1308" spans="2:12" s="191" customFormat="1" x14ac:dyDescent="0.25">
      <c r="B1308" s="189"/>
      <c r="C1308" s="189"/>
      <c r="D1308" s="189"/>
      <c r="E1308" s="189"/>
      <c r="F1308" s="189"/>
      <c r="G1308" s="189"/>
      <c r="H1308" s="189"/>
      <c r="I1308" s="189"/>
      <c r="J1308" s="189"/>
      <c r="K1308" s="189"/>
      <c r="L1308" s="189"/>
    </row>
    <row r="1309" spans="2:12" s="191" customFormat="1" x14ac:dyDescent="0.25">
      <c r="B1309" s="189"/>
      <c r="C1309" s="189"/>
      <c r="D1309" s="189"/>
      <c r="E1309" s="189"/>
      <c r="F1309" s="189"/>
      <c r="G1309" s="189"/>
      <c r="H1309" s="189"/>
      <c r="I1309" s="189"/>
      <c r="J1309" s="189"/>
      <c r="K1309" s="189"/>
      <c r="L1309" s="189"/>
    </row>
    <row r="1310" spans="2:12" s="191" customFormat="1" x14ac:dyDescent="0.25">
      <c r="B1310" s="189"/>
      <c r="C1310" s="189"/>
      <c r="D1310" s="189"/>
      <c r="E1310" s="189"/>
      <c r="F1310" s="189"/>
      <c r="G1310" s="189"/>
      <c r="H1310" s="189"/>
      <c r="I1310" s="189"/>
      <c r="J1310" s="189"/>
      <c r="K1310" s="189"/>
      <c r="L1310" s="189"/>
    </row>
    <row r="1311" spans="2:12" s="191" customFormat="1" x14ac:dyDescent="0.25">
      <c r="B1311" s="189"/>
      <c r="C1311" s="189"/>
      <c r="D1311" s="189"/>
      <c r="E1311" s="189"/>
      <c r="F1311" s="189"/>
      <c r="G1311" s="189"/>
      <c r="H1311" s="189"/>
      <c r="I1311" s="189"/>
      <c r="J1311" s="189"/>
      <c r="K1311" s="189"/>
      <c r="L1311" s="189"/>
    </row>
    <row r="1312" spans="2:12" s="191" customFormat="1" x14ac:dyDescent="0.25">
      <c r="B1312" s="189"/>
      <c r="C1312" s="189"/>
      <c r="D1312" s="189"/>
      <c r="E1312" s="189"/>
      <c r="F1312" s="189"/>
      <c r="G1312" s="189"/>
      <c r="H1312" s="189"/>
      <c r="I1312" s="189"/>
      <c r="J1312" s="189"/>
      <c r="K1312" s="189"/>
      <c r="L1312" s="189"/>
    </row>
    <row r="1313" spans="2:12" s="191" customFormat="1" x14ac:dyDescent="0.25">
      <c r="B1313" s="189"/>
      <c r="C1313" s="189"/>
      <c r="D1313" s="189"/>
      <c r="E1313" s="189"/>
      <c r="F1313" s="189"/>
      <c r="G1313" s="189"/>
      <c r="H1313" s="189"/>
      <c r="I1313" s="189"/>
      <c r="J1313" s="189"/>
      <c r="K1313" s="189"/>
      <c r="L1313" s="189"/>
    </row>
    <row r="1314" spans="2:12" s="191" customFormat="1" x14ac:dyDescent="0.25">
      <c r="B1314" s="189"/>
      <c r="C1314" s="189"/>
      <c r="D1314" s="189"/>
      <c r="E1314" s="189"/>
      <c r="F1314" s="189"/>
      <c r="G1314" s="189"/>
      <c r="H1314" s="189"/>
      <c r="I1314" s="189"/>
      <c r="J1314" s="189"/>
      <c r="K1314" s="189"/>
      <c r="L1314" s="189"/>
    </row>
    <row r="1315" spans="2:12" s="191" customFormat="1" x14ac:dyDescent="0.25">
      <c r="B1315" s="189"/>
      <c r="C1315" s="189"/>
      <c r="D1315" s="189"/>
      <c r="E1315" s="189"/>
      <c r="F1315" s="189"/>
      <c r="G1315" s="189"/>
      <c r="H1315" s="189"/>
      <c r="I1315" s="189"/>
      <c r="J1315" s="189"/>
      <c r="K1315" s="189"/>
      <c r="L1315" s="189"/>
    </row>
    <row r="1316" spans="2:12" s="191" customFormat="1" x14ac:dyDescent="0.25">
      <c r="B1316" s="189"/>
      <c r="C1316" s="189"/>
      <c r="D1316" s="189"/>
      <c r="E1316" s="189"/>
      <c r="F1316" s="189"/>
      <c r="G1316" s="189"/>
      <c r="H1316" s="189"/>
      <c r="I1316" s="189"/>
      <c r="J1316" s="189"/>
      <c r="K1316" s="189"/>
      <c r="L1316" s="189"/>
    </row>
    <row r="1317" spans="2:12" s="191" customFormat="1" x14ac:dyDescent="0.25">
      <c r="B1317" s="189"/>
      <c r="C1317" s="189"/>
      <c r="D1317" s="189"/>
      <c r="E1317" s="189"/>
      <c r="F1317" s="189"/>
      <c r="G1317" s="189"/>
      <c r="H1317" s="189"/>
      <c r="I1317" s="189"/>
      <c r="J1317" s="189"/>
      <c r="K1317" s="189"/>
      <c r="L1317" s="189"/>
    </row>
    <row r="1318" spans="2:12" s="191" customFormat="1" x14ac:dyDescent="0.25">
      <c r="B1318" s="189"/>
      <c r="C1318" s="189"/>
      <c r="D1318" s="189"/>
      <c r="E1318" s="189"/>
      <c r="F1318" s="189"/>
      <c r="G1318" s="189"/>
      <c r="H1318" s="189"/>
      <c r="I1318" s="189"/>
      <c r="J1318" s="189"/>
      <c r="K1318" s="189"/>
      <c r="L1318" s="189"/>
    </row>
    <row r="1319" spans="2:12" s="191" customFormat="1" x14ac:dyDescent="0.25">
      <c r="B1319" s="189"/>
      <c r="C1319" s="189"/>
      <c r="D1319" s="189"/>
      <c r="E1319" s="189"/>
      <c r="F1319" s="189"/>
      <c r="G1319" s="189"/>
      <c r="H1319" s="189"/>
      <c r="I1319" s="189"/>
      <c r="J1319" s="189"/>
      <c r="K1319" s="189"/>
      <c r="L1319" s="189"/>
    </row>
    <row r="1320" spans="2:12" s="191" customFormat="1" x14ac:dyDescent="0.25">
      <c r="B1320" s="189"/>
      <c r="C1320" s="189"/>
      <c r="D1320" s="189"/>
      <c r="E1320" s="189"/>
      <c r="F1320" s="189"/>
      <c r="G1320" s="189"/>
      <c r="H1320" s="189"/>
      <c r="I1320" s="189"/>
      <c r="J1320" s="189"/>
      <c r="K1320" s="189"/>
      <c r="L1320" s="189"/>
    </row>
    <row r="1321" spans="2:12" s="191" customFormat="1" x14ac:dyDescent="0.25">
      <c r="B1321" s="189"/>
      <c r="C1321" s="189"/>
      <c r="D1321" s="189"/>
      <c r="E1321" s="189"/>
      <c r="F1321" s="189"/>
      <c r="G1321" s="189"/>
      <c r="H1321" s="189"/>
      <c r="I1321" s="189"/>
      <c r="J1321" s="189"/>
      <c r="K1321" s="189"/>
      <c r="L1321" s="189"/>
    </row>
    <row r="1322" spans="2:12" s="191" customFormat="1" x14ac:dyDescent="0.25">
      <c r="B1322" s="189"/>
      <c r="C1322" s="189"/>
      <c r="D1322" s="189"/>
      <c r="E1322" s="189"/>
      <c r="F1322" s="189"/>
      <c r="G1322" s="189"/>
      <c r="H1322" s="189"/>
      <c r="I1322" s="189"/>
      <c r="J1322" s="189"/>
      <c r="K1322" s="189"/>
      <c r="L1322" s="189"/>
    </row>
    <row r="1323" spans="2:12" s="191" customFormat="1" x14ac:dyDescent="0.25">
      <c r="B1323" s="189"/>
      <c r="C1323" s="189"/>
      <c r="D1323" s="189"/>
      <c r="E1323" s="189"/>
      <c r="F1323" s="189"/>
      <c r="G1323" s="189"/>
      <c r="H1323" s="189"/>
      <c r="I1323" s="189"/>
      <c r="J1323" s="189"/>
      <c r="K1323" s="189"/>
      <c r="L1323" s="189"/>
    </row>
    <row r="1324" spans="2:12" s="191" customFormat="1" x14ac:dyDescent="0.25">
      <c r="B1324" s="189"/>
      <c r="C1324" s="189"/>
      <c r="D1324" s="189"/>
      <c r="E1324" s="189"/>
      <c r="F1324" s="189"/>
      <c r="G1324" s="189"/>
      <c r="H1324" s="189"/>
      <c r="I1324" s="189"/>
      <c r="J1324" s="189"/>
      <c r="K1324" s="189"/>
      <c r="L1324" s="189"/>
    </row>
    <row r="1325" spans="2:12" s="191" customFormat="1" x14ac:dyDescent="0.25">
      <c r="B1325" s="189"/>
      <c r="C1325" s="189"/>
      <c r="D1325" s="189"/>
      <c r="E1325" s="189"/>
      <c r="F1325" s="189"/>
      <c r="G1325" s="189"/>
      <c r="H1325" s="189"/>
      <c r="I1325" s="189"/>
      <c r="J1325" s="189"/>
      <c r="K1325" s="189"/>
      <c r="L1325" s="189"/>
    </row>
    <row r="1326" spans="2:12" s="191" customFormat="1" x14ac:dyDescent="0.25">
      <c r="B1326" s="189"/>
      <c r="C1326" s="189"/>
      <c r="D1326" s="189"/>
      <c r="E1326" s="189"/>
      <c r="F1326" s="189"/>
      <c r="G1326" s="189"/>
      <c r="H1326" s="189"/>
      <c r="I1326" s="189"/>
      <c r="J1326" s="189"/>
      <c r="K1326" s="189"/>
      <c r="L1326" s="189"/>
    </row>
    <row r="1327" spans="2:12" s="191" customFormat="1" x14ac:dyDescent="0.25">
      <c r="B1327" s="189"/>
      <c r="C1327" s="189"/>
      <c r="D1327" s="189"/>
      <c r="E1327" s="189"/>
      <c r="F1327" s="189"/>
      <c r="G1327" s="189"/>
      <c r="H1327" s="189"/>
      <c r="I1327" s="189"/>
      <c r="J1327" s="189"/>
      <c r="K1327" s="189"/>
      <c r="L1327" s="189"/>
    </row>
    <row r="1328" spans="2:12" s="191" customFormat="1" x14ac:dyDescent="0.25">
      <c r="B1328" s="189"/>
      <c r="C1328" s="189"/>
      <c r="D1328" s="189"/>
      <c r="E1328" s="189"/>
      <c r="F1328" s="189"/>
      <c r="G1328" s="189"/>
      <c r="H1328" s="189"/>
      <c r="I1328" s="189"/>
      <c r="J1328" s="189"/>
      <c r="K1328" s="189"/>
      <c r="L1328" s="189"/>
    </row>
    <row r="1329" spans="2:12" s="191" customFormat="1" x14ac:dyDescent="0.25">
      <c r="B1329" s="189"/>
      <c r="C1329" s="189"/>
      <c r="D1329" s="189"/>
      <c r="E1329" s="189"/>
      <c r="F1329" s="189"/>
      <c r="G1329" s="189"/>
      <c r="H1329" s="189"/>
      <c r="I1329" s="189"/>
      <c r="J1329" s="189"/>
      <c r="K1329" s="189"/>
      <c r="L1329" s="189"/>
    </row>
    <row r="1330" spans="2:12" s="191" customFormat="1" x14ac:dyDescent="0.25">
      <c r="B1330" s="189"/>
      <c r="C1330" s="189"/>
      <c r="D1330" s="189"/>
      <c r="E1330" s="189"/>
      <c r="F1330" s="189"/>
      <c r="G1330" s="189"/>
      <c r="H1330" s="189"/>
      <c r="I1330" s="189"/>
      <c r="J1330" s="189"/>
      <c r="K1330" s="189"/>
      <c r="L1330" s="189"/>
    </row>
    <row r="1331" spans="2:12" s="191" customFormat="1" x14ac:dyDescent="0.25">
      <c r="B1331" s="189"/>
      <c r="C1331" s="189"/>
      <c r="D1331" s="189"/>
      <c r="E1331" s="189"/>
      <c r="F1331" s="189"/>
      <c r="G1331" s="189"/>
      <c r="H1331" s="189"/>
      <c r="I1331" s="189"/>
      <c r="J1331" s="189"/>
      <c r="K1331" s="189"/>
      <c r="L1331" s="189"/>
    </row>
    <row r="1332" spans="2:12" s="191" customFormat="1" x14ac:dyDescent="0.25">
      <c r="B1332" s="189"/>
      <c r="C1332" s="189"/>
      <c r="D1332" s="189"/>
      <c r="E1332" s="189"/>
      <c r="F1332" s="189"/>
      <c r="G1332" s="189"/>
      <c r="H1332" s="189"/>
      <c r="I1332" s="189"/>
      <c r="J1332" s="189"/>
      <c r="K1332" s="189"/>
      <c r="L1332" s="189"/>
    </row>
    <row r="1333" spans="2:12" s="191" customFormat="1" x14ac:dyDescent="0.25">
      <c r="B1333" s="189"/>
      <c r="C1333" s="189"/>
      <c r="D1333" s="189"/>
      <c r="E1333" s="189"/>
      <c r="F1333" s="189"/>
      <c r="G1333" s="189"/>
      <c r="H1333" s="189"/>
      <c r="I1333" s="189"/>
      <c r="J1333" s="189"/>
      <c r="K1333" s="189"/>
      <c r="L1333" s="189"/>
    </row>
    <row r="1334" spans="2:12" s="191" customFormat="1" x14ac:dyDescent="0.25">
      <c r="B1334" s="189"/>
      <c r="C1334" s="189"/>
      <c r="D1334" s="189"/>
      <c r="E1334" s="189"/>
      <c r="F1334" s="189"/>
      <c r="G1334" s="189"/>
      <c r="H1334" s="189"/>
      <c r="I1334" s="189"/>
      <c r="J1334" s="189"/>
      <c r="K1334" s="189"/>
      <c r="L1334" s="189"/>
    </row>
    <row r="1335" spans="2:12" s="191" customFormat="1" x14ac:dyDescent="0.25">
      <c r="B1335" s="189"/>
      <c r="C1335" s="189"/>
      <c r="D1335" s="189"/>
      <c r="E1335" s="189"/>
      <c r="F1335" s="189"/>
      <c r="G1335" s="189"/>
      <c r="H1335" s="189"/>
      <c r="I1335" s="189"/>
      <c r="J1335" s="189"/>
      <c r="K1335" s="189"/>
      <c r="L1335" s="189"/>
    </row>
    <row r="1336" spans="2:12" s="191" customFormat="1" x14ac:dyDescent="0.25">
      <c r="B1336" s="189"/>
      <c r="C1336" s="189"/>
      <c r="D1336" s="189"/>
      <c r="E1336" s="189"/>
      <c r="F1336" s="189"/>
      <c r="G1336" s="189"/>
      <c r="H1336" s="189"/>
      <c r="I1336" s="189"/>
      <c r="J1336" s="189"/>
      <c r="K1336" s="189"/>
      <c r="L1336" s="189"/>
    </row>
    <row r="1337" spans="2:12" s="191" customFormat="1" x14ac:dyDescent="0.25">
      <c r="B1337" s="189"/>
      <c r="C1337" s="189"/>
      <c r="D1337" s="189"/>
      <c r="E1337" s="189"/>
      <c r="F1337" s="189"/>
      <c r="G1337" s="189"/>
      <c r="H1337" s="189"/>
      <c r="I1337" s="189"/>
      <c r="J1337" s="189"/>
      <c r="K1337" s="189"/>
      <c r="L1337" s="189"/>
    </row>
    <row r="1338" spans="2:12" s="191" customFormat="1" x14ac:dyDescent="0.25">
      <c r="B1338" s="189"/>
      <c r="C1338" s="189"/>
      <c r="D1338" s="189"/>
      <c r="E1338" s="189"/>
      <c r="F1338" s="189"/>
      <c r="G1338" s="189"/>
      <c r="H1338" s="189"/>
      <c r="I1338" s="189"/>
      <c r="J1338" s="189"/>
      <c r="K1338" s="189"/>
      <c r="L1338" s="189"/>
    </row>
    <row r="1339" spans="2:12" s="191" customFormat="1" x14ac:dyDescent="0.25">
      <c r="B1339" s="189"/>
      <c r="C1339" s="189"/>
      <c r="D1339" s="189"/>
      <c r="E1339" s="189"/>
      <c r="F1339" s="189"/>
      <c r="G1339" s="189"/>
      <c r="H1339" s="189"/>
      <c r="I1339" s="189"/>
      <c r="J1339" s="189"/>
      <c r="K1339" s="189"/>
      <c r="L1339" s="189"/>
    </row>
    <row r="1340" spans="2:12" s="191" customFormat="1" x14ac:dyDescent="0.25">
      <c r="B1340" s="189"/>
      <c r="C1340" s="189"/>
      <c r="D1340" s="189"/>
      <c r="E1340" s="189"/>
      <c r="F1340" s="189"/>
      <c r="G1340" s="189"/>
      <c r="H1340" s="189"/>
      <c r="I1340" s="189"/>
      <c r="J1340" s="189"/>
      <c r="K1340" s="189"/>
      <c r="L1340" s="189"/>
    </row>
    <row r="1341" spans="2:12" s="191" customFormat="1" x14ac:dyDescent="0.25">
      <c r="B1341" s="189"/>
      <c r="C1341" s="189"/>
      <c r="D1341" s="189"/>
      <c r="E1341" s="189"/>
      <c r="F1341" s="189"/>
      <c r="G1341" s="189"/>
      <c r="H1341" s="189"/>
      <c r="I1341" s="189"/>
      <c r="J1341" s="189"/>
      <c r="K1341" s="189"/>
      <c r="L1341" s="189"/>
    </row>
    <row r="1342" spans="2:12" s="191" customFormat="1" x14ac:dyDescent="0.25">
      <c r="B1342" s="189"/>
      <c r="C1342" s="189"/>
      <c r="D1342" s="189"/>
      <c r="E1342" s="189"/>
      <c r="F1342" s="189"/>
      <c r="G1342" s="189"/>
      <c r="H1342" s="189"/>
      <c r="I1342" s="189"/>
      <c r="J1342" s="189"/>
      <c r="K1342" s="189"/>
      <c r="L1342" s="189"/>
    </row>
    <row r="1343" spans="2:12" s="191" customFormat="1" x14ac:dyDescent="0.25">
      <c r="B1343" s="189"/>
      <c r="C1343" s="189"/>
      <c r="D1343" s="189"/>
      <c r="E1343" s="189"/>
      <c r="F1343" s="189"/>
      <c r="G1343" s="189"/>
      <c r="H1343" s="189"/>
      <c r="I1343" s="189"/>
      <c r="J1343" s="189"/>
      <c r="K1343" s="189"/>
      <c r="L1343" s="189"/>
    </row>
    <row r="1344" spans="2:12" s="191" customFormat="1" x14ac:dyDescent="0.25">
      <c r="B1344" s="189"/>
      <c r="C1344" s="189"/>
      <c r="D1344" s="189"/>
      <c r="E1344" s="189"/>
      <c r="F1344" s="189"/>
      <c r="G1344" s="189"/>
      <c r="H1344" s="189"/>
      <c r="I1344" s="189"/>
      <c r="J1344" s="189"/>
      <c r="K1344" s="189"/>
      <c r="L1344" s="189"/>
    </row>
    <row r="1345" spans="2:12" s="191" customFormat="1" x14ac:dyDescent="0.25">
      <c r="B1345" s="189"/>
      <c r="C1345" s="189"/>
      <c r="D1345" s="189"/>
      <c r="E1345" s="189"/>
      <c r="F1345" s="189"/>
      <c r="G1345" s="189"/>
      <c r="H1345" s="189"/>
      <c r="I1345" s="189"/>
      <c r="J1345" s="189"/>
      <c r="K1345" s="189"/>
      <c r="L1345" s="189"/>
    </row>
    <row r="1346" spans="2:12" s="191" customFormat="1" x14ac:dyDescent="0.25">
      <c r="B1346" s="189"/>
      <c r="C1346" s="189"/>
      <c r="D1346" s="189"/>
      <c r="E1346" s="189"/>
      <c r="F1346" s="189"/>
      <c r="G1346" s="189"/>
      <c r="H1346" s="189"/>
      <c r="I1346" s="189"/>
      <c r="J1346" s="189"/>
      <c r="K1346" s="189"/>
      <c r="L1346" s="189"/>
    </row>
    <row r="1347" spans="2:12" s="191" customFormat="1" x14ac:dyDescent="0.25">
      <c r="B1347" s="189"/>
      <c r="C1347" s="189"/>
      <c r="D1347" s="189"/>
      <c r="E1347" s="189"/>
      <c r="F1347" s="189"/>
      <c r="G1347" s="189"/>
      <c r="H1347" s="189"/>
      <c r="I1347" s="189"/>
      <c r="J1347" s="189"/>
      <c r="K1347" s="189"/>
      <c r="L1347" s="189"/>
    </row>
    <row r="1348" spans="2:12" s="191" customFormat="1" x14ac:dyDescent="0.25">
      <c r="B1348" s="189"/>
      <c r="C1348" s="189"/>
      <c r="D1348" s="189"/>
      <c r="E1348" s="189"/>
      <c r="F1348" s="189"/>
      <c r="G1348" s="189"/>
      <c r="H1348" s="189"/>
      <c r="I1348" s="189"/>
      <c r="J1348" s="189"/>
      <c r="K1348" s="189"/>
      <c r="L1348" s="189"/>
    </row>
    <row r="1349" spans="2:12" s="191" customFormat="1" x14ac:dyDescent="0.25">
      <c r="B1349" s="189"/>
      <c r="C1349" s="189"/>
      <c r="D1349" s="189"/>
      <c r="E1349" s="189"/>
      <c r="F1349" s="189"/>
      <c r="G1349" s="189"/>
      <c r="H1349" s="189"/>
      <c r="I1349" s="189"/>
      <c r="J1349" s="189"/>
      <c r="K1349" s="189"/>
      <c r="L1349" s="189"/>
    </row>
    <row r="1350" spans="2:12" s="191" customFormat="1" x14ac:dyDescent="0.25">
      <c r="B1350" s="189"/>
      <c r="C1350" s="189"/>
      <c r="D1350" s="189"/>
      <c r="E1350" s="189"/>
      <c r="F1350" s="189"/>
      <c r="G1350" s="189"/>
      <c r="H1350" s="189"/>
      <c r="I1350" s="189"/>
      <c r="J1350" s="189"/>
      <c r="K1350" s="189"/>
      <c r="L1350" s="189"/>
    </row>
    <row r="1351" spans="2:12" s="191" customFormat="1" x14ac:dyDescent="0.25">
      <c r="B1351" s="189"/>
      <c r="C1351" s="189"/>
      <c r="D1351" s="189"/>
      <c r="E1351" s="189"/>
      <c r="F1351" s="189"/>
      <c r="G1351" s="189"/>
      <c r="H1351" s="189"/>
      <c r="I1351" s="189"/>
      <c r="J1351" s="189"/>
      <c r="K1351" s="189"/>
      <c r="L1351" s="189"/>
    </row>
    <row r="1352" spans="2:12" s="191" customFormat="1" x14ac:dyDescent="0.25">
      <c r="B1352" s="189"/>
      <c r="C1352" s="189"/>
      <c r="D1352" s="189"/>
      <c r="E1352" s="189"/>
      <c r="F1352" s="189"/>
      <c r="G1352" s="189"/>
      <c r="H1352" s="189"/>
      <c r="I1352" s="189"/>
      <c r="J1352" s="189"/>
      <c r="K1352" s="189"/>
      <c r="L1352" s="189"/>
    </row>
    <row r="1353" spans="2:12" s="191" customFormat="1" x14ac:dyDescent="0.25">
      <c r="B1353" s="189"/>
      <c r="C1353" s="189"/>
      <c r="D1353" s="189"/>
      <c r="E1353" s="189"/>
      <c r="F1353" s="189"/>
      <c r="G1353" s="189"/>
      <c r="H1353" s="189"/>
      <c r="I1353" s="189"/>
      <c r="J1353" s="189"/>
      <c r="K1353" s="189"/>
      <c r="L1353" s="189"/>
    </row>
    <row r="1354" spans="2:12" s="191" customFormat="1" x14ac:dyDescent="0.25">
      <c r="B1354" s="189"/>
      <c r="C1354" s="189"/>
      <c r="D1354" s="189"/>
      <c r="E1354" s="189"/>
      <c r="F1354" s="189"/>
      <c r="G1354" s="189"/>
      <c r="H1354" s="189"/>
      <c r="I1354" s="189"/>
      <c r="J1354" s="189"/>
      <c r="K1354" s="189"/>
      <c r="L1354" s="189"/>
    </row>
    <row r="1355" spans="2:12" s="191" customFormat="1" x14ac:dyDescent="0.25">
      <c r="B1355" s="189"/>
      <c r="C1355" s="189"/>
      <c r="D1355" s="189"/>
      <c r="E1355" s="189"/>
      <c r="F1355" s="189"/>
      <c r="G1355" s="189"/>
      <c r="H1355" s="189"/>
      <c r="I1355" s="189"/>
      <c r="J1355" s="189"/>
      <c r="K1355" s="189"/>
      <c r="L1355" s="189"/>
    </row>
    <row r="1356" spans="2:12" s="191" customFormat="1" x14ac:dyDescent="0.25">
      <c r="B1356" s="189"/>
      <c r="C1356" s="189"/>
      <c r="D1356" s="189"/>
      <c r="E1356" s="189"/>
      <c r="F1356" s="189"/>
      <c r="G1356" s="189"/>
      <c r="H1356" s="189"/>
      <c r="I1356" s="189"/>
      <c r="J1356" s="189"/>
      <c r="K1356" s="189"/>
      <c r="L1356" s="189"/>
    </row>
    <row r="1357" spans="2:12" s="191" customFormat="1" x14ac:dyDescent="0.25">
      <c r="B1357" s="189"/>
      <c r="C1357" s="189"/>
      <c r="D1357" s="189"/>
      <c r="E1357" s="189"/>
      <c r="F1357" s="189"/>
      <c r="G1357" s="189"/>
      <c r="H1357" s="189"/>
      <c r="I1357" s="189"/>
      <c r="J1357" s="189"/>
      <c r="K1357" s="189"/>
      <c r="L1357" s="189"/>
    </row>
    <row r="1358" spans="2:12" s="191" customFormat="1" x14ac:dyDescent="0.25">
      <c r="B1358" s="189"/>
      <c r="C1358" s="189"/>
      <c r="D1358" s="189"/>
      <c r="E1358" s="189"/>
      <c r="F1358" s="189"/>
      <c r="G1358" s="189"/>
      <c r="H1358" s="189"/>
      <c r="I1358" s="189"/>
      <c r="J1358" s="189"/>
      <c r="K1358" s="189"/>
      <c r="L1358" s="189"/>
    </row>
    <row r="1359" spans="2:12" s="191" customFormat="1" x14ac:dyDescent="0.25">
      <c r="B1359" s="189"/>
      <c r="C1359" s="189"/>
      <c r="D1359" s="189"/>
      <c r="E1359" s="189"/>
      <c r="F1359" s="189"/>
      <c r="G1359" s="189"/>
      <c r="H1359" s="189"/>
      <c r="I1359" s="189"/>
      <c r="J1359" s="189"/>
      <c r="K1359" s="189"/>
      <c r="L1359" s="189"/>
    </row>
    <row r="1360" spans="2:12" s="191" customFormat="1" x14ac:dyDescent="0.25">
      <c r="B1360" s="189"/>
      <c r="C1360" s="189"/>
      <c r="D1360" s="189"/>
      <c r="E1360" s="189"/>
      <c r="F1360" s="189"/>
      <c r="G1360" s="189"/>
      <c r="H1360" s="189"/>
      <c r="I1360" s="189"/>
      <c r="J1360" s="189"/>
      <c r="K1360" s="189"/>
      <c r="L1360" s="189"/>
    </row>
    <row r="1361" spans="2:12" s="191" customFormat="1" x14ac:dyDescent="0.25">
      <c r="B1361" s="189"/>
      <c r="C1361" s="189"/>
      <c r="D1361" s="189"/>
      <c r="E1361" s="189"/>
      <c r="F1361" s="189"/>
      <c r="G1361" s="189"/>
      <c r="H1361" s="189"/>
      <c r="I1361" s="189"/>
      <c r="J1361" s="189"/>
      <c r="K1361" s="189"/>
      <c r="L1361" s="189"/>
    </row>
    <row r="1362" spans="2:12" s="191" customFormat="1" x14ac:dyDescent="0.25">
      <c r="B1362" s="189"/>
      <c r="C1362" s="189"/>
      <c r="D1362" s="189"/>
      <c r="E1362" s="189"/>
      <c r="F1362" s="189"/>
      <c r="G1362" s="189"/>
      <c r="H1362" s="189"/>
      <c r="I1362" s="189"/>
      <c r="J1362" s="189"/>
      <c r="K1362" s="189"/>
      <c r="L1362" s="189"/>
    </row>
    <row r="1363" spans="2:12" s="191" customFormat="1" x14ac:dyDescent="0.25">
      <c r="B1363" s="189"/>
      <c r="C1363" s="189"/>
      <c r="D1363" s="189"/>
      <c r="E1363" s="189"/>
      <c r="F1363" s="189"/>
      <c r="G1363" s="189"/>
      <c r="H1363" s="189"/>
      <c r="I1363" s="189"/>
      <c r="J1363" s="189"/>
      <c r="K1363" s="189"/>
      <c r="L1363" s="189"/>
    </row>
    <row r="1364" spans="2:12" s="191" customFormat="1" x14ac:dyDescent="0.25">
      <c r="B1364" s="189"/>
      <c r="C1364" s="189"/>
      <c r="D1364" s="189"/>
      <c r="E1364" s="189"/>
      <c r="F1364" s="189"/>
      <c r="G1364" s="189"/>
      <c r="H1364" s="189"/>
      <c r="I1364" s="189"/>
      <c r="J1364" s="189"/>
      <c r="K1364" s="189"/>
      <c r="L1364" s="189"/>
    </row>
    <row r="1365" spans="2:12" s="191" customFormat="1" x14ac:dyDescent="0.25">
      <c r="B1365" s="189"/>
      <c r="C1365" s="189"/>
      <c r="D1365" s="189"/>
      <c r="E1365" s="189"/>
      <c r="F1365" s="189"/>
      <c r="G1365" s="189"/>
      <c r="H1365" s="189"/>
      <c r="I1365" s="189"/>
      <c r="J1365" s="189"/>
      <c r="K1365" s="189"/>
      <c r="L1365" s="189"/>
    </row>
    <row r="1366" spans="2:12" s="191" customFormat="1" x14ac:dyDescent="0.25">
      <c r="B1366" s="189"/>
      <c r="C1366" s="189"/>
      <c r="D1366" s="189"/>
      <c r="E1366" s="189"/>
      <c r="F1366" s="189"/>
      <c r="G1366" s="189"/>
      <c r="H1366" s="189"/>
      <c r="I1366" s="189"/>
      <c r="J1366" s="189"/>
      <c r="K1366" s="189"/>
      <c r="L1366" s="189"/>
    </row>
    <row r="1367" spans="2:12" s="191" customFormat="1" x14ac:dyDescent="0.25">
      <c r="B1367" s="189"/>
      <c r="C1367" s="189"/>
      <c r="D1367" s="189"/>
      <c r="E1367" s="189"/>
      <c r="F1367" s="189"/>
      <c r="G1367" s="189"/>
      <c r="H1367" s="189"/>
      <c r="I1367" s="189"/>
      <c r="J1367" s="189"/>
      <c r="K1367" s="189"/>
      <c r="L1367" s="189"/>
    </row>
    <row r="1368" spans="2:12" s="191" customFormat="1" x14ac:dyDescent="0.25">
      <c r="B1368" s="189"/>
      <c r="C1368" s="189"/>
      <c r="D1368" s="189"/>
      <c r="E1368" s="189"/>
      <c r="F1368" s="189"/>
      <c r="G1368" s="189"/>
      <c r="H1368" s="189"/>
      <c r="I1368" s="189"/>
      <c r="J1368" s="189"/>
      <c r="K1368" s="189"/>
      <c r="L1368" s="189"/>
    </row>
    <row r="1369" spans="2:12" s="191" customFormat="1" x14ac:dyDescent="0.25">
      <c r="B1369" s="189"/>
      <c r="C1369" s="189"/>
      <c r="D1369" s="189"/>
      <c r="E1369" s="189"/>
      <c r="F1369" s="189"/>
      <c r="G1369" s="189"/>
      <c r="H1369" s="189"/>
      <c r="I1369" s="189"/>
      <c r="J1369" s="189"/>
      <c r="K1369" s="189"/>
      <c r="L1369" s="189"/>
    </row>
    <row r="1370" spans="2:12" s="191" customFormat="1" x14ac:dyDescent="0.25">
      <c r="B1370" s="189"/>
      <c r="C1370" s="189"/>
      <c r="D1370" s="189"/>
      <c r="E1370" s="189"/>
      <c r="F1370" s="189"/>
      <c r="G1370" s="189"/>
      <c r="H1370" s="189"/>
      <c r="I1370" s="189"/>
      <c r="J1370" s="189"/>
      <c r="K1370" s="189"/>
      <c r="L1370" s="189"/>
    </row>
    <row r="1371" spans="2:12" s="191" customFormat="1" x14ac:dyDescent="0.25">
      <c r="B1371" s="189"/>
      <c r="C1371" s="189"/>
      <c r="D1371" s="189"/>
      <c r="E1371" s="189"/>
      <c r="F1371" s="189"/>
      <c r="G1371" s="189"/>
      <c r="H1371" s="189"/>
      <c r="I1371" s="189"/>
      <c r="J1371" s="189"/>
      <c r="K1371" s="189"/>
      <c r="L1371" s="189"/>
    </row>
    <row r="1372" spans="2:12" s="191" customFormat="1" x14ac:dyDescent="0.25">
      <c r="B1372" s="189"/>
      <c r="C1372" s="189"/>
      <c r="D1372" s="189"/>
      <c r="E1372" s="189"/>
      <c r="F1372" s="189"/>
      <c r="G1372" s="189"/>
      <c r="H1372" s="189"/>
      <c r="I1372" s="189"/>
      <c r="J1372" s="189"/>
      <c r="K1372" s="189"/>
      <c r="L1372" s="189"/>
    </row>
    <row r="1373" spans="2:12" s="191" customFormat="1" x14ac:dyDescent="0.25">
      <c r="B1373" s="189"/>
      <c r="C1373" s="189"/>
      <c r="D1373" s="189"/>
      <c r="E1373" s="189"/>
      <c r="F1373" s="189"/>
      <c r="G1373" s="189"/>
      <c r="H1373" s="189"/>
      <c r="I1373" s="189"/>
      <c r="J1373" s="189"/>
      <c r="K1373" s="189"/>
      <c r="L1373" s="189"/>
    </row>
    <row r="1374" spans="2:12" s="191" customFormat="1" x14ac:dyDescent="0.25">
      <c r="B1374" s="189"/>
      <c r="C1374" s="189"/>
      <c r="D1374" s="189"/>
      <c r="E1374" s="189"/>
      <c r="F1374" s="189"/>
      <c r="G1374" s="189"/>
      <c r="H1374" s="189"/>
      <c r="I1374" s="189"/>
      <c r="J1374" s="189"/>
      <c r="K1374" s="189"/>
      <c r="L1374" s="189"/>
    </row>
    <row r="1375" spans="2:12" s="191" customFormat="1" x14ac:dyDescent="0.25">
      <c r="B1375" s="189"/>
      <c r="C1375" s="189"/>
      <c r="D1375" s="189"/>
      <c r="E1375" s="189"/>
      <c r="F1375" s="189"/>
      <c r="G1375" s="189"/>
      <c r="H1375" s="189"/>
      <c r="I1375" s="189"/>
      <c r="J1375" s="189"/>
      <c r="K1375" s="189"/>
      <c r="L1375" s="189"/>
    </row>
    <row r="1376" spans="2:12" s="191" customFormat="1" x14ac:dyDescent="0.25">
      <c r="B1376" s="189"/>
      <c r="C1376" s="189"/>
      <c r="D1376" s="189"/>
      <c r="E1376" s="189"/>
      <c r="F1376" s="189"/>
      <c r="G1376" s="189"/>
      <c r="H1376" s="189"/>
      <c r="I1376" s="189"/>
      <c r="J1376" s="189"/>
      <c r="K1376" s="189"/>
      <c r="L1376" s="189"/>
    </row>
    <row r="1377" spans="2:12" s="191" customFormat="1" x14ac:dyDescent="0.25">
      <c r="B1377" s="189"/>
      <c r="C1377" s="189"/>
      <c r="D1377" s="189"/>
      <c r="E1377" s="189"/>
      <c r="F1377" s="189"/>
      <c r="G1377" s="189"/>
      <c r="H1377" s="189"/>
      <c r="I1377" s="189"/>
      <c r="J1377" s="189"/>
      <c r="K1377" s="189"/>
      <c r="L1377" s="189"/>
    </row>
    <row r="1378" spans="2:12" s="191" customFormat="1" x14ac:dyDescent="0.25">
      <c r="B1378" s="189"/>
      <c r="C1378" s="189"/>
      <c r="D1378" s="189"/>
      <c r="E1378" s="189"/>
      <c r="F1378" s="189"/>
      <c r="G1378" s="189"/>
      <c r="H1378" s="189"/>
      <c r="I1378" s="189"/>
      <c r="J1378" s="189"/>
      <c r="K1378" s="189"/>
      <c r="L1378" s="189"/>
    </row>
    <row r="1379" spans="2:12" s="191" customFormat="1" x14ac:dyDescent="0.25">
      <c r="B1379" s="189"/>
      <c r="C1379" s="189"/>
      <c r="D1379" s="189"/>
      <c r="E1379" s="189"/>
      <c r="F1379" s="189"/>
      <c r="G1379" s="189"/>
      <c r="H1379" s="189"/>
      <c r="I1379" s="189"/>
      <c r="J1379" s="189"/>
      <c r="K1379" s="189"/>
      <c r="L1379" s="189"/>
    </row>
    <row r="1380" spans="2:12" s="191" customFormat="1" x14ac:dyDescent="0.25">
      <c r="B1380" s="189"/>
      <c r="C1380" s="189"/>
      <c r="D1380" s="189"/>
      <c r="E1380" s="189"/>
      <c r="F1380" s="189"/>
      <c r="G1380" s="189"/>
      <c r="H1380" s="189"/>
      <c r="I1380" s="189"/>
      <c r="J1380" s="189"/>
      <c r="K1380" s="189"/>
      <c r="L1380" s="189"/>
    </row>
    <row r="1381" spans="2:12" s="191" customFormat="1" x14ac:dyDescent="0.25">
      <c r="B1381" s="189"/>
      <c r="C1381" s="189"/>
      <c r="D1381" s="189"/>
      <c r="E1381" s="189"/>
      <c r="F1381" s="189"/>
      <c r="G1381" s="189"/>
      <c r="H1381" s="189"/>
      <c r="I1381" s="189"/>
      <c r="J1381" s="189"/>
      <c r="K1381" s="189"/>
      <c r="L1381" s="189"/>
    </row>
    <row r="1382" spans="2:12" s="191" customFormat="1" x14ac:dyDescent="0.25">
      <c r="B1382" s="189"/>
      <c r="C1382" s="189"/>
      <c r="D1382" s="189"/>
      <c r="E1382" s="189"/>
      <c r="F1382" s="189"/>
      <c r="G1382" s="189"/>
      <c r="H1382" s="189"/>
      <c r="I1382" s="189"/>
      <c r="J1382" s="189"/>
      <c r="K1382" s="189"/>
      <c r="L1382" s="189"/>
    </row>
    <row r="1383" spans="2:12" s="191" customFormat="1" x14ac:dyDescent="0.25">
      <c r="B1383" s="189"/>
      <c r="C1383" s="189"/>
      <c r="D1383" s="189"/>
      <c r="E1383" s="189"/>
      <c r="F1383" s="189"/>
      <c r="G1383" s="189"/>
      <c r="H1383" s="189"/>
      <c r="I1383" s="189"/>
      <c r="J1383" s="189"/>
      <c r="K1383" s="189"/>
      <c r="L1383" s="189"/>
    </row>
    <row r="1384" spans="2:12" s="191" customFormat="1" x14ac:dyDescent="0.25">
      <c r="B1384" s="189"/>
      <c r="C1384" s="189"/>
      <c r="D1384" s="189"/>
      <c r="E1384" s="189"/>
      <c r="F1384" s="189"/>
      <c r="G1384" s="189"/>
      <c r="H1384" s="189"/>
      <c r="I1384" s="189"/>
      <c r="J1384" s="189"/>
      <c r="K1384" s="189"/>
      <c r="L1384" s="189"/>
    </row>
    <row r="1385" spans="2:12" s="191" customFormat="1" x14ac:dyDescent="0.25">
      <c r="B1385" s="189"/>
      <c r="C1385" s="189"/>
      <c r="D1385" s="189"/>
      <c r="E1385" s="189"/>
      <c r="F1385" s="189"/>
      <c r="G1385" s="189"/>
      <c r="H1385" s="189"/>
      <c r="I1385" s="189"/>
      <c r="J1385" s="189"/>
      <c r="K1385" s="189"/>
      <c r="L1385" s="189"/>
    </row>
    <row r="1386" spans="2:12" s="191" customFormat="1" x14ac:dyDescent="0.25">
      <c r="B1386" s="189"/>
      <c r="C1386" s="189"/>
      <c r="D1386" s="189"/>
      <c r="E1386" s="189"/>
      <c r="F1386" s="189"/>
      <c r="G1386" s="189"/>
      <c r="H1386" s="189"/>
      <c r="I1386" s="189"/>
      <c r="J1386" s="189"/>
      <c r="K1386" s="189"/>
      <c r="L1386" s="189"/>
    </row>
    <row r="1387" spans="2:12" s="191" customFormat="1" x14ac:dyDescent="0.25">
      <c r="B1387" s="189"/>
      <c r="C1387" s="189"/>
      <c r="D1387" s="189"/>
      <c r="E1387" s="189"/>
      <c r="F1387" s="189"/>
      <c r="G1387" s="189"/>
      <c r="H1387" s="189"/>
      <c r="I1387" s="189"/>
      <c r="J1387" s="189"/>
      <c r="K1387" s="189"/>
      <c r="L1387" s="189"/>
    </row>
    <row r="1388" spans="2:12" s="191" customFormat="1" x14ac:dyDescent="0.25">
      <c r="B1388" s="189"/>
      <c r="C1388" s="189"/>
      <c r="D1388" s="189"/>
      <c r="E1388" s="189"/>
      <c r="F1388" s="189"/>
      <c r="G1388" s="189"/>
      <c r="H1388" s="189"/>
      <c r="I1388" s="189"/>
      <c r="J1388" s="189"/>
      <c r="K1388" s="189"/>
      <c r="L1388" s="189"/>
    </row>
    <row r="1389" spans="2:12" s="191" customFormat="1" x14ac:dyDescent="0.25">
      <c r="B1389" s="189"/>
      <c r="C1389" s="189"/>
      <c r="D1389" s="189"/>
      <c r="E1389" s="189"/>
      <c r="F1389" s="189"/>
      <c r="G1389" s="189"/>
      <c r="H1389" s="189"/>
      <c r="I1389" s="189"/>
      <c r="J1389" s="189"/>
      <c r="K1389" s="189"/>
      <c r="L1389" s="189"/>
    </row>
    <row r="1390" spans="2:12" s="191" customFormat="1" x14ac:dyDescent="0.25">
      <c r="B1390" s="189"/>
      <c r="C1390" s="189"/>
      <c r="D1390" s="189"/>
      <c r="E1390" s="189"/>
      <c r="F1390" s="189"/>
      <c r="G1390" s="189"/>
      <c r="H1390" s="189"/>
      <c r="I1390" s="189"/>
      <c r="J1390" s="189"/>
      <c r="K1390" s="189"/>
      <c r="L1390" s="189"/>
    </row>
    <row r="1391" spans="2:12" s="191" customFormat="1" x14ac:dyDescent="0.25">
      <c r="B1391" s="189"/>
      <c r="C1391" s="189"/>
      <c r="D1391" s="189"/>
      <c r="E1391" s="189"/>
      <c r="F1391" s="189"/>
      <c r="G1391" s="189"/>
      <c r="H1391" s="189"/>
      <c r="I1391" s="189"/>
      <c r="J1391" s="189"/>
      <c r="K1391" s="189"/>
      <c r="L1391" s="189"/>
    </row>
    <row r="1392" spans="2:12" s="191" customFormat="1" x14ac:dyDescent="0.25">
      <c r="B1392" s="189"/>
      <c r="C1392" s="189"/>
      <c r="D1392" s="189"/>
      <c r="E1392" s="189"/>
      <c r="F1392" s="189"/>
      <c r="G1392" s="189"/>
      <c r="H1392" s="189"/>
      <c r="I1392" s="189"/>
      <c r="J1392" s="189"/>
      <c r="K1392" s="189"/>
      <c r="L1392" s="189"/>
    </row>
    <row r="1393" spans="2:12" s="191" customFormat="1" x14ac:dyDescent="0.25">
      <c r="B1393" s="189"/>
      <c r="C1393" s="189"/>
      <c r="D1393" s="189"/>
      <c r="E1393" s="189"/>
      <c r="F1393" s="189"/>
      <c r="G1393" s="189"/>
      <c r="H1393" s="189"/>
      <c r="I1393" s="189"/>
      <c r="J1393" s="189"/>
      <c r="K1393" s="189"/>
      <c r="L1393" s="189"/>
    </row>
    <row r="1394" spans="2:12" s="191" customFormat="1" x14ac:dyDescent="0.25">
      <c r="B1394" s="189"/>
      <c r="C1394" s="189"/>
      <c r="D1394" s="189"/>
      <c r="E1394" s="189"/>
      <c r="F1394" s="189"/>
      <c r="G1394" s="189"/>
      <c r="H1394" s="189"/>
      <c r="I1394" s="189"/>
      <c r="J1394" s="189"/>
      <c r="K1394" s="189"/>
      <c r="L1394" s="189"/>
    </row>
    <row r="1395" spans="2:12" s="191" customFormat="1" x14ac:dyDescent="0.25">
      <c r="B1395" s="189"/>
      <c r="C1395" s="189"/>
      <c r="D1395" s="189"/>
      <c r="E1395" s="189"/>
      <c r="F1395" s="189"/>
      <c r="G1395" s="189"/>
      <c r="H1395" s="189"/>
      <c r="I1395" s="189"/>
      <c r="J1395" s="189"/>
      <c r="K1395" s="189"/>
      <c r="L1395" s="189"/>
    </row>
    <row r="1396" spans="2:12" s="191" customFormat="1" x14ac:dyDescent="0.25">
      <c r="B1396" s="189"/>
      <c r="C1396" s="189"/>
      <c r="D1396" s="189"/>
      <c r="E1396" s="189"/>
      <c r="F1396" s="189"/>
      <c r="G1396" s="189"/>
      <c r="H1396" s="189"/>
      <c r="I1396" s="189"/>
      <c r="J1396" s="189"/>
      <c r="K1396" s="189"/>
      <c r="L1396" s="189"/>
    </row>
    <row r="1397" spans="2:12" s="191" customFormat="1" x14ac:dyDescent="0.25">
      <c r="B1397" s="189"/>
      <c r="C1397" s="189"/>
      <c r="D1397" s="189"/>
      <c r="E1397" s="189"/>
      <c r="F1397" s="189"/>
      <c r="G1397" s="189"/>
      <c r="H1397" s="189"/>
      <c r="I1397" s="189"/>
      <c r="J1397" s="189"/>
      <c r="K1397" s="189"/>
      <c r="L1397" s="189"/>
    </row>
    <row r="1398" spans="2:12" s="191" customFormat="1" x14ac:dyDescent="0.25">
      <c r="B1398" s="189"/>
      <c r="C1398" s="189"/>
      <c r="D1398" s="189"/>
      <c r="E1398" s="189"/>
      <c r="F1398" s="189"/>
      <c r="G1398" s="189"/>
      <c r="H1398" s="189"/>
      <c r="I1398" s="189"/>
      <c r="J1398" s="189"/>
      <c r="K1398" s="189"/>
      <c r="L1398" s="189"/>
    </row>
    <row r="1399" spans="2:12" s="191" customFormat="1" x14ac:dyDescent="0.25">
      <c r="B1399" s="189"/>
      <c r="C1399" s="189"/>
      <c r="D1399" s="189"/>
      <c r="E1399" s="189"/>
      <c r="F1399" s="189"/>
      <c r="G1399" s="189"/>
      <c r="H1399" s="189"/>
      <c r="I1399" s="189"/>
      <c r="J1399" s="189"/>
      <c r="K1399" s="189"/>
      <c r="L1399" s="189"/>
    </row>
    <row r="1400" spans="2:12" s="191" customFormat="1" x14ac:dyDescent="0.25">
      <c r="B1400" s="189"/>
      <c r="C1400" s="189"/>
      <c r="D1400" s="189"/>
      <c r="E1400" s="189"/>
      <c r="F1400" s="189"/>
      <c r="G1400" s="189"/>
      <c r="H1400" s="189"/>
      <c r="I1400" s="189"/>
      <c r="J1400" s="189"/>
      <c r="K1400" s="189"/>
      <c r="L1400" s="189"/>
    </row>
    <row r="1401" spans="2:12" s="191" customFormat="1" x14ac:dyDescent="0.25">
      <c r="B1401" s="189"/>
      <c r="C1401" s="189"/>
      <c r="D1401" s="189"/>
      <c r="E1401" s="189"/>
      <c r="F1401" s="189"/>
      <c r="G1401" s="189"/>
      <c r="H1401" s="189"/>
      <c r="I1401" s="189"/>
      <c r="J1401" s="189"/>
      <c r="K1401" s="189"/>
      <c r="L1401" s="189"/>
    </row>
    <row r="1402" spans="2:12" s="191" customFormat="1" x14ac:dyDescent="0.25">
      <c r="B1402" s="189"/>
      <c r="C1402" s="189"/>
      <c r="D1402" s="189"/>
      <c r="E1402" s="189"/>
      <c r="F1402" s="189"/>
      <c r="G1402" s="189"/>
      <c r="H1402" s="189"/>
      <c r="I1402" s="189"/>
      <c r="J1402" s="189"/>
      <c r="K1402" s="189"/>
      <c r="L1402" s="189"/>
    </row>
    <row r="1403" spans="2:12" s="191" customFormat="1" x14ac:dyDescent="0.25">
      <c r="B1403" s="189"/>
      <c r="C1403" s="189"/>
      <c r="D1403" s="189"/>
      <c r="E1403" s="189"/>
      <c r="F1403" s="189"/>
      <c r="G1403" s="189"/>
      <c r="H1403" s="189"/>
      <c r="I1403" s="189"/>
      <c r="J1403" s="189"/>
      <c r="K1403" s="189"/>
      <c r="L1403" s="189"/>
    </row>
    <row r="1404" spans="2:12" s="191" customFormat="1" x14ac:dyDescent="0.25">
      <c r="B1404" s="189"/>
      <c r="C1404" s="189"/>
      <c r="D1404" s="189"/>
      <c r="E1404" s="189"/>
      <c r="F1404" s="189"/>
      <c r="G1404" s="189"/>
      <c r="H1404" s="189"/>
      <c r="I1404" s="189"/>
      <c r="J1404" s="189"/>
      <c r="K1404" s="189"/>
      <c r="L1404" s="189"/>
    </row>
    <row r="1405" spans="2:12" s="191" customFormat="1" x14ac:dyDescent="0.25">
      <c r="B1405" s="189"/>
      <c r="C1405" s="189"/>
      <c r="D1405" s="189"/>
      <c r="E1405" s="189"/>
      <c r="F1405" s="189"/>
      <c r="G1405" s="189"/>
      <c r="H1405" s="189"/>
      <c r="I1405" s="189"/>
      <c r="J1405" s="189"/>
      <c r="K1405" s="189"/>
      <c r="L1405" s="189"/>
    </row>
    <row r="1406" spans="2:12" s="191" customFormat="1" x14ac:dyDescent="0.25">
      <c r="B1406" s="189"/>
      <c r="C1406" s="189"/>
      <c r="D1406" s="189"/>
      <c r="E1406" s="189"/>
      <c r="F1406" s="189"/>
      <c r="G1406" s="189"/>
      <c r="H1406" s="189"/>
      <c r="I1406" s="189"/>
      <c r="J1406" s="189"/>
      <c r="K1406" s="189"/>
      <c r="L1406" s="189"/>
    </row>
    <row r="1407" spans="2:12" s="191" customFormat="1" x14ac:dyDescent="0.25">
      <c r="B1407" s="189"/>
      <c r="C1407" s="189"/>
      <c r="D1407" s="189"/>
      <c r="E1407" s="189"/>
      <c r="F1407" s="189"/>
      <c r="G1407" s="189"/>
      <c r="H1407" s="189"/>
      <c r="I1407" s="189"/>
      <c r="J1407" s="189"/>
      <c r="K1407" s="189"/>
      <c r="L1407" s="189"/>
    </row>
    <row r="1408" spans="2:12" s="191" customFormat="1" x14ac:dyDescent="0.25">
      <c r="B1408" s="189"/>
      <c r="C1408" s="189"/>
      <c r="D1408" s="189"/>
      <c r="E1408" s="189"/>
      <c r="F1408" s="189"/>
      <c r="G1408" s="189"/>
      <c r="H1408" s="189"/>
      <c r="I1408" s="189"/>
      <c r="J1408" s="189"/>
      <c r="K1408" s="189"/>
      <c r="L1408" s="189"/>
    </row>
    <row r="1409" spans="2:12" s="191" customFormat="1" x14ac:dyDescent="0.25">
      <c r="B1409" s="189"/>
      <c r="C1409" s="189"/>
      <c r="D1409" s="189"/>
      <c r="E1409" s="189"/>
      <c r="F1409" s="189"/>
      <c r="G1409" s="189"/>
      <c r="H1409" s="189"/>
      <c r="I1409" s="189"/>
      <c r="J1409" s="189"/>
      <c r="K1409" s="189"/>
      <c r="L1409" s="189"/>
    </row>
    <row r="1410" spans="2:12" s="191" customFormat="1" x14ac:dyDescent="0.25">
      <c r="B1410" s="189"/>
      <c r="C1410" s="189"/>
      <c r="D1410" s="189"/>
      <c r="E1410" s="189"/>
      <c r="F1410" s="189"/>
      <c r="G1410" s="189"/>
      <c r="H1410" s="189"/>
      <c r="I1410" s="189"/>
      <c r="J1410" s="189"/>
      <c r="K1410" s="189"/>
      <c r="L1410" s="189"/>
    </row>
    <row r="1411" spans="2:12" s="191" customFormat="1" x14ac:dyDescent="0.25">
      <c r="B1411" s="189"/>
      <c r="C1411" s="189"/>
      <c r="D1411" s="189"/>
      <c r="E1411" s="189"/>
      <c r="F1411" s="189"/>
      <c r="G1411" s="189"/>
      <c r="H1411" s="189"/>
      <c r="I1411" s="189"/>
      <c r="J1411" s="189"/>
      <c r="K1411" s="189"/>
      <c r="L1411" s="189"/>
    </row>
    <row r="1412" spans="2:12" s="191" customFormat="1" x14ac:dyDescent="0.25">
      <c r="B1412" s="189"/>
      <c r="C1412" s="189"/>
      <c r="D1412" s="189"/>
      <c r="E1412" s="189"/>
      <c r="F1412" s="189"/>
      <c r="G1412" s="189"/>
      <c r="H1412" s="189"/>
      <c r="I1412" s="189"/>
      <c r="J1412" s="189"/>
      <c r="K1412" s="189"/>
      <c r="L1412" s="189"/>
    </row>
    <row r="1413" spans="2:12" s="191" customFormat="1" x14ac:dyDescent="0.25">
      <c r="B1413" s="189"/>
      <c r="C1413" s="189"/>
      <c r="D1413" s="189"/>
      <c r="E1413" s="189"/>
      <c r="F1413" s="189"/>
      <c r="G1413" s="189"/>
      <c r="H1413" s="189"/>
      <c r="I1413" s="189"/>
      <c r="J1413" s="189"/>
      <c r="K1413" s="189"/>
      <c r="L1413" s="189"/>
    </row>
    <row r="1414" spans="2:12" s="191" customFormat="1" x14ac:dyDescent="0.25">
      <c r="B1414" s="189"/>
      <c r="C1414" s="189"/>
      <c r="D1414" s="189"/>
      <c r="E1414" s="189"/>
      <c r="F1414" s="189"/>
      <c r="G1414" s="189"/>
      <c r="H1414" s="189"/>
      <c r="I1414" s="189"/>
      <c r="J1414" s="189"/>
      <c r="K1414" s="189"/>
      <c r="L1414" s="189"/>
    </row>
    <row r="1415" spans="2:12" s="191" customFormat="1" x14ac:dyDescent="0.25">
      <c r="B1415" s="189"/>
      <c r="C1415" s="189"/>
      <c r="D1415" s="189"/>
      <c r="E1415" s="189"/>
      <c r="F1415" s="189"/>
      <c r="G1415" s="189"/>
      <c r="H1415" s="189"/>
      <c r="I1415" s="189"/>
      <c r="J1415" s="189"/>
      <c r="K1415" s="189"/>
      <c r="L1415" s="189"/>
    </row>
    <row r="1416" spans="2:12" s="191" customFormat="1" x14ac:dyDescent="0.25">
      <c r="B1416" s="189"/>
      <c r="C1416" s="189"/>
      <c r="D1416" s="189"/>
      <c r="E1416" s="189"/>
      <c r="F1416" s="189"/>
      <c r="G1416" s="189"/>
      <c r="H1416" s="189"/>
      <c r="I1416" s="189"/>
      <c r="J1416" s="189"/>
      <c r="K1416" s="189"/>
      <c r="L1416" s="189"/>
    </row>
    <row r="1417" spans="2:12" s="191" customFormat="1" x14ac:dyDescent="0.25">
      <c r="B1417" s="189"/>
      <c r="C1417" s="189"/>
      <c r="D1417" s="189"/>
      <c r="E1417" s="189"/>
      <c r="F1417" s="189"/>
      <c r="G1417" s="189"/>
      <c r="H1417" s="189"/>
      <c r="I1417" s="189"/>
      <c r="J1417" s="189"/>
      <c r="K1417" s="189"/>
      <c r="L1417" s="189"/>
    </row>
    <row r="1418" spans="2:12" s="191" customFormat="1" x14ac:dyDescent="0.25">
      <c r="B1418" s="189"/>
      <c r="C1418" s="189"/>
      <c r="D1418" s="189"/>
      <c r="E1418" s="189"/>
      <c r="F1418" s="189"/>
      <c r="G1418" s="189"/>
      <c r="H1418" s="189"/>
      <c r="I1418" s="189"/>
      <c r="J1418" s="189"/>
      <c r="K1418" s="189"/>
      <c r="L1418" s="189"/>
    </row>
    <row r="1419" spans="2:12" s="191" customFormat="1" x14ac:dyDescent="0.25">
      <c r="B1419" s="189"/>
      <c r="C1419" s="189"/>
      <c r="D1419" s="189"/>
      <c r="E1419" s="189"/>
      <c r="F1419" s="189"/>
      <c r="G1419" s="189"/>
      <c r="H1419" s="189"/>
      <c r="I1419" s="189"/>
      <c r="J1419" s="189"/>
      <c r="K1419" s="189"/>
      <c r="L1419" s="189"/>
    </row>
    <row r="1420" spans="2:12" s="191" customFormat="1" x14ac:dyDescent="0.25">
      <c r="B1420" s="189"/>
      <c r="C1420" s="189"/>
      <c r="D1420" s="189"/>
      <c r="E1420" s="189"/>
      <c r="F1420" s="189"/>
      <c r="G1420" s="189"/>
      <c r="H1420" s="189"/>
      <c r="I1420" s="189"/>
      <c r="J1420" s="189"/>
      <c r="K1420" s="189"/>
      <c r="L1420" s="189"/>
    </row>
    <row r="1421" spans="2:12" s="191" customFormat="1" x14ac:dyDescent="0.25">
      <c r="B1421" s="189"/>
      <c r="C1421" s="189"/>
      <c r="D1421" s="189"/>
      <c r="E1421" s="189"/>
      <c r="F1421" s="189"/>
      <c r="G1421" s="189"/>
      <c r="H1421" s="189"/>
      <c r="I1421" s="189"/>
      <c r="J1421" s="189"/>
      <c r="K1421" s="189"/>
      <c r="L1421" s="189"/>
    </row>
    <row r="1422" spans="2:12" s="191" customFormat="1" x14ac:dyDescent="0.25">
      <c r="B1422" s="189"/>
      <c r="C1422" s="189"/>
      <c r="D1422" s="189"/>
      <c r="E1422" s="189"/>
      <c r="F1422" s="189"/>
      <c r="G1422" s="189"/>
      <c r="H1422" s="189"/>
      <c r="I1422" s="189"/>
      <c r="J1422" s="189"/>
      <c r="K1422" s="189"/>
      <c r="L1422" s="189"/>
    </row>
    <row r="1423" spans="2:12" s="191" customFormat="1" x14ac:dyDescent="0.25">
      <c r="B1423" s="189"/>
      <c r="C1423" s="189"/>
      <c r="D1423" s="189"/>
      <c r="E1423" s="189"/>
      <c r="F1423" s="189"/>
      <c r="G1423" s="189"/>
      <c r="H1423" s="189"/>
      <c r="I1423" s="189"/>
      <c r="J1423" s="189"/>
      <c r="K1423" s="189"/>
      <c r="L1423" s="189"/>
    </row>
    <row r="1424" spans="2:12" s="191" customFormat="1" x14ac:dyDescent="0.25">
      <c r="B1424" s="189"/>
      <c r="C1424" s="189"/>
      <c r="D1424" s="189"/>
      <c r="E1424" s="189"/>
      <c r="F1424" s="189"/>
      <c r="G1424" s="189"/>
      <c r="H1424" s="189"/>
      <c r="I1424" s="189"/>
      <c r="J1424" s="189"/>
      <c r="K1424" s="189"/>
      <c r="L1424" s="189"/>
    </row>
    <row r="1425" spans="2:12" s="191" customFormat="1" x14ac:dyDescent="0.25">
      <c r="B1425" s="189"/>
      <c r="C1425" s="189"/>
      <c r="D1425" s="189"/>
      <c r="E1425" s="189"/>
      <c r="F1425" s="189"/>
      <c r="G1425" s="189"/>
      <c r="H1425" s="189"/>
      <c r="I1425" s="189"/>
      <c r="J1425" s="189"/>
      <c r="K1425" s="189"/>
      <c r="L1425" s="189"/>
    </row>
    <row r="1426" spans="2:12" s="191" customFormat="1" x14ac:dyDescent="0.25">
      <c r="B1426" s="189"/>
      <c r="C1426" s="189"/>
      <c r="D1426" s="189"/>
      <c r="E1426" s="189"/>
      <c r="F1426" s="189"/>
      <c r="G1426" s="189"/>
      <c r="H1426" s="189"/>
      <c r="I1426" s="189"/>
      <c r="J1426" s="189"/>
      <c r="K1426" s="189"/>
      <c r="L1426" s="189"/>
    </row>
    <row r="1427" spans="2:12" s="191" customFormat="1" x14ac:dyDescent="0.25">
      <c r="B1427" s="189"/>
      <c r="C1427" s="189"/>
      <c r="D1427" s="189"/>
      <c r="E1427" s="189"/>
      <c r="F1427" s="189"/>
      <c r="G1427" s="189"/>
      <c r="H1427" s="189"/>
      <c r="I1427" s="189"/>
      <c r="J1427" s="189"/>
      <c r="K1427" s="189"/>
      <c r="L1427" s="189"/>
    </row>
    <row r="1428" spans="2:12" s="191" customFormat="1" x14ac:dyDescent="0.25">
      <c r="B1428" s="189"/>
      <c r="C1428" s="189"/>
      <c r="D1428" s="189"/>
      <c r="E1428" s="189"/>
      <c r="F1428" s="189"/>
      <c r="G1428" s="189"/>
      <c r="H1428" s="189"/>
      <c r="I1428" s="189"/>
      <c r="J1428" s="189"/>
      <c r="K1428" s="189"/>
      <c r="L1428" s="189"/>
    </row>
    <row r="1429" spans="2:12" s="191" customFormat="1" x14ac:dyDescent="0.25">
      <c r="B1429" s="189"/>
      <c r="C1429" s="189"/>
      <c r="D1429" s="189"/>
      <c r="E1429" s="189"/>
      <c r="F1429" s="189"/>
      <c r="G1429" s="189"/>
      <c r="H1429" s="189"/>
      <c r="I1429" s="189"/>
      <c r="J1429" s="189"/>
      <c r="K1429" s="189"/>
      <c r="L1429" s="189"/>
    </row>
    <row r="1430" spans="2:12" s="191" customFormat="1" x14ac:dyDescent="0.25">
      <c r="B1430" s="189"/>
      <c r="C1430" s="189"/>
      <c r="D1430" s="189"/>
      <c r="E1430" s="189"/>
      <c r="F1430" s="189"/>
      <c r="G1430" s="189"/>
      <c r="H1430" s="189"/>
      <c r="I1430" s="189"/>
      <c r="J1430" s="189"/>
      <c r="K1430" s="189"/>
      <c r="L1430" s="189"/>
    </row>
    <row r="1431" spans="2:12" s="191" customFormat="1" x14ac:dyDescent="0.25">
      <c r="B1431" s="189"/>
      <c r="C1431" s="189"/>
      <c r="D1431" s="189"/>
      <c r="E1431" s="189"/>
      <c r="F1431" s="189"/>
      <c r="G1431" s="189"/>
      <c r="H1431" s="189"/>
      <c r="I1431" s="189"/>
      <c r="J1431" s="189"/>
      <c r="K1431" s="189"/>
      <c r="L1431" s="189"/>
    </row>
    <row r="1432" spans="2:12" s="191" customFormat="1" x14ac:dyDescent="0.25">
      <c r="B1432" s="189"/>
      <c r="C1432" s="189"/>
      <c r="D1432" s="189"/>
      <c r="E1432" s="189"/>
      <c r="F1432" s="189"/>
      <c r="G1432" s="189"/>
      <c r="H1432" s="189"/>
      <c r="I1432" s="189"/>
      <c r="J1432" s="189"/>
      <c r="K1432" s="189"/>
      <c r="L1432" s="189"/>
    </row>
    <row r="1433" spans="2:12" s="191" customFormat="1" x14ac:dyDescent="0.25">
      <c r="B1433" s="189"/>
      <c r="C1433" s="189"/>
      <c r="D1433" s="189"/>
      <c r="E1433" s="189"/>
      <c r="F1433" s="189"/>
      <c r="G1433" s="189"/>
      <c r="H1433" s="189"/>
      <c r="I1433" s="189"/>
      <c r="J1433" s="189"/>
      <c r="K1433" s="189"/>
      <c r="L1433" s="189"/>
    </row>
    <row r="1434" spans="2:12" s="191" customFormat="1" x14ac:dyDescent="0.25">
      <c r="B1434" s="189"/>
      <c r="C1434" s="189"/>
      <c r="D1434" s="189"/>
      <c r="E1434" s="189"/>
      <c r="F1434" s="189"/>
      <c r="G1434" s="189"/>
      <c r="H1434" s="189"/>
      <c r="I1434" s="189"/>
      <c r="J1434" s="189"/>
      <c r="K1434" s="189"/>
      <c r="L1434" s="189"/>
    </row>
    <row r="1435" spans="2:12" s="191" customFormat="1" x14ac:dyDescent="0.25">
      <c r="B1435" s="189"/>
      <c r="C1435" s="189"/>
      <c r="D1435" s="189"/>
      <c r="E1435" s="189"/>
      <c r="F1435" s="189"/>
      <c r="G1435" s="189"/>
      <c r="H1435" s="189"/>
      <c r="I1435" s="189"/>
      <c r="J1435" s="189"/>
      <c r="K1435" s="189"/>
      <c r="L1435" s="189"/>
    </row>
    <row r="1436" spans="2:12" s="191" customFormat="1" x14ac:dyDescent="0.25">
      <c r="B1436" s="189"/>
      <c r="C1436" s="189"/>
      <c r="D1436" s="189"/>
      <c r="E1436" s="189"/>
      <c r="F1436" s="189"/>
      <c r="G1436" s="189"/>
      <c r="H1436" s="189"/>
      <c r="I1436" s="189"/>
      <c r="J1436" s="189"/>
      <c r="K1436" s="189"/>
      <c r="L1436" s="189"/>
    </row>
    <row r="1437" spans="2:12" s="191" customFormat="1" x14ac:dyDescent="0.25">
      <c r="B1437" s="189"/>
      <c r="C1437" s="189"/>
      <c r="D1437" s="189"/>
      <c r="E1437" s="189"/>
      <c r="F1437" s="189"/>
      <c r="G1437" s="189"/>
      <c r="H1437" s="189"/>
      <c r="I1437" s="189"/>
      <c r="J1437" s="189"/>
      <c r="K1437" s="189"/>
      <c r="L1437" s="189"/>
    </row>
    <row r="1438" spans="2:12" s="191" customFormat="1" x14ac:dyDescent="0.25">
      <c r="B1438" s="189"/>
      <c r="C1438" s="189"/>
      <c r="D1438" s="189"/>
      <c r="E1438" s="189"/>
      <c r="F1438" s="189"/>
      <c r="G1438" s="189"/>
      <c r="H1438" s="189"/>
      <c r="I1438" s="189"/>
      <c r="J1438" s="189"/>
      <c r="K1438" s="189"/>
      <c r="L1438" s="189"/>
    </row>
    <row r="1439" spans="2:12" s="191" customFormat="1" x14ac:dyDescent="0.25">
      <c r="B1439" s="189"/>
      <c r="C1439" s="189"/>
      <c r="D1439" s="189"/>
      <c r="E1439" s="189"/>
      <c r="F1439" s="189"/>
      <c r="G1439" s="189"/>
      <c r="H1439" s="189"/>
      <c r="I1439" s="189"/>
      <c r="J1439" s="189"/>
      <c r="K1439" s="189"/>
      <c r="L1439" s="189"/>
    </row>
    <row r="1440" spans="2:12" s="191" customFormat="1" x14ac:dyDescent="0.25">
      <c r="B1440" s="189"/>
      <c r="C1440" s="189"/>
      <c r="D1440" s="189"/>
      <c r="E1440" s="189"/>
      <c r="F1440" s="189"/>
      <c r="G1440" s="189"/>
      <c r="H1440" s="189"/>
      <c r="I1440" s="189"/>
      <c r="J1440" s="189"/>
      <c r="K1440" s="189"/>
      <c r="L1440" s="189"/>
    </row>
    <row r="1441" spans="2:12" s="191" customFormat="1" x14ac:dyDescent="0.25">
      <c r="B1441" s="189"/>
      <c r="C1441" s="189"/>
      <c r="D1441" s="189"/>
      <c r="E1441" s="189"/>
      <c r="F1441" s="189"/>
      <c r="G1441" s="189"/>
      <c r="H1441" s="189"/>
      <c r="I1441" s="189"/>
      <c r="J1441" s="189"/>
      <c r="K1441" s="189"/>
      <c r="L1441" s="189"/>
    </row>
    <row r="1442" spans="2:12" s="191" customFormat="1" x14ac:dyDescent="0.25">
      <c r="B1442" s="189"/>
      <c r="C1442" s="189"/>
      <c r="D1442" s="189"/>
      <c r="E1442" s="189"/>
      <c r="F1442" s="189"/>
      <c r="G1442" s="189"/>
      <c r="H1442" s="189"/>
      <c r="I1442" s="189"/>
      <c r="J1442" s="189"/>
      <c r="K1442" s="189"/>
      <c r="L1442" s="189"/>
    </row>
    <row r="1443" spans="2:12" s="191" customFormat="1" x14ac:dyDescent="0.25">
      <c r="B1443" s="189"/>
      <c r="C1443" s="189"/>
      <c r="D1443" s="189"/>
      <c r="E1443" s="189"/>
      <c r="F1443" s="189"/>
      <c r="G1443" s="189"/>
      <c r="H1443" s="189"/>
      <c r="I1443" s="189"/>
      <c r="J1443" s="189"/>
      <c r="K1443" s="189"/>
      <c r="L1443" s="189"/>
    </row>
    <row r="1444" spans="2:12" s="191" customFormat="1" x14ac:dyDescent="0.25">
      <c r="B1444" s="189"/>
      <c r="C1444" s="189"/>
      <c r="D1444" s="189"/>
      <c r="E1444" s="189"/>
      <c r="F1444" s="189"/>
      <c r="G1444" s="189"/>
      <c r="H1444" s="189"/>
      <c r="I1444" s="189"/>
      <c r="J1444" s="189"/>
      <c r="K1444" s="189"/>
      <c r="L1444" s="189"/>
    </row>
    <row r="1445" spans="2:12" s="191" customFormat="1" x14ac:dyDescent="0.25">
      <c r="B1445" s="189"/>
      <c r="C1445" s="189"/>
      <c r="D1445" s="189"/>
      <c r="E1445" s="189"/>
      <c r="F1445" s="189"/>
      <c r="G1445" s="189"/>
      <c r="H1445" s="189"/>
      <c r="I1445" s="189"/>
      <c r="J1445" s="189"/>
      <c r="K1445" s="189"/>
      <c r="L1445" s="189"/>
    </row>
    <row r="1446" spans="2:12" s="191" customFormat="1" x14ac:dyDescent="0.25">
      <c r="B1446" s="189"/>
      <c r="C1446" s="189"/>
      <c r="D1446" s="189"/>
      <c r="E1446" s="189"/>
      <c r="F1446" s="189"/>
      <c r="G1446" s="189"/>
      <c r="H1446" s="189"/>
      <c r="I1446" s="189"/>
      <c r="J1446" s="189"/>
      <c r="K1446" s="189"/>
      <c r="L1446" s="189"/>
    </row>
    <row r="1447" spans="2:12" s="191" customFormat="1" x14ac:dyDescent="0.25">
      <c r="B1447" s="189"/>
      <c r="C1447" s="189"/>
      <c r="D1447" s="189"/>
      <c r="E1447" s="189"/>
      <c r="F1447" s="189"/>
      <c r="G1447" s="189"/>
      <c r="H1447" s="189"/>
      <c r="I1447" s="189"/>
      <c r="J1447" s="189"/>
      <c r="K1447" s="189"/>
      <c r="L1447" s="189"/>
    </row>
    <row r="1448" spans="2:12" s="191" customFormat="1" x14ac:dyDescent="0.25">
      <c r="B1448" s="189"/>
      <c r="C1448" s="189"/>
      <c r="D1448" s="189"/>
      <c r="E1448" s="189"/>
      <c r="F1448" s="189"/>
      <c r="G1448" s="189"/>
      <c r="H1448" s="189"/>
      <c r="I1448" s="189"/>
      <c r="J1448" s="189"/>
      <c r="K1448" s="189"/>
      <c r="L1448" s="189"/>
    </row>
    <row r="1449" spans="2:12" s="191" customFormat="1" x14ac:dyDescent="0.25">
      <c r="B1449" s="189"/>
      <c r="C1449" s="189"/>
      <c r="D1449" s="189"/>
      <c r="E1449" s="189"/>
      <c r="F1449" s="189"/>
      <c r="G1449" s="189"/>
      <c r="H1449" s="189"/>
      <c r="I1449" s="189"/>
      <c r="J1449" s="189"/>
      <c r="K1449" s="189"/>
      <c r="L1449" s="189"/>
    </row>
    <row r="1450" spans="2:12" s="191" customFormat="1" x14ac:dyDescent="0.25">
      <c r="B1450" s="189"/>
      <c r="C1450" s="189"/>
      <c r="D1450" s="189"/>
      <c r="E1450" s="189"/>
      <c r="F1450" s="189"/>
      <c r="G1450" s="189"/>
      <c r="H1450" s="189"/>
      <c r="I1450" s="189"/>
      <c r="J1450" s="189"/>
      <c r="K1450" s="189"/>
      <c r="L1450" s="189"/>
    </row>
    <row r="1451" spans="2:12" s="191" customFormat="1" x14ac:dyDescent="0.25">
      <c r="B1451" s="189"/>
      <c r="C1451" s="189"/>
      <c r="D1451" s="189"/>
      <c r="E1451" s="189"/>
      <c r="F1451" s="189"/>
      <c r="G1451" s="189"/>
      <c r="H1451" s="189"/>
      <c r="I1451" s="189"/>
      <c r="J1451" s="189"/>
      <c r="K1451" s="189"/>
      <c r="L1451" s="189"/>
    </row>
    <row r="1452" spans="2:12" s="191" customFormat="1" x14ac:dyDescent="0.25">
      <c r="B1452" s="189"/>
      <c r="C1452" s="189"/>
      <c r="D1452" s="189"/>
      <c r="E1452" s="189"/>
      <c r="F1452" s="189"/>
      <c r="G1452" s="189"/>
      <c r="H1452" s="189"/>
      <c r="I1452" s="189"/>
      <c r="J1452" s="189"/>
      <c r="K1452" s="189"/>
      <c r="L1452" s="189"/>
    </row>
    <row r="1453" spans="2:12" s="191" customFormat="1" x14ac:dyDescent="0.25">
      <c r="B1453" s="189"/>
      <c r="C1453" s="189"/>
      <c r="D1453" s="189"/>
      <c r="E1453" s="189"/>
      <c r="F1453" s="189"/>
      <c r="G1453" s="189"/>
      <c r="H1453" s="189"/>
      <c r="I1453" s="189"/>
      <c r="J1453" s="189"/>
      <c r="K1453" s="189"/>
      <c r="L1453" s="189"/>
    </row>
    <row r="1454" spans="2:12" s="191" customFormat="1" x14ac:dyDescent="0.25">
      <c r="B1454" s="189"/>
      <c r="C1454" s="189"/>
      <c r="D1454" s="189"/>
      <c r="E1454" s="189"/>
      <c r="F1454" s="189"/>
      <c r="G1454" s="189"/>
      <c r="H1454" s="189"/>
      <c r="I1454" s="189"/>
      <c r="J1454" s="189"/>
      <c r="K1454" s="189"/>
      <c r="L1454" s="189"/>
    </row>
    <row r="1455" spans="2:12" s="191" customFormat="1" x14ac:dyDescent="0.25">
      <c r="B1455" s="189"/>
      <c r="C1455" s="189"/>
      <c r="D1455" s="189"/>
      <c r="E1455" s="189"/>
      <c r="F1455" s="189"/>
      <c r="G1455" s="189"/>
      <c r="H1455" s="189"/>
      <c r="I1455" s="189"/>
      <c r="J1455" s="189"/>
      <c r="K1455" s="189"/>
      <c r="L1455" s="189"/>
    </row>
    <row r="1456" spans="2:12" s="191" customFormat="1" x14ac:dyDescent="0.25">
      <c r="B1456" s="189"/>
      <c r="C1456" s="189"/>
      <c r="D1456" s="189"/>
      <c r="E1456" s="189"/>
      <c r="F1456" s="189"/>
      <c r="G1456" s="189"/>
      <c r="H1456" s="189"/>
      <c r="I1456" s="189"/>
      <c r="J1456" s="189"/>
      <c r="K1456" s="189"/>
      <c r="L1456" s="189"/>
    </row>
    <row r="1457" spans="2:12" s="191" customFormat="1" x14ac:dyDescent="0.25">
      <c r="B1457" s="189"/>
      <c r="C1457" s="189"/>
      <c r="D1457" s="189"/>
      <c r="E1457" s="189"/>
      <c r="F1457" s="189"/>
      <c r="G1457" s="189"/>
      <c r="H1457" s="189"/>
      <c r="I1457" s="189"/>
      <c r="J1457" s="189"/>
      <c r="K1457" s="189"/>
      <c r="L1457" s="189"/>
    </row>
    <row r="1458" spans="2:12" s="191" customFormat="1" x14ac:dyDescent="0.25">
      <c r="B1458" s="189"/>
      <c r="C1458" s="189"/>
      <c r="D1458" s="189"/>
      <c r="E1458" s="189"/>
      <c r="F1458" s="189"/>
      <c r="G1458" s="189"/>
      <c r="H1458" s="189"/>
      <c r="I1458" s="189"/>
      <c r="J1458" s="189"/>
      <c r="K1458" s="189"/>
      <c r="L1458" s="189"/>
    </row>
    <row r="1459" spans="2:12" s="191" customFormat="1" x14ac:dyDescent="0.25">
      <c r="B1459" s="189"/>
      <c r="C1459" s="189"/>
      <c r="D1459" s="189"/>
      <c r="E1459" s="189"/>
      <c r="F1459" s="189"/>
      <c r="G1459" s="189"/>
      <c r="H1459" s="189"/>
      <c r="I1459" s="189"/>
      <c r="J1459" s="189"/>
      <c r="K1459" s="189"/>
      <c r="L1459" s="189"/>
    </row>
    <row r="1460" spans="2:12" s="191" customFormat="1" x14ac:dyDescent="0.25">
      <c r="B1460" s="189"/>
      <c r="C1460" s="189"/>
      <c r="D1460" s="189"/>
      <c r="E1460" s="189"/>
      <c r="F1460" s="189"/>
      <c r="G1460" s="189"/>
      <c r="H1460" s="189"/>
      <c r="I1460" s="189"/>
      <c r="J1460" s="189"/>
      <c r="K1460" s="189"/>
      <c r="L1460" s="189"/>
    </row>
    <row r="1461" spans="2:12" s="191" customFormat="1" x14ac:dyDescent="0.25">
      <c r="B1461" s="189"/>
      <c r="C1461" s="189"/>
      <c r="D1461" s="189"/>
      <c r="E1461" s="189"/>
      <c r="F1461" s="189"/>
      <c r="G1461" s="189"/>
      <c r="H1461" s="189"/>
      <c r="I1461" s="189"/>
      <c r="J1461" s="189"/>
      <c r="K1461" s="189"/>
      <c r="L1461" s="189"/>
    </row>
    <row r="1462" spans="2:12" s="191" customFormat="1" x14ac:dyDescent="0.25">
      <c r="B1462" s="189"/>
      <c r="C1462" s="189"/>
      <c r="D1462" s="189"/>
      <c r="E1462" s="189"/>
      <c r="F1462" s="189"/>
      <c r="G1462" s="189"/>
      <c r="H1462" s="189"/>
      <c r="I1462" s="189"/>
      <c r="J1462" s="189"/>
      <c r="K1462" s="189"/>
      <c r="L1462" s="189"/>
    </row>
    <row r="1463" spans="2:12" s="191" customFormat="1" x14ac:dyDescent="0.25">
      <c r="B1463" s="189"/>
      <c r="C1463" s="189"/>
      <c r="D1463" s="189"/>
      <c r="E1463" s="189"/>
      <c r="F1463" s="189"/>
      <c r="G1463" s="189"/>
      <c r="H1463" s="189"/>
      <c r="I1463" s="189"/>
      <c r="J1463" s="189"/>
      <c r="K1463" s="189"/>
      <c r="L1463" s="189"/>
    </row>
    <row r="1464" spans="2:12" s="191" customFormat="1" x14ac:dyDescent="0.25">
      <c r="B1464" s="189"/>
      <c r="C1464" s="189"/>
      <c r="D1464" s="189"/>
      <c r="E1464" s="189"/>
      <c r="F1464" s="189"/>
      <c r="G1464" s="189"/>
      <c r="H1464" s="189"/>
      <c r="I1464" s="189"/>
      <c r="J1464" s="189"/>
      <c r="K1464" s="189"/>
      <c r="L1464" s="189"/>
    </row>
    <row r="1465" spans="2:12" s="191" customFormat="1" x14ac:dyDescent="0.25">
      <c r="B1465" s="189"/>
      <c r="C1465" s="189"/>
      <c r="D1465" s="189"/>
      <c r="E1465" s="189"/>
      <c r="F1465" s="189"/>
      <c r="G1465" s="189"/>
      <c r="H1465" s="189"/>
      <c r="I1465" s="189"/>
      <c r="J1465" s="189"/>
      <c r="K1465" s="189"/>
      <c r="L1465" s="189"/>
    </row>
    <row r="1466" spans="2:12" s="191" customFormat="1" x14ac:dyDescent="0.25">
      <c r="B1466" s="189"/>
      <c r="C1466" s="189"/>
      <c r="D1466" s="189"/>
      <c r="E1466" s="189"/>
      <c r="F1466" s="189"/>
      <c r="G1466" s="189"/>
      <c r="H1466" s="189"/>
      <c r="I1466" s="189"/>
      <c r="J1466" s="189"/>
      <c r="K1466" s="189"/>
      <c r="L1466" s="189"/>
    </row>
    <row r="1467" spans="2:12" s="191" customFormat="1" x14ac:dyDescent="0.25">
      <c r="B1467" s="189"/>
      <c r="C1467" s="189"/>
      <c r="D1467" s="189"/>
      <c r="E1467" s="189"/>
      <c r="F1467" s="189"/>
      <c r="G1467" s="189"/>
      <c r="H1467" s="189"/>
      <c r="I1467" s="189"/>
      <c r="J1467" s="189"/>
      <c r="K1467" s="189"/>
      <c r="L1467" s="189"/>
    </row>
    <row r="1468" spans="2:12" s="191" customFormat="1" x14ac:dyDescent="0.25">
      <c r="B1468" s="189"/>
      <c r="C1468" s="189"/>
      <c r="D1468" s="189"/>
      <c r="E1468" s="189"/>
      <c r="F1468" s="189"/>
      <c r="G1468" s="189"/>
      <c r="H1468" s="189"/>
      <c r="I1468" s="189"/>
      <c r="J1468" s="189"/>
      <c r="K1468" s="189"/>
      <c r="L1468" s="189"/>
    </row>
    <row r="1469" spans="2:12" s="191" customFormat="1" x14ac:dyDescent="0.25">
      <c r="B1469" s="189"/>
      <c r="C1469" s="189"/>
      <c r="D1469" s="189"/>
      <c r="E1469" s="189"/>
      <c r="F1469" s="189"/>
      <c r="G1469" s="189"/>
      <c r="H1469" s="189"/>
      <c r="I1469" s="189"/>
      <c r="J1469" s="189"/>
      <c r="K1469" s="189"/>
      <c r="L1469" s="189"/>
    </row>
    <row r="1470" spans="2:12" s="191" customFormat="1" x14ac:dyDescent="0.25">
      <c r="B1470" s="189"/>
      <c r="C1470" s="189"/>
      <c r="D1470" s="189"/>
      <c r="E1470" s="189"/>
      <c r="F1470" s="189"/>
      <c r="G1470" s="189"/>
      <c r="H1470" s="189"/>
      <c r="I1470" s="189"/>
      <c r="J1470" s="189"/>
      <c r="K1470" s="189"/>
      <c r="L1470" s="189"/>
    </row>
    <row r="1471" spans="2:12" s="191" customFormat="1" x14ac:dyDescent="0.25">
      <c r="B1471" s="189"/>
      <c r="C1471" s="189"/>
      <c r="D1471" s="189"/>
      <c r="E1471" s="189"/>
      <c r="F1471" s="189"/>
      <c r="G1471" s="189"/>
      <c r="H1471" s="189"/>
      <c r="I1471" s="189"/>
      <c r="J1471" s="189"/>
      <c r="K1471" s="189"/>
      <c r="L1471" s="189"/>
    </row>
    <row r="1472" spans="2:12" s="191" customFormat="1" x14ac:dyDescent="0.25">
      <c r="B1472" s="189"/>
      <c r="C1472" s="189"/>
      <c r="D1472" s="189"/>
      <c r="E1472" s="189"/>
      <c r="F1472" s="189"/>
      <c r="G1472" s="189"/>
      <c r="H1472" s="189"/>
      <c r="I1472" s="189"/>
      <c r="J1472" s="189"/>
      <c r="K1472" s="189"/>
      <c r="L1472" s="189"/>
    </row>
    <row r="1473" spans="2:12" s="191" customFormat="1" x14ac:dyDescent="0.25">
      <c r="B1473" s="189"/>
      <c r="C1473" s="189"/>
      <c r="D1473" s="189"/>
      <c r="E1473" s="189"/>
      <c r="F1473" s="189"/>
      <c r="G1473" s="189"/>
      <c r="H1473" s="189"/>
      <c r="I1473" s="189"/>
      <c r="J1473" s="189"/>
      <c r="K1473" s="189"/>
      <c r="L1473" s="189"/>
    </row>
    <row r="1474" spans="2:12" s="191" customFormat="1" x14ac:dyDescent="0.25">
      <c r="B1474" s="189"/>
      <c r="C1474" s="189"/>
      <c r="D1474" s="189"/>
      <c r="E1474" s="189"/>
      <c r="F1474" s="189"/>
      <c r="G1474" s="189"/>
      <c r="H1474" s="189"/>
      <c r="I1474" s="189"/>
      <c r="J1474" s="189"/>
      <c r="K1474" s="189"/>
      <c r="L1474" s="189"/>
    </row>
    <row r="1475" spans="2:12" s="191" customFormat="1" x14ac:dyDescent="0.25">
      <c r="B1475" s="189"/>
      <c r="C1475" s="189"/>
      <c r="D1475" s="189"/>
      <c r="E1475" s="189"/>
      <c r="F1475" s="189"/>
      <c r="G1475" s="189"/>
      <c r="H1475" s="189"/>
      <c r="I1475" s="189"/>
      <c r="J1475" s="189"/>
      <c r="K1475" s="189"/>
      <c r="L1475" s="189"/>
    </row>
    <row r="1476" spans="2:12" s="191" customFormat="1" x14ac:dyDescent="0.25">
      <c r="B1476" s="189"/>
      <c r="C1476" s="189"/>
      <c r="D1476" s="189"/>
      <c r="E1476" s="189"/>
      <c r="F1476" s="189"/>
      <c r="G1476" s="189"/>
      <c r="H1476" s="189"/>
      <c r="I1476" s="189"/>
      <c r="J1476" s="189"/>
      <c r="K1476" s="189"/>
      <c r="L1476" s="189"/>
    </row>
    <row r="1477" spans="2:12" s="191" customFormat="1" x14ac:dyDescent="0.25">
      <c r="B1477" s="189"/>
      <c r="C1477" s="189"/>
      <c r="D1477" s="189"/>
      <c r="E1477" s="189"/>
      <c r="F1477" s="189"/>
      <c r="G1477" s="189"/>
      <c r="H1477" s="189"/>
      <c r="I1477" s="189"/>
      <c r="J1477" s="189"/>
      <c r="K1477" s="189"/>
      <c r="L1477" s="189"/>
    </row>
    <row r="1478" spans="2:12" s="191" customFormat="1" x14ac:dyDescent="0.25">
      <c r="B1478" s="189"/>
      <c r="C1478" s="189"/>
      <c r="D1478" s="189"/>
      <c r="E1478" s="189"/>
      <c r="F1478" s="189"/>
      <c r="G1478" s="189"/>
      <c r="H1478" s="189"/>
      <c r="I1478" s="189"/>
      <c r="J1478" s="189"/>
      <c r="K1478" s="189"/>
      <c r="L1478" s="189"/>
    </row>
    <row r="1479" spans="2:12" s="191" customFormat="1" x14ac:dyDescent="0.25">
      <c r="B1479" s="189"/>
      <c r="C1479" s="189"/>
      <c r="D1479" s="189"/>
      <c r="E1479" s="189"/>
      <c r="F1479" s="189"/>
      <c r="G1479" s="189"/>
      <c r="H1479" s="189"/>
      <c r="I1479" s="189"/>
      <c r="J1479" s="189"/>
      <c r="K1479" s="189"/>
      <c r="L1479" s="189"/>
    </row>
    <row r="1480" spans="2:12" s="191" customFormat="1" x14ac:dyDescent="0.25">
      <c r="B1480" s="189"/>
      <c r="C1480" s="189"/>
      <c r="D1480" s="189"/>
      <c r="E1480" s="189"/>
      <c r="F1480" s="189"/>
      <c r="G1480" s="189"/>
      <c r="H1480" s="189"/>
      <c r="I1480" s="189"/>
      <c r="J1480" s="189"/>
      <c r="K1480" s="189"/>
      <c r="L1480" s="189"/>
    </row>
    <row r="1481" spans="2:12" s="191" customFormat="1" x14ac:dyDescent="0.25">
      <c r="B1481" s="189"/>
      <c r="C1481" s="189"/>
      <c r="D1481" s="189"/>
      <c r="E1481" s="189"/>
      <c r="F1481" s="189"/>
      <c r="G1481" s="189"/>
      <c r="H1481" s="189"/>
      <c r="I1481" s="189"/>
      <c r="J1481" s="189"/>
      <c r="K1481" s="189"/>
      <c r="L1481" s="189"/>
    </row>
    <row r="1482" spans="2:12" s="191" customFormat="1" x14ac:dyDescent="0.25">
      <c r="B1482" s="189"/>
      <c r="C1482" s="189"/>
      <c r="D1482" s="189"/>
      <c r="E1482" s="189"/>
      <c r="F1482" s="189"/>
      <c r="G1482" s="189"/>
      <c r="H1482" s="189"/>
      <c r="I1482" s="189"/>
      <c r="J1482" s="189"/>
      <c r="K1482" s="189"/>
      <c r="L1482" s="189"/>
    </row>
    <row r="1483" spans="2:12" s="191" customFormat="1" x14ac:dyDescent="0.25">
      <c r="B1483" s="189"/>
      <c r="C1483" s="189"/>
      <c r="D1483" s="189"/>
      <c r="E1483" s="189"/>
      <c r="F1483" s="189"/>
      <c r="G1483" s="189"/>
      <c r="H1483" s="189"/>
      <c r="I1483" s="189"/>
      <c r="J1483" s="189"/>
      <c r="K1483" s="189"/>
      <c r="L1483" s="189"/>
    </row>
    <row r="1484" spans="2:12" s="191" customFormat="1" x14ac:dyDescent="0.25">
      <c r="B1484" s="189"/>
      <c r="C1484" s="189"/>
      <c r="D1484" s="189"/>
      <c r="E1484" s="189"/>
      <c r="F1484" s="189"/>
      <c r="G1484" s="189"/>
      <c r="H1484" s="189"/>
      <c r="I1484" s="189"/>
      <c r="J1484" s="189"/>
      <c r="K1484" s="189"/>
      <c r="L1484" s="189"/>
    </row>
    <row r="1485" spans="2:12" s="191" customFormat="1" x14ac:dyDescent="0.25">
      <c r="B1485" s="189"/>
      <c r="C1485" s="189"/>
      <c r="D1485" s="189"/>
      <c r="E1485" s="189"/>
      <c r="F1485" s="189"/>
      <c r="G1485" s="189"/>
      <c r="H1485" s="189"/>
      <c r="I1485" s="189"/>
      <c r="J1485" s="189"/>
      <c r="K1485" s="189"/>
      <c r="L1485" s="189"/>
    </row>
    <row r="1486" spans="2:12" s="191" customFormat="1" x14ac:dyDescent="0.25">
      <c r="B1486" s="189"/>
      <c r="C1486" s="189"/>
      <c r="D1486" s="189"/>
      <c r="E1486" s="189"/>
      <c r="F1486" s="189"/>
      <c r="G1486" s="189"/>
      <c r="H1486" s="189"/>
      <c r="I1486" s="189"/>
      <c r="J1486" s="189"/>
      <c r="K1486" s="189"/>
      <c r="L1486" s="189"/>
    </row>
    <row r="1487" spans="2:12" s="191" customFormat="1" x14ac:dyDescent="0.25">
      <c r="B1487" s="189"/>
      <c r="C1487" s="189"/>
      <c r="D1487" s="189"/>
      <c r="E1487" s="189"/>
      <c r="F1487" s="189"/>
      <c r="G1487" s="189"/>
      <c r="H1487" s="189"/>
      <c r="I1487" s="189"/>
      <c r="J1487" s="189"/>
      <c r="K1487" s="189"/>
      <c r="L1487" s="189"/>
    </row>
    <row r="1488" spans="2:12" s="191" customFormat="1" x14ac:dyDescent="0.25">
      <c r="B1488" s="189"/>
      <c r="C1488" s="189"/>
      <c r="D1488" s="189"/>
      <c r="E1488" s="189"/>
      <c r="F1488" s="189"/>
      <c r="G1488" s="189"/>
      <c r="H1488" s="189"/>
      <c r="I1488" s="189"/>
      <c r="J1488" s="189"/>
      <c r="K1488" s="189"/>
      <c r="L1488" s="189"/>
    </row>
    <row r="1489" spans="2:12" s="191" customFormat="1" x14ac:dyDescent="0.25">
      <c r="B1489" s="189"/>
      <c r="C1489" s="189"/>
      <c r="D1489" s="189"/>
      <c r="E1489" s="189"/>
      <c r="F1489" s="189"/>
      <c r="G1489" s="189"/>
      <c r="H1489" s="189"/>
      <c r="I1489" s="189"/>
      <c r="J1489" s="189"/>
      <c r="K1489" s="189"/>
      <c r="L1489" s="189"/>
    </row>
    <row r="1490" spans="2:12" s="191" customFormat="1" x14ac:dyDescent="0.25">
      <c r="B1490" s="189"/>
      <c r="C1490" s="189"/>
      <c r="D1490" s="189"/>
      <c r="E1490" s="189"/>
      <c r="F1490" s="189"/>
      <c r="G1490" s="189"/>
      <c r="H1490" s="189"/>
      <c r="I1490" s="189"/>
      <c r="J1490" s="189"/>
      <c r="K1490" s="189"/>
      <c r="L1490" s="189"/>
    </row>
    <row r="1491" spans="2:12" s="191" customFormat="1" x14ac:dyDescent="0.25">
      <c r="B1491" s="189"/>
      <c r="C1491" s="189"/>
      <c r="D1491" s="189"/>
      <c r="E1491" s="189"/>
      <c r="F1491" s="189"/>
      <c r="G1491" s="189"/>
      <c r="H1491" s="189"/>
      <c r="I1491" s="189"/>
      <c r="J1491" s="189"/>
      <c r="K1491" s="189"/>
      <c r="L1491" s="189"/>
    </row>
    <row r="1492" spans="2:12" s="191" customFormat="1" x14ac:dyDescent="0.25">
      <c r="B1492" s="189"/>
      <c r="C1492" s="189"/>
      <c r="D1492" s="189"/>
      <c r="E1492" s="189"/>
      <c r="F1492" s="189"/>
      <c r="G1492" s="189"/>
      <c r="H1492" s="189"/>
      <c r="I1492" s="189"/>
      <c r="J1492" s="189"/>
      <c r="K1492" s="189"/>
      <c r="L1492" s="189"/>
    </row>
    <row r="1493" spans="2:12" s="191" customFormat="1" x14ac:dyDescent="0.25">
      <c r="B1493" s="189"/>
      <c r="C1493" s="189"/>
      <c r="D1493" s="189"/>
      <c r="E1493" s="189"/>
      <c r="F1493" s="189"/>
      <c r="G1493" s="189"/>
      <c r="H1493" s="189"/>
      <c r="I1493" s="189"/>
      <c r="J1493" s="189"/>
      <c r="K1493" s="189"/>
      <c r="L1493" s="189"/>
    </row>
    <row r="1494" spans="2:12" s="191" customFormat="1" x14ac:dyDescent="0.25">
      <c r="B1494" s="189"/>
      <c r="C1494" s="189"/>
      <c r="D1494" s="189"/>
      <c r="E1494" s="189"/>
      <c r="F1494" s="189"/>
      <c r="G1494" s="189"/>
      <c r="H1494" s="189"/>
      <c r="I1494" s="189"/>
      <c r="J1494" s="189"/>
      <c r="K1494" s="189"/>
      <c r="L1494" s="189"/>
    </row>
    <row r="1495" spans="2:12" s="191" customFormat="1" x14ac:dyDescent="0.25">
      <c r="B1495" s="189"/>
      <c r="C1495" s="189"/>
      <c r="D1495" s="189"/>
      <c r="E1495" s="189"/>
      <c r="F1495" s="189"/>
      <c r="G1495" s="189"/>
      <c r="H1495" s="189"/>
      <c r="I1495" s="189"/>
      <c r="J1495" s="189"/>
      <c r="K1495" s="189"/>
      <c r="L1495" s="189"/>
    </row>
    <row r="1496" spans="2:12" s="191" customFormat="1" x14ac:dyDescent="0.25">
      <c r="B1496" s="189"/>
      <c r="C1496" s="189"/>
      <c r="D1496" s="189"/>
      <c r="E1496" s="189"/>
      <c r="F1496" s="189"/>
      <c r="G1496" s="189"/>
      <c r="H1496" s="189"/>
      <c r="I1496" s="189"/>
      <c r="J1496" s="189"/>
      <c r="K1496" s="189"/>
      <c r="L1496" s="189"/>
    </row>
    <row r="1497" spans="2:12" s="191" customFormat="1" x14ac:dyDescent="0.25">
      <c r="B1497" s="189"/>
      <c r="C1497" s="189"/>
      <c r="D1497" s="189"/>
      <c r="E1497" s="189"/>
      <c r="F1497" s="189"/>
      <c r="G1497" s="189"/>
      <c r="H1497" s="189"/>
      <c r="I1497" s="189"/>
      <c r="J1497" s="189"/>
      <c r="K1497" s="189"/>
      <c r="L1497" s="189"/>
    </row>
    <row r="1498" spans="2:12" s="191" customFormat="1" x14ac:dyDescent="0.25">
      <c r="B1498" s="189"/>
      <c r="C1498" s="189"/>
      <c r="D1498" s="189"/>
      <c r="E1498" s="189"/>
      <c r="F1498" s="189"/>
      <c r="G1498" s="189"/>
      <c r="H1498" s="189"/>
      <c r="I1498" s="189"/>
      <c r="J1498" s="189"/>
      <c r="K1498" s="189"/>
      <c r="L1498" s="189"/>
    </row>
    <row r="1499" spans="2:12" s="191" customFormat="1" x14ac:dyDescent="0.25">
      <c r="B1499" s="189"/>
      <c r="C1499" s="189"/>
      <c r="D1499" s="189"/>
      <c r="E1499" s="189"/>
      <c r="F1499" s="189"/>
      <c r="G1499" s="189"/>
      <c r="H1499" s="189"/>
      <c r="I1499" s="189"/>
      <c r="J1499" s="189"/>
      <c r="K1499" s="189"/>
      <c r="L1499" s="189"/>
    </row>
    <row r="1500" spans="2:12" s="191" customFormat="1" x14ac:dyDescent="0.25">
      <c r="B1500" s="189"/>
      <c r="C1500" s="189"/>
      <c r="D1500" s="189"/>
      <c r="E1500" s="189"/>
      <c r="F1500" s="189"/>
      <c r="G1500" s="189"/>
      <c r="H1500" s="189"/>
      <c r="I1500" s="189"/>
      <c r="J1500" s="189"/>
      <c r="K1500" s="189"/>
      <c r="L1500" s="189"/>
    </row>
    <row r="1501" spans="2:12" s="191" customFormat="1" x14ac:dyDescent="0.25">
      <c r="B1501" s="189"/>
      <c r="C1501" s="189"/>
      <c r="D1501" s="189"/>
      <c r="E1501" s="189"/>
      <c r="F1501" s="189"/>
      <c r="G1501" s="189"/>
      <c r="H1501" s="189"/>
      <c r="I1501" s="189"/>
      <c r="J1501" s="189"/>
      <c r="K1501" s="189"/>
      <c r="L1501" s="189"/>
    </row>
    <row r="1502" spans="2:12" s="191" customFormat="1" x14ac:dyDescent="0.25">
      <c r="B1502" s="189"/>
      <c r="C1502" s="189"/>
      <c r="D1502" s="189"/>
      <c r="E1502" s="189"/>
      <c r="F1502" s="189"/>
      <c r="G1502" s="189"/>
      <c r="H1502" s="189"/>
      <c r="I1502" s="189"/>
      <c r="J1502" s="189"/>
      <c r="K1502" s="189"/>
      <c r="L1502" s="189"/>
    </row>
    <row r="1503" spans="2:12" s="191" customFormat="1" x14ac:dyDescent="0.25">
      <c r="B1503" s="189"/>
      <c r="C1503" s="189"/>
      <c r="D1503" s="189"/>
      <c r="E1503" s="189"/>
      <c r="F1503" s="189"/>
      <c r="G1503" s="189"/>
      <c r="H1503" s="189"/>
      <c r="I1503" s="189"/>
      <c r="J1503" s="189"/>
      <c r="K1503" s="189"/>
      <c r="L1503" s="189"/>
    </row>
    <row r="1504" spans="2:12" s="191" customFormat="1" x14ac:dyDescent="0.25">
      <c r="B1504" s="189"/>
      <c r="C1504" s="189"/>
      <c r="D1504" s="189"/>
      <c r="E1504" s="189"/>
      <c r="F1504" s="189"/>
      <c r="G1504" s="189"/>
      <c r="H1504" s="189"/>
      <c r="I1504" s="189"/>
      <c r="J1504" s="189"/>
      <c r="K1504" s="189"/>
      <c r="L1504" s="189"/>
    </row>
    <row r="1505" spans="2:12" s="191" customFormat="1" x14ac:dyDescent="0.25">
      <c r="B1505" s="189"/>
      <c r="C1505" s="189"/>
      <c r="D1505" s="189"/>
      <c r="E1505" s="189"/>
      <c r="F1505" s="189"/>
      <c r="G1505" s="189"/>
      <c r="H1505" s="189"/>
      <c r="I1505" s="189"/>
      <c r="J1505" s="189"/>
      <c r="K1505" s="189"/>
      <c r="L1505" s="189"/>
    </row>
    <row r="1506" spans="2:12" s="191" customFormat="1" x14ac:dyDescent="0.25">
      <c r="B1506" s="189"/>
      <c r="C1506" s="189"/>
      <c r="D1506" s="189"/>
      <c r="E1506" s="189"/>
      <c r="F1506" s="189"/>
      <c r="G1506" s="189"/>
      <c r="H1506" s="189"/>
      <c r="I1506" s="189"/>
      <c r="J1506" s="189"/>
      <c r="K1506" s="189"/>
      <c r="L1506" s="189"/>
    </row>
    <row r="1507" spans="2:12" s="191" customFormat="1" x14ac:dyDescent="0.25">
      <c r="B1507" s="189"/>
      <c r="C1507" s="189"/>
      <c r="D1507" s="189"/>
      <c r="E1507" s="189"/>
      <c r="F1507" s="189"/>
      <c r="G1507" s="189"/>
      <c r="H1507" s="189"/>
      <c r="I1507" s="189"/>
      <c r="J1507" s="189"/>
      <c r="K1507" s="189"/>
      <c r="L1507" s="189"/>
    </row>
    <row r="1508" spans="2:12" s="191" customFormat="1" x14ac:dyDescent="0.25">
      <c r="B1508" s="189"/>
      <c r="C1508" s="189"/>
      <c r="D1508" s="189"/>
      <c r="E1508" s="189"/>
      <c r="F1508" s="189"/>
      <c r="G1508" s="189"/>
      <c r="H1508" s="189"/>
      <c r="I1508" s="189"/>
      <c r="J1508" s="189"/>
      <c r="K1508" s="189"/>
      <c r="L1508" s="189"/>
    </row>
    <row r="1509" spans="2:12" s="191" customFormat="1" x14ac:dyDescent="0.25">
      <c r="B1509" s="189"/>
      <c r="C1509" s="189"/>
      <c r="D1509" s="189"/>
      <c r="E1509" s="189"/>
      <c r="F1509" s="189"/>
      <c r="G1509" s="189"/>
      <c r="H1509" s="189"/>
      <c r="I1509" s="189"/>
      <c r="J1509" s="189"/>
      <c r="K1509" s="189"/>
      <c r="L1509" s="189"/>
    </row>
    <row r="1510" spans="2:12" s="191" customFormat="1" x14ac:dyDescent="0.25">
      <c r="B1510" s="189"/>
      <c r="C1510" s="189"/>
      <c r="D1510" s="189"/>
      <c r="E1510" s="189"/>
      <c r="F1510" s="189"/>
      <c r="G1510" s="189"/>
      <c r="H1510" s="189"/>
      <c r="I1510" s="189"/>
      <c r="J1510" s="189"/>
      <c r="K1510" s="189"/>
      <c r="L1510" s="189"/>
    </row>
    <row r="1511" spans="2:12" s="191" customFormat="1" x14ac:dyDescent="0.25">
      <c r="B1511" s="189"/>
      <c r="C1511" s="189"/>
      <c r="D1511" s="189"/>
      <c r="E1511" s="189"/>
      <c r="F1511" s="189"/>
      <c r="G1511" s="189"/>
      <c r="H1511" s="189"/>
      <c r="I1511" s="189"/>
      <c r="J1511" s="189"/>
      <c r="K1511" s="189"/>
      <c r="L1511" s="189"/>
    </row>
    <row r="1512" spans="2:12" s="191" customFormat="1" x14ac:dyDescent="0.25">
      <c r="B1512" s="189"/>
      <c r="C1512" s="189"/>
      <c r="D1512" s="189"/>
      <c r="E1512" s="189"/>
      <c r="F1512" s="189"/>
      <c r="G1512" s="189"/>
      <c r="H1512" s="189"/>
      <c r="I1512" s="189"/>
      <c r="J1512" s="189"/>
      <c r="K1512" s="189"/>
      <c r="L1512" s="189"/>
    </row>
    <row r="1513" spans="2:12" s="191" customFormat="1" x14ac:dyDescent="0.25">
      <c r="B1513" s="189"/>
      <c r="C1513" s="189"/>
      <c r="D1513" s="189"/>
      <c r="E1513" s="189"/>
      <c r="F1513" s="189"/>
      <c r="G1513" s="189"/>
      <c r="H1513" s="189"/>
      <c r="I1513" s="189"/>
      <c r="J1513" s="189"/>
      <c r="K1513" s="189"/>
      <c r="L1513" s="189"/>
    </row>
    <row r="1514" spans="2:12" s="191" customFormat="1" x14ac:dyDescent="0.25">
      <c r="B1514" s="189"/>
      <c r="C1514" s="189"/>
      <c r="D1514" s="189"/>
      <c r="E1514" s="189"/>
      <c r="F1514" s="189"/>
      <c r="G1514" s="189"/>
      <c r="H1514" s="189"/>
      <c r="I1514" s="189"/>
      <c r="J1514" s="189"/>
      <c r="K1514" s="189"/>
      <c r="L1514" s="189"/>
    </row>
    <row r="1515" spans="2:12" s="191" customFormat="1" x14ac:dyDescent="0.25">
      <c r="B1515" s="189"/>
      <c r="C1515" s="189"/>
      <c r="D1515" s="189"/>
      <c r="E1515" s="189"/>
      <c r="F1515" s="189"/>
      <c r="G1515" s="189"/>
      <c r="H1515" s="189"/>
      <c r="I1515" s="189"/>
      <c r="J1515" s="189"/>
      <c r="K1515" s="189"/>
      <c r="L1515" s="189"/>
    </row>
    <row r="1516" spans="2:12" s="191" customFormat="1" x14ac:dyDescent="0.25">
      <c r="B1516" s="189"/>
      <c r="C1516" s="189"/>
      <c r="D1516" s="189"/>
      <c r="E1516" s="189"/>
      <c r="F1516" s="189"/>
      <c r="G1516" s="189"/>
      <c r="H1516" s="189"/>
      <c r="I1516" s="189"/>
      <c r="J1516" s="189"/>
      <c r="K1516" s="189"/>
      <c r="L1516" s="189"/>
    </row>
    <row r="1517" spans="2:12" s="191" customFormat="1" x14ac:dyDescent="0.25">
      <c r="B1517" s="189"/>
      <c r="C1517" s="189"/>
      <c r="D1517" s="189"/>
      <c r="E1517" s="189"/>
      <c r="F1517" s="189"/>
      <c r="G1517" s="189"/>
      <c r="H1517" s="189"/>
      <c r="I1517" s="189"/>
      <c r="J1517" s="189"/>
      <c r="K1517" s="189"/>
      <c r="L1517" s="189"/>
    </row>
    <row r="1518" spans="2:12" s="191" customFormat="1" x14ac:dyDescent="0.25">
      <c r="B1518" s="189"/>
      <c r="C1518" s="189"/>
      <c r="D1518" s="189"/>
      <c r="E1518" s="189"/>
      <c r="F1518" s="189"/>
      <c r="G1518" s="189"/>
      <c r="H1518" s="189"/>
      <c r="I1518" s="189"/>
      <c r="J1518" s="189"/>
      <c r="K1518" s="189"/>
      <c r="L1518" s="189"/>
    </row>
    <row r="1519" spans="2:12" s="191" customFormat="1" x14ac:dyDescent="0.25">
      <c r="B1519" s="189"/>
      <c r="C1519" s="189"/>
      <c r="D1519" s="189"/>
      <c r="E1519" s="189"/>
      <c r="F1519" s="189"/>
      <c r="G1519" s="189"/>
      <c r="H1519" s="189"/>
      <c r="I1519" s="189"/>
      <c r="J1519" s="189"/>
      <c r="K1519" s="189"/>
      <c r="L1519" s="189"/>
    </row>
    <row r="1520" spans="2:12" s="191" customFormat="1" x14ac:dyDescent="0.25">
      <c r="B1520" s="189"/>
      <c r="C1520" s="189"/>
      <c r="D1520" s="189"/>
      <c r="E1520" s="189"/>
      <c r="F1520" s="189"/>
      <c r="G1520" s="189"/>
      <c r="H1520" s="189"/>
      <c r="I1520" s="189"/>
      <c r="J1520" s="189"/>
      <c r="K1520" s="189"/>
      <c r="L1520" s="189"/>
    </row>
    <row r="1521" spans="2:12" s="191" customFormat="1" x14ac:dyDescent="0.25">
      <c r="B1521" s="189"/>
      <c r="C1521" s="189"/>
      <c r="D1521" s="189"/>
      <c r="E1521" s="189"/>
      <c r="F1521" s="189"/>
      <c r="G1521" s="189"/>
      <c r="H1521" s="189"/>
      <c r="I1521" s="189"/>
      <c r="J1521" s="189"/>
      <c r="K1521" s="189"/>
      <c r="L1521" s="189"/>
    </row>
    <row r="1522" spans="2:12" s="191" customFormat="1" x14ac:dyDescent="0.25">
      <c r="B1522" s="189"/>
      <c r="C1522" s="189"/>
      <c r="D1522" s="189"/>
      <c r="E1522" s="189"/>
      <c r="F1522" s="189"/>
      <c r="G1522" s="189"/>
      <c r="H1522" s="189"/>
      <c r="I1522" s="189"/>
      <c r="J1522" s="189"/>
      <c r="K1522" s="189"/>
      <c r="L1522" s="189"/>
    </row>
    <row r="1523" spans="2:12" s="191" customFormat="1" x14ac:dyDescent="0.25">
      <c r="B1523" s="189"/>
      <c r="C1523" s="189"/>
      <c r="D1523" s="189"/>
      <c r="E1523" s="189"/>
      <c r="F1523" s="189"/>
      <c r="G1523" s="189"/>
      <c r="H1523" s="189"/>
      <c r="I1523" s="189"/>
      <c r="J1523" s="189"/>
      <c r="K1523" s="189"/>
      <c r="L1523" s="189"/>
    </row>
    <row r="1524" spans="2:12" s="191" customFormat="1" x14ac:dyDescent="0.25">
      <c r="B1524" s="189"/>
      <c r="C1524" s="189"/>
      <c r="D1524" s="189"/>
      <c r="E1524" s="189"/>
      <c r="F1524" s="189"/>
      <c r="G1524" s="189"/>
      <c r="H1524" s="189"/>
      <c r="I1524" s="189"/>
      <c r="J1524" s="189"/>
      <c r="K1524" s="189"/>
      <c r="L1524" s="189"/>
    </row>
    <row r="1525" spans="2:12" s="191" customFormat="1" x14ac:dyDescent="0.25">
      <c r="B1525" s="189"/>
      <c r="C1525" s="189"/>
      <c r="D1525" s="189"/>
      <c r="E1525" s="189"/>
      <c r="F1525" s="189"/>
      <c r="G1525" s="189"/>
      <c r="H1525" s="189"/>
      <c r="I1525" s="189"/>
      <c r="J1525" s="189"/>
      <c r="K1525" s="189"/>
      <c r="L1525" s="189"/>
    </row>
    <row r="1526" spans="2:12" s="191" customFormat="1" x14ac:dyDescent="0.25">
      <c r="B1526" s="189"/>
      <c r="C1526" s="189"/>
      <c r="D1526" s="189"/>
      <c r="E1526" s="189"/>
      <c r="F1526" s="189"/>
      <c r="G1526" s="189"/>
      <c r="H1526" s="189"/>
      <c r="I1526" s="189"/>
      <c r="J1526" s="189"/>
      <c r="K1526" s="189"/>
      <c r="L1526" s="189"/>
    </row>
    <row r="1527" spans="2:12" s="191" customFormat="1" x14ac:dyDescent="0.25">
      <c r="B1527" s="189"/>
      <c r="C1527" s="189"/>
      <c r="D1527" s="189"/>
      <c r="E1527" s="189"/>
      <c r="F1527" s="189"/>
      <c r="G1527" s="189"/>
      <c r="H1527" s="189"/>
      <c r="I1527" s="189"/>
      <c r="J1527" s="189"/>
      <c r="K1527" s="189"/>
      <c r="L1527" s="189"/>
    </row>
    <row r="1528" spans="2:12" s="191" customFormat="1" x14ac:dyDescent="0.25">
      <c r="B1528" s="189"/>
      <c r="C1528" s="189"/>
      <c r="D1528" s="189"/>
      <c r="E1528" s="189"/>
      <c r="F1528" s="189"/>
      <c r="G1528" s="189"/>
      <c r="H1528" s="189"/>
      <c r="I1528" s="189"/>
      <c r="J1528" s="189"/>
      <c r="K1528" s="189"/>
      <c r="L1528" s="189"/>
    </row>
    <row r="1529" spans="2:12" s="191" customFormat="1" x14ac:dyDescent="0.25">
      <c r="B1529" s="189"/>
      <c r="C1529" s="189"/>
      <c r="D1529" s="189"/>
      <c r="E1529" s="189"/>
      <c r="F1529" s="189"/>
      <c r="G1529" s="189"/>
      <c r="H1529" s="189"/>
      <c r="I1529" s="189"/>
      <c r="J1529" s="189"/>
      <c r="K1529" s="189"/>
      <c r="L1529" s="189"/>
    </row>
    <row r="1530" spans="2:12" s="191" customFormat="1" x14ac:dyDescent="0.25">
      <c r="B1530" s="189"/>
      <c r="C1530" s="189"/>
      <c r="D1530" s="189"/>
      <c r="E1530" s="189"/>
      <c r="F1530" s="189"/>
      <c r="G1530" s="189"/>
      <c r="H1530" s="189"/>
      <c r="I1530" s="189"/>
      <c r="J1530" s="189"/>
      <c r="K1530" s="189"/>
      <c r="L1530" s="189"/>
    </row>
    <row r="1531" spans="2:12" s="191" customFormat="1" x14ac:dyDescent="0.25">
      <c r="B1531" s="189"/>
      <c r="C1531" s="189"/>
      <c r="D1531" s="189"/>
      <c r="E1531" s="189"/>
      <c r="F1531" s="189"/>
      <c r="G1531" s="189"/>
      <c r="H1531" s="189"/>
      <c r="I1531" s="189"/>
      <c r="J1531" s="189"/>
      <c r="K1531" s="189"/>
      <c r="L1531" s="189"/>
    </row>
    <row r="1532" spans="2:12" s="191" customFormat="1" x14ac:dyDescent="0.25">
      <c r="B1532" s="189"/>
      <c r="C1532" s="189"/>
      <c r="D1532" s="189"/>
      <c r="E1532" s="189"/>
      <c r="F1532" s="189"/>
      <c r="G1532" s="189"/>
      <c r="H1532" s="189"/>
      <c r="I1532" s="189"/>
      <c r="J1532" s="189"/>
      <c r="K1532" s="189"/>
      <c r="L1532" s="189"/>
    </row>
    <row r="1533" spans="2:12" s="191" customFormat="1" x14ac:dyDescent="0.25">
      <c r="B1533" s="189"/>
      <c r="C1533" s="189"/>
      <c r="D1533" s="189"/>
      <c r="E1533" s="189"/>
      <c r="F1533" s="189"/>
      <c r="G1533" s="189"/>
      <c r="H1533" s="189"/>
      <c r="I1533" s="189"/>
      <c r="J1533" s="189"/>
      <c r="K1533" s="189"/>
      <c r="L1533" s="189"/>
    </row>
    <row r="1534" spans="2:12" s="191" customFormat="1" x14ac:dyDescent="0.25">
      <c r="B1534" s="189"/>
      <c r="C1534" s="189"/>
      <c r="D1534" s="189"/>
      <c r="E1534" s="189"/>
      <c r="F1534" s="189"/>
      <c r="G1534" s="189"/>
      <c r="H1534" s="189"/>
      <c r="I1534" s="189"/>
      <c r="J1534" s="189"/>
      <c r="K1534" s="189"/>
      <c r="L1534" s="189"/>
    </row>
    <row r="1535" spans="2:12" s="191" customFormat="1" x14ac:dyDescent="0.25">
      <c r="B1535" s="189"/>
      <c r="C1535" s="189"/>
      <c r="D1535" s="189"/>
      <c r="E1535" s="189"/>
      <c r="F1535" s="189"/>
      <c r="G1535" s="189"/>
      <c r="H1535" s="189"/>
      <c r="I1535" s="189"/>
      <c r="J1535" s="189"/>
      <c r="K1535" s="189"/>
      <c r="L1535" s="189"/>
    </row>
    <row r="1536" spans="2:12" s="191" customFormat="1" x14ac:dyDescent="0.25">
      <c r="B1536" s="189"/>
      <c r="C1536" s="189"/>
      <c r="D1536" s="189"/>
      <c r="E1536" s="189"/>
      <c r="F1536" s="189"/>
      <c r="G1536" s="189"/>
      <c r="H1536" s="189"/>
      <c r="I1536" s="189"/>
      <c r="J1536" s="189"/>
      <c r="K1536" s="189"/>
      <c r="L1536" s="189"/>
    </row>
    <row r="1537" spans="2:12" s="191" customFormat="1" x14ac:dyDescent="0.25">
      <c r="B1537" s="189"/>
      <c r="C1537" s="189"/>
      <c r="D1537" s="189"/>
      <c r="E1537" s="189"/>
      <c r="F1537" s="189"/>
      <c r="G1537" s="189"/>
      <c r="H1537" s="189"/>
      <c r="I1537" s="189"/>
      <c r="J1537" s="189"/>
      <c r="K1537" s="189"/>
      <c r="L1537" s="189"/>
    </row>
    <row r="1538" spans="2:12" s="191" customFormat="1" x14ac:dyDescent="0.25">
      <c r="B1538" s="189"/>
      <c r="C1538" s="189"/>
      <c r="D1538" s="189"/>
      <c r="E1538" s="189"/>
      <c r="F1538" s="189"/>
      <c r="G1538" s="189"/>
      <c r="H1538" s="189"/>
      <c r="I1538" s="189"/>
      <c r="J1538" s="189"/>
      <c r="K1538" s="189"/>
      <c r="L1538" s="189"/>
    </row>
    <row r="1539" spans="2:12" s="191" customFormat="1" x14ac:dyDescent="0.25">
      <c r="B1539" s="189"/>
      <c r="C1539" s="189"/>
      <c r="D1539" s="189"/>
      <c r="E1539" s="189"/>
      <c r="F1539" s="189"/>
      <c r="G1539" s="189"/>
      <c r="H1539" s="189"/>
      <c r="I1539" s="189"/>
      <c r="J1539" s="189"/>
      <c r="K1539" s="189"/>
      <c r="L1539" s="189"/>
    </row>
    <row r="1540" spans="2:12" s="191" customFormat="1" x14ac:dyDescent="0.25">
      <c r="B1540" s="189"/>
      <c r="C1540" s="189"/>
      <c r="D1540" s="189"/>
      <c r="E1540" s="189"/>
      <c r="F1540" s="189"/>
      <c r="G1540" s="189"/>
      <c r="H1540" s="189"/>
      <c r="I1540" s="189"/>
      <c r="J1540" s="189"/>
      <c r="K1540" s="189"/>
      <c r="L1540" s="189"/>
    </row>
    <row r="1541" spans="2:12" s="191" customFormat="1" x14ac:dyDescent="0.25">
      <c r="B1541" s="189"/>
      <c r="C1541" s="189"/>
      <c r="D1541" s="189"/>
      <c r="E1541" s="189"/>
      <c r="F1541" s="189"/>
      <c r="G1541" s="189"/>
      <c r="H1541" s="189"/>
      <c r="I1541" s="189"/>
      <c r="J1541" s="189"/>
      <c r="K1541" s="189"/>
      <c r="L1541" s="189"/>
    </row>
    <row r="1542" spans="2:12" s="191" customFormat="1" x14ac:dyDescent="0.25">
      <c r="B1542" s="189"/>
      <c r="C1542" s="189"/>
      <c r="D1542" s="189"/>
      <c r="E1542" s="189"/>
      <c r="F1542" s="189"/>
      <c r="G1542" s="189"/>
      <c r="H1542" s="189"/>
      <c r="I1542" s="189"/>
      <c r="J1542" s="189"/>
      <c r="K1542" s="189"/>
      <c r="L1542" s="189"/>
    </row>
    <row r="1543" spans="2:12" s="191" customFormat="1" x14ac:dyDescent="0.25">
      <c r="B1543" s="189"/>
      <c r="C1543" s="189"/>
      <c r="D1543" s="189"/>
      <c r="E1543" s="189"/>
      <c r="F1543" s="189"/>
      <c r="G1543" s="189"/>
      <c r="H1543" s="189"/>
      <c r="I1543" s="189"/>
      <c r="J1543" s="189"/>
      <c r="K1543" s="189"/>
      <c r="L1543" s="189"/>
    </row>
    <row r="1544" spans="2:12" s="191" customFormat="1" x14ac:dyDescent="0.25">
      <c r="B1544" s="189"/>
      <c r="C1544" s="189"/>
      <c r="D1544" s="189"/>
      <c r="E1544" s="189"/>
      <c r="F1544" s="189"/>
      <c r="G1544" s="189"/>
      <c r="H1544" s="189"/>
      <c r="I1544" s="189"/>
      <c r="J1544" s="189"/>
      <c r="K1544" s="189"/>
      <c r="L1544" s="189"/>
    </row>
    <row r="1545" spans="2:12" s="191" customFormat="1" x14ac:dyDescent="0.25">
      <c r="B1545" s="189"/>
      <c r="C1545" s="189"/>
      <c r="D1545" s="189"/>
      <c r="E1545" s="189"/>
      <c r="F1545" s="189"/>
      <c r="G1545" s="189"/>
      <c r="H1545" s="189"/>
      <c r="I1545" s="189"/>
      <c r="J1545" s="189"/>
      <c r="K1545" s="189"/>
      <c r="L1545" s="189"/>
    </row>
    <row r="1546" spans="2:12" s="191" customFormat="1" x14ac:dyDescent="0.25">
      <c r="B1546" s="189"/>
      <c r="C1546" s="189"/>
      <c r="D1546" s="189"/>
      <c r="E1546" s="189"/>
      <c r="F1546" s="189"/>
      <c r="G1546" s="189"/>
      <c r="H1546" s="189"/>
      <c r="I1546" s="189"/>
      <c r="J1546" s="189"/>
      <c r="K1546" s="189"/>
      <c r="L1546" s="189"/>
    </row>
    <row r="1547" spans="2:12" s="191" customFormat="1" x14ac:dyDescent="0.25">
      <c r="B1547" s="189"/>
      <c r="C1547" s="189"/>
      <c r="D1547" s="189"/>
      <c r="E1547" s="189"/>
      <c r="F1547" s="189"/>
      <c r="G1547" s="189"/>
      <c r="H1547" s="189"/>
      <c r="I1547" s="189"/>
      <c r="J1547" s="189"/>
      <c r="K1547" s="189"/>
      <c r="L1547" s="189"/>
    </row>
    <row r="1548" spans="2:12" s="191" customFormat="1" x14ac:dyDescent="0.25">
      <c r="B1548" s="189"/>
      <c r="C1548" s="189"/>
      <c r="D1548" s="189"/>
      <c r="E1548" s="189"/>
      <c r="F1548" s="189"/>
      <c r="G1548" s="189"/>
      <c r="H1548" s="189"/>
      <c r="I1548" s="189"/>
      <c r="J1548" s="189"/>
      <c r="K1548" s="189"/>
      <c r="L1548" s="189"/>
    </row>
    <row r="1549" spans="2:12" s="191" customFormat="1" x14ac:dyDescent="0.25">
      <c r="B1549" s="189"/>
      <c r="C1549" s="189"/>
      <c r="D1549" s="189"/>
      <c r="E1549" s="189"/>
      <c r="F1549" s="189"/>
      <c r="G1549" s="189"/>
      <c r="H1549" s="189"/>
      <c r="I1549" s="189"/>
      <c r="J1549" s="189"/>
      <c r="K1549" s="189"/>
      <c r="L1549" s="189"/>
    </row>
    <row r="1550" spans="2:12" s="191" customFormat="1" x14ac:dyDescent="0.25">
      <c r="B1550" s="189"/>
      <c r="C1550" s="189"/>
      <c r="D1550" s="189"/>
      <c r="E1550" s="189"/>
      <c r="F1550" s="189"/>
      <c r="G1550" s="189"/>
      <c r="H1550" s="189"/>
      <c r="I1550" s="189"/>
      <c r="J1550" s="189"/>
      <c r="K1550" s="189"/>
      <c r="L1550" s="189"/>
    </row>
    <row r="1551" spans="2:12" s="191" customFormat="1" x14ac:dyDescent="0.25">
      <c r="B1551" s="189"/>
      <c r="C1551" s="189"/>
      <c r="D1551" s="189"/>
      <c r="E1551" s="189"/>
      <c r="F1551" s="189"/>
      <c r="G1551" s="189"/>
      <c r="H1551" s="189"/>
      <c r="I1551" s="189"/>
      <c r="J1551" s="189"/>
      <c r="K1551" s="189"/>
      <c r="L1551" s="189"/>
    </row>
    <row r="1552" spans="2:12" s="191" customFormat="1" x14ac:dyDescent="0.25">
      <c r="B1552" s="189"/>
      <c r="C1552" s="189"/>
      <c r="D1552" s="189"/>
      <c r="E1552" s="189"/>
      <c r="F1552" s="189"/>
      <c r="G1552" s="189"/>
      <c r="H1552" s="189"/>
      <c r="I1552" s="189"/>
      <c r="J1552" s="189"/>
      <c r="K1552" s="189"/>
      <c r="L1552" s="189"/>
    </row>
    <row r="1553" spans="2:12" s="191" customFormat="1" x14ac:dyDescent="0.25">
      <c r="B1553" s="189"/>
      <c r="C1553" s="189"/>
      <c r="D1553" s="189"/>
      <c r="E1553" s="189"/>
      <c r="F1553" s="189"/>
      <c r="G1553" s="189"/>
      <c r="H1553" s="189"/>
      <c r="I1553" s="189"/>
      <c r="J1553" s="189"/>
      <c r="K1553" s="189"/>
      <c r="L1553" s="189"/>
    </row>
    <row r="1554" spans="2:12" s="191" customFormat="1" x14ac:dyDescent="0.25">
      <c r="B1554" s="189"/>
      <c r="C1554" s="189"/>
      <c r="D1554" s="189"/>
      <c r="E1554" s="189"/>
      <c r="F1554" s="189"/>
      <c r="G1554" s="189"/>
      <c r="H1554" s="189"/>
      <c r="I1554" s="189"/>
      <c r="J1554" s="189"/>
      <c r="K1554" s="189"/>
      <c r="L1554" s="189"/>
    </row>
    <row r="1555" spans="2:12" s="191" customFormat="1" x14ac:dyDescent="0.25">
      <c r="B1555" s="189"/>
      <c r="C1555" s="189"/>
      <c r="D1555" s="189"/>
      <c r="E1555" s="189"/>
      <c r="F1555" s="189"/>
      <c r="G1555" s="189"/>
      <c r="H1555" s="189"/>
      <c r="I1555" s="189"/>
      <c r="J1555" s="189"/>
      <c r="K1555" s="189"/>
      <c r="L1555" s="189"/>
    </row>
    <row r="1556" spans="2:12" s="191" customFormat="1" x14ac:dyDescent="0.25">
      <c r="B1556" s="189"/>
      <c r="C1556" s="189"/>
      <c r="D1556" s="189"/>
      <c r="E1556" s="189"/>
      <c r="F1556" s="189"/>
      <c r="G1556" s="189"/>
      <c r="H1556" s="189"/>
      <c r="I1556" s="189"/>
      <c r="J1556" s="189"/>
      <c r="K1556" s="189"/>
      <c r="L1556" s="189"/>
    </row>
    <row r="1557" spans="2:12" s="191" customFormat="1" x14ac:dyDescent="0.25">
      <c r="B1557" s="189"/>
      <c r="C1557" s="189"/>
      <c r="D1557" s="189"/>
      <c r="E1557" s="189"/>
      <c r="F1557" s="189"/>
      <c r="G1557" s="189"/>
      <c r="H1557" s="189"/>
      <c r="I1557" s="189"/>
      <c r="J1557" s="189"/>
      <c r="K1557" s="189"/>
      <c r="L1557" s="189"/>
    </row>
    <row r="1558" spans="2:12" s="191" customFormat="1" x14ac:dyDescent="0.25">
      <c r="B1558" s="189"/>
      <c r="C1558" s="189"/>
      <c r="D1558" s="189"/>
      <c r="E1558" s="189"/>
      <c r="F1558" s="189"/>
      <c r="G1558" s="189"/>
      <c r="H1558" s="189"/>
      <c r="I1558" s="189"/>
      <c r="J1558" s="189"/>
      <c r="K1558" s="189"/>
      <c r="L1558" s="189"/>
    </row>
    <row r="1559" spans="2:12" s="191" customFormat="1" x14ac:dyDescent="0.25">
      <c r="B1559" s="189"/>
      <c r="C1559" s="189"/>
      <c r="D1559" s="189"/>
      <c r="E1559" s="189"/>
      <c r="F1559" s="189"/>
      <c r="G1559" s="189"/>
      <c r="H1559" s="189"/>
      <c r="I1559" s="189"/>
      <c r="J1559" s="189"/>
      <c r="K1559" s="189"/>
      <c r="L1559" s="189"/>
    </row>
    <row r="1560" spans="2:12" s="191" customFormat="1" x14ac:dyDescent="0.25">
      <c r="B1560" s="189"/>
      <c r="C1560" s="189"/>
      <c r="D1560" s="189"/>
      <c r="E1560" s="189"/>
      <c r="F1560" s="189"/>
      <c r="G1560" s="189"/>
      <c r="H1560" s="189"/>
      <c r="I1560" s="189"/>
      <c r="J1560" s="189"/>
      <c r="K1560" s="189"/>
      <c r="L1560" s="189"/>
    </row>
    <row r="1561" spans="2:12" s="191" customFormat="1" x14ac:dyDescent="0.25">
      <c r="B1561" s="189"/>
      <c r="C1561" s="189"/>
      <c r="D1561" s="189"/>
      <c r="E1561" s="189"/>
      <c r="F1561" s="189"/>
      <c r="G1561" s="189"/>
      <c r="H1561" s="189"/>
      <c r="I1561" s="189"/>
      <c r="J1561" s="189"/>
      <c r="K1561" s="189"/>
      <c r="L1561" s="189"/>
    </row>
    <row r="1562" spans="2:12" s="191" customFormat="1" x14ac:dyDescent="0.25">
      <c r="B1562" s="189"/>
      <c r="C1562" s="189"/>
      <c r="D1562" s="189"/>
      <c r="E1562" s="189"/>
      <c r="F1562" s="189"/>
      <c r="G1562" s="189"/>
      <c r="H1562" s="189"/>
      <c r="I1562" s="189"/>
      <c r="J1562" s="189"/>
      <c r="K1562" s="189"/>
      <c r="L1562" s="189"/>
    </row>
    <row r="1563" spans="2:12" s="191" customFormat="1" x14ac:dyDescent="0.25">
      <c r="B1563" s="189"/>
      <c r="C1563" s="189"/>
      <c r="D1563" s="189"/>
      <c r="E1563" s="189"/>
      <c r="F1563" s="189"/>
      <c r="G1563" s="189"/>
      <c r="H1563" s="189"/>
      <c r="I1563" s="189"/>
      <c r="J1563" s="189"/>
      <c r="K1563" s="189"/>
      <c r="L1563" s="189"/>
    </row>
    <row r="1564" spans="2:12" s="191" customFormat="1" x14ac:dyDescent="0.25">
      <c r="B1564" s="189"/>
      <c r="C1564" s="189"/>
      <c r="D1564" s="189"/>
      <c r="E1564" s="189"/>
      <c r="F1564" s="189"/>
      <c r="G1564" s="189"/>
      <c r="H1564" s="189"/>
      <c r="I1564" s="189"/>
      <c r="J1564" s="189"/>
      <c r="K1564" s="189"/>
      <c r="L1564" s="189"/>
    </row>
    <row r="1565" spans="2:12" s="191" customFormat="1" x14ac:dyDescent="0.25">
      <c r="B1565" s="189"/>
      <c r="C1565" s="189"/>
      <c r="D1565" s="189"/>
      <c r="E1565" s="189"/>
      <c r="F1565" s="189"/>
      <c r="G1565" s="189"/>
      <c r="H1565" s="189"/>
      <c r="I1565" s="189"/>
      <c r="J1565" s="189"/>
      <c r="K1565" s="189"/>
      <c r="L1565" s="189"/>
    </row>
    <row r="1566" spans="2:12" s="191" customFormat="1" x14ac:dyDescent="0.25">
      <c r="B1566" s="189"/>
      <c r="C1566" s="189"/>
      <c r="D1566" s="189"/>
      <c r="E1566" s="189"/>
      <c r="F1566" s="189"/>
      <c r="G1566" s="189"/>
      <c r="H1566" s="189"/>
      <c r="I1566" s="189"/>
      <c r="J1566" s="189"/>
      <c r="K1566" s="189"/>
      <c r="L1566" s="189"/>
    </row>
    <row r="1567" spans="2:12" s="191" customFormat="1" x14ac:dyDescent="0.25">
      <c r="B1567" s="189"/>
      <c r="C1567" s="189"/>
      <c r="D1567" s="189"/>
      <c r="E1567" s="189"/>
      <c r="F1567" s="189"/>
      <c r="G1567" s="189"/>
      <c r="H1567" s="189"/>
      <c r="I1567" s="189"/>
      <c r="J1567" s="189"/>
      <c r="K1567" s="189"/>
      <c r="L1567" s="189"/>
    </row>
    <row r="1568" spans="2:12" s="191" customFormat="1" x14ac:dyDescent="0.25">
      <c r="B1568" s="189"/>
      <c r="C1568" s="189"/>
      <c r="D1568" s="189"/>
      <c r="E1568" s="189"/>
      <c r="F1568" s="189"/>
      <c r="G1568" s="189"/>
      <c r="H1568" s="189"/>
      <c r="I1568" s="189"/>
      <c r="J1568" s="189"/>
      <c r="K1568" s="189"/>
      <c r="L1568" s="189"/>
    </row>
    <row r="1569" spans="2:12" s="191" customFormat="1" x14ac:dyDescent="0.25">
      <c r="B1569" s="189"/>
      <c r="C1569" s="189"/>
      <c r="D1569" s="189"/>
      <c r="E1569" s="189"/>
      <c r="F1569" s="189"/>
      <c r="G1569" s="189"/>
      <c r="H1569" s="189"/>
      <c r="I1569" s="189"/>
      <c r="J1569" s="189"/>
      <c r="K1569" s="189"/>
      <c r="L1569" s="189"/>
    </row>
    <row r="1570" spans="2:12" s="191" customFormat="1" x14ac:dyDescent="0.25">
      <c r="B1570" s="189"/>
      <c r="C1570" s="189"/>
      <c r="D1570" s="189"/>
      <c r="E1570" s="189"/>
      <c r="F1570" s="189"/>
      <c r="G1570" s="189"/>
      <c r="H1570" s="189"/>
      <c r="I1570" s="189"/>
      <c r="J1570" s="189"/>
      <c r="K1570" s="189"/>
      <c r="L1570" s="189"/>
    </row>
    <row r="1571" spans="2:12" s="191" customFormat="1" x14ac:dyDescent="0.25">
      <c r="B1571" s="189"/>
      <c r="C1571" s="189"/>
      <c r="D1571" s="189"/>
      <c r="E1571" s="189"/>
      <c r="F1571" s="189"/>
      <c r="G1571" s="189"/>
      <c r="H1571" s="189"/>
      <c r="I1571" s="189"/>
      <c r="J1571" s="189"/>
      <c r="K1571" s="189"/>
      <c r="L1571" s="189"/>
    </row>
    <row r="1572" spans="2:12" s="191" customFormat="1" x14ac:dyDescent="0.25">
      <c r="B1572" s="189"/>
      <c r="C1572" s="189"/>
      <c r="D1572" s="189"/>
      <c r="E1572" s="189"/>
      <c r="F1572" s="189"/>
      <c r="G1572" s="189"/>
      <c r="H1572" s="189"/>
      <c r="I1572" s="189"/>
      <c r="J1572" s="189"/>
      <c r="K1572" s="189"/>
      <c r="L1572" s="189"/>
    </row>
    <row r="1573" spans="2:12" s="191" customFormat="1" x14ac:dyDescent="0.25">
      <c r="B1573" s="189"/>
      <c r="C1573" s="189"/>
      <c r="D1573" s="189"/>
      <c r="E1573" s="189"/>
      <c r="F1573" s="189"/>
      <c r="G1573" s="189"/>
      <c r="H1573" s="189"/>
      <c r="I1573" s="189"/>
      <c r="J1573" s="189"/>
      <c r="K1573" s="189"/>
      <c r="L1573" s="189"/>
    </row>
    <row r="1574" spans="2:12" s="191" customFormat="1" x14ac:dyDescent="0.25">
      <c r="B1574" s="189"/>
      <c r="C1574" s="189"/>
      <c r="D1574" s="189"/>
      <c r="E1574" s="189"/>
      <c r="F1574" s="189"/>
      <c r="G1574" s="189"/>
      <c r="H1574" s="189"/>
      <c r="I1574" s="189"/>
      <c r="J1574" s="189"/>
      <c r="K1574" s="189"/>
      <c r="L1574" s="189"/>
    </row>
    <row r="1575" spans="2:12" s="191" customFormat="1" x14ac:dyDescent="0.25">
      <c r="B1575" s="189"/>
      <c r="C1575" s="189"/>
      <c r="D1575" s="189"/>
      <c r="E1575" s="189"/>
      <c r="F1575" s="189"/>
      <c r="G1575" s="189"/>
      <c r="H1575" s="189"/>
      <c r="I1575" s="189"/>
      <c r="J1575" s="189"/>
      <c r="K1575" s="189"/>
      <c r="L1575" s="189"/>
    </row>
    <row r="1576" spans="2:12" s="191" customFormat="1" x14ac:dyDescent="0.25">
      <c r="B1576" s="189"/>
      <c r="C1576" s="189"/>
      <c r="D1576" s="189"/>
      <c r="E1576" s="189"/>
      <c r="F1576" s="189"/>
      <c r="G1576" s="189"/>
      <c r="H1576" s="189"/>
      <c r="I1576" s="189"/>
      <c r="J1576" s="189"/>
      <c r="K1576" s="189"/>
      <c r="L1576" s="189"/>
    </row>
    <row r="1577" spans="2:12" s="191" customFormat="1" x14ac:dyDescent="0.25">
      <c r="B1577" s="189"/>
      <c r="C1577" s="189"/>
      <c r="D1577" s="189"/>
      <c r="E1577" s="189"/>
      <c r="F1577" s="189"/>
      <c r="G1577" s="189"/>
      <c r="H1577" s="189"/>
      <c r="I1577" s="189"/>
      <c r="J1577" s="189"/>
      <c r="K1577" s="189"/>
      <c r="L1577" s="189"/>
    </row>
    <row r="1578" spans="2:12" s="191" customFormat="1" x14ac:dyDescent="0.25">
      <c r="B1578" s="189"/>
      <c r="C1578" s="189"/>
      <c r="D1578" s="189"/>
      <c r="E1578" s="189"/>
      <c r="F1578" s="189"/>
      <c r="G1578" s="189"/>
      <c r="H1578" s="189"/>
      <c r="I1578" s="189"/>
      <c r="J1578" s="189"/>
      <c r="K1578" s="189"/>
      <c r="L1578" s="189"/>
    </row>
    <row r="1579" spans="2:12" s="191" customFormat="1" x14ac:dyDescent="0.25">
      <c r="B1579" s="189"/>
      <c r="C1579" s="189"/>
      <c r="D1579" s="189"/>
      <c r="E1579" s="189"/>
      <c r="F1579" s="189"/>
      <c r="G1579" s="189"/>
      <c r="H1579" s="189"/>
      <c r="I1579" s="189"/>
      <c r="J1579" s="189"/>
      <c r="K1579" s="189"/>
      <c r="L1579" s="189"/>
    </row>
    <row r="1580" spans="2:12" s="191" customFormat="1" x14ac:dyDescent="0.25">
      <c r="B1580" s="189"/>
      <c r="C1580" s="189"/>
      <c r="D1580" s="189"/>
      <c r="E1580" s="189"/>
      <c r="F1580" s="189"/>
      <c r="G1580" s="189"/>
      <c r="H1580" s="189"/>
      <c r="I1580" s="189"/>
      <c r="J1580" s="189"/>
      <c r="K1580" s="189"/>
      <c r="L1580" s="189"/>
    </row>
    <row r="1581" spans="2:12" s="191" customFormat="1" x14ac:dyDescent="0.25">
      <c r="B1581" s="189"/>
      <c r="C1581" s="189"/>
      <c r="D1581" s="189"/>
      <c r="E1581" s="189"/>
      <c r="F1581" s="189"/>
      <c r="G1581" s="189"/>
      <c r="H1581" s="189"/>
      <c r="I1581" s="189"/>
      <c r="J1581" s="189"/>
      <c r="K1581" s="189"/>
      <c r="L1581" s="189"/>
    </row>
    <row r="1582" spans="2:12" s="191" customFormat="1" x14ac:dyDescent="0.25">
      <c r="B1582" s="189"/>
      <c r="C1582" s="189"/>
      <c r="D1582" s="189"/>
      <c r="E1582" s="189"/>
      <c r="F1582" s="189"/>
      <c r="G1582" s="189"/>
      <c r="H1582" s="189"/>
      <c r="I1582" s="189"/>
      <c r="J1582" s="189"/>
      <c r="K1582" s="189"/>
      <c r="L1582" s="189"/>
    </row>
    <row r="1583" spans="2:12" s="191" customFormat="1" x14ac:dyDescent="0.25">
      <c r="B1583" s="189"/>
      <c r="C1583" s="189"/>
      <c r="D1583" s="189"/>
      <c r="E1583" s="189"/>
      <c r="F1583" s="189"/>
      <c r="G1583" s="189"/>
      <c r="H1583" s="189"/>
      <c r="I1583" s="189"/>
      <c r="J1583" s="189"/>
      <c r="K1583" s="189"/>
      <c r="L1583" s="189"/>
    </row>
    <row r="1584" spans="2:12" s="191" customFormat="1" x14ac:dyDescent="0.25">
      <c r="B1584" s="189"/>
      <c r="C1584" s="189"/>
      <c r="D1584" s="189"/>
      <c r="E1584" s="189"/>
      <c r="F1584" s="189"/>
      <c r="G1584" s="189"/>
      <c r="H1584" s="189"/>
      <c r="I1584" s="189"/>
      <c r="J1584" s="189"/>
      <c r="K1584" s="189"/>
      <c r="L1584" s="189"/>
    </row>
    <row r="1585" spans="2:12" s="191" customFormat="1" x14ac:dyDescent="0.25">
      <c r="B1585" s="189"/>
      <c r="C1585" s="189"/>
      <c r="D1585" s="189"/>
      <c r="E1585" s="189"/>
      <c r="F1585" s="189"/>
      <c r="G1585" s="189"/>
      <c r="H1585" s="189"/>
      <c r="I1585" s="189"/>
      <c r="J1585" s="189"/>
      <c r="K1585" s="189"/>
      <c r="L1585" s="189"/>
    </row>
    <row r="1586" spans="2:12" s="191" customFormat="1" x14ac:dyDescent="0.25">
      <c r="B1586" s="189"/>
      <c r="C1586" s="189"/>
      <c r="D1586" s="189"/>
      <c r="E1586" s="189"/>
      <c r="F1586" s="189"/>
      <c r="G1586" s="189"/>
      <c r="H1586" s="189"/>
      <c r="I1586" s="189"/>
      <c r="J1586" s="189"/>
      <c r="K1586" s="189"/>
      <c r="L1586" s="189"/>
    </row>
    <row r="1587" spans="2:12" s="191" customFormat="1" x14ac:dyDescent="0.25">
      <c r="B1587" s="189"/>
      <c r="C1587" s="189"/>
      <c r="D1587" s="189"/>
      <c r="E1587" s="189"/>
      <c r="F1587" s="189"/>
      <c r="G1587" s="189"/>
      <c r="H1587" s="189"/>
      <c r="I1587" s="189"/>
      <c r="J1587" s="189"/>
      <c r="K1587" s="189"/>
      <c r="L1587" s="189"/>
    </row>
    <row r="1588" spans="2:12" s="191" customFormat="1" x14ac:dyDescent="0.25">
      <c r="B1588" s="189"/>
      <c r="C1588" s="189"/>
      <c r="D1588" s="189"/>
      <c r="E1588" s="189"/>
      <c r="F1588" s="189"/>
      <c r="G1588" s="189"/>
      <c r="H1588" s="189"/>
      <c r="I1588" s="189"/>
      <c r="J1588" s="189"/>
      <c r="K1588" s="189"/>
      <c r="L1588" s="189"/>
    </row>
    <row r="1589" spans="2:12" s="191" customFormat="1" x14ac:dyDescent="0.25">
      <c r="B1589" s="189"/>
      <c r="C1589" s="189"/>
      <c r="D1589" s="189"/>
      <c r="E1589" s="189"/>
      <c r="F1589" s="189"/>
      <c r="G1589" s="189"/>
      <c r="H1589" s="189"/>
      <c r="I1589" s="189"/>
      <c r="J1589" s="189"/>
      <c r="K1589" s="189"/>
      <c r="L1589" s="189"/>
    </row>
    <row r="1590" spans="2:12" s="191" customFormat="1" x14ac:dyDescent="0.25">
      <c r="B1590" s="189"/>
      <c r="C1590" s="189"/>
      <c r="D1590" s="189"/>
      <c r="E1590" s="189"/>
      <c r="F1590" s="189"/>
      <c r="G1590" s="189"/>
      <c r="H1590" s="189"/>
      <c r="I1590" s="189"/>
      <c r="J1590" s="189"/>
      <c r="K1590" s="189"/>
      <c r="L1590" s="189"/>
    </row>
    <row r="1591" spans="2:12" s="191" customFormat="1" x14ac:dyDescent="0.25">
      <c r="B1591" s="189"/>
      <c r="C1591" s="189"/>
      <c r="D1591" s="189"/>
      <c r="E1591" s="189"/>
      <c r="F1591" s="189"/>
      <c r="G1591" s="189"/>
      <c r="H1591" s="189"/>
      <c r="I1591" s="189"/>
      <c r="J1591" s="189"/>
      <c r="K1591" s="189"/>
      <c r="L1591" s="189"/>
    </row>
    <row r="1592" spans="2:12" s="191" customFormat="1" x14ac:dyDescent="0.25">
      <c r="B1592" s="189"/>
      <c r="C1592" s="189"/>
      <c r="D1592" s="189"/>
      <c r="E1592" s="189"/>
      <c r="F1592" s="189"/>
      <c r="G1592" s="189"/>
      <c r="H1592" s="189"/>
      <c r="I1592" s="189"/>
      <c r="J1592" s="189"/>
      <c r="K1592" s="189"/>
      <c r="L1592" s="189"/>
    </row>
    <row r="1593" spans="2:12" s="191" customFormat="1" x14ac:dyDescent="0.25">
      <c r="B1593" s="189"/>
      <c r="C1593" s="189"/>
      <c r="D1593" s="189"/>
      <c r="E1593" s="189"/>
      <c r="F1593" s="189"/>
      <c r="G1593" s="189"/>
      <c r="H1593" s="189"/>
      <c r="I1593" s="189"/>
      <c r="J1593" s="189"/>
      <c r="K1593" s="189"/>
      <c r="L1593" s="189"/>
    </row>
    <row r="1594" spans="2:12" s="191" customFormat="1" x14ac:dyDescent="0.25">
      <c r="B1594" s="189"/>
      <c r="C1594" s="189"/>
      <c r="D1594" s="189"/>
      <c r="E1594" s="189"/>
      <c r="F1594" s="189"/>
      <c r="G1594" s="189"/>
      <c r="H1594" s="189"/>
      <c r="I1594" s="189"/>
      <c r="J1594" s="189"/>
      <c r="K1594" s="189"/>
      <c r="L1594" s="189"/>
    </row>
    <row r="1595" spans="2:12" s="191" customFormat="1" x14ac:dyDescent="0.25">
      <c r="B1595" s="189"/>
      <c r="C1595" s="189"/>
      <c r="D1595" s="189"/>
      <c r="E1595" s="189"/>
      <c r="F1595" s="189"/>
      <c r="G1595" s="189"/>
      <c r="H1595" s="189"/>
      <c r="I1595" s="189"/>
      <c r="J1595" s="189"/>
      <c r="K1595" s="189"/>
      <c r="L1595" s="189"/>
    </row>
    <row r="1596" spans="2:12" s="191" customFormat="1" x14ac:dyDescent="0.25">
      <c r="B1596" s="189"/>
      <c r="C1596" s="189"/>
      <c r="D1596" s="189"/>
      <c r="E1596" s="189"/>
      <c r="F1596" s="189"/>
      <c r="G1596" s="189"/>
      <c r="H1596" s="189"/>
      <c r="I1596" s="189"/>
      <c r="J1596" s="189"/>
      <c r="K1596" s="189"/>
      <c r="L1596" s="189"/>
    </row>
    <row r="1597" spans="2:12" s="191" customFormat="1" x14ac:dyDescent="0.25">
      <c r="B1597" s="189"/>
      <c r="C1597" s="189"/>
      <c r="D1597" s="189"/>
      <c r="E1597" s="189"/>
      <c r="F1597" s="189"/>
      <c r="G1597" s="189"/>
      <c r="H1597" s="189"/>
      <c r="I1597" s="189"/>
      <c r="J1597" s="189"/>
      <c r="K1597" s="189"/>
      <c r="L1597" s="189"/>
    </row>
    <row r="1598" spans="2:12" s="191" customFormat="1" x14ac:dyDescent="0.25">
      <c r="B1598" s="189"/>
      <c r="C1598" s="189"/>
      <c r="D1598" s="189"/>
      <c r="E1598" s="189"/>
      <c r="F1598" s="189"/>
      <c r="G1598" s="189"/>
      <c r="H1598" s="189"/>
      <c r="I1598" s="189"/>
      <c r="J1598" s="189"/>
      <c r="K1598" s="189"/>
      <c r="L1598" s="189"/>
    </row>
    <row r="1599" spans="2:12" s="191" customFormat="1" x14ac:dyDescent="0.25">
      <c r="B1599" s="189"/>
      <c r="C1599" s="189"/>
      <c r="D1599" s="189"/>
      <c r="E1599" s="189"/>
      <c r="F1599" s="189"/>
      <c r="G1599" s="189"/>
      <c r="H1599" s="189"/>
      <c r="I1599" s="189"/>
      <c r="J1599" s="189"/>
      <c r="K1599" s="189"/>
      <c r="L1599" s="189"/>
    </row>
    <row r="1600" spans="2:12" s="191" customFormat="1" x14ac:dyDescent="0.25">
      <c r="B1600" s="189"/>
      <c r="C1600" s="189"/>
      <c r="D1600" s="189"/>
      <c r="E1600" s="189"/>
      <c r="F1600" s="189"/>
      <c r="G1600" s="189"/>
      <c r="H1600" s="189"/>
      <c r="I1600" s="189"/>
      <c r="J1600" s="189"/>
      <c r="K1600" s="189"/>
      <c r="L1600" s="189"/>
    </row>
    <row r="1601" spans="2:12" s="191" customFormat="1" x14ac:dyDescent="0.25">
      <c r="B1601" s="189"/>
      <c r="C1601" s="189"/>
      <c r="D1601" s="189"/>
      <c r="E1601" s="189"/>
      <c r="F1601" s="189"/>
      <c r="G1601" s="189"/>
      <c r="H1601" s="189"/>
      <c r="I1601" s="189"/>
      <c r="J1601" s="189"/>
      <c r="K1601" s="189"/>
      <c r="L1601" s="189"/>
    </row>
    <row r="1602" spans="2:12" s="191" customFormat="1" x14ac:dyDescent="0.25">
      <c r="B1602" s="189"/>
      <c r="C1602" s="189"/>
      <c r="D1602" s="189"/>
      <c r="E1602" s="189"/>
      <c r="F1602" s="189"/>
      <c r="G1602" s="189"/>
      <c r="H1602" s="189"/>
      <c r="I1602" s="189"/>
      <c r="J1602" s="189"/>
      <c r="K1602" s="189"/>
      <c r="L1602" s="189"/>
    </row>
    <row r="1603" spans="2:12" s="191" customFormat="1" x14ac:dyDescent="0.25">
      <c r="B1603" s="189"/>
      <c r="C1603" s="189"/>
      <c r="D1603" s="189"/>
      <c r="E1603" s="189"/>
      <c r="F1603" s="189"/>
      <c r="G1603" s="189"/>
      <c r="H1603" s="189"/>
      <c r="I1603" s="189"/>
      <c r="J1603" s="189"/>
      <c r="K1603" s="189"/>
      <c r="L1603" s="189"/>
    </row>
    <row r="1604" spans="2:12" s="191" customFormat="1" x14ac:dyDescent="0.25">
      <c r="B1604" s="189"/>
      <c r="C1604" s="189"/>
      <c r="D1604" s="189"/>
      <c r="E1604" s="189"/>
      <c r="F1604" s="189"/>
      <c r="G1604" s="189"/>
      <c r="H1604" s="189"/>
      <c r="I1604" s="189"/>
      <c r="J1604" s="189"/>
      <c r="K1604" s="189"/>
      <c r="L1604" s="189"/>
    </row>
    <row r="1605" spans="2:12" s="191" customFormat="1" x14ac:dyDescent="0.25">
      <c r="B1605" s="189"/>
      <c r="C1605" s="189"/>
      <c r="D1605" s="189"/>
      <c r="E1605" s="189"/>
      <c r="F1605" s="189"/>
      <c r="G1605" s="189"/>
      <c r="H1605" s="189"/>
      <c r="I1605" s="189"/>
      <c r="J1605" s="189"/>
      <c r="K1605" s="189"/>
      <c r="L1605" s="189"/>
    </row>
    <row r="1606" spans="2:12" s="191" customFormat="1" x14ac:dyDescent="0.25">
      <c r="B1606" s="189"/>
      <c r="C1606" s="189"/>
      <c r="D1606" s="189"/>
      <c r="E1606" s="189"/>
      <c r="F1606" s="189"/>
      <c r="G1606" s="189"/>
      <c r="H1606" s="189"/>
      <c r="I1606" s="189"/>
      <c r="J1606" s="189"/>
      <c r="K1606" s="189"/>
      <c r="L1606" s="189"/>
    </row>
    <row r="1607" spans="2:12" s="191" customFormat="1" x14ac:dyDescent="0.25">
      <c r="B1607" s="189"/>
      <c r="C1607" s="189"/>
      <c r="D1607" s="189"/>
      <c r="E1607" s="189"/>
      <c r="F1607" s="189"/>
      <c r="G1607" s="189"/>
      <c r="H1607" s="189"/>
      <c r="I1607" s="189"/>
      <c r="J1607" s="189"/>
      <c r="K1607" s="189"/>
      <c r="L1607" s="189"/>
    </row>
    <row r="1608" spans="2:12" s="191" customFormat="1" x14ac:dyDescent="0.25">
      <c r="B1608" s="189"/>
      <c r="C1608" s="189"/>
      <c r="D1608" s="189"/>
      <c r="E1608" s="189"/>
      <c r="F1608" s="189"/>
      <c r="G1608" s="189"/>
      <c r="H1608" s="189"/>
      <c r="I1608" s="189"/>
      <c r="J1608" s="189"/>
      <c r="K1608" s="189"/>
      <c r="L1608" s="189"/>
    </row>
    <row r="1609" spans="2:12" s="191" customFormat="1" x14ac:dyDescent="0.25">
      <c r="B1609" s="189"/>
      <c r="C1609" s="189"/>
      <c r="D1609" s="189"/>
      <c r="E1609" s="189"/>
      <c r="F1609" s="189"/>
      <c r="G1609" s="189"/>
      <c r="H1609" s="189"/>
      <c r="I1609" s="189"/>
      <c r="J1609" s="189"/>
      <c r="K1609" s="189"/>
      <c r="L1609" s="189"/>
    </row>
    <row r="1610" spans="2:12" s="191" customFormat="1" x14ac:dyDescent="0.25">
      <c r="B1610" s="189"/>
      <c r="C1610" s="189"/>
      <c r="D1610" s="189"/>
      <c r="E1610" s="189"/>
      <c r="F1610" s="189"/>
      <c r="G1610" s="189"/>
      <c r="H1610" s="189"/>
      <c r="I1610" s="189"/>
      <c r="J1610" s="189"/>
      <c r="K1610" s="189"/>
      <c r="L1610" s="189"/>
    </row>
    <row r="1611" spans="2:12" s="191" customFormat="1" x14ac:dyDescent="0.25">
      <c r="B1611" s="189"/>
      <c r="C1611" s="189"/>
      <c r="D1611" s="189"/>
      <c r="E1611" s="189"/>
      <c r="F1611" s="189"/>
      <c r="G1611" s="189"/>
      <c r="H1611" s="189"/>
      <c r="I1611" s="189"/>
      <c r="J1611" s="189"/>
      <c r="K1611" s="189"/>
      <c r="L1611" s="189"/>
    </row>
    <row r="1612" spans="2:12" s="191" customFormat="1" x14ac:dyDescent="0.25">
      <c r="B1612" s="189"/>
      <c r="C1612" s="189"/>
      <c r="D1612" s="189"/>
      <c r="E1612" s="189"/>
      <c r="F1612" s="189"/>
      <c r="G1612" s="189"/>
      <c r="H1612" s="189"/>
      <c r="I1612" s="189"/>
      <c r="J1612" s="189"/>
      <c r="K1612" s="189"/>
      <c r="L1612" s="189"/>
    </row>
    <row r="1613" spans="2:12" s="191" customFormat="1" x14ac:dyDescent="0.25">
      <c r="B1613" s="189"/>
      <c r="C1613" s="189"/>
      <c r="D1613" s="189"/>
      <c r="E1613" s="189"/>
      <c r="F1613" s="189"/>
      <c r="G1613" s="189"/>
      <c r="H1613" s="189"/>
      <c r="I1613" s="189"/>
      <c r="J1613" s="189"/>
      <c r="K1613" s="189"/>
      <c r="L1613" s="189"/>
    </row>
    <row r="1614" spans="2:12" s="191" customFormat="1" x14ac:dyDescent="0.25">
      <c r="B1614" s="189"/>
      <c r="C1614" s="189"/>
      <c r="D1614" s="189"/>
      <c r="E1614" s="189"/>
      <c r="F1614" s="189"/>
      <c r="G1614" s="189"/>
      <c r="H1614" s="189"/>
      <c r="I1614" s="189"/>
      <c r="J1614" s="189"/>
      <c r="K1614" s="189"/>
      <c r="L1614" s="189"/>
    </row>
    <row r="1615" spans="2:12" s="191" customFormat="1" x14ac:dyDescent="0.25">
      <c r="B1615" s="189"/>
      <c r="C1615" s="189"/>
      <c r="D1615" s="189"/>
      <c r="E1615" s="189"/>
      <c r="F1615" s="189"/>
      <c r="G1615" s="189"/>
      <c r="H1615" s="189"/>
      <c r="I1615" s="189"/>
      <c r="J1615" s="189"/>
      <c r="K1615" s="189"/>
      <c r="L1615" s="189"/>
    </row>
    <row r="1616" spans="2:12" s="191" customFormat="1" x14ac:dyDescent="0.25">
      <c r="B1616" s="189"/>
      <c r="C1616" s="189"/>
      <c r="D1616" s="189"/>
      <c r="E1616" s="189"/>
      <c r="F1616" s="189"/>
      <c r="G1616" s="189"/>
      <c r="H1616" s="189"/>
      <c r="I1616" s="189"/>
      <c r="J1616" s="189"/>
      <c r="K1616" s="189"/>
      <c r="L1616" s="189"/>
    </row>
    <row r="1617" spans="2:12" s="191" customFormat="1" x14ac:dyDescent="0.25">
      <c r="B1617" s="189"/>
      <c r="C1617" s="189"/>
      <c r="D1617" s="189"/>
      <c r="E1617" s="189"/>
      <c r="F1617" s="189"/>
      <c r="G1617" s="189"/>
      <c r="H1617" s="189"/>
      <c r="I1617" s="189"/>
      <c r="J1617" s="189"/>
      <c r="K1617" s="189"/>
      <c r="L1617" s="189"/>
    </row>
    <row r="1618" spans="2:12" s="191" customFormat="1" x14ac:dyDescent="0.25">
      <c r="B1618" s="189"/>
      <c r="C1618" s="189"/>
      <c r="D1618" s="189"/>
      <c r="E1618" s="189"/>
      <c r="F1618" s="189"/>
      <c r="G1618" s="189"/>
      <c r="H1618" s="189"/>
      <c r="I1618" s="189"/>
      <c r="J1618" s="189"/>
      <c r="K1618" s="189"/>
      <c r="L1618" s="189"/>
    </row>
    <row r="1619" spans="2:12" s="191" customFormat="1" x14ac:dyDescent="0.25">
      <c r="B1619" s="189"/>
      <c r="C1619" s="189"/>
      <c r="D1619" s="189"/>
      <c r="E1619" s="189"/>
      <c r="F1619" s="189"/>
      <c r="G1619" s="189"/>
      <c r="H1619" s="189"/>
      <c r="I1619" s="189"/>
      <c r="J1619" s="189"/>
      <c r="K1619" s="189"/>
      <c r="L1619" s="189"/>
    </row>
    <row r="1620" spans="2:12" s="191" customFormat="1" x14ac:dyDescent="0.25">
      <c r="B1620" s="189"/>
      <c r="C1620" s="189"/>
      <c r="D1620" s="189"/>
      <c r="E1620" s="189"/>
      <c r="F1620" s="189"/>
      <c r="G1620" s="189"/>
      <c r="H1620" s="189"/>
      <c r="I1620" s="189"/>
      <c r="J1620" s="189"/>
      <c r="K1620" s="189"/>
      <c r="L1620" s="189"/>
    </row>
    <row r="1621" spans="2:12" s="191" customFormat="1" x14ac:dyDescent="0.25">
      <c r="B1621" s="189"/>
      <c r="C1621" s="189"/>
      <c r="D1621" s="189"/>
      <c r="E1621" s="189"/>
      <c r="F1621" s="189"/>
      <c r="G1621" s="189"/>
      <c r="H1621" s="189"/>
      <c r="I1621" s="189"/>
      <c r="J1621" s="189"/>
      <c r="K1621" s="189"/>
      <c r="L1621" s="189"/>
    </row>
    <row r="1622" spans="2:12" s="191" customFormat="1" x14ac:dyDescent="0.25">
      <c r="B1622" s="189"/>
      <c r="C1622" s="189"/>
      <c r="D1622" s="189"/>
      <c r="E1622" s="189"/>
      <c r="F1622" s="189"/>
      <c r="G1622" s="189"/>
      <c r="H1622" s="189"/>
      <c r="I1622" s="189"/>
      <c r="J1622" s="189"/>
      <c r="K1622" s="189"/>
      <c r="L1622" s="189"/>
    </row>
    <row r="1623" spans="2:12" s="191" customFormat="1" x14ac:dyDescent="0.25">
      <c r="B1623" s="189"/>
      <c r="C1623" s="189"/>
      <c r="D1623" s="189"/>
      <c r="E1623" s="189"/>
      <c r="F1623" s="189"/>
      <c r="G1623" s="189"/>
      <c r="H1623" s="189"/>
      <c r="I1623" s="189"/>
      <c r="J1623" s="189"/>
      <c r="K1623" s="189"/>
      <c r="L1623" s="189"/>
    </row>
    <row r="1624" spans="2:12" s="191" customFormat="1" x14ac:dyDescent="0.25">
      <c r="B1624" s="189"/>
      <c r="C1624" s="189"/>
      <c r="D1624" s="189"/>
      <c r="E1624" s="189"/>
      <c r="F1624" s="189"/>
      <c r="G1624" s="189"/>
      <c r="H1624" s="189"/>
      <c r="I1624" s="189"/>
      <c r="J1624" s="189"/>
      <c r="K1624" s="189"/>
      <c r="L1624" s="189"/>
    </row>
    <row r="1625" spans="2:12" s="191" customFormat="1" x14ac:dyDescent="0.25">
      <c r="B1625" s="189"/>
      <c r="C1625" s="189"/>
      <c r="D1625" s="189"/>
      <c r="E1625" s="189"/>
      <c r="F1625" s="189"/>
      <c r="G1625" s="189"/>
      <c r="H1625" s="189"/>
      <c r="I1625" s="189"/>
      <c r="J1625" s="189"/>
      <c r="K1625" s="189"/>
      <c r="L1625" s="189"/>
    </row>
    <row r="1626" spans="2:12" s="191" customFormat="1" x14ac:dyDescent="0.25">
      <c r="B1626" s="189"/>
      <c r="C1626" s="189"/>
      <c r="D1626" s="189"/>
      <c r="E1626" s="189"/>
      <c r="F1626" s="189"/>
      <c r="G1626" s="189"/>
      <c r="H1626" s="189"/>
      <c r="I1626" s="189"/>
      <c r="J1626" s="189"/>
      <c r="K1626" s="189"/>
      <c r="L1626" s="189"/>
    </row>
    <row r="1627" spans="2:12" s="191" customFormat="1" x14ac:dyDescent="0.25">
      <c r="B1627" s="189"/>
      <c r="C1627" s="189"/>
      <c r="D1627" s="189"/>
      <c r="E1627" s="189"/>
      <c r="F1627" s="189"/>
      <c r="G1627" s="189"/>
      <c r="H1627" s="189"/>
      <c r="I1627" s="189"/>
      <c r="J1627" s="189"/>
      <c r="K1627" s="189"/>
      <c r="L1627" s="189"/>
    </row>
    <row r="1628" spans="2:12" s="191" customFormat="1" x14ac:dyDescent="0.25">
      <c r="B1628" s="189"/>
      <c r="C1628" s="189"/>
      <c r="D1628" s="189"/>
      <c r="E1628" s="189"/>
      <c r="F1628" s="189"/>
      <c r="G1628" s="189"/>
      <c r="H1628" s="189"/>
      <c r="I1628" s="189"/>
      <c r="J1628" s="189"/>
      <c r="K1628" s="189"/>
      <c r="L1628" s="189"/>
    </row>
    <row r="1629" spans="2:12" s="191" customFormat="1" x14ac:dyDescent="0.25">
      <c r="B1629" s="189"/>
      <c r="C1629" s="189"/>
      <c r="D1629" s="189"/>
      <c r="E1629" s="189"/>
      <c r="F1629" s="189"/>
      <c r="G1629" s="189"/>
      <c r="H1629" s="189"/>
      <c r="I1629" s="189"/>
      <c r="J1629" s="189"/>
      <c r="K1629" s="189"/>
      <c r="L1629" s="189"/>
    </row>
    <row r="1630" spans="2:12" s="191" customFormat="1" x14ac:dyDescent="0.25">
      <c r="B1630" s="189"/>
      <c r="C1630" s="189"/>
      <c r="D1630" s="189"/>
      <c r="E1630" s="189"/>
      <c r="F1630" s="189"/>
      <c r="G1630" s="189"/>
      <c r="H1630" s="189"/>
      <c r="I1630" s="189"/>
      <c r="J1630" s="189"/>
      <c r="K1630" s="189"/>
      <c r="L1630" s="189"/>
    </row>
    <row r="1631" spans="2:12" s="191" customFormat="1" x14ac:dyDescent="0.25">
      <c r="B1631" s="189"/>
      <c r="C1631" s="189"/>
      <c r="D1631" s="189"/>
      <c r="E1631" s="189"/>
      <c r="F1631" s="189"/>
      <c r="G1631" s="189"/>
      <c r="H1631" s="189"/>
      <c r="I1631" s="189"/>
      <c r="J1631" s="189"/>
      <c r="K1631" s="189"/>
      <c r="L1631" s="189"/>
    </row>
    <row r="1632" spans="2:12" s="191" customFormat="1" x14ac:dyDescent="0.25">
      <c r="B1632" s="189"/>
      <c r="C1632" s="189"/>
      <c r="D1632" s="189"/>
      <c r="E1632" s="189"/>
      <c r="F1632" s="189"/>
      <c r="G1632" s="189"/>
      <c r="H1632" s="189"/>
      <c r="I1632" s="189"/>
      <c r="J1632" s="189"/>
      <c r="K1632" s="189"/>
      <c r="L1632" s="189"/>
    </row>
    <row r="1633" spans="2:12" s="191" customFormat="1" x14ac:dyDescent="0.25">
      <c r="B1633" s="189"/>
      <c r="C1633" s="189"/>
      <c r="D1633" s="189"/>
      <c r="E1633" s="189"/>
      <c r="F1633" s="189"/>
      <c r="G1633" s="189"/>
      <c r="H1633" s="189"/>
      <c r="I1633" s="189"/>
      <c r="J1633" s="189"/>
      <c r="K1633" s="189"/>
      <c r="L1633" s="189"/>
    </row>
    <row r="1634" spans="2:12" s="191" customFormat="1" x14ac:dyDescent="0.25">
      <c r="B1634" s="189"/>
      <c r="C1634" s="189"/>
      <c r="D1634" s="189"/>
      <c r="E1634" s="189"/>
      <c r="F1634" s="189"/>
      <c r="G1634" s="189"/>
      <c r="H1634" s="189"/>
      <c r="I1634" s="189"/>
      <c r="J1634" s="189"/>
      <c r="K1634" s="189"/>
      <c r="L1634" s="189"/>
    </row>
    <row r="1635" spans="2:12" s="191" customFormat="1" x14ac:dyDescent="0.25">
      <c r="B1635" s="189"/>
      <c r="C1635" s="189"/>
      <c r="D1635" s="189"/>
      <c r="E1635" s="189"/>
      <c r="F1635" s="189"/>
      <c r="G1635" s="189"/>
      <c r="H1635" s="189"/>
      <c r="I1635" s="189"/>
      <c r="J1635" s="189"/>
      <c r="K1635" s="189"/>
      <c r="L1635" s="189"/>
    </row>
    <row r="1636" spans="2:12" s="191" customFormat="1" x14ac:dyDescent="0.25">
      <c r="B1636" s="189"/>
      <c r="C1636" s="189"/>
      <c r="D1636" s="189"/>
      <c r="E1636" s="189"/>
      <c r="F1636" s="189"/>
      <c r="G1636" s="189"/>
      <c r="H1636" s="189"/>
      <c r="I1636" s="189"/>
      <c r="J1636" s="189"/>
      <c r="K1636" s="189"/>
      <c r="L1636" s="189"/>
    </row>
    <row r="1637" spans="2:12" s="191" customFormat="1" x14ac:dyDescent="0.25">
      <c r="B1637" s="189"/>
      <c r="C1637" s="189"/>
      <c r="D1637" s="189"/>
      <c r="E1637" s="189"/>
      <c r="F1637" s="189"/>
      <c r="G1637" s="189"/>
      <c r="H1637" s="189"/>
      <c r="I1637" s="189"/>
      <c r="J1637" s="189"/>
      <c r="K1637" s="189"/>
      <c r="L1637" s="189"/>
    </row>
    <row r="1638" spans="2:12" s="191" customFormat="1" x14ac:dyDescent="0.25">
      <c r="B1638" s="189"/>
      <c r="C1638" s="189"/>
      <c r="D1638" s="189"/>
      <c r="E1638" s="189"/>
      <c r="F1638" s="189"/>
      <c r="G1638" s="189"/>
      <c r="H1638" s="189"/>
      <c r="I1638" s="189"/>
      <c r="J1638" s="189"/>
      <c r="K1638" s="189"/>
      <c r="L1638" s="189"/>
    </row>
    <row r="1639" spans="2:12" s="191" customFormat="1" x14ac:dyDescent="0.25">
      <c r="B1639" s="189"/>
      <c r="C1639" s="189"/>
      <c r="D1639" s="189"/>
      <c r="E1639" s="189"/>
      <c r="F1639" s="189"/>
      <c r="G1639" s="189"/>
      <c r="H1639" s="189"/>
      <c r="I1639" s="189"/>
      <c r="J1639" s="189"/>
      <c r="K1639" s="189"/>
      <c r="L1639" s="189"/>
    </row>
    <row r="1640" spans="2:12" s="191" customFormat="1" x14ac:dyDescent="0.25">
      <c r="B1640" s="189"/>
      <c r="C1640" s="189"/>
      <c r="D1640" s="189"/>
      <c r="E1640" s="189"/>
      <c r="F1640" s="189"/>
      <c r="G1640" s="189"/>
      <c r="H1640" s="189"/>
      <c r="I1640" s="189"/>
      <c r="J1640" s="189"/>
      <c r="K1640" s="189"/>
      <c r="L1640" s="189"/>
    </row>
    <row r="1641" spans="2:12" s="191" customFormat="1" x14ac:dyDescent="0.25">
      <c r="B1641" s="189"/>
      <c r="C1641" s="189"/>
      <c r="D1641" s="189"/>
      <c r="E1641" s="189"/>
      <c r="F1641" s="189"/>
      <c r="G1641" s="189"/>
      <c r="H1641" s="189"/>
      <c r="I1641" s="189"/>
      <c r="J1641" s="189"/>
      <c r="K1641" s="189"/>
      <c r="L1641" s="189"/>
    </row>
    <row r="1642" spans="2:12" s="191" customFormat="1" x14ac:dyDescent="0.25">
      <c r="B1642" s="189"/>
      <c r="C1642" s="189"/>
      <c r="D1642" s="189"/>
      <c r="E1642" s="189"/>
      <c r="F1642" s="189"/>
      <c r="G1642" s="189"/>
      <c r="H1642" s="189"/>
      <c r="I1642" s="189"/>
      <c r="J1642" s="189"/>
      <c r="K1642" s="189"/>
      <c r="L1642" s="189"/>
    </row>
    <row r="1643" spans="2:12" s="191" customFormat="1" x14ac:dyDescent="0.25">
      <c r="B1643" s="189"/>
      <c r="C1643" s="189"/>
      <c r="D1643" s="189"/>
      <c r="E1643" s="189"/>
      <c r="F1643" s="189"/>
      <c r="G1643" s="189"/>
      <c r="H1643" s="189"/>
      <c r="I1643" s="189"/>
      <c r="J1643" s="189"/>
      <c r="K1643" s="189"/>
      <c r="L1643" s="189"/>
    </row>
    <row r="1644" spans="2:12" s="191" customFormat="1" x14ac:dyDescent="0.25">
      <c r="B1644" s="189"/>
      <c r="C1644" s="189"/>
      <c r="D1644" s="189"/>
      <c r="E1644" s="189"/>
      <c r="F1644" s="189"/>
      <c r="G1644" s="189"/>
      <c r="H1644" s="189"/>
      <c r="I1644" s="189"/>
      <c r="J1644" s="189"/>
      <c r="K1644" s="189"/>
      <c r="L1644" s="189"/>
    </row>
    <row r="1645" spans="2:12" s="191" customFormat="1" x14ac:dyDescent="0.25">
      <c r="B1645" s="189"/>
      <c r="C1645" s="189"/>
      <c r="D1645" s="189"/>
      <c r="E1645" s="189"/>
      <c r="F1645" s="189"/>
      <c r="G1645" s="189"/>
      <c r="H1645" s="189"/>
      <c r="I1645" s="189"/>
      <c r="J1645" s="189"/>
      <c r="K1645" s="189"/>
      <c r="L1645" s="189"/>
    </row>
    <row r="1646" spans="2:12" s="191" customFormat="1" x14ac:dyDescent="0.25">
      <c r="B1646" s="189"/>
      <c r="C1646" s="189"/>
      <c r="D1646" s="189"/>
      <c r="E1646" s="189"/>
      <c r="F1646" s="189"/>
      <c r="G1646" s="189"/>
      <c r="H1646" s="189"/>
      <c r="I1646" s="189"/>
      <c r="J1646" s="189"/>
      <c r="K1646" s="189"/>
      <c r="L1646" s="189"/>
    </row>
    <row r="1647" spans="2:12" s="191" customFormat="1" x14ac:dyDescent="0.25">
      <c r="B1647" s="189"/>
      <c r="C1647" s="189"/>
      <c r="D1647" s="189"/>
      <c r="E1647" s="189"/>
      <c r="F1647" s="189"/>
      <c r="G1647" s="189"/>
      <c r="H1647" s="189"/>
      <c r="I1647" s="189"/>
      <c r="J1647" s="189"/>
      <c r="K1647" s="189"/>
      <c r="L1647" s="189"/>
    </row>
    <row r="1648" spans="2:12" s="191" customFormat="1" x14ac:dyDescent="0.25">
      <c r="B1648" s="189"/>
      <c r="C1648" s="189"/>
      <c r="D1648" s="189"/>
      <c r="E1648" s="189"/>
      <c r="F1648" s="189"/>
      <c r="G1648" s="189"/>
      <c r="H1648" s="189"/>
      <c r="I1648" s="189"/>
      <c r="J1648" s="189"/>
      <c r="K1648" s="189"/>
      <c r="L1648" s="189"/>
    </row>
    <row r="1649" spans="2:12" s="191" customFormat="1" x14ac:dyDescent="0.25">
      <c r="B1649" s="189"/>
      <c r="C1649" s="189"/>
      <c r="D1649" s="189"/>
      <c r="E1649" s="189"/>
      <c r="F1649" s="189"/>
      <c r="G1649" s="189"/>
      <c r="H1649" s="189"/>
      <c r="I1649" s="189"/>
      <c r="J1649" s="189"/>
      <c r="K1649" s="189"/>
      <c r="L1649" s="189"/>
    </row>
    <row r="1650" spans="2:12" s="191" customFormat="1" x14ac:dyDescent="0.25">
      <c r="B1650" s="189"/>
      <c r="C1650" s="189"/>
      <c r="D1650" s="189"/>
      <c r="E1650" s="189"/>
      <c r="F1650" s="189"/>
      <c r="G1650" s="189"/>
      <c r="H1650" s="189"/>
      <c r="I1650" s="189"/>
      <c r="J1650" s="189"/>
      <c r="K1650" s="189"/>
      <c r="L1650" s="189"/>
    </row>
    <row r="1651" spans="2:12" s="191" customFormat="1" x14ac:dyDescent="0.25">
      <c r="B1651" s="189"/>
      <c r="C1651" s="189"/>
      <c r="D1651" s="189"/>
      <c r="E1651" s="189"/>
      <c r="F1651" s="189"/>
      <c r="G1651" s="189"/>
      <c r="H1651" s="189"/>
      <c r="I1651" s="189"/>
      <c r="J1651" s="189"/>
      <c r="K1651" s="189"/>
      <c r="L1651" s="189"/>
    </row>
    <row r="1652" spans="2:12" s="191" customFormat="1" x14ac:dyDescent="0.25">
      <c r="B1652" s="189"/>
      <c r="C1652" s="189"/>
      <c r="D1652" s="189"/>
      <c r="E1652" s="189"/>
      <c r="F1652" s="189"/>
      <c r="G1652" s="189"/>
      <c r="H1652" s="189"/>
      <c r="I1652" s="189"/>
      <c r="J1652" s="189"/>
      <c r="K1652" s="189"/>
      <c r="L1652" s="189"/>
    </row>
    <row r="1653" spans="2:12" s="191" customFormat="1" x14ac:dyDescent="0.25">
      <c r="B1653" s="189"/>
      <c r="C1653" s="189"/>
      <c r="D1653" s="189"/>
      <c r="E1653" s="189"/>
      <c r="F1653" s="189"/>
      <c r="G1653" s="189"/>
      <c r="H1653" s="189"/>
      <c r="I1653" s="189"/>
      <c r="J1653" s="189"/>
      <c r="K1653" s="189"/>
      <c r="L1653" s="189"/>
    </row>
    <row r="1654" spans="2:12" s="191" customFormat="1" x14ac:dyDescent="0.25">
      <c r="B1654" s="189"/>
      <c r="C1654" s="189"/>
      <c r="D1654" s="189"/>
      <c r="E1654" s="189"/>
      <c r="F1654" s="189"/>
      <c r="G1654" s="189"/>
      <c r="H1654" s="189"/>
      <c r="I1654" s="189"/>
      <c r="J1654" s="189"/>
      <c r="K1654" s="189"/>
      <c r="L1654" s="189"/>
    </row>
    <row r="1655" spans="2:12" s="191" customFormat="1" x14ac:dyDescent="0.25">
      <c r="B1655" s="189"/>
      <c r="C1655" s="189"/>
      <c r="D1655" s="189"/>
      <c r="E1655" s="189"/>
      <c r="F1655" s="189"/>
      <c r="G1655" s="189"/>
      <c r="H1655" s="189"/>
      <c r="I1655" s="189"/>
      <c r="J1655" s="189"/>
      <c r="K1655" s="189"/>
      <c r="L1655" s="189"/>
    </row>
    <row r="1656" spans="2:12" s="191" customFormat="1" x14ac:dyDescent="0.25">
      <c r="B1656" s="189"/>
      <c r="C1656" s="189"/>
      <c r="D1656" s="189"/>
      <c r="E1656" s="189"/>
      <c r="F1656" s="189"/>
      <c r="G1656" s="189"/>
      <c r="H1656" s="189"/>
      <c r="I1656" s="189"/>
      <c r="J1656" s="189"/>
      <c r="K1656" s="189"/>
      <c r="L1656" s="189"/>
    </row>
    <row r="1657" spans="2:12" s="191" customFormat="1" x14ac:dyDescent="0.25">
      <c r="B1657" s="189"/>
      <c r="C1657" s="189"/>
      <c r="D1657" s="189"/>
      <c r="E1657" s="189"/>
      <c r="F1657" s="189"/>
      <c r="G1657" s="189"/>
      <c r="H1657" s="189"/>
      <c r="I1657" s="189"/>
      <c r="J1657" s="189"/>
      <c r="K1657" s="189"/>
      <c r="L1657" s="189"/>
    </row>
    <row r="1658" spans="2:12" s="191" customFormat="1" x14ac:dyDescent="0.25">
      <c r="B1658" s="189"/>
      <c r="C1658" s="189"/>
      <c r="D1658" s="189"/>
      <c r="E1658" s="189"/>
      <c r="F1658" s="189"/>
      <c r="G1658" s="189"/>
      <c r="H1658" s="189"/>
      <c r="I1658" s="189"/>
      <c r="J1658" s="189"/>
      <c r="K1658" s="189"/>
      <c r="L1658" s="189"/>
    </row>
    <row r="1659" spans="2:12" s="191" customFormat="1" x14ac:dyDescent="0.25">
      <c r="B1659" s="189"/>
      <c r="C1659" s="189"/>
      <c r="D1659" s="189"/>
      <c r="E1659" s="189"/>
      <c r="F1659" s="189"/>
      <c r="G1659" s="189"/>
      <c r="H1659" s="189"/>
      <c r="I1659" s="189"/>
      <c r="J1659" s="189"/>
      <c r="K1659" s="189"/>
      <c r="L1659" s="189"/>
    </row>
    <row r="1660" spans="2:12" s="191" customFormat="1" x14ac:dyDescent="0.25">
      <c r="B1660" s="189"/>
      <c r="C1660" s="189"/>
      <c r="D1660" s="189"/>
      <c r="E1660" s="189"/>
      <c r="F1660" s="189"/>
      <c r="G1660" s="189"/>
      <c r="H1660" s="189"/>
      <c r="I1660" s="189"/>
      <c r="J1660" s="189"/>
      <c r="K1660" s="189"/>
      <c r="L1660" s="189"/>
    </row>
    <row r="1661" spans="2:12" s="191" customFormat="1" x14ac:dyDescent="0.25">
      <c r="B1661" s="189"/>
      <c r="C1661" s="189"/>
      <c r="D1661" s="189"/>
      <c r="E1661" s="189"/>
      <c r="F1661" s="189"/>
      <c r="G1661" s="189"/>
      <c r="H1661" s="189"/>
      <c r="I1661" s="189"/>
      <c r="J1661" s="189"/>
      <c r="K1661" s="189"/>
      <c r="L1661" s="189"/>
    </row>
    <row r="1662" spans="2:12" s="191" customFormat="1" x14ac:dyDescent="0.25">
      <c r="B1662" s="189"/>
      <c r="C1662" s="189"/>
      <c r="D1662" s="189"/>
      <c r="E1662" s="189"/>
      <c r="F1662" s="189"/>
      <c r="G1662" s="189"/>
      <c r="H1662" s="189"/>
      <c r="I1662" s="189"/>
      <c r="J1662" s="189"/>
      <c r="K1662" s="189"/>
      <c r="L1662" s="189"/>
    </row>
    <row r="1663" spans="2:12" s="191" customFormat="1" x14ac:dyDescent="0.25">
      <c r="B1663" s="189"/>
      <c r="C1663" s="189"/>
      <c r="D1663" s="189"/>
      <c r="E1663" s="189"/>
      <c r="F1663" s="189"/>
      <c r="G1663" s="189"/>
      <c r="H1663" s="189"/>
      <c r="I1663" s="189"/>
      <c r="J1663" s="189"/>
      <c r="K1663" s="189"/>
      <c r="L1663" s="189"/>
    </row>
    <row r="1664" spans="2:12" s="191" customFormat="1" x14ac:dyDescent="0.25">
      <c r="B1664" s="189"/>
      <c r="C1664" s="189"/>
      <c r="D1664" s="189"/>
      <c r="E1664" s="189"/>
      <c r="F1664" s="189"/>
      <c r="G1664" s="189"/>
      <c r="H1664" s="189"/>
      <c r="I1664" s="189"/>
      <c r="J1664" s="189"/>
      <c r="K1664" s="189"/>
      <c r="L1664" s="189"/>
    </row>
    <row r="1665" spans="2:12" s="191" customFormat="1" x14ac:dyDescent="0.25">
      <c r="B1665" s="189"/>
      <c r="C1665" s="189"/>
      <c r="D1665" s="189"/>
      <c r="E1665" s="189"/>
      <c r="F1665" s="189"/>
      <c r="G1665" s="189"/>
      <c r="H1665" s="189"/>
      <c r="I1665" s="189"/>
      <c r="J1665" s="189"/>
      <c r="K1665" s="189"/>
      <c r="L1665" s="189"/>
    </row>
    <row r="1666" spans="2:12" s="191" customFormat="1" x14ac:dyDescent="0.25">
      <c r="B1666" s="189"/>
      <c r="C1666" s="189"/>
      <c r="D1666" s="189"/>
      <c r="E1666" s="189"/>
      <c r="F1666" s="189"/>
      <c r="G1666" s="189"/>
      <c r="H1666" s="189"/>
      <c r="I1666" s="189"/>
      <c r="J1666" s="189"/>
      <c r="K1666" s="189"/>
      <c r="L1666" s="189"/>
    </row>
    <row r="1667" spans="2:12" s="191" customFormat="1" x14ac:dyDescent="0.25">
      <c r="B1667" s="189"/>
      <c r="C1667" s="189"/>
      <c r="D1667" s="189"/>
      <c r="E1667" s="189"/>
      <c r="F1667" s="189"/>
      <c r="G1667" s="189"/>
      <c r="H1667" s="189"/>
      <c r="I1667" s="189"/>
      <c r="J1667" s="189"/>
      <c r="K1667" s="189"/>
      <c r="L1667" s="189"/>
    </row>
    <row r="1668" spans="2:12" s="191" customFormat="1" x14ac:dyDescent="0.25">
      <c r="B1668" s="189"/>
      <c r="C1668" s="189"/>
      <c r="D1668" s="189"/>
      <c r="E1668" s="189"/>
      <c r="F1668" s="189"/>
      <c r="G1668" s="189"/>
      <c r="H1668" s="189"/>
      <c r="I1668" s="189"/>
      <c r="J1668" s="189"/>
      <c r="K1668" s="189"/>
      <c r="L1668" s="189"/>
    </row>
    <row r="1669" spans="2:12" s="191" customFormat="1" x14ac:dyDescent="0.25">
      <c r="B1669" s="189"/>
      <c r="C1669" s="189"/>
      <c r="D1669" s="189"/>
      <c r="E1669" s="189"/>
      <c r="F1669" s="189"/>
      <c r="G1669" s="189"/>
      <c r="H1669" s="189"/>
      <c r="I1669" s="189"/>
      <c r="J1669" s="189"/>
      <c r="K1669" s="189"/>
      <c r="L1669" s="189"/>
    </row>
    <row r="1670" spans="2:12" s="191" customFormat="1" x14ac:dyDescent="0.25">
      <c r="B1670" s="189"/>
      <c r="C1670" s="189"/>
      <c r="D1670" s="189"/>
      <c r="E1670" s="189"/>
      <c r="F1670" s="189"/>
      <c r="G1670" s="189"/>
      <c r="H1670" s="189"/>
      <c r="I1670" s="189"/>
      <c r="J1670" s="189"/>
      <c r="K1670" s="189"/>
      <c r="L1670" s="189"/>
    </row>
    <row r="1671" spans="2:12" s="191" customFormat="1" x14ac:dyDescent="0.25">
      <c r="B1671" s="189"/>
      <c r="C1671" s="189"/>
      <c r="D1671" s="189"/>
      <c r="E1671" s="189"/>
      <c r="F1671" s="189"/>
      <c r="G1671" s="189"/>
      <c r="H1671" s="189"/>
      <c r="I1671" s="189"/>
      <c r="J1671" s="189"/>
      <c r="K1671" s="189"/>
      <c r="L1671" s="189"/>
    </row>
    <row r="1672" spans="2:12" s="191" customFormat="1" x14ac:dyDescent="0.25">
      <c r="B1672" s="189"/>
      <c r="C1672" s="189"/>
      <c r="D1672" s="189"/>
      <c r="E1672" s="189"/>
      <c r="F1672" s="189"/>
      <c r="G1672" s="189"/>
      <c r="H1672" s="189"/>
      <c r="I1672" s="189"/>
      <c r="J1672" s="189"/>
      <c r="K1672" s="189"/>
      <c r="L1672" s="189"/>
    </row>
    <row r="1673" spans="2:12" s="191" customFormat="1" x14ac:dyDescent="0.25">
      <c r="B1673" s="189"/>
      <c r="C1673" s="189"/>
      <c r="D1673" s="189"/>
      <c r="E1673" s="189"/>
      <c r="F1673" s="189"/>
      <c r="G1673" s="189"/>
      <c r="H1673" s="189"/>
      <c r="I1673" s="189"/>
      <c r="J1673" s="189"/>
      <c r="K1673" s="189"/>
      <c r="L1673" s="189"/>
    </row>
    <row r="1674" spans="2:12" s="191" customFormat="1" x14ac:dyDescent="0.25">
      <c r="B1674" s="189"/>
      <c r="C1674" s="189"/>
      <c r="D1674" s="189"/>
      <c r="E1674" s="189"/>
      <c r="F1674" s="189"/>
      <c r="G1674" s="189"/>
      <c r="H1674" s="189"/>
      <c r="I1674" s="189"/>
      <c r="J1674" s="189"/>
      <c r="K1674" s="189"/>
      <c r="L1674" s="189"/>
    </row>
    <row r="1675" spans="2:12" s="191" customFormat="1" x14ac:dyDescent="0.25">
      <c r="B1675" s="189"/>
      <c r="C1675" s="189"/>
      <c r="D1675" s="189"/>
      <c r="E1675" s="189"/>
      <c r="F1675" s="189"/>
      <c r="G1675" s="189"/>
      <c r="H1675" s="189"/>
      <c r="I1675" s="189"/>
      <c r="J1675" s="189"/>
      <c r="K1675" s="189"/>
      <c r="L1675" s="189"/>
    </row>
    <row r="1676" spans="2:12" s="191" customFormat="1" x14ac:dyDescent="0.25">
      <c r="B1676" s="189"/>
      <c r="C1676" s="189"/>
      <c r="D1676" s="189"/>
      <c r="E1676" s="189"/>
      <c r="F1676" s="189"/>
      <c r="G1676" s="189"/>
      <c r="H1676" s="189"/>
      <c r="I1676" s="189"/>
      <c r="J1676" s="189"/>
      <c r="K1676" s="189"/>
      <c r="L1676" s="189"/>
    </row>
    <row r="1677" spans="2:12" s="191" customFormat="1" x14ac:dyDescent="0.25">
      <c r="B1677" s="189"/>
      <c r="C1677" s="189"/>
      <c r="D1677" s="189"/>
      <c r="E1677" s="189"/>
      <c r="F1677" s="189"/>
      <c r="G1677" s="189"/>
      <c r="H1677" s="189"/>
      <c r="I1677" s="189"/>
      <c r="J1677" s="189"/>
      <c r="K1677" s="189"/>
      <c r="L1677" s="189"/>
    </row>
    <row r="1678" spans="2:12" s="191" customFormat="1" x14ac:dyDescent="0.25">
      <c r="B1678" s="189"/>
      <c r="C1678" s="189"/>
      <c r="D1678" s="189"/>
      <c r="E1678" s="189"/>
      <c r="F1678" s="189"/>
      <c r="G1678" s="189"/>
      <c r="H1678" s="189"/>
      <c r="I1678" s="189"/>
      <c r="J1678" s="189"/>
      <c r="K1678" s="189"/>
      <c r="L1678" s="189"/>
    </row>
    <row r="1679" spans="2:12" s="191" customFormat="1" x14ac:dyDescent="0.25">
      <c r="B1679" s="189"/>
      <c r="C1679" s="189"/>
      <c r="D1679" s="189"/>
      <c r="E1679" s="189"/>
      <c r="F1679" s="189"/>
      <c r="G1679" s="189"/>
      <c r="H1679" s="189"/>
      <c r="I1679" s="189"/>
      <c r="J1679" s="189"/>
      <c r="K1679" s="189"/>
      <c r="L1679" s="189"/>
    </row>
    <row r="1680" spans="2:12" s="191" customFormat="1" x14ac:dyDescent="0.25">
      <c r="B1680" s="189"/>
      <c r="C1680" s="189"/>
      <c r="D1680" s="189"/>
      <c r="E1680" s="189"/>
      <c r="F1680" s="189"/>
      <c r="G1680" s="189"/>
      <c r="H1680" s="189"/>
      <c r="I1680" s="189"/>
      <c r="J1680" s="189"/>
      <c r="K1680" s="189"/>
      <c r="L1680" s="189"/>
    </row>
    <row r="1681" spans="2:12" s="191" customFormat="1" x14ac:dyDescent="0.25">
      <c r="B1681" s="189"/>
      <c r="C1681" s="189"/>
      <c r="D1681" s="189"/>
      <c r="E1681" s="189"/>
      <c r="F1681" s="189"/>
      <c r="G1681" s="189"/>
      <c r="H1681" s="189"/>
      <c r="I1681" s="189"/>
      <c r="J1681" s="189"/>
      <c r="K1681" s="189"/>
      <c r="L1681" s="189"/>
    </row>
    <row r="1682" spans="2:12" s="191" customFormat="1" x14ac:dyDescent="0.25">
      <c r="B1682" s="189"/>
      <c r="C1682" s="189"/>
      <c r="D1682" s="189"/>
      <c r="E1682" s="189"/>
      <c r="F1682" s="189"/>
      <c r="G1682" s="189"/>
      <c r="H1682" s="189"/>
      <c r="I1682" s="189"/>
      <c r="J1682" s="189"/>
      <c r="K1682" s="189"/>
      <c r="L1682" s="189"/>
    </row>
    <row r="1683" spans="2:12" s="191" customFormat="1" x14ac:dyDescent="0.25">
      <c r="B1683" s="189"/>
      <c r="C1683" s="189"/>
      <c r="D1683" s="189"/>
      <c r="E1683" s="189"/>
      <c r="F1683" s="189"/>
      <c r="G1683" s="189"/>
      <c r="H1683" s="189"/>
      <c r="I1683" s="189"/>
      <c r="J1683" s="189"/>
      <c r="K1683" s="189"/>
      <c r="L1683" s="189"/>
    </row>
    <row r="1684" spans="2:12" s="191" customFormat="1" x14ac:dyDescent="0.25">
      <c r="B1684" s="189"/>
      <c r="C1684" s="189"/>
      <c r="D1684" s="189"/>
      <c r="E1684" s="189"/>
      <c r="F1684" s="189"/>
      <c r="G1684" s="189"/>
      <c r="H1684" s="189"/>
      <c r="I1684" s="189"/>
      <c r="J1684" s="189"/>
      <c r="K1684" s="189"/>
      <c r="L1684" s="189"/>
    </row>
    <row r="1685" spans="2:12" s="191" customFormat="1" x14ac:dyDescent="0.25">
      <c r="B1685" s="189"/>
      <c r="C1685" s="189"/>
      <c r="D1685" s="189"/>
      <c r="E1685" s="189"/>
      <c r="F1685" s="189"/>
      <c r="G1685" s="189"/>
      <c r="H1685" s="189"/>
      <c r="I1685" s="189"/>
      <c r="J1685" s="189"/>
      <c r="K1685" s="189"/>
      <c r="L1685" s="189"/>
    </row>
    <row r="1686" spans="2:12" s="191" customFormat="1" x14ac:dyDescent="0.25">
      <c r="B1686" s="189"/>
      <c r="C1686" s="189"/>
      <c r="D1686" s="189"/>
      <c r="E1686" s="189"/>
      <c r="F1686" s="189"/>
      <c r="G1686" s="189"/>
      <c r="H1686" s="189"/>
      <c r="I1686" s="189"/>
      <c r="J1686" s="189"/>
      <c r="K1686" s="189"/>
      <c r="L1686" s="189"/>
    </row>
    <row r="1687" spans="2:12" s="191" customFormat="1" x14ac:dyDescent="0.25">
      <c r="B1687" s="189"/>
      <c r="C1687" s="189"/>
      <c r="D1687" s="189"/>
      <c r="E1687" s="189"/>
      <c r="F1687" s="189"/>
      <c r="G1687" s="189"/>
      <c r="H1687" s="189"/>
      <c r="I1687" s="189"/>
      <c r="J1687" s="189"/>
      <c r="K1687" s="189"/>
      <c r="L1687" s="189"/>
    </row>
    <row r="1688" spans="2:12" s="191" customFormat="1" x14ac:dyDescent="0.25">
      <c r="B1688" s="189"/>
      <c r="C1688" s="189"/>
      <c r="D1688" s="189"/>
      <c r="E1688" s="189"/>
      <c r="F1688" s="189"/>
      <c r="G1688" s="189"/>
      <c r="H1688" s="189"/>
      <c r="I1688" s="189"/>
      <c r="J1688" s="189"/>
      <c r="K1688" s="189"/>
      <c r="L1688" s="189"/>
    </row>
    <row r="1689" spans="2:12" s="191" customFormat="1" x14ac:dyDescent="0.25">
      <c r="B1689" s="189"/>
      <c r="C1689" s="189"/>
      <c r="D1689" s="189"/>
      <c r="E1689" s="189"/>
      <c r="F1689" s="189"/>
      <c r="G1689" s="189"/>
      <c r="H1689" s="189"/>
      <c r="I1689" s="189"/>
      <c r="J1689" s="189"/>
      <c r="K1689" s="189"/>
      <c r="L1689" s="189"/>
    </row>
    <row r="1690" spans="2:12" s="191" customFormat="1" x14ac:dyDescent="0.25">
      <c r="B1690" s="189"/>
      <c r="C1690" s="189"/>
      <c r="D1690" s="189"/>
      <c r="E1690" s="189"/>
      <c r="F1690" s="189"/>
      <c r="G1690" s="189"/>
      <c r="H1690" s="189"/>
      <c r="I1690" s="189"/>
      <c r="J1690" s="189"/>
      <c r="K1690" s="189"/>
      <c r="L1690" s="189"/>
    </row>
    <row r="1691" spans="2:12" s="191" customFormat="1" x14ac:dyDescent="0.25">
      <c r="B1691" s="189"/>
      <c r="C1691" s="189"/>
      <c r="D1691" s="189"/>
      <c r="E1691" s="189"/>
      <c r="F1691" s="189"/>
      <c r="G1691" s="189"/>
      <c r="H1691" s="189"/>
      <c r="I1691" s="189"/>
      <c r="J1691" s="189"/>
      <c r="K1691" s="189"/>
      <c r="L1691" s="189"/>
    </row>
    <row r="1692" spans="2:12" s="191" customFormat="1" x14ac:dyDescent="0.25">
      <c r="B1692" s="189"/>
      <c r="C1692" s="189"/>
      <c r="D1692" s="189"/>
      <c r="E1692" s="189"/>
      <c r="F1692" s="189"/>
      <c r="G1692" s="189"/>
      <c r="H1692" s="189"/>
      <c r="I1692" s="189"/>
      <c r="J1692" s="189"/>
      <c r="K1692" s="189"/>
      <c r="L1692" s="189"/>
    </row>
    <row r="1693" spans="2:12" s="191" customFormat="1" x14ac:dyDescent="0.25">
      <c r="B1693" s="189"/>
      <c r="C1693" s="189"/>
      <c r="D1693" s="189"/>
      <c r="E1693" s="189"/>
      <c r="F1693" s="189"/>
      <c r="G1693" s="189"/>
      <c r="H1693" s="189"/>
      <c r="I1693" s="189"/>
      <c r="J1693" s="189"/>
      <c r="K1693" s="189"/>
      <c r="L1693" s="189"/>
    </row>
    <row r="1694" spans="2:12" s="191" customFormat="1" x14ac:dyDescent="0.25">
      <c r="B1694" s="189"/>
      <c r="C1694" s="189"/>
      <c r="D1694" s="189"/>
      <c r="E1694" s="189"/>
      <c r="F1694" s="189"/>
      <c r="G1694" s="189"/>
      <c r="H1694" s="189"/>
      <c r="I1694" s="189"/>
      <c r="J1694" s="189"/>
      <c r="K1694" s="189"/>
      <c r="L1694" s="189"/>
    </row>
    <row r="1695" spans="2:12" s="191" customFormat="1" x14ac:dyDescent="0.25">
      <c r="B1695" s="189"/>
      <c r="C1695" s="189"/>
      <c r="D1695" s="189"/>
      <c r="E1695" s="189"/>
      <c r="F1695" s="189"/>
      <c r="G1695" s="189"/>
      <c r="H1695" s="189"/>
      <c r="I1695" s="189"/>
      <c r="J1695" s="189"/>
      <c r="K1695" s="189"/>
      <c r="L1695" s="189"/>
    </row>
    <row r="1696" spans="2:12" s="191" customFormat="1" x14ac:dyDescent="0.25">
      <c r="B1696" s="189"/>
      <c r="C1696" s="189"/>
      <c r="D1696" s="189"/>
      <c r="E1696" s="189"/>
      <c r="F1696" s="189"/>
      <c r="G1696" s="189"/>
      <c r="H1696" s="189"/>
      <c r="I1696" s="189"/>
      <c r="J1696" s="189"/>
      <c r="K1696" s="189"/>
      <c r="L1696" s="189"/>
    </row>
    <row r="1697" spans="2:12" s="191" customFormat="1" x14ac:dyDescent="0.25">
      <c r="B1697" s="189"/>
      <c r="C1697" s="189"/>
      <c r="D1697" s="189"/>
      <c r="E1697" s="189"/>
      <c r="F1697" s="189"/>
      <c r="G1697" s="189"/>
      <c r="H1697" s="189"/>
      <c r="I1697" s="189"/>
      <c r="J1697" s="189"/>
      <c r="K1697" s="189"/>
      <c r="L1697" s="189"/>
    </row>
    <row r="1698" spans="2:12" s="191" customFormat="1" x14ac:dyDescent="0.25">
      <c r="B1698" s="189"/>
      <c r="C1698" s="189"/>
      <c r="D1698" s="189"/>
      <c r="E1698" s="189"/>
      <c r="F1698" s="189"/>
      <c r="G1698" s="189"/>
      <c r="H1698" s="189"/>
      <c r="I1698" s="189"/>
      <c r="J1698" s="189"/>
      <c r="K1698" s="189"/>
      <c r="L1698" s="189"/>
    </row>
    <row r="1699" spans="2:12" s="191" customFormat="1" x14ac:dyDescent="0.25">
      <c r="B1699" s="189"/>
      <c r="C1699" s="189"/>
      <c r="D1699" s="189"/>
      <c r="E1699" s="189"/>
      <c r="F1699" s="189"/>
      <c r="G1699" s="189"/>
      <c r="H1699" s="189"/>
      <c r="I1699" s="189"/>
      <c r="J1699" s="189"/>
      <c r="K1699" s="189"/>
      <c r="L1699" s="189"/>
    </row>
    <row r="1700" spans="2:12" s="191" customFormat="1" x14ac:dyDescent="0.25">
      <c r="B1700" s="189"/>
      <c r="C1700" s="189"/>
      <c r="D1700" s="189"/>
      <c r="E1700" s="189"/>
      <c r="F1700" s="189"/>
      <c r="G1700" s="189"/>
      <c r="H1700" s="189"/>
      <c r="I1700" s="189"/>
      <c r="J1700" s="189"/>
      <c r="K1700" s="189"/>
      <c r="L1700" s="189"/>
    </row>
    <row r="1701" spans="2:12" s="191" customFormat="1" x14ac:dyDescent="0.25">
      <c r="B1701" s="189"/>
      <c r="C1701" s="189"/>
      <c r="D1701" s="189"/>
      <c r="E1701" s="189"/>
      <c r="F1701" s="189"/>
      <c r="G1701" s="189"/>
      <c r="H1701" s="189"/>
      <c r="I1701" s="189"/>
      <c r="J1701" s="189"/>
      <c r="K1701" s="189"/>
      <c r="L1701" s="189"/>
    </row>
    <row r="1702" spans="2:12" s="191" customFormat="1" x14ac:dyDescent="0.25">
      <c r="B1702" s="189"/>
      <c r="C1702" s="189"/>
      <c r="D1702" s="189"/>
      <c r="E1702" s="189"/>
      <c r="F1702" s="189"/>
      <c r="G1702" s="189"/>
      <c r="H1702" s="189"/>
      <c r="I1702" s="189"/>
      <c r="J1702" s="189"/>
      <c r="K1702" s="189"/>
      <c r="L1702" s="189"/>
    </row>
    <row r="1703" spans="2:12" s="191" customFormat="1" x14ac:dyDescent="0.25">
      <c r="B1703" s="189"/>
      <c r="C1703" s="189"/>
      <c r="D1703" s="189"/>
      <c r="E1703" s="189"/>
      <c r="F1703" s="189"/>
      <c r="G1703" s="189"/>
      <c r="H1703" s="189"/>
      <c r="I1703" s="189"/>
      <c r="J1703" s="189"/>
      <c r="K1703" s="189"/>
      <c r="L1703" s="189"/>
    </row>
    <row r="1704" spans="2:12" s="191" customFormat="1" x14ac:dyDescent="0.25">
      <c r="B1704" s="189"/>
      <c r="C1704" s="189"/>
      <c r="D1704" s="189"/>
      <c r="E1704" s="189"/>
      <c r="F1704" s="189"/>
      <c r="G1704" s="189"/>
      <c r="H1704" s="189"/>
      <c r="I1704" s="189"/>
      <c r="J1704" s="189"/>
      <c r="K1704" s="189"/>
      <c r="L1704" s="189"/>
    </row>
    <row r="1705" spans="2:12" s="191" customFormat="1" x14ac:dyDescent="0.25">
      <c r="B1705" s="189"/>
      <c r="C1705" s="189"/>
      <c r="D1705" s="189"/>
      <c r="E1705" s="189"/>
      <c r="F1705" s="189"/>
      <c r="G1705" s="189"/>
      <c r="H1705" s="189"/>
      <c r="I1705" s="189"/>
      <c r="J1705" s="189"/>
      <c r="K1705" s="189"/>
      <c r="L1705" s="189"/>
    </row>
    <row r="1706" spans="2:12" s="191" customFormat="1" x14ac:dyDescent="0.25">
      <c r="B1706" s="189"/>
      <c r="C1706" s="189"/>
      <c r="D1706" s="189"/>
      <c r="E1706" s="189"/>
      <c r="F1706" s="189"/>
      <c r="G1706" s="189"/>
      <c r="H1706" s="189"/>
      <c r="I1706" s="189"/>
      <c r="J1706" s="189"/>
      <c r="K1706" s="189"/>
      <c r="L1706" s="189"/>
    </row>
    <row r="1707" spans="2:12" s="191" customFormat="1" x14ac:dyDescent="0.25">
      <c r="B1707" s="189"/>
      <c r="C1707" s="189"/>
      <c r="D1707" s="189"/>
      <c r="E1707" s="189"/>
      <c r="F1707" s="189"/>
      <c r="G1707" s="189"/>
      <c r="H1707" s="189"/>
      <c r="I1707" s="189"/>
      <c r="J1707" s="189"/>
      <c r="K1707" s="189"/>
      <c r="L1707" s="189"/>
    </row>
    <row r="1708" spans="2:12" s="191" customFormat="1" x14ac:dyDescent="0.25">
      <c r="B1708" s="189"/>
      <c r="C1708" s="189"/>
      <c r="D1708" s="189"/>
      <c r="E1708" s="189"/>
      <c r="F1708" s="189"/>
      <c r="G1708" s="189"/>
      <c r="H1708" s="189"/>
      <c r="I1708" s="189"/>
      <c r="J1708" s="189"/>
      <c r="K1708" s="189"/>
      <c r="L1708" s="189"/>
    </row>
    <row r="1709" spans="2:12" s="191" customFormat="1" x14ac:dyDescent="0.25">
      <c r="B1709" s="189"/>
      <c r="C1709" s="189"/>
      <c r="D1709" s="189"/>
      <c r="E1709" s="189"/>
      <c r="F1709" s="189"/>
      <c r="G1709" s="189"/>
      <c r="H1709" s="189"/>
      <c r="I1709" s="189"/>
      <c r="J1709" s="189"/>
      <c r="K1709" s="189"/>
      <c r="L1709" s="189"/>
    </row>
    <row r="1710" spans="2:12" s="191" customFormat="1" x14ac:dyDescent="0.25">
      <c r="B1710" s="189"/>
      <c r="C1710" s="189"/>
      <c r="D1710" s="189"/>
      <c r="E1710" s="189"/>
      <c r="F1710" s="189"/>
      <c r="G1710" s="189"/>
      <c r="H1710" s="189"/>
      <c r="I1710" s="189"/>
      <c r="J1710" s="189"/>
      <c r="K1710" s="189"/>
      <c r="L1710" s="189"/>
    </row>
    <row r="1711" spans="2:12" s="191" customFormat="1" x14ac:dyDescent="0.25">
      <c r="B1711" s="189"/>
      <c r="C1711" s="189"/>
      <c r="D1711" s="189"/>
      <c r="E1711" s="189"/>
      <c r="F1711" s="189"/>
      <c r="G1711" s="189"/>
      <c r="H1711" s="189"/>
      <c r="I1711" s="189"/>
      <c r="J1711" s="189"/>
      <c r="K1711" s="189"/>
      <c r="L1711" s="189"/>
    </row>
    <row r="1712" spans="2:12" s="191" customFormat="1" x14ac:dyDescent="0.25">
      <c r="B1712" s="189"/>
      <c r="C1712" s="189"/>
      <c r="D1712" s="189"/>
      <c r="E1712" s="189"/>
      <c r="F1712" s="189"/>
      <c r="G1712" s="189"/>
      <c r="H1712" s="189"/>
      <c r="I1712" s="189"/>
      <c r="J1712" s="189"/>
      <c r="K1712" s="189"/>
      <c r="L1712" s="189"/>
    </row>
    <row r="1713" spans="2:12" s="191" customFormat="1" x14ac:dyDescent="0.25">
      <c r="B1713" s="189"/>
      <c r="C1713" s="189"/>
      <c r="D1713" s="189"/>
      <c r="E1713" s="189"/>
      <c r="F1713" s="189"/>
      <c r="G1713" s="189"/>
      <c r="H1713" s="189"/>
      <c r="I1713" s="189"/>
      <c r="J1713" s="189"/>
      <c r="K1713" s="189"/>
      <c r="L1713" s="189"/>
    </row>
    <row r="1714" spans="2:12" s="191" customFormat="1" x14ac:dyDescent="0.25">
      <c r="B1714" s="189"/>
      <c r="C1714" s="189"/>
      <c r="D1714" s="189"/>
      <c r="E1714" s="189"/>
      <c r="F1714" s="189"/>
      <c r="G1714" s="189"/>
      <c r="H1714" s="189"/>
      <c r="I1714" s="189"/>
      <c r="J1714" s="189"/>
      <c r="K1714" s="189"/>
      <c r="L1714" s="189"/>
    </row>
    <row r="1715" spans="2:12" s="191" customFormat="1" x14ac:dyDescent="0.25">
      <c r="B1715" s="189"/>
      <c r="C1715" s="189"/>
      <c r="D1715" s="189"/>
      <c r="E1715" s="189"/>
      <c r="F1715" s="189"/>
      <c r="G1715" s="189"/>
      <c r="H1715" s="189"/>
      <c r="I1715" s="189"/>
      <c r="J1715" s="189"/>
      <c r="K1715" s="189"/>
      <c r="L1715" s="189"/>
    </row>
    <row r="1716" spans="2:12" s="191" customFormat="1" x14ac:dyDescent="0.25">
      <c r="B1716" s="189"/>
      <c r="C1716" s="189"/>
      <c r="D1716" s="189"/>
      <c r="E1716" s="189"/>
      <c r="F1716" s="189"/>
      <c r="G1716" s="189"/>
      <c r="H1716" s="189"/>
      <c r="I1716" s="189"/>
      <c r="J1716" s="189"/>
      <c r="K1716" s="189"/>
      <c r="L1716" s="189"/>
    </row>
    <row r="1717" spans="2:12" s="191" customFormat="1" x14ac:dyDescent="0.25">
      <c r="B1717" s="189"/>
      <c r="C1717" s="189"/>
      <c r="D1717" s="189"/>
      <c r="E1717" s="189"/>
      <c r="F1717" s="189"/>
      <c r="G1717" s="189"/>
      <c r="H1717" s="189"/>
      <c r="I1717" s="189"/>
      <c r="J1717" s="189"/>
      <c r="K1717" s="189"/>
      <c r="L1717" s="189"/>
    </row>
    <row r="1718" spans="2:12" s="191" customFormat="1" x14ac:dyDescent="0.25">
      <c r="B1718" s="189"/>
      <c r="C1718" s="189"/>
      <c r="D1718" s="189"/>
      <c r="E1718" s="189"/>
      <c r="F1718" s="189"/>
      <c r="G1718" s="189"/>
      <c r="H1718" s="189"/>
      <c r="I1718" s="189"/>
      <c r="J1718" s="189"/>
      <c r="K1718" s="189"/>
      <c r="L1718" s="189"/>
    </row>
    <row r="1719" spans="2:12" s="191" customFormat="1" x14ac:dyDescent="0.25">
      <c r="B1719" s="189"/>
      <c r="C1719" s="189"/>
      <c r="D1719" s="189"/>
      <c r="E1719" s="189"/>
      <c r="F1719" s="189"/>
      <c r="G1719" s="189"/>
      <c r="H1719" s="189"/>
      <c r="I1719" s="189"/>
      <c r="J1719" s="189"/>
      <c r="K1719" s="189"/>
      <c r="L1719" s="189"/>
    </row>
    <row r="1720" spans="2:12" s="191" customFormat="1" x14ac:dyDescent="0.25">
      <c r="B1720" s="189"/>
      <c r="C1720" s="189"/>
      <c r="D1720" s="189"/>
      <c r="E1720" s="189"/>
      <c r="F1720" s="189"/>
      <c r="G1720" s="189"/>
      <c r="H1720" s="189"/>
      <c r="I1720" s="189"/>
      <c r="J1720" s="189"/>
      <c r="K1720" s="189"/>
      <c r="L1720" s="189"/>
    </row>
    <row r="1721" spans="2:12" s="191" customFormat="1" x14ac:dyDescent="0.25">
      <c r="B1721" s="189"/>
      <c r="C1721" s="189"/>
      <c r="D1721" s="189"/>
      <c r="E1721" s="189"/>
      <c r="F1721" s="189"/>
      <c r="G1721" s="189"/>
      <c r="H1721" s="189"/>
      <c r="I1721" s="189"/>
      <c r="J1721" s="189"/>
      <c r="K1721" s="189"/>
      <c r="L1721" s="189"/>
    </row>
    <row r="1722" spans="2:12" s="191" customFormat="1" x14ac:dyDescent="0.25">
      <c r="B1722" s="189"/>
      <c r="C1722" s="189"/>
      <c r="D1722" s="189"/>
      <c r="E1722" s="189"/>
      <c r="F1722" s="189"/>
      <c r="G1722" s="189"/>
      <c r="H1722" s="189"/>
      <c r="I1722" s="189"/>
      <c r="J1722" s="189"/>
      <c r="K1722" s="189"/>
      <c r="L1722" s="189"/>
    </row>
    <row r="1723" spans="2:12" s="191" customFormat="1" x14ac:dyDescent="0.25">
      <c r="B1723" s="189"/>
      <c r="C1723" s="189"/>
      <c r="D1723" s="189"/>
      <c r="E1723" s="189"/>
      <c r="F1723" s="189"/>
      <c r="G1723" s="189"/>
      <c r="H1723" s="189"/>
      <c r="I1723" s="189"/>
      <c r="J1723" s="189"/>
      <c r="K1723" s="189"/>
      <c r="L1723" s="189"/>
    </row>
    <row r="1724" spans="2:12" s="191" customFormat="1" x14ac:dyDescent="0.25">
      <c r="B1724" s="189"/>
      <c r="C1724" s="189"/>
      <c r="D1724" s="189"/>
      <c r="E1724" s="189"/>
      <c r="F1724" s="189"/>
      <c r="G1724" s="189"/>
      <c r="H1724" s="189"/>
      <c r="I1724" s="189"/>
      <c r="J1724" s="189"/>
      <c r="K1724" s="189"/>
      <c r="L1724" s="189"/>
    </row>
    <row r="1725" spans="2:12" s="191" customFormat="1" x14ac:dyDescent="0.25">
      <c r="B1725" s="189"/>
      <c r="C1725" s="189"/>
      <c r="D1725" s="189"/>
      <c r="E1725" s="189"/>
      <c r="F1725" s="189"/>
      <c r="G1725" s="189"/>
      <c r="H1725" s="189"/>
      <c r="I1725" s="189"/>
      <c r="J1725" s="189"/>
      <c r="K1725" s="189"/>
      <c r="L1725" s="189"/>
    </row>
    <row r="1726" spans="2:12" s="191" customFormat="1" x14ac:dyDescent="0.25">
      <c r="B1726" s="189"/>
      <c r="C1726" s="189"/>
      <c r="D1726" s="189"/>
      <c r="E1726" s="189"/>
      <c r="F1726" s="189"/>
      <c r="G1726" s="189"/>
      <c r="H1726" s="189"/>
      <c r="I1726" s="189"/>
      <c r="J1726" s="189"/>
      <c r="K1726" s="189"/>
      <c r="L1726" s="189"/>
    </row>
    <row r="1727" spans="2:12" s="191" customFormat="1" x14ac:dyDescent="0.25">
      <c r="B1727" s="189"/>
      <c r="C1727" s="189"/>
      <c r="D1727" s="189"/>
      <c r="E1727" s="189"/>
      <c r="F1727" s="189"/>
      <c r="G1727" s="189"/>
      <c r="H1727" s="189"/>
      <c r="I1727" s="189"/>
      <c r="J1727" s="189"/>
      <c r="K1727" s="189"/>
      <c r="L1727" s="189"/>
    </row>
    <row r="1728" spans="2:12" s="191" customFormat="1" x14ac:dyDescent="0.25">
      <c r="B1728" s="189"/>
      <c r="C1728" s="189"/>
      <c r="D1728" s="189"/>
      <c r="E1728" s="189"/>
      <c r="F1728" s="189"/>
      <c r="G1728" s="189"/>
      <c r="H1728" s="189"/>
      <c r="I1728" s="189"/>
      <c r="J1728" s="189"/>
      <c r="K1728" s="189"/>
      <c r="L1728" s="189"/>
    </row>
    <row r="1729" spans="2:12" s="191" customFormat="1" x14ac:dyDescent="0.25">
      <c r="B1729" s="189"/>
      <c r="C1729" s="189"/>
      <c r="D1729" s="189"/>
      <c r="E1729" s="189"/>
      <c r="F1729" s="189"/>
      <c r="G1729" s="189"/>
      <c r="H1729" s="189"/>
      <c r="I1729" s="189"/>
      <c r="J1729" s="189"/>
      <c r="K1729" s="189"/>
      <c r="L1729" s="189"/>
    </row>
    <row r="1730" spans="2:12" s="191" customFormat="1" x14ac:dyDescent="0.25">
      <c r="B1730" s="189"/>
      <c r="C1730" s="189"/>
      <c r="D1730" s="189"/>
      <c r="E1730" s="189"/>
      <c r="F1730" s="189"/>
      <c r="G1730" s="189"/>
      <c r="H1730" s="189"/>
      <c r="I1730" s="189"/>
      <c r="J1730" s="189"/>
      <c r="K1730" s="189"/>
      <c r="L1730" s="189"/>
    </row>
    <row r="1731" spans="2:12" s="191" customFormat="1" x14ac:dyDescent="0.25">
      <c r="B1731" s="189"/>
      <c r="C1731" s="189"/>
      <c r="D1731" s="189"/>
      <c r="E1731" s="189"/>
      <c r="F1731" s="189"/>
      <c r="G1731" s="189"/>
      <c r="H1731" s="189"/>
      <c r="I1731" s="189"/>
      <c r="J1731" s="189"/>
      <c r="K1731" s="189"/>
      <c r="L1731" s="189"/>
    </row>
    <row r="1732" spans="2:12" s="191" customFormat="1" x14ac:dyDescent="0.25">
      <c r="B1732" s="189"/>
      <c r="C1732" s="189"/>
      <c r="D1732" s="189"/>
      <c r="E1732" s="189"/>
      <c r="F1732" s="189"/>
      <c r="G1732" s="189"/>
      <c r="H1732" s="189"/>
      <c r="I1732" s="189"/>
      <c r="J1732" s="189"/>
      <c r="K1732" s="189"/>
      <c r="L1732" s="189"/>
    </row>
    <row r="1733" spans="2:12" s="191" customFormat="1" x14ac:dyDescent="0.25">
      <c r="B1733" s="189"/>
      <c r="C1733" s="189"/>
      <c r="D1733" s="189"/>
      <c r="E1733" s="189"/>
      <c r="F1733" s="189"/>
      <c r="G1733" s="189"/>
      <c r="H1733" s="189"/>
      <c r="I1733" s="189"/>
      <c r="J1733" s="189"/>
      <c r="K1733" s="189"/>
      <c r="L1733" s="189"/>
    </row>
    <row r="1734" spans="2:12" s="191" customFormat="1" x14ac:dyDescent="0.25">
      <c r="B1734" s="189"/>
      <c r="C1734" s="189"/>
      <c r="D1734" s="189"/>
      <c r="E1734" s="189"/>
      <c r="F1734" s="189"/>
      <c r="G1734" s="189"/>
      <c r="H1734" s="189"/>
      <c r="I1734" s="189"/>
      <c r="J1734" s="189"/>
      <c r="K1734" s="189"/>
      <c r="L1734" s="189"/>
    </row>
    <row r="1735" spans="2:12" s="191" customFormat="1" x14ac:dyDescent="0.25">
      <c r="B1735" s="189"/>
      <c r="C1735" s="189"/>
      <c r="D1735" s="189"/>
      <c r="E1735" s="189"/>
      <c r="F1735" s="189"/>
      <c r="G1735" s="189"/>
      <c r="H1735" s="189"/>
      <c r="I1735" s="189"/>
      <c r="J1735" s="189"/>
      <c r="K1735" s="189"/>
      <c r="L1735" s="189"/>
    </row>
    <row r="1736" spans="2:12" s="191" customFormat="1" x14ac:dyDescent="0.25">
      <c r="B1736" s="189"/>
      <c r="C1736" s="189"/>
      <c r="D1736" s="189"/>
      <c r="E1736" s="189"/>
      <c r="F1736" s="189"/>
      <c r="G1736" s="189"/>
      <c r="H1736" s="189"/>
      <c r="I1736" s="189"/>
      <c r="J1736" s="189"/>
      <c r="K1736" s="189"/>
      <c r="L1736" s="189"/>
    </row>
    <row r="1737" spans="2:12" s="191" customFormat="1" x14ac:dyDescent="0.25">
      <c r="B1737" s="189"/>
      <c r="C1737" s="189"/>
      <c r="D1737" s="189"/>
      <c r="E1737" s="189"/>
      <c r="F1737" s="189"/>
      <c r="G1737" s="189"/>
      <c r="H1737" s="189"/>
      <c r="I1737" s="189"/>
      <c r="J1737" s="189"/>
      <c r="K1737" s="189"/>
      <c r="L1737" s="189"/>
    </row>
    <row r="1738" spans="2:12" s="191" customFormat="1" x14ac:dyDescent="0.25">
      <c r="B1738" s="189"/>
      <c r="C1738" s="189"/>
      <c r="D1738" s="189"/>
      <c r="E1738" s="189"/>
      <c r="F1738" s="189"/>
      <c r="G1738" s="189"/>
      <c r="H1738" s="189"/>
      <c r="I1738" s="189"/>
      <c r="J1738" s="189"/>
      <c r="K1738" s="189"/>
      <c r="L1738" s="189"/>
    </row>
    <row r="1739" spans="2:12" s="191" customFormat="1" x14ac:dyDescent="0.25">
      <c r="B1739" s="189"/>
      <c r="C1739" s="189"/>
      <c r="D1739" s="189"/>
      <c r="E1739" s="189"/>
      <c r="F1739" s="189"/>
      <c r="G1739" s="189"/>
      <c r="H1739" s="189"/>
      <c r="I1739" s="189"/>
      <c r="J1739" s="189"/>
      <c r="K1739" s="189"/>
      <c r="L1739" s="189"/>
    </row>
    <row r="1740" spans="2:12" s="191" customFormat="1" x14ac:dyDescent="0.25">
      <c r="B1740" s="189"/>
      <c r="C1740" s="189"/>
      <c r="D1740" s="189"/>
      <c r="E1740" s="189"/>
      <c r="F1740" s="189"/>
      <c r="G1740" s="189"/>
      <c r="H1740" s="189"/>
      <c r="I1740" s="189"/>
      <c r="J1740" s="189"/>
      <c r="K1740" s="189"/>
      <c r="L1740" s="189"/>
    </row>
    <row r="1741" spans="2:12" s="191" customFormat="1" x14ac:dyDescent="0.25">
      <c r="B1741" s="189"/>
      <c r="C1741" s="189"/>
      <c r="D1741" s="189"/>
      <c r="E1741" s="189"/>
      <c r="F1741" s="189"/>
      <c r="G1741" s="189"/>
      <c r="H1741" s="189"/>
      <c r="I1741" s="189"/>
      <c r="J1741" s="189"/>
      <c r="K1741" s="189"/>
      <c r="L1741" s="189"/>
    </row>
    <row r="1742" spans="2:12" s="191" customFormat="1" x14ac:dyDescent="0.25">
      <c r="B1742" s="189"/>
      <c r="C1742" s="189"/>
      <c r="D1742" s="189"/>
      <c r="E1742" s="189"/>
      <c r="F1742" s="189"/>
      <c r="G1742" s="189"/>
      <c r="H1742" s="189"/>
      <c r="I1742" s="189"/>
      <c r="J1742" s="189"/>
      <c r="K1742" s="189"/>
      <c r="L1742" s="189"/>
    </row>
    <row r="1743" spans="2:12" s="191" customFormat="1" x14ac:dyDescent="0.25">
      <c r="B1743" s="189"/>
      <c r="C1743" s="189"/>
      <c r="D1743" s="189"/>
      <c r="E1743" s="189"/>
      <c r="F1743" s="189"/>
      <c r="G1743" s="189"/>
      <c r="H1743" s="189"/>
      <c r="I1743" s="189"/>
      <c r="J1743" s="189"/>
      <c r="K1743" s="189"/>
      <c r="L1743" s="189"/>
    </row>
    <row r="1744" spans="2:12" s="191" customFormat="1" x14ac:dyDescent="0.25">
      <c r="B1744" s="189"/>
      <c r="C1744" s="189"/>
      <c r="D1744" s="189"/>
      <c r="E1744" s="189"/>
      <c r="F1744" s="189"/>
      <c r="G1744" s="189"/>
      <c r="H1744" s="189"/>
      <c r="I1744" s="189"/>
      <c r="J1744" s="189"/>
      <c r="K1744" s="189"/>
      <c r="L1744" s="189"/>
    </row>
    <row r="1745" spans="2:12" s="191" customFormat="1" x14ac:dyDescent="0.25">
      <c r="B1745" s="189"/>
      <c r="C1745" s="189"/>
      <c r="D1745" s="189"/>
      <c r="E1745" s="189"/>
      <c r="F1745" s="189"/>
      <c r="G1745" s="189"/>
      <c r="H1745" s="189"/>
      <c r="I1745" s="189"/>
      <c r="J1745" s="189"/>
      <c r="K1745" s="189"/>
      <c r="L1745" s="189"/>
    </row>
    <row r="1746" spans="2:12" s="191" customFormat="1" x14ac:dyDescent="0.25">
      <c r="B1746" s="189"/>
      <c r="C1746" s="189"/>
      <c r="D1746" s="189"/>
      <c r="E1746" s="189"/>
      <c r="F1746" s="189"/>
      <c r="G1746" s="189"/>
      <c r="H1746" s="189"/>
      <c r="I1746" s="189"/>
      <c r="J1746" s="189"/>
      <c r="K1746" s="189"/>
      <c r="L1746" s="189"/>
    </row>
    <row r="1747" spans="2:12" s="191" customFormat="1" x14ac:dyDescent="0.25">
      <c r="B1747" s="189"/>
      <c r="C1747" s="189"/>
      <c r="D1747" s="189"/>
      <c r="E1747" s="189"/>
      <c r="F1747" s="189"/>
      <c r="G1747" s="189"/>
      <c r="H1747" s="189"/>
      <c r="I1747" s="189"/>
      <c r="J1747" s="189"/>
      <c r="K1747" s="189"/>
      <c r="L1747" s="189"/>
    </row>
    <row r="1748" spans="2:12" s="191" customFormat="1" x14ac:dyDescent="0.25">
      <c r="B1748" s="189"/>
      <c r="C1748" s="189"/>
      <c r="D1748" s="189"/>
      <c r="E1748" s="189"/>
      <c r="F1748" s="189"/>
      <c r="G1748" s="189"/>
      <c r="H1748" s="189"/>
      <c r="I1748" s="189"/>
      <c r="J1748" s="189"/>
      <c r="K1748" s="189"/>
      <c r="L1748" s="189"/>
    </row>
    <row r="1749" spans="2:12" s="191" customFormat="1" x14ac:dyDescent="0.25">
      <c r="B1749" s="189"/>
      <c r="C1749" s="189"/>
      <c r="D1749" s="189"/>
      <c r="E1749" s="189"/>
      <c r="F1749" s="189"/>
      <c r="G1749" s="189"/>
      <c r="H1749" s="189"/>
      <c r="I1749" s="189"/>
      <c r="J1749" s="189"/>
      <c r="K1749" s="189"/>
      <c r="L1749" s="189"/>
    </row>
    <row r="1750" spans="2:12" s="191" customFormat="1" x14ac:dyDescent="0.25">
      <c r="B1750" s="189"/>
      <c r="C1750" s="189"/>
      <c r="D1750" s="189"/>
      <c r="E1750" s="189"/>
      <c r="F1750" s="189"/>
      <c r="G1750" s="189"/>
      <c r="H1750" s="189"/>
      <c r="I1750" s="189"/>
      <c r="J1750" s="189"/>
      <c r="K1750" s="189"/>
      <c r="L1750" s="189"/>
    </row>
    <row r="1751" spans="2:12" s="191" customFormat="1" x14ac:dyDescent="0.25">
      <c r="B1751" s="189"/>
      <c r="C1751" s="189"/>
      <c r="D1751" s="189"/>
      <c r="E1751" s="189"/>
      <c r="F1751" s="189"/>
      <c r="G1751" s="189"/>
      <c r="H1751" s="189"/>
      <c r="I1751" s="189"/>
      <c r="J1751" s="189"/>
      <c r="K1751" s="189"/>
      <c r="L1751" s="189"/>
    </row>
    <row r="1752" spans="2:12" s="191" customFormat="1" x14ac:dyDescent="0.25">
      <c r="B1752" s="189"/>
      <c r="C1752" s="189"/>
      <c r="D1752" s="189"/>
      <c r="E1752" s="189"/>
      <c r="F1752" s="189"/>
      <c r="G1752" s="189"/>
      <c r="H1752" s="189"/>
      <c r="I1752" s="189"/>
      <c r="J1752" s="189"/>
      <c r="K1752" s="189"/>
      <c r="L1752" s="189"/>
    </row>
    <row r="1753" spans="2:12" s="191" customFormat="1" x14ac:dyDescent="0.25">
      <c r="B1753" s="189"/>
      <c r="C1753" s="189"/>
      <c r="D1753" s="189"/>
      <c r="E1753" s="189"/>
      <c r="F1753" s="189"/>
      <c r="G1753" s="189"/>
      <c r="H1753" s="189"/>
      <c r="I1753" s="189"/>
      <c r="J1753" s="189"/>
      <c r="K1753" s="189"/>
      <c r="L1753" s="189"/>
    </row>
    <row r="1754" spans="2:12" s="191" customFormat="1" x14ac:dyDescent="0.25">
      <c r="B1754" s="189"/>
      <c r="C1754" s="189"/>
      <c r="D1754" s="189"/>
      <c r="E1754" s="189"/>
      <c r="F1754" s="189"/>
      <c r="G1754" s="189"/>
      <c r="H1754" s="189"/>
      <c r="I1754" s="189"/>
      <c r="J1754" s="189"/>
      <c r="K1754" s="189"/>
      <c r="L1754" s="189"/>
    </row>
    <row r="1755" spans="2:12" s="191" customFormat="1" x14ac:dyDescent="0.25">
      <c r="B1755" s="189"/>
      <c r="C1755" s="189"/>
      <c r="D1755" s="189"/>
      <c r="E1755" s="189"/>
      <c r="F1755" s="189"/>
      <c r="G1755" s="189"/>
      <c r="H1755" s="189"/>
      <c r="I1755" s="189"/>
      <c r="J1755" s="189"/>
      <c r="K1755" s="189"/>
      <c r="L1755" s="189"/>
    </row>
    <row r="1756" spans="2:12" s="191" customFormat="1" x14ac:dyDescent="0.25">
      <c r="B1756" s="189"/>
      <c r="C1756" s="189"/>
      <c r="D1756" s="189"/>
      <c r="E1756" s="189"/>
      <c r="F1756" s="189"/>
      <c r="G1756" s="189"/>
      <c r="H1756" s="189"/>
      <c r="I1756" s="189"/>
      <c r="J1756" s="189"/>
      <c r="K1756" s="189"/>
      <c r="L1756" s="189"/>
    </row>
    <row r="1757" spans="2:12" s="191" customFormat="1" x14ac:dyDescent="0.25">
      <c r="B1757" s="189"/>
      <c r="C1757" s="189"/>
      <c r="D1757" s="189"/>
      <c r="E1757" s="189"/>
      <c r="F1757" s="189"/>
      <c r="G1757" s="189"/>
      <c r="H1757" s="189"/>
      <c r="I1757" s="189"/>
      <c r="J1757" s="189"/>
      <c r="K1757" s="189"/>
      <c r="L1757" s="189"/>
    </row>
    <row r="1758" spans="2:12" s="191" customFormat="1" x14ac:dyDescent="0.25">
      <c r="B1758" s="189"/>
      <c r="C1758" s="189"/>
      <c r="D1758" s="189"/>
      <c r="E1758" s="189"/>
      <c r="F1758" s="189"/>
      <c r="G1758" s="189"/>
      <c r="H1758" s="189"/>
      <c r="I1758" s="189"/>
      <c r="J1758" s="189"/>
      <c r="K1758" s="189"/>
      <c r="L1758" s="189"/>
    </row>
    <row r="1759" spans="2:12" s="191" customFormat="1" x14ac:dyDescent="0.25">
      <c r="B1759" s="189"/>
      <c r="C1759" s="189"/>
      <c r="D1759" s="189"/>
      <c r="E1759" s="189"/>
      <c r="F1759" s="189"/>
      <c r="G1759" s="189"/>
      <c r="H1759" s="189"/>
      <c r="I1759" s="189"/>
      <c r="J1759" s="189"/>
      <c r="K1759" s="189"/>
      <c r="L1759" s="189"/>
    </row>
    <row r="1760" spans="2:12" s="191" customFormat="1" x14ac:dyDescent="0.25">
      <c r="B1760" s="189"/>
      <c r="C1760" s="189"/>
      <c r="D1760" s="189"/>
      <c r="E1760" s="189"/>
      <c r="F1760" s="189"/>
      <c r="G1760" s="189"/>
      <c r="H1760" s="189"/>
      <c r="I1760" s="189"/>
      <c r="J1760" s="189"/>
      <c r="K1760" s="189"/>
      <c r="L1760" s="189"/>
    </row>
    <row r="1761" spans="2:12" s="191" customFormat="1" x14ac:dyDescent="0.25">
      <c r="B1761" s="189"/>
      <c r="C1761" s="189"/>
      <c r="D1761" s="189"/>
      <c r="E1761" s="189"/>
      <c r="F1761" s="189"/>
      <c r="G1761" s="189"/>
      <c r="H1761" s="189"/>
      <c r="I1761" s="189"/>
      <c r="J1761" s="189"/>
      <c r="K1761" s="189"/>
      <c r="L1761" s="189"/>
    </row>
    <row r="1762" spans="2:12" s="191" customFormat="1" x14ac:dyDescent="0.25">
      <c r="B1762" s="189"/>
      <c r="C1762" s="189"/>
      <c r="D1762" s="189"/>
      <c r="E1762" s="189"/>
      <c r="F1762" s="189"/>
      <c r="G1762" s="189"/>
      <c r="H1762" s="189"/>
      <c r="I1762" s="189"/>
      <c r="J1762" s="189"/>
      <c r="K1762" s="189"/>
      <c r="L1762" s="189"/>
    </row>
    <row r="1763" spans="2:12" s="191" customFormat="1" x14ac:dyDescent="0.25">
      <c r="B1763" s="189"/>
      <c r="C1763" s="189"/>
      <c r="D1763" s="189"/>
      <c r="E1763" s="189"/>
      <c r="F1763" s="189"/>
      <c r="G1763" s="189"/>
      <c r="H1763" s="189"/>
      <c r="I1763" s="189"/>
      <c r="J1763" s="189"/>
      <c r="K1763" s="189"/>
      <c r="L1763" s="189"/>
    </row>
    <row r="1764" spans="2:12" s="191" customFormat="1" x14ac:dyDescent="0.25">
      <c r="B1764" s="189"/>
      <c r="C1764" s="189"/>
      <c r="D1764" s="189"/>
      <c r="E1764" s="189"/>
      <c r="F1764" s="189"/>
      <c r="G1764" s="189"/>
      <c r="H1764" s="189"/>
      <c r="I1764" s="189"/>
      <c r="J1764" s="189"/>
      <c r="K1764" s="189"/>
      <c r="L1764" s="189"/>
    </row>
    <row r="1765" spans="2:12" s="191" customFormat="1" x14ac:dyDescent="0.25">
      <c r="B1765" s="189"/>
      <c r="C1765" s="189"/>
      <c r="D1765" s="189"/>
      <c r="E1765" s="189"/>
      <c r="F1765" s="189"/>
      <c r="G1765" s="189"/>
      <c r="H1765" s="189"/>
      <c r="I1765" s="189"/>
      <c r="J1765" s="189"/>
      <c r="K1765" s="189"/>
      <c r="L1765" s="189"/>
    </row>
    <row r="1766" spans="2:12" s="191" customFormat="1" x14ac:dyDescent="0.25">
      <c r="B1766" s="189"/>
      <c r="C1766" s="189"/>
      <c r="D1766" s="189"/>
      <c r="E1766" s="189"/>
      <c r="F1766" s="189"/>
      <c r="G1766" s="189"/>
      <c r="H1766" s="189"/>
      <c r="I1766" s="189"/>
      <c r="J1766" s="189"/>
      <c r="K1766" s="189"/>
      <c r="L1766" s="189"/>
    </row>
    <row r="1767" spans="2:12" s="191" customFormat="1" x14ac:dyDescent="0.25">
      <c r="B1767" s="189"/>
      <c r="C1767" s="189"/>
      <c r="D1767" s="189"/>
      <c r="E1767" s="189"/>
      <c r="F1767" s="189"/>
      <c r="G1767" s="189"/>
      <c r="H1767" s="189"/>
      <c r="I1767" s="189"/>
      <c r="J1767" s="189"/>
      <c r="K1767" s="189"/>
      <c r="L1767" s="189"/>
    </row>
    <row r="1768" spans="2:12" s="191" customFormat="1" x14ac:dyDescent="0.25">
      <c r="B1768" s="189"/>
      <c r="C1768" s="189"/>
      <c r="D1768" s="189"/>
      <c r="E1768" s="189"/>
      <c r="F1768" s="189"/>
      <c r="G1768" s="189"/>
      <c r="H1768" s="189"/>
      <c r="I1768" s="189"/>
      <c r="J1768" s="189"/>
      <c r="K1768" s="189"/>
      <c r="L1768" s="189"/>
    </row>
    <row r="1769" spans="2:12" s="191" customFormat="1" x14ac:dyDescent="0.25">
      <c r="B1769" s="189"/>
      <c r="C1769" s="189"/>
      <c r="D1769" s="189"/>
      <c r="E1769" s="189"/>
      <c r="F1769" s="189"/>
      <c r="G1769" s="189"/>
      <c r="H1769" s="189"/>
      <c r="I1769" s="189"/>
      <c r="J1769" s="189"/>
      <c r="K1769" s="189"/>
      <c r="L1769" s="189"/>
    </row>
    <row r="1770" spans="2:12" s="191" customFormat="1" x14ac:dyDescent="0.25">
      <c r="B1770" s="189"/>
      <c r="C1770" s="189"/>
      <c r="D1770" s="189"/>
      <c r="E1770" s="189"/>
      <c r="F1770" s="189"/>
      <c r="G1770" s="189"/>
      <c r="H1770" s="189"/>
      <c r="I1770" s="189"/>
      <c r="J1770" s="189"/>
      <c r="K1770" s="189"/>
      <c r="L1770" s="189"/>
    </row>
    <row r="1771" spans="2:12" s="191" customFormat="1" x14ac:dyDescent="0.25">
      <c r="B1771" s="189"/>
      <c r="C1771" s="189"/>
      <c r="D1771" s="189"/>
      <c r="E1771" s="189"/>
      <c r="F1771" s="189"/>
      <c r="G1771" s="189"/>
      <c r="H1771" s="189"/>
      <c r="I1771" s="189"/>
      <c r="J1771" s="189"/>
      <c r="K1771" s="189"/>
      <c r="L1771" s="189"/>
    </row>
    <row r="1772" spans="2:12" s="191" customFormat="1" x14ac:dyDescent="0.25">
      <c r="B1772" s="189"/>
      <c r="C1772" s="189"/>
      <c r="D1772" s="189"/>
      <c r="E1772" s="189"/>
      <c r="F1772" s="189"/>
      <c r="G1772" s="189"/>
      <c r="H1772" s="189"/>
      <c r="I1772" s="189"/>
      <c r="J1772" s="189"/>
      <c r="K1772" s="189"/>
      <c r="L1772" s="189"/>
    </row>
    <row r="1773" spans="2:12" s="191" customFormat="1" x14ac:dyDescent="0.25">
      <c r="B1773" s="189"/>
      <c r="C1773" s="189"/>
      <c r="D1773" s="189"/>
      <c r="E1773" s="189"/>
      <c r="F1773" s="189"/>
      <c r="G1773" s="189"/>
      <c r="H1773" s="189"/>
      <c r="I1773" s="189"/>
      <c r="J1773" s="189"/>
      <c r="K1773" s="189"/>
      <c r="L1773" s="189"/>
    </row>
    <row r="1774" spans="2:12" s="191" customFormat="1" x14ac:dyDescent="0.25">
      <c r="B1774" s="189"/>
      <c r="C1774" s="189"/>
      <c r="D1774" s="189"/>
      <c r="E1774" s="189"/>
      <c r="F1774" s="189"/>
      <c r="G1774" s="189"/>
      <c r="H1774" s="189"/>
      <c r="I1774" s="189"/>
      <c r="J1774" s="189"/>
      <c r="K1774" s="189"/>
      <c r="L1774" s="189"/>
    </row>
    <row r="1775" spans="2:12" s="191" customFormat="1" x14ac:dyDescent="0.25">
      <c r="B1775" s="189"/>
      <c r="C1775" s="189"/>
      <c r="D1775" s="189"/>
      <c r="E1775" s="189"/>
      <c r="F1775" s="189"/>
      <c r="G1775" s="189"/>
      <c r="H1775" s="189"/>
      <c r="I1775" s="189"/>
      <c r="J1775" s="189"/>
      <c r="K1775" s="189"/>
      <c r="L1775" s="189"/>
    </row>
    <row r="1776" spans="2:12" s="191" customFormat="1" x14ac:dyDescent="0.25">
      <c r="B1776" s="189"/>
      <c r="C1776" s="189"/>
      <c r="D1776" s="189"/>
      <c r="E1776" s="189"/>
      <c r="F1776" s="189"/>
      <c r="G1776" s="189"/>
      <c r="H1776" s="189"/>
      <c r="I1776" s="189"/>
      <c r="J1776" s="189"/>
      <c r="K1776" s="189"/>
      <c r="L1776" s="189"/>
    </row>
    <row r="1777" spans="2:12" s="191" customFormat="1" x14ac:dyDescent="0.25">
      <c r="B1777" s="189"/>
      <c r="C1777" s="189"/>
      <c r="D1777" s="189"/>
      <c r="E1777" s="189"/>
      <c r="F1777" s="189"/>
      <c r="G1777" s="189"/>
      <c r="H1777" s="189"/>
      <c r="I1777" s="189"/>
      <c r="J1777" s="189"/>
      <c r="K1777" s="189"/>
      <c r="L1777" s="189"/>
    </row>
    <row r="1778" spans="2:12" s="191" customFormat="1" x14ac:dyDescent="0.25">
      <c r="B1778" s="189"/>
      <c r="C1778" s="189"/>
      <c r="D1778" s="189"/>
      <c r="E1778" s="189"/>
      <c r="F1778" s="189"/>
      <c r="G1778" s="189"/>
      <c r="H1778" s="189"/>
      <c r="I1778" s="189"/>
      <c r="J1778" s="189"/>
      <c r="K1778" s="189"/>
      <c r="L1778" s="189"/>
    </row>
    <row r="1779" spans="2:12" s="191" customFormat="1" x14ac:dyDescent="0.25">
      <c r="B1779" s="189"/>
      <c r="C1779" s="189"/>
      <c r="D1779" s="189"/>
      <c r="E1779" s="189"/>
      <c r="F1779" s="189"/>
      <c r="G1779" s="189"/>
      <c r="H1779" s="189"/>
      <c r="I1779" s="189"/>
      <c r="J1779" s="189"/>
      <c r="K1779" s="189"/>
      <c r="L1779" s="189"/>
    </row>
    <row r="1780" spans="2:12" s="191" customFormat="1" x14ac:dyDescent="0.25">
      <c r="B1780" s="189"/>
      <c r="C1780" s="189"/>
      <c r="D1780" s="189"/>
      <c r="E1780" s="189"/>
      <c r="F1780" s="189"/>
      <c r="G1780" s="189"/>
      <c r="H1780" s="189"/>
      <c r="I1780" s="189"/>
      <c r="J1780" s="189"/>
      <c r="K1780" s="189"/>
      <c r="L1780" s="189"/>
    </row>
    <row r="1781" spans="2:12" s="191" customFormat="1" x14ac:dyDescent="0.25">
      <c r="B1781" s="189"/>
      <c r="C1781" s="189"/>
      <c r="D1781" s="189"/>
      <c r="E1781" s="189"/>
      <c r="F1781" s="189"/>
      <c r="G1781" s="189"/>
      <c r="H1781" s="189"/>
      <c r="I1781" s="189"/>
      <c r="J1781" s="189"/>
      <c r="K1781" s="189"/>
      <c r="L1781" s="189"/>
    </row>
    <row r="1782" spans="2:12" s="191" customFormat="1" x14ac:dyDescent="0.25">
      <c r="B1782" s="189"/>
      <c r="C1782" s="189"/>
      <c r="D1782" s="189"/>
      <c r="E1782" s="189"/>
      <c r="F1782" s="189"/>
      <c r="G1782" s="189"/>
      <c r="H1782" s="189"/>
      <c r="I1782" s="189"/>
      <c r="J1782" s="189"/>
      <c r="K1782" s="189"/>
      <c r="L1782" s="189"/>
    </row>
    <row r="1783" spans="2:12" s="191" customFormat="1" x14ac:dyDescent="0.25">
      <c r="B1783" s="189"/>
      <c r="C1783" s="189"/>
      <c r="D1783" s="189"/>
      <c r="E1783" s="189"/>
      <c r="F1783" s="189"/>
      <c r="G1783" s="189"/>
      <c r="H1783" s="189"/>
      <c r="I1783" s="189"/>
      <c r="J1783" s="189"/>
      <c r="K1783" s="189"/>
      <c r="L1783" s="189"/>
    </row>
    <row r="1784" spans="2:12" s="191" customFormat="1" x14ac:dyDescent="0.25">
      <c r="B1784" s="189"/>
      <c r="C1784" s="189"/>
      <c r="D1784" s="189"/>
      <c r="E1784" s="189"/>
      <c r="F1784" s="189"/>
      <c r="G1784" s="189"/>
      <c r="H1784" s="189"/>
      <c r="I1784" s="189"/>
      <c r="J1784" s="189"/>
      <c r="K1784" s="189"/>
      <c r="L1784" s="189"/>
    </row>
    <row r="1785" spans="2:12" s="191" customFormat="1" x14ac:dyDescent="0.25">
      <c r="B1785" s="189"/>
      <c r="C1785" s="189"/>
      <c r="D1785" s="189"/>
      <c r="E1785" s="189"/>
      <c r="F1785" s="189"/>
      <c r="G1785" s="189"/>
      <c r="H1785" s="189"/>
      <c r="I1785" s="189"/>
      <c r="J1785" s="189"/>
      <c r="K1785" s="189"/>
      <c r="L1785" s="189"/>
    </row>
    <row r="1786" spans="2:12" s="191" customFormat="1" x14ac:dyDescent="0.25">
      <c r="B1786" s="189"/>
      <c r="C1786" s="189"/>
      <c r="D1786" s="189"/>
      <c r="E1786" s="189"/>
      <c r="F1786" s="189"/>
      <c r="G1786" s="189"/>
      <c r="H1786" s="189"/>
      <c r="I1786" s="189"/>
      <c r="J1786" s="189"/>
      <c r="K1786" s="189"/>
      <c r="L1786" s="189"/>
    </row>
    <row r="1787" spans="2:12" s="191" customFormat="1" x14ac:dyDescent="0.25">
      <c r="B1787" s="189"/>
      <c r="C1787" s="189"/>
      <c r="D1787" s="189"/>
      <c r="E1787" s="189"/>
      <c r="F1787" s="189"/>
      <c r="G1787" s="189"/>
      <c r="H1787" s="189"/>
      <c r="I1787" s="189"/>
      <c r="J1787" s="189"/>
      <c r="K1787" s="189"/>
      <c r="L1787" s="189"/>
    </row>
    <row r="1788" spans="2:12" s="191" customFormat="1" x14ac:dyDescent="0.25">
      <c r="B1788" s="189"/>
      <c r="C1788" s="189"/>
      <c r="D1788" s="189"/>
      <c r="E1788" s="189"/>
      <c r="F1788" s="189"/>
      <c r="G1788" s="189"/>
      <c r="H1788" s="189"/>
      <c r="I1788" s="189"/>
      <c r="J1788" s="189"/>
      <c r="K1788" s="189"/>
      <c r="L1788" s="189"/>
    </row>
    <row r="1789" spans="2:12" s="191" customFormat="1" x14ac:dyDescent="0.25">
      <c r="B1789" s="189"/>
      <c r="C1789" s="189"/>
      <c r="D1789" s="189"/>
      <c r="E1789" s="189"/>
      <c r="F1789" s="189"/>
      <c r="G1789" s="189"/>
      <c r="H1789" s="189"/>
      <c r="I1789" s="189"/>
      <c r="J1789" s="189"/>
      <c r="K1789" s="189"/>
      <c r="L1789" s="189"/>
    </row>
    <row r="1790" spans="2:12" s="191" customFormat="1" x14ac:dyDescent="0.25">
      <c r="B1790" s="189"/>
      <c r="C1790" s="189"/>
      <c r="D1790" s="189"/>
      <c r="E1790" s="189"/>
      <c r="F1790" s="189"/>
      <c r="G1790" s="189"/>
      <c r="H1790" s="189"/>
      <c r="I1790" s="189"/>
      <c r="J1790" s="189"/>
      <c r="K1790" s="189"/>
      <c r="L1790" s="189"/>
    </row>
    <row r="1791" spans="2:12" s="191" customFormat="1" x14ac:dyDescent="0.25">
      <c r="B1791" s="189"/>
      <c r="C1791" s="189"/>
      <c r="D1791" s="189"/>
      <c r="E1791" s="189"/>
      <c r="F1791" s="189"/>
      <c r="G1791" s="189"/>
      <c r="H1791" s="189"/>
      <c r="I1791" s="189"/>
      <c r="J1791" s="189"/>
      <c r="K1791" s="189"/>
      <c r="L1791" s="189"/>
    </row>
    <row r="1792" spans="2:12" s="191" customFormat="1" x14ac:dyDescent="0.25">
      <c r="B1792" s="189"/>
      <c r="C1792" s="189"/>
      <c r="D1792" s="189"/>
      <c r="E1792" s="189"/>
      <c r="F1792" s="189"/>
      <c r="G1792" s="189"/>
      <c r="H1792" s="189"/>
      <c r="I1792" s="189"/>
      <c r="J1792" s="189"/>
      <c r="K1792" s="189"/>
      <c r="L1792" s="189"/>
    </row>
    <row r="1793" spans="2:12" s="191" customFormat="1" x14ac:dyDescent="0.25">
      <c r="B1793" s="189"/>
      <c r="C1793" s="189"/>
      <c r="D1793" s="189"/>
      <c r="E1793" s="189"/>
      <c r="F1793" s="189"/>
      <c r="G1793" s="189"/>
      <c r="H1793" s="189"/>
      <c r="I1793" s="189"/>
      <c r="J1793" s="189"/>
      <c r="K1793" s="189"/>
      <c r="L1793" s="189"/>
    </row>
    <row r="1794" spans="2:12" s="191" customFormat="1" x14ac:dyDescent="0.25">
      <c r="B1794" s="189"/>
      <c r="C1794" s="189"/>
      <c r="D1794" s="189"/>
      <c r="E1794" s="189"/>
      <c r="F1794" s="189"/>
      <c r="G1794" s="189"/>
      <c r="H1794" s="189"/>
      <c r="I1794" s="189"/>
      <c r="J1794" s="189"/>
      <c r="K1794" s="189"/>
      <c r="L1794" s="189"/>
    </row>
    <row r="1795" spans="2:12" s="191" customFormat="1" x14ac:dyDescent="0.25">
      <c r="B1795" s="189"/>
      <c r="C1795" s="189"/>
      <c r="D1795" s="189"/>
      <c r="E1795" s="189"/>
      <c r="F1795" s="189"/>
      <c r="G1795" s="189"/>
      <c r="H1795" s="189"/>
      <c r="I1795" s="189"/>
      <c r="J1795" s="189"/>
      <c r="K1795" s="189"/>
      <c r="L1795" s="189"/>
    </row>
    <row r="1796" spans="2:12" s="191" customFormat="1" x14ac:dyDescent="0.25">
      <c r="B1796" s="189"/>
      <c r="C1796" s="189"/>
      <c r="D1796" s="189"/>
      <c r="E1796" s="189"/>
      <c r="F1796" s="189"/>
      <c r="G1796" s="189"/>
      <c r="H1796" s="189"/>
      <c r="I1796" s="189"/>
      <c r="J1796" s="189"/>
      <c r="K1796" s="189"/>
      <c r="L1796" s="189"/>
    </row>
    <row r="1797" spans="2:12" s="191" customFormat="1" x14ac:dyDescent="0.25">
      <c r="B1797" s="189"/>
      <c r="C1797" s="189"/>
      <c r="D1797" s="189"/>
      <c r="E1797" s="189"/>
      <c r="F1797" s="189"/>
      <c r="G1797" s="189"/>
      <c r="H1797" s="189"/>
      <c r="I1797" s="189"/>
      <c r="J1797" s="189"/>
      <c r="K1797" s="189"/>
      <c r="L1797" s="189"/>
    </row>
    <row r="1798" spans="2:12" s="191" customFormat="1" x14ac:dyDescent="0.25">
      <c r="B1798" s="189"/>
      <c r="C1798" s="189"/>
      <c r="D1798" s="189"/>
      <c r="E1798" s="189"/>
      <c r="F1798" s="189"/>
      <c r="G1798" s="189"/>
      <c r="H1798" s="189"/>
      <c r="I1798" s="189"/>
      <c r="J1798" s="189"/>
      <c r="K1798" s="189"/>
      <c r="L1798" s="189"/>
    </row>
    <row r="1799" spans="2:12" s="191" customFormat="1" x14ac:dyDescent="0.25">
      <c r="B1799" s="189"/>
      <c r="C1799" s="189"/>
      <c r="D1799" s="189"/>
      <c r="E1799" s="189"/>
      <c r="F1799" s="189"/>
      <c r="G1799" s="189"/>
      <c r="H1799" s="189"/>
      <c r="I1799" s="189"/>
      <c r="J1799" s="189"/>
      <c r="K1799" s="189"/>
      <c r="L1799" s="189"/>
    </row>
    <row r="1800" spans="2:12" s="191" customFormat="1" x14ac:dyDescent="0.25">
      <c r="B1800" s="189"/>
      <c r="C1800" s="189"/>
      <c r="D1800" s="189"/>
      <c r="E1800" s="189"/>
      <c r="F1800" s="189"/>
      <c r="G1800" s="189"/>
      <c r="H1800" s="189"/>
      <c r="I1800" s="189"/>
      <c r="J1800" s="189"/>
      <c r="K1800" s="189"/>
      <c r="L1800" s="189"/>
    </row>
    <row r="1801" spans="2:12" s="191" customFormat="1" x14ac:dyDescent="0.25">
      <c r="B1801" s="189"/>
      <c r="C1801" s="189"/>
      <c r="D1801" s="189"/>
      <c r="E1801" s="189"/>
      <c r="F1801" s="189"/>
      <c r="G1801" s="189"/>
      <c r="H1801" s="189"/>
      <c r="I1801" s="189"/>
      <c r="J1801" s="189"/>
      <c r="K1801" s="189"/>
      <c r="L1801" s="189"/>
    </row>
    <row r="1802" spans="2:12" s="191" customFormat="1" x14ac:dyDescent="0.25">
      <c r="B1802" s="189"/>
      <c r="C1802" s="189"/>
      <c r="D1802" s="189"/>
      <c r="E1802" s="189"/>
      <c r="F1802" s="189"/>
      <c r="G1802" s="189"/>
      <c r="H1802" s="189"/>
      <c r="I1802" s="189"/>
      <c r="J1802" s="189"/>
      <c r="K1802" s="189"/>
      <c r="L1802" s="189"/>
    </row>
    <row r="1803" spans="2:12" s="191" customFormat="1" x14ac:dyDescent="0.25">
      <c r="B1803" s="189"/>
      <c r="C1803" s="189"/>
      <c r="D1803" s="189"/>
      <c r="E1803" s="189"/>
      <c r="F1803" s="189"/>
      <c r="G1803" s="189"/>
      <c r="H1803" s="189"/>
      <c r="I1803" s="189"/>
      <c r="J1803" s="189"/>
      <c r="K1803" s="189"/>
      <c r="L1803" s="189"/>
    </row>
    <row r="1804" spans="2:12" s="191" customFormat="1" x14ac:dyDescent="0.25">
      <c r="B1804" s="189"/>
      <c r="C1804" s="189"/>
      <c r="D1804" s="189"/>
      <c r="E1804" s="189"/>
      <c r="F1804" s="189"/>
      <c r="G1804" s="189"/>
      <c r="H1804" s="189"/>
      <c r="I1804" s="189"/>
      <c r="J1804" s="189"/>
      <c r="K1804" s="189"/>
      <c r="L1804" s="189"/>
    </row>
    <row r="1805" spans="2:12" s="191" customFormat="1" x14ac:dyDescent="0.25">
      <c r="B1805" s="189"/>
      <c r="C1805" s="189"/>
      <c r="D1805" s="189"/>
      <c r="E1805" s="189"/>
      <c r="F1805" s="189"/>
      <c r="G1805" s="189"/>
      <c r="H1805" s="189"/>
      <c r="I1805" s="189"/>
      <c r="J1805" s="189"/>
      <c r="K1805" s="189"/>
      <c r="L1805" s="189"/>
    </row>
    <row r="1806" spans="2:12" s="191" customFormat="1" x14ac:dyDescent="0.25">
      <c r="B1806" s="189"/>
      <c r="C1806" s="189"/>
      <c r="D1806" s="189"/>
      <c r="E1806" s="189"/>
      <c r="F1806" s="189"/>
      <c r="G1806" s="189"/>
      <c r="H1806" s="189"/>
      <c r="I1806" s="189"/>
      <c r="J1806" s="189"/>
      <c r="K1806" s="189"/>
      <c r="L1806" s="189"/>
    </row>
    <row r="1807" spans="2:12" s="191" customFormat="1" x14ac:dyDescent="0.25">
      <c r="B1807" s="189"/>
      <c r="C1807" s="189"/>
      <c r="D1807" s="189"/>
      <c r="E1807" s="189"/>
      <c r="F1807" s="189"/>
      <c r="G1807" s="189"/>
      <c r="H1807" s="189"/>
      <c r="I1807" s="189"/>
      <c r="J1807" s="189"/>
      <c r="K1807" s="189"/>
      <c r="L1807" s="189"/>
    </row>
    <row r="1808" spans="2:12" s="191" customFormat="1" x14ac:dyDescent="0.25">
      <c r="B1808" s="189"/>
      <c r="C1808" s="189"/>
      <c r="D1808" s="189"/>
      <c r="E1808" s="189"/>
      <c r="F1808" s="189"/>
      <c r="G1808" s="189"/>
      <c r="H1808" s="189"/>
      <c r="I1808" s="189"/>
      <c r="J1808" s="189"/>
      <c r="K1808" s="189"/>
      <c r="L1808" s="189"/>
    </row>
    <row r="1809" spans="2:12" s="191" customFormat="1" x14ac:dyDescent="0.25">
      <c r="B1809" s="189"/>
      <c r="C1809" s="189"/>
      <c r="D1809" s="189"/>
      <c r="E1809" s="189"/>
      <c r="F1809" s="189"/>
      <c r="G1809" s="189"/>
      <c r="H1809" s="189"/>
      <c r="I1809" s="189"/>
      <c r="J1809" s="189"/>
      <c r="K1809" s="189"/>
      <c r="L1809" s="189"/>
    </row>
    <row r="1810" spans="2:12" s="191" customFormat="1" x14ac:dyDescent="0.25">
      <c r="B1810" s="189"/>
      <c r="C1810" s="189"/>
      <c r="D1810" s="189"/>
      <c r="E1810" s="189"/>
      <c r="F1810" s="189"/>
      <c r="G1810" s="189"/>
      <c r="H1810" s="189"/>
      <c r="I1810" s="189"/>
      <c r="J1810" s="189"/>
      <c r="K1810" s="189"/>
      <c r="L1810" s="189"/>
    </row>
    <row r="1811" spans="2:12" s="191" customFormat="1" x14ac:dyDescent="0.25">
      <c r="B1811" s="189"/>
      <c r="C1811" s="189"/>
      <c r="D1811" s="189"/>
      <c r="E1811" s="189"/>
      <c r="F1811" s="189"/>
      <c r="G1811" s="189"/>
      <c r="H1811" s="189"/>
      <c r="I1811" s="189"/>
      <c r="J1811" s="189"/>
      <c r="K1811" s="189"/>
      <c r="L1811" s="189"/>
    </row>
    <row r="1812" spans="2:12" s="191" customFormat="1" x14ac:dyDescent="0.25">
      <c r="B1812" s="189"/>
      <c r="C1812" s="189"/>
      <c r="D1812" s="189"/>
      <c r="E1812" s="189"/>
      <c r="F1812" s="189"/>
      <c r="G1812" s="189"/>
      <c r="H1812" s="189"/>
      <c r="I1812" s="189"/>
      <c r="J1812" s="189"/>
      <c r="K1812" s="189"/>
      <c r="L1812" s="189"/>
    </row>
    <row r="1813" spans="2:12" s="191" customFormat="1" x14ac:dyDescent="0.25">
      <c r="B1813" s="189"/>
      <c r="C1813" s="189"/>
      <c r="D1813" s="189"/>
      <c r="E1813" s="189"/>
      <c r="F1813" s="189"/>
      <c r="G1813" s="189"/>
      <c r="H1813" s="189"/>
      <c r="I1813" s="189"/>
      <c r="J1813" s="189"/>
      <c r="K1813" s="189"/>
      <c r="L1813" s="189"/>
    </row>
    <row r="1814" spans="2:12" s="191" customFormat="1" x14ac:dyDescent="0.25">
      <c r="B1814" s="189"/>
      <c r="C1814" s="189"/>
      <c r="D1814" s="189"/>
      <c r="E1814" s="189"/>
      <c r="F1814" s="189"/>
      <c r="G1814" s="189"/>
      <c r="H1814" s="189"/>
      <c r="I1814" s="189"/>
      <c r="J1814" s="189"/>
      <c r="K1814" s="189"/>
      <c r="L1814" s="189"/>
    </row>
    <row r="1815" spans="2:12" s="191" customFormat="1" x14ac:dyDescent="0.25">
      <c r="B1815" s="189"/>
      <c r="C1815" s="189"/>
      <c r="D1815" s="189"/>
      <c r="E1815" s="189"/>
      <c r="F1815" s="189"/>
      <c r="G1815" s="189"/>
      <c r="H1815" s="189"/>
      <c r="I1815" s="189"/>
      <c r="J1815" s="189"/>
      <c r="K1815" s="189"/>
      <c r="L1815" s="189"/>
    </row>
    <row r="1816" spans="2:12" s="191" customFormat="1" x14ac:dyDescent="0.25">
      <c r="B1816" s="189"/>
      <c r="C1816" s="189"/>
      <c r="D1816" s="189"/>
      <c r="E1816" s="189"/>
      <c r="F1816" s="189"/>
      <c r="G1816" s="189"/>
      <c r="H1816" s="189"/>
      <c r="I1816" s="189"/>
      <c r="J1816" s="189"/>
      <c r="K1816" s="189"/>
      <c r="L1816" s="189"/>
    </row>
    <row r="1817" spans="2:12" s="191" customFormat="1" x14ac:dyDescent="0.25">
      <c r="B1817" s="189"/>
      <c r="C1817" s="189"/>
      <c r="D1817" s="189"/>
      <c r="E1817" s="189"/>
      <c r="F1817" s="189"/>
      <c r="G1817" s="189"/>
      <c r="H1817" s="189"/>
      <c r="I1817" s="189"/>
      <c r="J1817" s="189"/>
      <c r="K1817" s="189"/>
      <c r="L1817" s="189"/>
    </row>
    <row r="1818" spans="2:12" s="191" customFormat="1" x14ac:dyDescent="0.25">
      <c r="B1818" s="189"/>
      <c r="C1818" s="189"/>
      <c r="D1818" s="189"/>
      <c r="E1818" s="189"/>
      <c r="F1818" s="189"/>
      <c r="G1818" s="189"/>
      <c r="H1818" s="189"/>
      <c r="I1818" s="189"/>
      <c r="J1818" s="189"/>
      <c r="K1818" s="189"/>
      <c r="L1818" s="189"/>
    </row>
    <row r="1819" spans="2:12" s="191" customFormat="1" x14ac:dyDescent="0.25">
      <c r="B1819" s="189"/>
      <c r="C1819" s="189"/>
      <c r="D1819" s="189"/>
      <c r="E1819" s="189"/>
      <c r="F1819" s="189"/>
      <c r="G1819" s="189"/>
      <c r="H1819" s="189"/>
      <c r="I1819" s="189"/>
      <c r="J1819" s="189"/>
      <c r="K1819" s="189"/>
      <c r="L1819" s="189"/>
    </row>
    <row r="1820" spans="2:12" s="191" customFormat="1" x14ac:dyDescent="0.25">
      <c r="B1820" s="189"/>
      <c r="C1820" s="189"/>
      <c r="D1820" s="189"/>
      <c r="E1820" s="189"/>
      <c r="F1820" s="189"/>
      <c r="G1820" s="189"/>
      <c r="H1820" s="189"/>
      <c r="I1820" s="189"/>
      <c r="J1820" s="189"/>
      <c r="K1820" s="189"/>
      <c r="L1820" s="189"/>
    </row>
    <row r="1821" spans="2:12" s="191" customFormat="1" x14ac:dyDescent="0.25">
      <c r="B1821" s="189"/>
      <c r="C1821" s="189"/>
      <c r="D1821" s="189"/>
      <c r="E1821" s="189"/>
      <c r="F1821" s="189"/>
      <c r="G1821" s="189"/>
      <c r="H1821" s="189"/>
      <c r="I1821" s="189"/>
      <c r="J1821" s="189"/>
      <c r="K1821" s="189"/>
      <c r="L1821" s="189"/>
    </row>
    <row r="1822" spans="2:12" s="191" customFormat="1" x14ac:dyDescent="0.25">
      <c r="B1822" s="189"/>
      <c r="C1822" s="189"/>
      <c r="D1822" s="189"/>
      <c r="E1822" s="189"/>
      <c r="F1822" s="189"/>
      <c r="G1822" s="189"/>
      <c r="H1822" s="189"/>
      <c r="I1822" s="189"/>
      <c r="J1822" s="189"/>
      <c r="K1822" s="189"/>
      <c r="L1822" s="189"/>
    </row>
    <row r="1823" spans="2:12" s="191" customFormat="1" x14ac:dyDescent="0.25">
      <c r="B1823" s="189"/>
      <c r="C1823" s="189"/>
      <c r="D1823" s="189"/>
      <c r="E1823" s="189"/>
      <c r="F1823" s="189"/>
      <c r="G1823" s="189"/>
      <c r="H1823" s="189"/>
      <c r="I1823" s="189"/>
      <c r="J1823" s="189"/>
      <c r="K1823" s="189"/>
      <c r="L1823" s="189"/>
    </row>
    <row r="1824" spans="2:12" s="191" customFormat="1" x14ac:dyDescent="0.25">
      <c r="B1824" s="189"/>
      <c r="C1824" s="189"/>
      <c r="D1824" s="189"/>
      <c r="E1824" s="189"/>
      <c r="F1824" s="189"/>
      <c r="G1824" s="189"/>
      <c r="H1824" s="189"/>
      <c r="I1824" s="189"/>
      <c r="J1824" s="189"/>
      <c r="K1824" s="189"/>
      <c r="L1824" s="189"/>
    </row>
    <row r="1825" spans="2:12" s="191" customFormat="1" x14ac:dyDescent="0.25">
      <c r="B1825" s="189"/>
      <c r="C1825" s="189"/>
      <c r="D1825" s="189"/>
      <c r="E1825" s="189"/>
      <c r="F1825" s="189"/>
      <c r="G1825" s="189"/>
      <c r="H1825" s="189"/>
      <c r="I1825" s="189"/>
      <c r="J1825" s="189"/>
      <c r="K1825" s="189"/>
      <c r="L1825" s="189"/>
    </row>
    <row r="1826" spans="2:12" s="191" customFormat="1" x14ac:dyDescent="0.25">
      <c r="B1826" s="189"/>
      <c r="C1826" s="189"/>
      <c r="D1826" s="189"/>
      <c r="E1826" s="189"/>
      <c r="F1826" s="189"/>
      <c r="G1826" s="189"/>
      <c r="H1826" s="189"/>
      <c r="I1826" s="189"/>
      <c r="J1826" s="189"/>
      <c r="K1826" s="189"/>
      <c r="L1826" s="189"/>
    </row>
    <row r="1827" spans="2:12" s="191" customFormat="1" x14ac:dyDescent="0.25">
      <c r="B1827" s="189"/>
      <c r="C1827" s="189"/>
      <c r="D1827" s="189"/>
      <c r="E1827" s="189"/>
      <c r="F1827" s="189"/>
      <c r="G1827" s="189"/>
      <c r="H1827" s="189"/>
      <c r="I1827" s="189"/>
      <c r="J1827" s="189"/>
      <c r="K1827" s="189"/>
      <c r="L1827" s="189"/>
    </row>
    <row r="1828" spans="2:12" s="191" customFormat="1" x14ac:dyDescent="0.25">
      <c r="B1828" s="189"/>
      <c r="C1828" s="189"/>
      <c r="D1828" s="189"/>
      <c r="E1828" s="189"/>
      <c r="F1828" s="189"/>
      <c r="G1828" s="189"/>
      <c r="H1828" s="189"/>
      <c r="I1828" s="189"/>
      <c r="J1828" s="189"/>
      <c r="K1828" s="189"/>
      <c r="L1828" s="189"/>
    </row>
    <row r="1829" spans="2:12" s="191" customFormat="1" x14ac:dyDescent="0.25">
      <c r="B1829" s="189"/>
      <c r="C1829" s="189"/>
      <c r="D1829" s="189"/>
      <c r="E1829" s="189"/>
      <c r="F1829" s="189"/>
      <c r="G1829" s="189"/>
      <c r="H1829" s="189"/>
      <c r="I1829" s="189"/>
      <c r="J1829" s="189"/>
      <c r="K1829" s="189"/>
      <c r="L1829" s="189"/>
    </row>
    <row r="1830" spans="2:12" s="191" customFormat="1" x14ac:dyDescent="0.25">
      <c r="B1830" s="189"/>
      <c r="C1830" s="189"/>
      <c r="D1830" s="189"/>
      <c r="E1830" s="189"/>
      <c r="F1830" s="189"/>
      <c r="G1830" s="189"/>
      <c r="H1830" s="189"/>
      <c r="I1830" s="189"/>
      <c r="J1830" s="189"/>
      <c r="K1830" s="189"/>
      <c r="L1830" s="189"/>
    </row>
    <row r="1831" spans="2:12" s="191" customFormat="1" x14ac:dyDescent="0.25">
      <c r="B1831" s="189"/>
      <c r="C1831" s="189"/>
      <c r="D1831" s="189"/>
      <c r="E1831" s="189"/>
      <c r="F1831" s="189"/>
      <c r="G1831" s="189"/>
      <c r="H1831" s="189"/>
      <c r="I1831" s="189"/>
      <c r="J1831" s="189"/>
      <c r="K1831" s="189"/>
      <c r="L1831" s="189"/>
    </row>
    <row r="1832" spans="2:12" s="191" customFormat="1" x14ac:dyDescent="0.25">
      <c r="B1832" s="189"/>
      <c r="C1832" s="189"/>
      <c r="D1832" s="189"/>
      <c r="E1832" s="189"/>
      <c r="F1832" s="189"/>
      <c r="G1832" s="189"/>
      <c r="H1832" s="189"/>
      <c r="I1832" s="189"/>
      <c r="J1832" s="189"/>
      <c r="K1832" s="189"/>
      <c r="L1832" s="189"/>
    </row>
    <row r="1833" spans="2:12" s="191" customFormat="1" x14ac:dyDescent="0.25">
      <c r="B1833" s="189"/>
      <c r="C1833" s="189"/>
      <c r="D1833" s="189"/>
      <c r="E1833" s="189"/>
      <c r="F1833" s="189"/>
      <c r="G1833" s="189"/>
      <c r="H1833" s="189"/>
      <c r="I1833" s="189"/>
      <c r="J1833" s="189"/>
      <c r="K1833" s="189"/>
      <c r="L1833" s="189"/>
    </row>
    <row r="1834" spans="2:12" s="191" customFormat="1" x14ac:dyDescent="0.25">
      <c r="B1834" s="189"/>
      <c r="C1834" s="189"/>
      <c r="D1834" s="189"/>
      <c r="E1834" s="189"/>
      <c r="F1834" s="189"/>
      <c r="G1834" s="189"/>
      <c r="H1834" s="189"/>
      <c r="I1834" s="189"/>
      <c r="J1834" s="189"/>
      <c r="K1834" s="189"/>
      <c r="L1834" s="189"/>
    </row>
    <row r="1835" spans="2:12" s="191" customFormat="1" x14ac:dyDescent="0.25">
      <c r="B1835" s="189"/>
      <c r="C1835" s="189"/>
      <c r="D1835" s="189"/>
      <c r="E1835" s="189"/>
      <c r="F1835" s="189"/>
      <c r="G1835" s="189"/>
      <c r="H1835" s="189"/>
      <c r="I1835" s="189"/>
      <c r="J1835" s="189"/>
      <c r="K1835" s="189"/>
      <c r="L1835" s="189"/>
    </row>
    <row r="1836" spans="2:12" s="191" customFormat="1" x14ac:dyDescent="0.25">
      <c r="B1836" s="189"/>
      <c r="C1836" s="189"/>
      <c r="D1836" s="189"/>
      <c r="E1836" s="189"/>
      <c r="F1836" s="189"/>
      <c r="G1836" s="189"/>
      <c r="H1836" s="189"/>
      <c r="I1836" s="189"/>
      <c r="J1836" s="189"/>
      <c r="K1836" s="189"/>
      <c r="L1836" s="189"/>
    </row>
    <row r="1837" spans="2:12" s="191" customFormat="1" x14ac:dyDescent="0.25">
      <c r="B1837" s="189"/>
      <c r="C1837" s="189"/>
      <c r="D1837" s="189"/>
      <c r="E1837" s="189"/>
      <c r="F1837" s="189"/>
      <c r="G1837" s="189"/>
      <c r="H1837" s="189"/>
      <c r="I1837" s="189"/>
      <c r="J1837" s="189"/>
      <c r="K1837" s="189"/>
      <c r="L1837" s="189"/>
    </row>
    <row r="1838" spans="2:12" s="191" customFormat="1" x14ac:dyDescent="0.25">
      <c r="B1838" s="189"/>
      <c r="C1838" s="189"/>
      <c r="D1838" s="189"/>
      <c r="E1838" s="189"/>
      <c r="F1838" s="189"/>
      <c r="G1838" s="189"/>
      <c r="H1838" s="189"/>
      <c r="I1838" s="189"/>
      <c r="J1838" s="189"/>
      <c r="K1838" s="189"/>
      <c r="L1838" s="189"/>
    </row>
    <row r="1839" spans="2:12" s="191" customFormat="1" x14ac:dyDescent="0.25">
      <c r="B1839" s="189"/>
      <c r="C1839" s="189"/>
      <c r="D1839" s="189"/>
      <c r="E1839" s="189"/>
      <c r="F1839" s="189"/>
      <c r="G1839" s="189"/>
      <c r="H1839" s="189"/>
      <c r="I1839" s="189"/>
      <c r="J1839" s="189"/>
      <c r="K1839" s="189"/>
      <c r="L1839" s="189"/>
    </row>
    <row r="1840" spans="2:12" s="191" customFormat="1" x14ac:dyDescent="0.25">
      <c r="B1840" s="189"/>
      <c r="C1840" s="189"/>
      <c r="D1840" s="189"/>
      <c r="E1840" s="189"/>
      <c r="F1840" s="189"/>
      <c r="G1840" s="189"/>
      <c r="H1840" s="189"/>
      <c r="I1840" s="189"/>
      <c r="J1840" s="189"/>
      <c r="K1840" s="189"/>
      <c r="L1840" s="189"/>
    </row>
    <row r="1841" spans="2:12" s="191" customFormat="1" x14ac:dyDescent="0.25">
      <c r="B1841" s="189"/>
      <c r="C1841" s="189"/>
      <c r="D1841" s="189"/>
      <c r="E1841" s="189"/>
      <c r="F1841" s="189"/>
      <c r="G1841" s="189"/>
      <c r="H1841" s="189"/>
      <c r="I1841" s="189"/>
      <c r="J1841" s="189"/>
      <c r="K1841" s="189"/>
      <c r="L1841" s="189"/>
    </row>
    <row r="1842" spans="2:12" s="191" customFormat="1" x14ac:dyDescent="0.25">
      <c r="B1842" s="189"/>
      <c r="C1842" s="189"/>
      <c r="D1842" s="189"/>
      <c r="E1842" s="189"/>
      <c r="F1842" s="189"/>
      <c r="G1842" s="189"/>
      <c r="H1842" s="189"/>
      <c r="I1842" s="189"/>
      <c r="J1842" s="189"/>
      <c r="K1842" s="189"/>
      <c r="L1842" s="189"/>
    </row>
    <row r="1843" spans="2:12" s="191" customFormat="1" x14ac:dyDescent="0.25">
      <c r="B1843" s="189"/>
      <c r="C1843" s="189"/>
      <c r="D1843" s="189"/>
      <c r="E1843" s="189"/>
      <c r="F1843" s="189"/>
      <c r="G1843" s="189"/>
      <c r="H1843" s="189"/>
      <c r="I1843" s="189"/>
      <c r="J1843" s="189"/>
      <c r="K1843" s="189"/>
      <c r="L1843" s="189"/>
    </row>
    <row r="1844" spans="2:12" s="191" customFormat="1" x14ac:dyDescent="0.25">
      <c r="B1844" s="189"/>
      <c r="C1844" s="189"/>
      <c r="D1844" s="189"/>
      <c r="E1844" s="189"/>
      <c r="F1844" s="189"/>
      <c r="G1844" s="189"/>
      <c r="H1844" s="189"/>
      <c r="I1844" s="189"/>
      <c r="J1844" s="189"/>
      <c r="K1844" s="189"/>
      <c r="L1844" s="189"/>
    </row>
    <row r="1845" spans="2:12" s="191" customFormat="1" x14ac:dyDescent="0.25">
      <c r="B1845" s="189"/>
      <c r="C1845" s="189"/>
      <c r="D1845" s="189"/>
      <c r="E1845" s="189"/>
      <c r="F1845" s="189"/>
      <c r="G1845" s="189"/>
      <c r="H1845" s="189"/>
      <c r="I1845" s="189"/>
      <c r="J1845" s="189"/>
      <c r="K1845" s="189"/>
      <c r="L1845" s="189"/>
    </row>
    <row r="1846" spans="2:12" s="191" customFormat="1" x14ac:dyDescent="0.25">
      <c r="B1846" s="189"/>
      <c r="C1846" s="189"/>
      <c r="D1846" s="189"/>
      <c r="E1846" s="189"/>
      <c r="F1846" s="189"/>
      <c r="G1846" s="189"/>
      <c r="H1846" s="189"/>
      <c r="I1846" s="189"/>
      <c r="J1846" s="189"/>
      <c r="K1846" s="189"/>
      <c r="L1846" s="189"/>
    </row>
    <row r="1847" spans="2:12" s="191" customFormat="1" x14ac:dyDescent="0.25">
      <c r="B1847" s="189"/>
      <c r="C1847" s="189"/>
      <c r="D1847" s="189"/>
      <c r="E1847" s="189"/>
      <c r="F1847" s="189"/>
      <c r="G1847" s="189"/>
      <c r="H1847" s="189"/>
      <c r="I1847" s="189"/>
      <c r="J1847" s="189"/>
      <c r="K1847" s="189"/>
      <c r="L1847" s="189"/>
    </row>
    <row r="1848" spans="2:12" s="191" customFormat="1" x14ac:dyDescent="0.25">
      <c r="B1848" s="189"/>
      <c r="C1848" s="189"/>
      <c r="D1848" s="189"/>
      <c r="E1848" s="189"/>
      <c r="F1848" s="189"/>
      <c r="G1848" s="189"/>
      <c r="H1848" s="189"/>
      <c r="I1848" s="189"/>
      <c r="J1848" s="189"/>
      <c r="K1848" s="189"/>
      <c r="L1848" s="189"/>
    </row>
    <row r="1849" spans="2:12" s="191" customFormat="1" x14ac:dyDescent="0.25">
      <c r="B1849" s="189"/>
      <c r="C1849" s="189"/>
      <c r="D1849" s="189"/>
      <c r="E1849" s="189"/>
      <c r="F1849" s="189"/>
      <c r="G1849" s="189"/>
      <c r="H1849" s="189"/>
      <c r="I1849" s="189"/>
      <c r="J1849" s="189"/>
      <c r="K1849" s="189"/>
      <c r="L1849" s="189"/>
    </row>
    <row r="1850" spans="2:12" s="191" customFormat="1" x14ac:dyDescent="0.25">
      <c r="B1850" s="189"/>
      <c r="C1850" s="189"/>
      <c r="D1850" s="189"/>
      <c r="E1850" s="189"/>
      <c r="F1850" s="189"/>
      <c r="G1850" s="189"/>
      <c r="H1850" s="189"/>
      <c r="I1850" s="189"/>
      <c r="J1850" s="189"/>
      <c r="K1850" s="189"/>
      <c r="L1850" s="189"/>
    </row>
    <row r="1851" spans="2:12" s="191" customFormat="1" x14ac:dyDescent="0.25">
      <c r="B1851" s="189"/>
      <c r="C1851" s="189"/>
      <c r="D1851" s="189"/>
      <c r="E1851" s="189"/>
      <c r="F1851" s="189"/>
      <c r="G1851" s="189"/>
      <c r="H1851" s="189"/>
      <c r="I1851" s="189"/>
      <c r="J1851" s="189"/>
      <c r="K1851" s="189"/>
      <c r="L1851" s="189"/>
    </row>
    <row r="1852" spans="2:12" s="191" customFormat="1" x14ac:dyDescent="0.25">
      <c r="B1852" s="189"/>
      <c r="C1852" s="189"/>
      <c r="D1852" s="189"/>
      <c r="E1852" s="189"/>
      <c r="F1852" s="189"/>
      <c r="G1852" s="189"/>
      <c r="H1852" s="189"/>
      <c r="I1852" s="189"/>
      <c r="J1852" s="189"/>
      <c r="K1852" s="189"/>
      <c r="L1852" s="189"/>
    </row>
    <row r="1853" spans="2:12" s="191" customFormat="1" x14ac:dyDescent="0.25">
      <c r="B1853" s="189"/>
      <c r="C1853" s="189"/>
      <c r="D1853" s="189"/>
      <c r="E1853" s="189"/>
      <c r="F1853" s="189"/>
      <c r="G1853" s="189"/>
      <c r="H1853" s="189"/>
      <c r="I1853" s="189"/>
      <c r="J1853" s="189"/>
      <c r="K1853" s="189"/>
      <c r="L1853" s="189"/>
    </row>
    <row r="1854" spans="2:12" s="191" customFormat="1" x14ac:dyDescent="0.25">
      <c r="B1854" s="189"/>
      <c r="C1854" s="189"/>
      <c r="D1854" s="189"/>
      <c r="E1854" s="189"/>
      <c r="F1854" s="189"/>
      <c r="G1854" s="189"/>
      <c r="H1854" s="189"/>
      <c r="I1854" s="189"/>
      <c r="J1854" s="189"/>
      <c r="K1854" s="189"/>
      <c r="L1854" s="189"/>
    </row>
    <row r="1855" spans="2:12" s="191" customFormat="1" x14ac:dyDescent="0.25">
      <c r="B1855" s="189"/>
      <c r="C1855" s="189"/>
      <c r="D1855" s="189"/>
      <c r="E1855" s="189"/>
      <c r="F1855" s="189"/>
      <c r="G1855" s="189"/>
      <c r="H1855" s="189"/>
      <c r="I1855" s="189"/>
      <c r="J1855" s="189"/>
      <c r="K1855" s="189"/>
      <c r="L1855" s="189"/>
    </row>
    <row r="1856" spans="2:12" s="191" customFormat="1" x14ac:dyDescent="0.25">
      <c r="B1856" s="189"/>
      <c r="C1856" s="189"/>
      <c r="D1856" s="189"/>
      <c r="E1856" s="189"/>
      <c r="F1856" s="189"/>
      <c r="G1856" s="189"/>
      <c r="H1856" s="189"/>
      <c r="I1856" s="189"/>
      <c r="J1856" s="189"/>
      <c r="K1856" s="189"/>
      <c r="L1856" s="189"/>
    </row>
    <row r="1857" spans="2:12" s="191" customFormat="1" x14ac:dyDescent="0.25">
      <c r="B1857" s="189"/>
      <c r="C1857" s="189"/>
      <c r="D1857" s="189"/>
      <c r="E1857" s="189"/>
      <c r="F1857" s="189"/>
      <c r="G1857" s="189"/>
      <c r="H1857" s="189"/>
      <c r="I1857" s="189"/>
      <c r="J1857" s="189"/>
      <c r="K1857" s="189"/>
      <c r="L1857" s="189"/>
    </row>
    <row r="1858" spans="2:12" s="191" customFormat="1" x14ac:dyDescent="0.25">
      <c r="B1858" s="189"/>
      <c r="C1858" s="189"/>
      <c r="D1858" s="189"/>
      <c r="E1858" s="189"/>
      <c r="F1858" s="189"/>
      <c r="G1858" s="189"/>
      <c r="H1858" s="189"/>
      <c r="I1858" s="189"/>
      <c r="J1858" s="189"/>
      <c r="K1858" s="189"/>
      <c r="L1858" s="189"/>
    </row>
    <row r="1859" spans="2:12" s="191" customFormat="1" x14ac:dyDescent="0.25">
      <c r="B1859" s="189"/>
      <c r="C1859" s="189"/>
      <c r="D1859" s="189"/>
      <c r="E1859" s="189"/>
      <c r="F1859" s="189"/>
      <c r="G1859" s="189"/>
      <c r="H1859" s="189"/>
      <c r="I1859" s="189"/>
      <c r="J1859" s="189"/>
      <c r="K1859" s="189"/>
      <c r="L1859" s="189"/>
    </row>
    <row r="1860" spans="2:12" s="191" customFormat="1" x14ac:dyDescent="0.25">
      <c r="B1860" s="189"/>
      <c r="C1860" s="189"/>
      <c r="D1860" s="189"/>
      <c r="E1860" s="189"/>
      <c r="F1860" s="189"/>
      <c r="G1860" s="189"/>
      <c r="H1860" s="189"/>
      <c r="I1860" s="189"/>
      <c r="J1860" s="189"/>
      <c r="K1860" s="189"/>
      <c r="L1860" s="189"/>
    </row>
    <row r="1861" spans="2:12" s="191" customFormat="1" x14ac:dyDescent="0.25">
      <c r="B1861" s="189"/>
      <c r="C1861" s="189"/>
      <c r="D1861" s="189"/>
      <c r="E1861" s="189"/>
      <c r="F1861" s="189"/>
      <c r="G1861" s="189"/>
      <c r="H1861" s="189"/>
      <c r="I1861" s="189"/>
      <c r="J1861" s="189"/>
      <c r="K1861" s="189"/>
      <c r="L1861" s="189"/>
    </row>
    <row r="1862" spans="2:12" s="191" customFormat="1" x14ac:dyDescent="0.25">
      <c r="B1862" s="189"/>
      <c r="C1862" s="189"/>
      <c r="D1862" s="189"/>
      <c r="E1862" s="189"/>
      <c r="F1862" s="189"/>
      <c r="G1862" s="189"/>
      <c r="H1862" s="189"/>
      <c r="I1862" s="189"/>
      <c r="J1862" s="189"/>
      <c r="K1862" s="189"/>
      <c r="L1862" s="189"/>
    </row>
    <row r="1863" spans="2:12" s="191" customFormat="1" x14ac:dyDescent="0.25">
      <c r="B1863" s="189"/>
      <c r="C1863" s="189"/>
      <c r="D1863" s="189"/>
      <c r="E1863" s="189"/>
      <c r="F1863" s="189"/>
      <c r="G1863" s="189"/>
      <c r="H1863" s="189"/>
      <c r="I1863" s="189"/>
      <c r="J1863" s="189"/>
      <c r="K1863" s="189"/>
      <c r="L1863" s="189"/>
    </row>
    <row r="1864" spans="2:12" s="191" customFormat="1" x14ac:dyDescent="0.25">
      <c r="B1864" s="189"/>
      <c r="C1864" s="189"/>
      <c r="D1864" s="189"/>
      <c r="E1864" s="189"/>
      <c r="F1864" s="189"/>
      <c r="G1864" s="189"/>
      <c r="H1864" s="189"/>
      <c r="I1864" s="189"/>
      <c r="J1864" s="189"/>
      <c r="K1864" s="189"/>
      <c r="L1864" s="189"/>
    </row>
    <row r="1865" spans="2:12" s="191" customFormat="1" x14ac:dyDescent="0.25">
      <c r="B1865" s="189"/>
      <c r="C1865" s="189"/>
      <c r="D1865" s="189"/>
      <c r="E1865" s="189"/>
      <c r="F1865" s="189"/>
      <c r="G1865" s="189"/>
      <c r="H1865" s="189"/>
      <c r="I1865" s="189"/>
      <c r="J1865" s="189"/>
      <c r="K1865" s="189"/>
      <c r="L1865" s="189"/>
    </row>
    <row r="1866" spans="2:12" s="191" customFormat="1" x14ac:dyDescent="0.25">
      <c r="B1866" s="189"/>
      <c r="C1866" s="189"/>
      <c r="D1866" s="189"/>
      <c r="E1866" s="189"/>
      <c r="F1866" s="189"/>
      <c r="G1866" s="189"/>
      <c r="H1866" s="189"/>
      <c r="I1866" s="189"/>
      <c r="J1866" s="189"/>
      <c r="K1866" s="189"/>
      <c r="L1866" s="189"/>
    </row>
    <row r="1867" spans="2:12" s="191" customFormat="1" x14ac:dyDescent="0.25">
      <c r="B1867" s="189"/>
      <c r="C1867" s="189"/>
      <c r="D1867" s="189"/>
      <c r="E1867" s="189"/>
      <c r="F1867" s="189"/>
      <c r="G1867" s="189"/>
      <c r="H1867" s="189"/>
      <c r="I1867" s="189"/>
      <c r="J1867" s="189"/>
      <c r="K1867" s="189"/>
      <c r="L1867" s="189"/>
    </row>
    <row r="1868" spans="2:12" s="191" customFormat="1" x14ac:dyDescent="0.25">
      <c r="B1868" s="189"/>
      <c r="C1868" s="189"/>
      <c r="D1868" s="189"/>
      <c r="E1868" s="189"/>
      <c r="F1868" s="189"/>
      <c r="G1868" s="189"/>
      <c r="H1868" s="189"/>
      <c r="I1868" s="189"/>
      <c r="J1868" s="189"/>
      <c r="K1868" s="189"/>
      <c r="L1868" s="189"/>
    </row>
    <row r="1869" spans="2:12" s="191" customFormat="1" x14ac:dyDescent="0.25">
      <c r="B1869" s="189"/>
      <c r="C1869" s="189"/>
      <c r="D1869" s="189"/>
      <c r="E1869" s="189"/>
      <c r="F1869" s="189"/>
      <c r="G1869" s="189"/>
      <c r="H1869" s="189"/>
      <c r="I1869" s="189"/>
      <c r="J1869" s="189"/>
      <c r="K1869" s="189"/>
      <c r="L1869" s="189"/>
    </row>
    <row r="1870" spans="2:12" s="191" customFormat="1" x14ac:dyDescent="0.25">
      <c r="B1870" s="189"/>
      <c r="C1870" s="189"/>
      <c r="D1870" s="189"/>
      <c r="E1870" s="189"/>
      <c r="F1870" s="189"/>
      <c r="G1870" s="189"/>
      <c r="H1870" s="189"/>
      <c r="I1870" s="189"/>
      <c r="J1870" s="189"/>
      <c r="K1870" s="189"/>
      <c r="L1870" s="189"/>
    </row>
    <row r="1871" spans="2:12" s="191" customFormat="1" x14ac:dyDescent="0.25">
      <c r="B1871" s="189"/>
      <c r="C1871" s="189"/>
      <c r="D1871" s="189"/>
      <c r="E1871" s="189"/>
      <c r="F1871" s="189"/>
      <c r="G1871" s="189"/>
      <c r="H1871" s="189"/>
      <c r="I1871" s="189"/>
      <c r="J1871" s="189"/>
      <c r="K1871" s="189"/>
      <c r="L1871" s="189"/>
    </row>
    <row r="1872" spans="2:12" s="191" customFormat="1" x14ac:dyDescent="0.25">
      <c r="B1872" s="189"/>
      <c r="C1872" s="189"/>
      <c r="D1872" s="189"/>
      <c r="E1872" s="189"/>
      <c r="F1872" s="189"/>
      <c r="G1872" s="189"/>
      <c r="H1872" s="189"/>
      <c r="I1872" s="189"/>
      <c r="J1872" s="189"/>
      <c r="K1872" s="189"/>
      <c r="L1872" s="189"/>
    </row>
    <row r="1873" spans="2:12" s="191" customFormat="1" x14ac:dyDescent="0.25">
      <c r="B1873" s="189"/>
      <c r="C1873" s="189"/>
      <c r="D1873" s="189"/>
      <c r="E1873" s="189"/>
      <c r="F1873" s="189"/>
      <c r="G1873" s="189"/>
      <c r="H1873" s="189"/>
      <c r="I1873" s="189"/>
      <c r="J1873" s="189"/>
      <c r="K1873" s="189"/>
      <c r="L1873" s="189"/>
    </row>
    <row r="1874" spans="2:12" s="191" customFormat="1" x14ac:dyDescent="0.25">
      <c r="B1874" s="189"/>
      <c r="C1874" s="189"/>
      <c r="D1874" s="189"/>
      <c r="E1874" s="189"/>
      <c r="F1874" s="189"/>
      <c r="G1874" s="189"/>
      <c r="H1874" s="189"/>
      <c r="I1874" s="189"/>
      <c r="J1874" s="189"/>
      <c r="K1874" s="189"/>
      <c r="L1874" s="189"/>
    </row>
    <row r="1875" spans="2:12" s="191" customFormat="1" x14ac:dyDescent="0.25">
      <c r="B1875" s="189"/>
      <c r="C1875" s="189"/>
      <c r="D1875" s="189"/>
      <c r="E1875" s="189"/>
      <c r="F1875" s="189"/>
      <c r="G1875" s="189"/>
      <c r="H1875" s="189"/>
      <c r="I1875" s="189"/>
      <c r="J1875" s="189"/>
      <c r="K1875" s="189"/>
      <c r="L1875" s="189"/>
    </row>
    <row r="1876" spans="2:12" s="191" customFormat="1" x14ac:dyDescent="0.25">
      <c r="B1876" s="189"/>
      <c r="C1876" s="189"/>
      <c r="D1876" s="189"/>
      <c r="E1876" s="189"/>
      <c r="F1876" s="189"/>
      <c r="G1876" s="189"/>
      <c r="H1876" s="189"/>
      <c r="I1876" s="189"/>
      <c r="J1876" s="189"/>
      <c r="K1876" s="189"/>
      <c r="L1876" s="189"/>
    </row>
    <row r="1877" spans="2:12" s="191" customFormat="1" x14ac:dyDescent="0.25">
      <c r="B1877" s="189"/>
      <c r="C1877" s="189"/>
      <c r="D1877" s="189"/>
      <c r="E1877" s="189"/>
      <c r="F1877" s="189"/>
      <c r="G1877" s="189"/>
      <c r="H1877" s="189"/>
      <c r="I1877" s="189"/>
      <c r="J1877" s="189"/>
      <c r="K1877" s="189"/>
      <c r="L1877" s="189"/>
    </row>
    <row r="1878" spans="2:12" s="191" customFormat="1" x14ac:dyDescent="0.25">
      <c r="B1878" s="189"/>
      <c r="C1878" s="189"/>
      <c r="D1878" s="189"/>
      <c r="E1878" s="189"/>
      <c r="F1878" s="189"/>
      <c r="G1878" s="189"/>
      <c r="H1878" s="189"/>
      <c r="I1878" s="189"/>
      <c r="J1878" s="189"/>
      <c r="K1878" s="189"/>
      <c r="L1878" s="189"/>
    </row>
    <row r="1879" spans="2:12" s="191" customFormat="1" x14ac:dyDescent="0.25">
      <c r="B1879" s="189"/>
      <c r="C1879" s="189"/>
      <c r="D1879" s="189"/>
      <c r="E1879" s="189"/>
      <c r="F1879" s="189"/>
      <c r="G1879" s="189"/>
      <c r="H1879" s="189"/>
      <c r="I1879" s="189"/>
      <c r="J1879" s="189"/>
      <c r="K1879" s="189"/>
      <c r="L1879" s="189"/>
    </row>
    <row r="1880" spans="2:12" s="191" customFormat="1" x14ac:dyDescent="0.25">
      <c r="B1880" s="189"/>
      <c r="C1880" s="189"/>
      <c r="D1880" s="189"/>
      <c r="E1880" s="189"/>
      <c r="F1880" s="189"/>
      <c r="G1880" s="189"/>
      <c r="H1880" s="189"/>
      <c r="I1880" s="189"/>
      <c r="J1880" s="189"/>
      <c r="K1880" s="189"/>
      <c r="L1880" s="189"/>
    </row>
    <row r="1881" spans="2:12" s="191" customFormat="1" x14ac:dyDescent="0.25">
      <c r="B1881" s="189"/>
      <c r="C1881" s="189"/>
      <c r="D1881" s="189"/>
      <c r="E1881" s="189"/>
      <c r="F1881" s="189"/>
      <c r="G1881" s="189"/>
      <c r="H1881" s="189"/>
      <c r="I1881" s="189"/>
      <c r="J1881" s="189"/>
      <c r="K1881" s="189"/>
      <c r="L1881" s="189"/>
    </row>
    <row r="1882" spans="2:12" s="191" customFormat="1" x14ac:dyDescent="0.25">
      <c r="B1882" s="189"/>
      <c r="C1882" s="189"/>
      <c r="D1882" s="189"/>
      <c r="E1882" s="189"/>
      <c r="F1882" s="189"/>
      <c r="G1882" s="189"/>
      <c r="H1882" s="189"/>
      <c r="I1882" s="189"/>
      <c r="J1882" s="189"/>
      <c r="K1882" s="189"/>
      <c r="L1882" s="189"/>
    </row>
    <row r="1883" spans="2:12" s="191" customFormat="1" x14ac:dyDescent="0.25">
      <c r="B1883" s="189"/>
      <c r="C1883" s="189"/>
      <c r="D1883" s="189"/>
      <c r="E1883" s="189"/>
      <c r="F1883" s="189"/>
      <c r="G1883" s="189"/>
      <c r="H1883" s="189"/>
      <c r="I1883" s="189"/>
      <c r="J1883" s="189"/>
      <c r="K1883" s="189"/>
      <c r="L1883" s="189"/>
    </row>
    <row r="1884" spans="2:12" s="191" customFormat="1" x14ac:dyDescent="0.25">
      <c r="B1884" s="189"/>
      <c r="C1884" s="189"/>
      <c r="D1884" s="189"/>
      <c r="E1884" s="189"/>
      <c r="F1884" s="189"/>
      <c r="G1884" s="189"/>
      <c r="H1884" s="189"/>
      <c r="I1884" s="189"/>
      <c r="J1884" s="189"/>
      <c r="K1884" s="189"/>
      <c r="L1884" s="189"/>
    </row>
    <row r="1885" spans="2:12" s="191" customFormat="1" x14ac:dyDescent="0.25">
      <c r="B1885" s="189"/>
      <c r="C1885" s="189"/>
      <c r="D1885" s="189"/>
      <c r="E1885" s="189"/>
      <c r="F1885" s="189"/>
      <c r="G1885" s="189"/>
      <c r="H1885" s="189"/>
      <c r="I1885" s="189"/>
      <c r="J1885" s="189"/>
      <c r="K1885" s="189"/>
      <c r="L1885" s="189"/>
    </row>
    <row r="1886" spans="2:12" s="191" customFormat="1" x14ac:dyDescent="0.25">
      <c r="B1886" s="189"/>
      <c r="C1886" s="189"/>
      <c r="D1886" s="189"/>
      <c r="E1886" s="189"/>
      <c r="F1886" s="189"/>
      <c r="G1886" s="189"/>
      <c r="H1886" s="189"/>
      <c r="I1886" s="189"/>
      <c r="J1886" s="189"/>
      <c r="K1886" s="189"/>
      <c r="L1886" s="189"/>
    </row>
    <row r="1887" spans="2:12" s="191" customFormat="1" x14ac:dyDescent="0.25">
      <c r="B1887" s="189"/>
      <c r="C1887" s="189"/>
      <c r="D1887" s="189"/>
      <c r="E1887" s="189"/>
      <c r="F1887" s="189"/>
      <c r="G1887" s="189"/>
      <c r="H1887" s="189"/>
      <c r="I1887" s="189"/>
      <c r="J1887" s="189"/>
      <c r="K1887" s="189"/>
      <c r="L1887" s="189"/>
    </row>
    <row r="1888" spans="2:12" s="191" customFormat="1" x14ac:dyDescent="0.25">
      <c r="B1888" s="189"/>
      <c r="C1888" s="189"/>
      <c r="D1888" s="189"/>
      <c r="E1888" s="189"/>
      <c r="F1888" s="189"/>
      <c r="G1888" s="189"/>
      <c r="H1888" s="189"/>
      <c r="I1888" s="189"/>
      <c r="J1888" s="189"/>
      <c r="K1888" s="189"/>
      <c r="L1888" s="189"/>
    </row>
    <row r="1889" spans="2:12" s="191" customFormat="1" x14ac:dyDescent="0.25">
      <c r="B1889" s="189"/>
      <c r="C1889" s="189"/>
      <c r="D1889" s="189"/>
      <c r="E1889" s="189"/>
      <c r="F1889" s="189"/>
      <c r="G1889" s="189"/>
      <c r="H1889" s="189"/>
      <c r="I1889" s="189"/>
      <c r="J1889" s="189"/>
      <c r="K1889" s="189"/>
      <c r="L1889" s="189"/>
    </row>
    <row r="1890" spans="2:12" s="191" customFormat="1" x14ac:dyDescent="0.25">
      <c r="B1890" s="189"/>
      <c r="C1890" s="189"/>
      <c r="D1890" s="189"/>
      <c r="E1890" s="189"/>
      <c r="F1890" s="189"/>
      <c r="G1890" s="189"/>
      <c r="H1890" s="189"/>
      <c r="I1890" s="189"/>
      <c r="J1890" s="189"/>
      <c r="K1890" s="189"/>
      <c r="L1890" s="189"/>
    </row>
    <row r="1891" spans="2:12" s="191" customFormat="1" x14ac:dyDescent="0.25">
      <c r="B1891" s="189"/>
      <c r="C1891" s="189"/>
      <c r="D1891" s="189"/>
      <c r="E1891" s="189"/>
      <c r="F1891" s="189"/>
      <c r="G1891" s="189"/>
      <c r="H1891" s="189"/>
      <c r="I1891" s="189"/>
      <c r="J1891" s="189"/>
      <c r="K1891" s="189"/>
      <c r="L1891" s="189"/>
    </row>
    <row r="1892" spans="2:12" s="191" customFormat="1" x14ac:dyDescent="0.25">
      <c r="B1892" s="189"/>
      <c r="C1892" s="189"/>
      <c r="D1892" s="189"/>
      <c r="E1892" s="189"/>
      <c r="F1892" s="189"/>
      <c r="G1892" s="189"/>
      <c r="H1892" s="189"/>
      <c r="I1892" s="189"/>
      <c r="J1892" s="189"/>
      <c r="K1892" s="189"/>
      <c r="L1892" s="189"/>
    </row>
    <row r="1893" spans="2:12" s="191" customFormat="1" x14ac:dyDescent="0.25">
      <c r="B1893" s="189"/>
      <c r="C1893" s="189"/>
      <c r="D1893" s="189"/>
      <c r="E1893" s="189"/>
      <c r="F1893" s="189"/>
      <c r="G1893" s="189"/>
      <c r="H1893" s="189"/>
      <c r="I1893" s="189"/>
      <c r="J1893" s="189"/>
      <c r="K1893" s="189"/>
      <c r="L1893" s="189"/>
    </row>
    <row r="1894" spans="2:12" s="191" customFormat="1" x14ac:dyDescent="0.25">
      <c r="B1894" s="189"/>
      <c r="C1894" s="189"/>
      <c r="D1894" s="189"/>
      <c r="E1894" s="189"/>
      <c r="F1894" s="189"/>
      <c r="G1894" s="189"/>
      <c r="H1894" s="189"/>
      <c r="I1894" s="189"/>
      <c r="J1894" s="189"/>
      <c r="K1894" s="189"/>
      <c r="L1894" s="189"/>
    </row>
    <row r="1895" spans="2:12" s="191" customFormat="1" x14ac:dyDescent="0.25">
      <c r="B1895" s="189"/>
      <c r="C1895" s="189"/>
      <c r="D1895" s="189"/>
      <c r="E1895" s="189"/>
      <c r="F1895" s="189"/>
      <c r="G1895" s="189"/>
      <c r="H1895" s="189"/>
      <c r="I1895" s="189"/>
      <c r="J1895" s="189"/>
      <c r="K1895" s="189"/>
      <c r="L1895" s="189"/>
    </row>
    <row r="1896" spans="2:12" s="191" customFormat="1" x14ac:dyDescent="0.25">
      <c r="B1896" s="189"/>
      <c r="C1896" s="189"/>
      <c r="D1896" s="189"/>
      <c r="E1896" s="189"/>
      <c r="F1896" s="189"/>
      <c r="G1896" s="189"/>
      <c r="H1896" s="189"/>
      <c r="I1896" s="189"/>
      <c r="J1896" s="189"/>
      <c r="K1896" s="189"/>
      <c r="L1896" s="189"/>
    </row>
    <row r="1897" spans="2:12" s="191" customFormat="1" x14ac:dyDescent="0.25">
      <c r="B1897" s="189"/>
      <c r="C1897" s="189"/>
      <c r="D1897" s="189"/>
      <c r="E1897" s="189"/>
      <c r="F1897" s="189"/>
      <c r="G1897" s="189"/>
      <c r="H1897" s="189"/>
      <c r="I1897" s="189"/>
      <c r="J1897" s="189"/>
      <c r="K1897" s="189"/>
      <c r="L1897" s="189"/>
    </row>
    <row r="1898" spans="2:12" s="191" customFormat="1" x14ac:dyDescent="0.25">
      <c r="B1898" s="189"/>
      <c r="C1898" s="189"/>
      <c r="D1898" s="189"/>
      <c r="E1898" s="189"/>
      <c r="F1898" s="189"/>
      <c r="G1898" s="189"/>
      <c r="H1898" s="189"/>
      <c r="I1898" s="189"/>
      <c r="J1898" s="189"/>
      <c r="K1898" s="189"/>
      <c r="L1898" s="189"/>
    </row>
    <row r="1899" spans="2:12" s="191" customFormat="1" x14ac:dyDescent="0.25">
      <c r="B1899" s="189"/>
      <c r="C1899" s="189"/>
      <c r="D1899" s="189"/>
      <c r="E1899" s="189"/>
      <c r="F1899" s="189"/>
      <c r="G1899" s="189"/>
      <c r="H1899" s="189"/>
      <c r="I1899" s="189"/>
      <c r="J1899" s="189"/>
      <c r="K1899" s="189"/>
      <c r="L1899" s="189"/>
    </row>
    <row r="1900" spans="2:12" s="191" customFormat="1" x14ac:dyDescent="0.25">
      <c r="B1900" s="189"/>
      <c r="C1900" s="189"/>
      <c r="D1900" s="189"/>
      <c r="E1900" s="189"/>
      <c r="F1900" s="189"/>
      <c r="G1900" s="189"/>
      <c r="H1900" s="189"/>
      <c r="I1900" s="189"/>
      <c r="J1900" s="189"/>
      <c r="K1900" s="189"/>
      <c r="L1900" s="189"/>
    </row>
    <row r="1901" spans="2:12" s="191" customFormat="1" x14ac:dyDescent="0.25">
      <c r="B1901" s="189"/>
      <c r="C1901" s="189"/>
      <c r="D1901" s="189"/>
      <c r="E1901" s="189"/>
      <c r="F1901" s="189"/>
      <c r="G1901" s="189"/>
      <c r="H1901" s="189"/>
      <c r="I1901" s="189"/>
      <c r="J1901" s="189"/>
      <c r="K1901" s="189"/>
      <c r="L1901" s="189"/>
    </row>
    <row r="1902" spans="2:12" s="191" customFormat="1" x14ac:dyDescent="0.25">
      <c r="B1902" s="189"/>
      <c r="C1902" s="189"/>
      <c r="D1902" s="189"/>
      <c r="E1902" s="189"/>
      <c r="F1902" s="189"/>
      <c r="G1902" s="189"/>
      <c r="H1902" s="189"/>
      <c r="I1902" s="189"/>
      <c r="J1902" s="189"/>
      <c r="K1902" s="189"/>
      <c r="L1902" s="189"/>
    </row>
    <row r="1903" spans="2:12" s="191" customFormat="1" x14ac:dyDescent="0.25">
      <c r="B1903" s="189"/>
      <c r="C1903" s="189"/>
      <c r="D1903" s="189"/>
      <c r="E1903" s="189"/>
      <c r="F1903" s="189"/>
      <c r="G1903" s="189"/>
      <c r="H1903" s="189"/>
      <c r="I1903" s="189"/>
      <c r="J1903" s="189"/>
      <c r="K1903" s="189"/>
      <c r="L1903" s="189"/>
    </row>
    <row r="1904" spans="2:12" s="191" customFormat="1" x14ac:dyDescent="0.25">
      <c r="B1904" s="189"/>
      <c r="C1904" s="189"/>
      <c r="D1904" s="189"/>
      <c r="E1904" s="189"/>
      <c r="F1904" s="189"/>
      <c r="G1904" s="189"/>
      <c r="H1904" s="189"/>
      <c r="I1904" s="189"/>
      <c r="J1904" s="189"/>
      <c r="K1904" s="189"/>
      <c r="L1904" s="189"/>
    </row>
    <row r="1905" spans="2:12" s="191" customFormat="1" x14ac:dyDescent="0.25">
      <c r="B1905" s="189"/>
      <c r="C1905" s="189"/>
      <c r="D1905" s="189"/>
      <c r="E1905" s="189"/>
      <c r="F1905" s="189"/>
      <c r="G1905" s="189"/>
      <c r="H1905" s="189"/>
      <c r="I1905" s="189"/>
      <c r="J1905" s="189"/>
      <c r="K1905" s="189"/>
      <c r="L1905" s="189"/>
    </row>
    <row r="1906" spans="2:12" s="191" customFormat="1" x14ac:dyDescent="0.25">
      <c r="B1906" s="189"/>
      <c r="C1906" s="189"/>
      <c r="D1906" s="189"/>
      <c r="E1906" s="189"/>
      <c r="F1906" s="189"/>
      <c r="G1906" s="189"/>
      <c r="H1906" s="189"/>
      <c r="I1906" s="189"/>
      <c r="J1906" s="189"/>
      <c r="K1906" s="189"/>
      <c r="L1906" s="189"/>
    </row>
    <row r="1907" spans="2:12" s="191" customFormat="1" x14ac:dyDescent="0.25">
      <c r="B1907" s="189"/>
      <c r="C1907" s="189"/>
      <c r="D1907" s="189"/>
      <c r="E1907" s="189"/>
      <c r="F1907" s="189"/>
      <c r="G1907" s="189"/>
      <c r="H1907" s="189"/>
      <c r="I1907" s="189"/>
      <c r="J1907" s="189"/>
      <c r="K1907" s="189"/>
      <c r="L1907" s="189"/>
    </row>
    <row r="1908" spans="2:12" s="191" customFormat="1" x14ac:dyDescent="0.25">
      <c r="B1908" s="189"/>
      <c r="C1908" s="189"/>
      <c r="D1908" s="189"/>
      <c r="E1908" s="189"/>
      <c r="F1908" s="189"/>
      <c r="G1908" s="189"/>
      <c r="H1908" s="189"/>
      <c r="I1908" s="189"/>
      <c r="J1908" s="189"/>
      <c r="K1908" s="189"/>
      <c r="L1908" s="189"/>
    </row>
    <row r="1909" spans="2:12" s="191" customFormat="1" x14ac:dyDescent="0.25">
      <c r="B1909" s="189"/>
      <c r="C1909" s="189"/>
      <c r="D1909" s="189"/>
      <c r="E1909" s="189"/>
      <c r="F1909" s="189"/>
      <c r="G1909" s="189"/>
      <c r="H1909" s="189"/>
      <c r="I1909" s="189"/>
      <c r="J1909" s="189"/>
      <c r="K1909" s="189"/>
      <c r="L1909" s="189"/>
    </row>
    <row r="1910" spans="2:12" s="191" customFormat="1" x14ac:dyDescent="0.25">
      <c r="B1910" s="189"/>
      <c r="C1910" s="189"/>
      <c r="D1910" s="189"/>
      <c r="E1910" s="189"/>
      <c r="F1910" s="189"/>
      <c r="G1910" s="189"/>
      <c r="H1910" s="189"/>
      <c r="I1910" s="189"/>
      <c r="J1910" s="189"/>
      <c r="K1910" s="189"/>
      <c r="L1910" s="189"/>
    </row>
    <row r="1911" spans="2:12" s="191" customFormat="1" x14ac:dyDescent="0.25">
      <c r="B1911" s="189"/>
      <c r="C1911" s="189"/>
      <c r="D1911" s="189"/>
      <c r="E1911" s="189"/>
      <c r="F1911" s="189"/>
      <c r="G1911" s="189"/>
      <c r="H1911" s="189"/>
      <c r="I1911" s="189"/>
      <c r="J1911" s="189"/>
      <c r="K1911" s="189"/>
      <c r="L1911" s="189"/>
    </row>
    <row r="1912" spans="2:12" s="191" customFormat="1" x14ac:dyDescent="0.25">
      <c r="B1912" s="189"/>
      <c r="C1912" s="189"/>
      <c r="D1912" s="189"/>
      <c r="E1912" s="189"/>
      <c r="F1912" s="189"/>
      <c r="G1912" s="189"/>
      <c r="H1912" s="189"/>
      <c r="I1912" s="189"/>
      <c r="J1912" s="189"/>
      <c r="K1912" s="189"/>
      <c r="L1912" s="189"/>
    </row>
    <row r="1913" spans="2:12" s="191" customFormat="1" x14ac:dyDescent="0.25">
      <c r="B1913" s="189"/>
      <c r="C1913" s="189"/>
      <c r="D1913" s="189"/>
      <c r="E1913" s="189"/>
      <c r="F1913" s="189"/>
      <c r="G1913" s="189"/>
      <c r="H1913" s="189"/>
      <c r="I1913" s="189"/>
      <c r="J1913" s="189"/>
      <c r="K1913" s="189"/>
      <c r="L1913" s="189"/>
    </row>
    <row r="1914" spans="2:12" s="191" customFormat="1" x14ac:dyDescent="0.25">
      <c r="B1914" s="189"/>
      <c r="C1914" s="189"/>
      <c r="D1914" s="189"/>
      <c r="E1914" s="189"/>
      <c r="F1914" s="189"/>
      <c r="G1914" s="189"/>
      <c r="H1914" s="189"/>
      <c r="I1914" s="189"/>
      <c r="J1914" s="189"/>
      <c r="K1914" s="189"/>
      <c r="L1914" s="189"/>
    </row>
    <row r="1915" spans="2:12" s="191" customFormat="1" x14ac:dyDescent="0.25">
      <c r="B1915" s="189"/>
      <c r="C1915" s="189"/>
      <c r="D1915" s="189"/>
      <c r="E1915" s="189"/>
      <c r="F1915" s="189"/>
      <c r="G1915" s="189"/>
      <c r="H1915" s="189"/>
      <c r="I1915" s="189"/>
      <c r="J1915" s="189"/>
      <c r="K1915" s="189"/>
      <c r="L1915" s="189"/>
    </row>
    <row r="1916" spans="2:12" s="191" customFormat="1" x14ac:dyDescent="0.25">
      <c r="B1916" s="189"/>
      <c r="C1916" s="189"/>
      <c r="D1916" s="189"/>
      <c r="E1916" s="189"/>
      <c r="F1916" s="189"/>
      <c r="G1916" s="189"/>
      <c r="H1916" s="189"/>
      <c r="I1916" s="189"/>
      <c r="J1916" s="189"/>
      <c r="K1916" s="189"/>
      <c r="L1916" s="189"/>
    </row>
    <row r="1917" spans="2:12" s="191" customFormat="1" x14ac:dyDescent="0.25">
      <c r="B1917" s="189"/>
      <c r="C1917" s="189"/>
      <c r="D1917" s="189"/>
      <c r="E1917" s="189"/>
      <c r="F1917" s="189"/>
      <c r="G1917" s="189"/>
      <c r="H1917" s="189"/>
      <c r="I1917" s="189"/>
      <c r="J1917" s="189"/>
      <c r="K1917" s="189"/>
      <c r="L1917" s="189"/>
    </row>
    <row r="1918" spans="2:12" s="191" customFormat="1" x14ac:dyDescent="0.25">
      <c r="B1918" s="189"/>
      <c r="C1918" s="189"/>
      <c r="D1918" s="189"/>
      <c r="E1918" s="189"/>
      <c r="F1918" s="189"/>
      <c r="G1918" s="189"/>
      <c r="H1918" s="189"/>
      <c r="I1918" s="189"/>
      <c r="J1918" s="189"/>
      <c r="K1918" s="189"/>
      <c r="L1918" s="189"/>
    </row>
    <row r="1919" spans="2:12" s="191" customFormat="1" x14ac:dyDescent="0.25">
      <c r="B1919" s="189"/>
      <c r="C1919" s="189"/>
      <c r="D1919" s="189"/>
      <c r="E1919" s="189"/>
      <c r="F1919" s="189"/>
      <c r="G1919" s="189"/>
      <c r="H1919" s="189"/>
      <c r="I1919" s="189"/>
      <c r="J1919" s="189"/>
      <c r="K1919" s="189"/>
      <c r="L1919" s="189"/>
    </row>
    <row r="1920" spans="2:12" s="191" customFormat="1" x14ac:dyDescent="0.25">
      <c r="B1920" s="189"/>
      <c r="C1920" s="189"/>
      <c r="D1920" s="189"/>
      <c r="E1920" s="189"/>
      <c r="F1920" s="189"/>
      <c r="G1920" s="189"/>
      <c r="H1920" s="189"/>
      <c r="I1920" s="189"/>
      <c r="J1920" s="189"/>
      <c r="K1920" s="189"/>
      <c r="L1920" s="189"/>
    </row>
    <row r="1921" spans="2:12" s="191" customFormat="1" x14ac:dyDescent="0.25">
      <c r="B1921" s="189"/>
      <c r="C1921" s="189"/>
      <c r="D1921" s="189"/>
      <c r="E1921" s="189"/>
      <c r="F1921" s="189"/>
      <c r="G1921" s="189"/>
      <c r="H1921" s="189"/>
      <c r="I1921" s="189"/>
      <c r="J1921" s="189"/>
      <c r="K1921" s="189"/>
      <c r="L1921" s="189"/>
    </row>
    <row r="1922" spans="2:12" s="191" customFormat="1" x14ac:dyDescent="0.25">
      <c r="B1922" s="189"/>
      <c r="C1922" s="189"/>
      <c r="D1922" s="189"/>
      <c r="E1922" s="189"/>
      <c r="F1922" s="189"/>
      <c r="G1922" s="189"/>
      <c r="H1922" s="189"/>
      <c r="I1922" s="189"/>
      <c r="J1922" s="189"/>
      <c r="K1922" s="189"/>
      <c r="L1922" s="189"/>
    </row>
    <row r="1923" spans="2:12" s="191" customFormat="1" x14ac:dyDescent="0.25">
      <c r="B1923" s="189"/>
      <c r="C1923" s="189"/>
      <c r="D1923" s="189"/>
      <c r="E1923" s="189"/>
      <c r="F1923" s="189"/>
      <c r="G1923" s="189"/>
      <c r="H1923" s="189"/>
      <c r="I1923" s="189"/>
      <c r="J1923" s="189"/>
      <c r="K1923" s="189"/>
      <c r="L1923" s="189"/>
    </row>
    <row r="1924" spans="2:12" s="191" customFormat="1" x14ac:dyDescent="0.25">
      <c r="B1924" s="189"/>
      <c r="C1924" s="189"/>
      <c r="D1924" s="189"/>
      <c r="E1924" s="189"/>
      <c r="F1924" s="189"/>
      <c r="G1924" s="189"/>
      <c r="H1924" s="189"/>
      <c r="I1924" s="189"/>
      <c r="J1924" s="189"/>
      <c r="K1924" s="189"/>
      <c r="L1924" s="189"/>
    </row>
    <row r="1925" spans="2:12" s="191" customFormat="1" x14ac:dyDescent="0.25">
      <c r="B1925" s="189"/>
      <c r="C1925" s="189"/>
      <c r="D1925" s="189"/>
      <c r="E1925" s="189"/>
      <c r="F1925" s="189"/>
      <c r="G1925" s="189"/>
      <c r="H1925" s="189"/>
      <c r="I1925" s="189"/>
      <c r="J1925" s="189"/>
      <c r="K1925" s="189"/>
      <c r="L1925" s="189"/>
    </row>
    <row r="1926" spans="2:12" s="191" customFormat="1" x14ac:dyDescent="0.25">
      <c r="B1926" s="189"/>
      <c r="C1926" s="189"/>
      <c r="D1926" s="189"/>
      <c r="E1926" s="189"/>
      <c r="F1926" s="189"/>
      <c r="G1926" s="189"/>
      <c r="H1926" s="189"/>
      <c r="I1926" s="189"/>
      <c r="J1926" s="189"/>
      <c r="K1926" s="189"/>
      <c r="L1926" s="189"/>
    </row>
    <row r="1927" spans="2:12" s="191" customFormat="1" x14ac:dyDescent="0.25">
      <c r="B1927" s="189"/>
      <c r="C1927" s="189"/>
      <c r="D1927" s="189"/>
      <c r="E1927" s="189"/>
      <c r="F1927" s="189"/>
      <c r="G1927" s="189"/>
      <c r="H1927" s="189"/>
      <c r="I1927" s="189"/>
      <c r="J1927" s="189"/>
      <c r="K1927" s="189"/>
      <c r="L1927" s="189"/>
    </row>
    <row r="1928" spans="2:12" s="191" customFormat="1" x14ac:dyDescent="0.25">
      <c r="B1928" s="189"/>
      <c r="C1928" s="189"/>
      <c r="D1928" s="189"/>
      <c r="E1928" s="189"/>
      <c r="F1928" s="189"/>
      <c r="G1928" s="189"/>
      <c r="H1928" s="189"/>
      <c r="I1928" s="189"/>
      <c r="J1928" s="189"/>
      <c r="K1928" s="189"/>
      <c r="L1928" s="189"/>
    </row>
    <row r="1929" spans="2:12" s="191" customFormat="1" x14ac:dyDescent="0.25">
      <c r="B1929" s="189"/>
      <c r="C1929" s="189"/>
      <c r="D1929" s="189"/>
      <c r="E1929" s="189"/>
      <c r="F1929" s="189"/>
      <c r="G1929" s="189"/>
      <c r="H1929" s="189"/>
      <c r="I1929" s="189"/>
      <c r="J1929" s="189"/>
      <c r="K1929" s="189"/>
      <c r="L1929" s="189"/>
    </row>
    <row r="1930" spans="2:12" s="191" customFormat="1" x14ac:dyDescent="0.25">
      <c r="B1930" s="189"/>
      <c r="C1930" s="189"/>
      <c r="D1930" s="189"/>
      <c r="E1930" s="189"/>
      <c r="F1930" s="189"/>
      <c r="G1930" s="189"/>
      <c r="H1930" s="189"/>
      <c r="I1930" s="189"/>
      <c r="J1930" s="189"/>
      <c r="K1930" s="189"/>
      <c r="L1930" s="189"/>
    </row>
    <row r="1931" spans="2:12" s="191" customFormat="1" x14ac:dyDescent="0.25">
      <c r="B1931" s="189"/>
      <c r="C1931" s="189"/>
      <c r="D1931" s="189"/>
      <c r="E1931" s="189"/>
      <c r="F1931" s="189"/>
      <c r="G1931" s="189"/>
      <c r="H1931" s="189"/>
      <c r="I1931" s="189"/>
      <c r="J1931" s="189"/>
      <c r="K1931" s="189"/>
      <c r="L1931" s="189"/>
    </row>
    <row r="1932" spans="2:12" s="191" customFormat="1" x14ac:dyDescent="0.25">
      <c r="B1932" s="189"/>
      <c r="C1932" s="189"/>
      <c r="D1932" s="189"/>
      <c r="E1932" s="189"/>
      <c r="F1932" s="189"/>
      <c r="G1932" s="189"/>
      <c r="H1932" s="189"/>
      <c r="I1932" s="189"/>
      <c r="J1932" s="189"/>
      <c r="K1932" s="189"/>
      <c r="L1932" s="189"/>
    </row>
    <row r="1933" spans="2:12" s="191" customFormat="1" x14ac:dyDescent="0.25">
      <c r="B1933" s="189"/>
      <c r="C1933" s="189"/>
      <c r="D1933" s="189"/>
      <c r="E1933" s="189"/>
      <c r="F1933" s="189"/>
      <c r="G1933" s="189"/>
      <c r="H1933" s="189"/>
      <c r="I1933" s="189"/>
      <c r="J1933" s="189"/>
      <c r="K1933" s="189"/>
      <c r="L1933" s="189"/>
    </row>
    <row r="1934" spans="2:12" s="191" customFormat="1" x14ac:dyDescent="0.25">
      <c r="B1934" s="189"/>
      <c r="C1934" s="189"/>
      <c r="D1934" s="189"/>
      <c r="E1934" s="189"/>
      <c r="F1934" s="189"/>
      <c r="G1934" s="189"/>
      <c r="H1934" s="189"/>
      <c r="I1934" s="189"/>
      <c r="J1934" s="189"/>
      <c r="K1934" s="189"/>
      <c r="L1934" s="189"/>
    </row>
    <row r="1935" spans="2:12" s="191" customFormat="1" x14ac:dyDescent="0.25">
      <c r="B1935" s="189"/>
      <c r="C1935" s="189"/>
      <c r="D1935" s="189"/>
      <c r="E1935" s="189"/>
      <c r="F1935" s="189"/>
      <c r="G1935" s="189"/>
      <c r="H1935" s="189"/>
      <c r="I1935" s="189"/>
      <c r="J1935" s="189"/>
      <c r="K1935" s="189"/>
      <c r="L1935" s="189"/>
    </row>
    <row r="1936" spans="2:12" s="191" customFormat="1" x14ac:dyDescent="0.25">
      <c r="B1936" s="189"/>
      <c r="C1936" s="189"/>
      <c r="D1936" s="189"/>
      <c r="E1936" s="189"/>
      <c r="F1936" s="189"/>
      <c r="G1936" s="189"/>
      <c r="H1936" s="189"/>
      <c r="I1936" s="189"/>
      <c r="J1936" s="189"/>
      <c r="K1936" s="189"/>
      <c r="L1936" s="189"/>
    </row>
    <row r="1937" spans="2:12" s="191" customFormat="1" x14ac:dyDescent="0.25">
      <c r="B1937" s="189"/>
      <c r="C1937" s="189"/>
      <c r="D1937" s="189"/>
      <c r="E1937" s="189"/>
      <c r="F1937" s="189"/>
      <c r="G1937" s="189"/>
      <c r="H1937" s="189"/>
      <c r="I1937" s="189"/>
      <c r="J1937" s="189"/>
      <c r="K1937" s="189"/>
      <c r="L1937" s="189"/>
    </row>
    <row r="1938" spans="2:12" s="191" customFormat="1" x14ac:dyDescent="0.25">
      <c r="B1938" s="189"/>
      <c r="C1938" s="189"/>
      <c r="D1938" s="189"/>
      <c r="E1938" s="189"/>
      <c r="F1938" s="189"/>
      <c r="G1938" s="189"/>
      <c r="H1938" s="189"/>
      <c r="I1938" s="189"/>
      <c r="J1938" s="189"/>
      <c r="K1938" s="189"/>
      <c r="L1938" s="189"/>
    </row>
    <row r="1939" spans="2:12" s="191" customFormat="1" x14ac:dyDescent="0.25">
      <c r="B1939" s="189"/>
      <c r="C1939" s="189"/>
      <c r="D1939" s="189"/>
      <c r="E1939" s="189"/>
      <c r="F1939" s="189"/>
      <c r="G1939" s="189"/>
      <c r="H1939" s="189"/>
      <c r="I1939" s="189"/>
      <c r="J1939" s="189"/>
      <c r="K1939" s="189"/>
      <c r="L1939" s="189"/>
    </row>
    <row r="1940" spans="2:12" s="191" customFormat="1" x14ac:dyDescent="0.25">
      <c r="B1940" s="189"/>
      <c r="C1940" s="189"/>
      <c r="D1940" s="189"/>
      <c r="E1940" s="189"/>
      <c r="F1940" s="189"/>
      <c r="G1940" s="189"/>
      <c r="H1940" s="189"/>
      <c r="I1940" s="189"/>
      <c r="J1940" s="189"/>
      <c r="K1940" s="189"/>
      <c r="L1940" s="189"/>
    </row>
    <row r="1941" spans="2:12" s="191" customFormat="1" x14ac:dyDescent="0.25">
      <c r="B1941" s="189"/>
      <c r="C1941" s="189"/>
      <c r="D1941" s="189"/>
      <c r="E1941" s="189"/>
      <c r="F1941" s="189"/>
      <c r="G1941" s="189"/>
      <c r="H1941" s="189"/>
      <c r="I1941" s="189"/>
      <c r="J1941" s="189"/>
      <c r="K1941" s="189"/>
      <c r="L1941" s="189"/>
    </row>
    <row r="1942" spans="2:12" s="191" customFormat="1" x14ac:dyDescent="0.25">
      <c r="B1942" s="189"/>
      <c r="C1942" s="189"/>
      <c r="D1942" s="189"/>
      <c r="E1942" s="189"/>
      <c r="F1942" s="189"/>
      <c r="G1942" s="189"/>
      <c r="H1942" s="189"/>
      <c r="I1942" s="189"/>
      <c r="J1942" s="189"/>
      <c r="K1942" s="189"/>
      <c r="L1942" s="189"/>
    </row>
    <row r="1943" spans="2:12" s="191" customFormat="1" x14ac:dyDescent="0.25">
      <c r="B1943" s="189"/>
      <c r="C1943" s="189"/>
      <c r="D1943" s="189"/>
      <c r="E1943" s="189"/>
      <c r="F1943" s="189"/>
      <c r="G1943" s="189"/>
      <c r="H1943" s="189"/>
      <c r="I1943" s="189"/>
      <c r="J1943" s="189"/>
      <c r="K1943" s="189"/>
      <c r="L1943" s="189"/>
    </row>
    <row r="1944" spans="2:12" s="191" customFormat="1" x14ac:dyDescent="0.25">
      <c r="B1944" s="189"/>
      <c r="C1944" s="189"/>
      <c r="D1944" s="189"/>
      <c r="E1944" s="189"/>
      <c r="F1944" s="189"/>
      <c r="G1944" s="189"/>
      <c r="H1944" s="189"/>
      <c r="I1944" s="189"/>
      <c r="J1944" s="189"/>
      <c r="K1944" s="189"/>
      <c r="L1944" s="189"/>
    </row>
    <row r="1945" spans="2:12" s="191" customFormat="1" x14ac:dyDescent="0.25">
      <c r="B1945" s="189"/>
      <c r="C1945" s="189"/>
      <c r="D1945" s="189"/>
      <c r="E1945" s="189"/>
      <c r="F1945" s="189"/>
      <c r="G1945" s="189"/>
      <c r="H1945" s="189"/>
      <c r="I1945" s="189"/>
      <c r="J1945" s="189"/>
      <c r="K1945" s="189"/>
      <c r="L1945" s="189"/>
    </row>
    <row r="1946" spans="2:12" s="191" customFormat="1" x14ac:dyDescent="0.25">
      <c r="B1946" s="189"/>
      <c r="C1946" s="189"/>
      <c r="D1946" s="189"/>
      <c r="E1946" s="189"/>
      <c r="F1946" s="189"/>
      <c r="G1946" s="189"/>
      <c r="H1946" s="189"/>
      <c r="I1946" s="189"/>
      <c r="J1946" s="189"/>
      <c r="K1946" s="189"/>
      <c r="L1946" s="189"/>
    </row>
    <row r="1947" spans="2:12" s="191" customFormat="1" x14ac:dyDescent="0.25">
      <c r="B1947" s="189"/>
      <c r="C1947" s="189"/>
      <c r="D1947" s="189"/>
      <c r="E1947" s="189"/>
      <c r="F1947" s="189"/>
      <c r="G1947" s="189"/>
      <c r="H1947" s="189"/>
      <c r="I1947" s="189"/>
      <c r="J1947" s="189"/>
      <c r="K1947" s="189"/>
      <c r="L1947" s="189"/>
    </row>
    <row r="1948" spans="2:12" s="191" customFormat="1" x14ac:dyDescent="0.25">
      <c r="B1948" s="189"/>
      <c r="C1948" s="189"/>
      <c r="D1948" s="189"/>
      <c r="E1948" s="189"/>
      <c r="F1948" s="189"/>
      <c r="G1948" s="189"/>
      <c r="H1948" s="189"/>
      <c r="I1948" s="189"/>
      <c r="J1948" s="189"/>
      <c r="K1948" s="189"/>
      <c r="L1948" s="189"/>
    </row>
    <row r="1949" spans="2:12" s="191" customFormat="1" x14ac:dyDescent="0.25">
      <c r="B1949" s="189"/>
      <c r="C1949" s="189"/>
      <c r="D1949" s="189"/>
      <c r="E1949" s="189"/>
      <c r="F1949" s="189"/>
      <c r="G1949" s="189"/>
      <c r="H1949" s="189"/>
      <c r="I1949" s="189"/>
      <c r="J1949" s="189"/>
      <c r="K1949" s="189"/>
      <c r="L1949" s="189"/>
    </row>
    <row r="1950" spans="2:12" s="191" customFormat="1" x14ac:dyDescent="0.25">
      <c r="B1950" s="189"/>
      <c r="C1950" s="189"/>
      <c r="D1950" s="189"/>
      <c r="E1950" s="189"/>
      <c r="F1950" s="189"/>
      <c r="G1950" s="189"/>
      <c r="H1950" s="189"/>
      <c r="I1950" s="189"/>
      <c r="J1950" s="189"/>
      <c r="K1950" s="189"/>
      <c r="L1950" s="189"/>
    </row>
    <row r="1951" spans="2:12" s="191" customFormat="1" x14ac:dyDescent="0.25">
      <c r="B1951" s="189"/>
      <c r="C1951" s="189"/>
      <c r="D1951" s="189"/>
      <c r="E1951" s="189"/>
      <c r="F1951" s="189"/>
      <c r="G1951" s="189"/>
      <c r="H1951" s="189"/>
      <c r="I1951" s="189"/>
      <c r="J1951" s="189"/>
      <c r="K1951" s="189"/>
      <c r="L1951" s="189"/>
    </row>
    <row r="1952" spans="2:12" s="191" customFormat="1" x14ac:dyDescent="0.25">
      <c r="B1952" s="189"/>
      <c r="C1952" s="189"/>
      <c r="D1952" s="189"/>
      <c r="E1952" s="189"/>
      <c r="F1952" s="189"/>
      <c r="G1952" s="189"/>
      <c r="H1952" s="189"/>
      <c r="I1952" s="189"/>
      <c r="J1952" s="189"/>
      <c r="K1952" s="189"/>
      <c r="L1952" s="189"/>
    </row>
    <row r="1953" spans="2:12" s="191" customFormat="1" x14ac:dyDescent="0.25">
      <c r="B1953" s="189"/>
      <c r="C1953" s="189"/>
      <c r="D1953" s="189"/>
      <c r="E1953" s="189"/>
      <c r="F1953" s="189"/>
      <c r="G1953" s="189"/>
      <c r="H1953" s="189"/>
      <c r="I1953" s="189"/>
      <c r="J1953" s="189"/>
      <c r="K1953" s="189"/>
      <c r="L1953" s="189"/>
    </row>
    <row r="1954" spans="2:12" s="191" customFormat="1" x14ac:dyDescent="0.25">
      <c r="B1954" s="189"/>
      <c r="C1954" s="189"/>
      <c r="D1954" s="189"/>
      <c r="E1954" s="189"/>
      <c r="F1954" s="189"/>
      <c r="G1954" s="189"/>
      <c r="H1954" s="189"/>
      <c r="I1954" s="189"/>
      <c r="J1954" s="189"/>
      <c r="K1954" s="189"/>
      <c r="L1954" s="189"/>
    </row>
    <row r="1955" spans="2:12" s="191" customFormat="1" x14ac:dyDescent="0.25">
      <c r="B1955" s="189"/>
      <c r="C1955" s="189"/>
      <c r="D1955" s="189"/>
      <c r="E1955" s="189"/>
      <c r="F1955" s="189"/>
      <c r="G1955" s="189"/>
      <c r="H1955" s="189"/>
      <c r="I1955" s="189"/>
      <c r="J1955" s="189"/>
      <c r="K1955" s="189"/>
      <c r="L1955" s="189"/>
    </row>
    <row r="1956" spans="2:12" s="191" customFormat="1" x14ac:dyDescent="0.25">
      <c r="B1956" s="189"/>
      <c r="C1956" s="189"/>
      <c r="D1956" s="189"/>
      <c r="E1956" s="189"/>
      <c r="F1956" s="189"/>
      <c r="G1956" s="189"/>
      <c r="H1956" s="189"/>
      <c r="I1956" s="189"/>
      <c r="J1956" s="189"/>
      <c r="K1956" s="189"/>
      <c r="L1956" s="189"/>
    </row>
    <row r="1957" spans="2:12" s="191" customFormat="1" x14ac:dyDescent="0.25">
      <c r="B1957" s="189"/>
      <c r="C1957" s="189"/>
      <c r="D1957" s="189"/>
      <c r="E1957" s="189"/>
      <c r="F1957" s="189"/>
      <c r="G1957" s="189"/>
      <c r="H1957" s="189"/>
      <c r="I1957" s="189"/>
      <c r="J1957" s="189"/>
      <c r="K1957" s="189"/>
      <c r="L1957" s="189"/>
    </row>
    <row r="1958" spans="2:12" s="191" customFormat="1" x14ac:dyDescent="0.25">
      <c r="B1958" s="189"/>
      <c r="C1958" s="189"/>
      <c r="D1958" s="189"/>
      <c r="E1958" s="189"/>
      <c r="F1958" s="189"/>
      <c r="G1958" s="189"/>
      <c r="H1958" s="189"/>
      <c r="I1958" s="189"/>
      <c r="J1958" s="189"/>
      <c r="K1958" s="189"/>
      <c r="L1958" s="189"/>
    </row>
    <row r="1959" spans="2:12" s="191" customFormat="1" x14ac:dyDescent="0.25">
      <c r="B1959" s="189"/>
      <c r="C1959" s="189"/>
      <c r="D1959" s="189"/>
      <c r="E1959" s="189"/>
      <c r="F1959" s="189"/>
      <c r="G1959" s="189"/>
      <c r="H1959" s="189"/>
      <c r="I1959" s="189"/>
      <c r="J1959" s="189"/>
      <c r="K1959" s="189"/>
      <c r="L1959" s="189"/>
    </row>
    <row r="1960" spans="2:12" s="191" customFormat="1" x14ac:dyDescent="0.25">
      <c r="B1960" s="189"/>
      <c r="C1960" s="189"/>
      <c r="D1960" s="189"/>
      <c r="E1960" s="189"/>
      <c r="F1960" s="189"/>
      <c r="G1960" s="189"/>
      <c r="H1960" s="189"/>
      <c r="I1960" s="189"/>
      <c r="J1960" s="189"/>
      <c r="K1960" s="189"/>
      <c r="L1960" s="189"/>
    </row>
    <row r="1961" spans="2:12" s="191" customFormat="1" x14ac:dyDescent="0.25">
      <c r="B1961" s="189"/>
      <c r="C1961" s="189"/>
      <c r="D1961" s="189"/>
      <c r="E1961" s="189"/>
      <c r="F1961" s="189"/>
      <c r="G1961" s="189"/>
      <c r="H1961" s="189"/>
      <c r="I1961" s="189"/>
      <c r="J1961" s="189"/>
      <c r="K1961" s="189"/>
      <c r="L1961" s="189"/>
    </row>
    <row r="1962" spans="2:12" s="191" customFormat="1" x14ac:dyDescent="0.25">
      <c r="B1962" s="189"/>
      <c r="C1962" s="189"/>
      <c r="D1962" s="189"/>
      <c r="E1962" s="189"/>
      <c r="F1962" s="189"/>
      <c r="G1962" s="189"/>
      <c r="H1962" s="189"/>
      <c r="I1962" s="189"/>
      <c r="J1962" s="189"/>
      <c r="K1962" s="189"/>
      <c r="L1962" s="189"/>
    </row>
    <row r="1963" spans="2:12" s="191" customFormat="1" x14ac:dyDescent="0.25">
      <c r="B1963" s="189"/>
      <c r="C1963" s="189"/>
      <c r="D1963" s="189"/>
      <c r="E1963" s="189"/>
      <c r="F1963" s="189"/>
      <c r="G1963" s="189"/>
      <c r="H1963" s="189"/>
      <c r="I1963" s="189"/>
      <c r="J1963" s="189"/>
      <c r="K1963" s="189"/>
      <c r="L1963" s="189"/>
    </row>
    <row r="1964" spans="2:12" s="191" customFormat="1" x14ac:dyDescent="0.25">
      <c r="B1964" s="189"/>
      <c r="C1964" s="189"/>
      <c r="D1964" s="189"/>
      <c r="E1964" s="189"/>
      <c r="F1964" s="189"/>
      <c r="G1964" s="189"/>
      <c r="H1964" s="189"/>
      <c r="I1964" s="189"/>
      <c r="J1964" s="189"/>
      <c r="K1964" s="189"/>
      <c r="L1964" s="189"/>
    </row>
    <row r="1965" spans="2:12" s="191" customFormat="1" x14ac:dyDescent="0.25">
      <c r="B1965" s="189"/>
      <c r="C1965" s="189"/>
      <c r="D1965" s="189"/>
      <c r="E1965" s="189"/>
      <c r="F1965" s="189"/>
      <c r="G1965" s="189"/>
      <c r="H1965" s="189"/>
      <c r="I1965" s="189"/>
      <c r="J1965" s="189"/>
      <c r="K1965" s="189"/>
      <c r="L1965" s="189"/>
    </row>
    <row r="1966" spans="2:12" s="191" customFormat="1" x14ac:dyDescent="0.25">
      <c r="B1966" s="189"/>
      <c r="C1966" s="189"/>
      <c r="D1966" s="189"/>
      <c r="E1966" s="189"/>
      <c r="F1966" s="189"/>
      <c r="G1966" s="189"/>
      <c r="H1966" s="189"/>
      <c r="I1966" s="189"/>
      <c r="J1966" s="189"/>
      <c r="K1966" s="189"/>
      <c r="L1966" s="189"/>
    </row>
    <row r="1967" spans="2:12" s="191" customFormat="1" x14ac:dyDescent="0.25">
      <c r="B1967" s="189"/>
      <c r="C1967" s="189"/>
      <c r="D1967" s="189"/>
      <c r="E1967" s="189"/>
      <c r="F1967" s="189"/>
      <c r="G1967" s="189"/>
      <c r="H1967" s="189"/>
      <c r="I1967" s="189"/>
      <c r="J1967" s="189"/>
      <c r="K1967" s="189"/>
      <c r="L1967" s="189"/>
    </row>
    <row r="1968" spans="2:12" s="191" customFormat="1" x14ac:dyDescent="0.25">
      <c r="B1968" s="189"/>
      <c r="C1968" s="189"/>
      <c r="D1968" s="189"/>
      <c r="E1968" s="189"/>
      <c r="F1968" s="189"/>
      <c r="G1968" s="189"/>
      <c r="H1968" s="189"/>
      <c r="I1968" s="189"/>
      <c r="J1968" s="189"/>
      <c r="K1968" s="189"/>
      <c r="L1968" s="189"/>
    </row>
    <row r="1969" spans="2:12" s="191" customFormat="1" x14ac:dyDescent="0.25">
      <c r="B1969" s="189"/>
      <c r="C1969" s="189"/>
      <c r="D1969" s="189"/>
      <c r="E1969" s="189"/>
      <c r="F1969" s="189"/>
      <c r="G1969" s="189"/>
      <c r="H1969" s="189"/>
      <c r="I1969" s="189"/>
      <c r="J1969" s="189"/>
      <c r="K1969" s="189"/>
      <c r="L1969" s="189"/>
    </row>
    <row r="1970" spans="2:12" s="191" customFormat="1" x14ac:dyDescent="0.25">
      <c r="B1970" s="189"/>
      <c r="C1970" s="189"/>
      <c r="D1970" s="189"/>
      <c r="E1970" s="189"/>
      <c r="F1970" s="189"/>
      <c r="G1970" s="189"/>
      <c r="H1970" s="189"/>
      <c r="I1970" s="189"/>
      <c r="J1970" s="189"/>
      <c r="K1970" s="189"/>
      <c r="L1970" s="189"/>
    </row>
    <row r="1971" spans="2:12" s="191" customFormat="1" x14ac:dyDescent="0.25">
      <c r="B1971" s="189"/>
      <c r="C1971" s="189"/>
      <c r="D1971" s="189"/>
      <c r="E1971" s="189"/>
      <c r="F1971" s="189"/>
      <c r="G1971" s="189"/>
      <c r="H1971" s="189"/>
      <c r="I1971" s="189"/>
      <c r="J1971" s="189"/>
      <c r="K1971" s="189"/>
      <c r="L1971" s="189"/>
    </row>
    <row r="1972" spans="2:12" s="191" customFormat="1" x14ac:dyDescent="0.25">
      <c r="B1972" s="189"/>
      <c r="C1972" s="189"/>
      <c r="D1972" s="189"/>
      <c r="E1972" s="189"/>
      <c r="F1972" s="189"/>
      <c r="G1972" s="189"/>
      <c r="H1972" s="189"/>
      <c r="I1972" s="189"/>
      <c r="J1972" s="189"/>
      <c r="K1972" s="189"/>
      <c r="L1972" s="189"/>
    </row>
    <row r="1973" spans="2:12" s="191" customFormat="1" x14ac:dyDescent="0.25">
      <c r="B1973" s="189"/>
      <c r="C1973" s="189"/>
      <c r="D1973" s="189"/>
      <c r="E1973" s="189"/>
      <c r="F1973" s="189"/>
      <c r="G1973" s="189"/>
      <c r="H1973" s="189"/>
      <c r="I1973" s="189"/>
      <c r="J1973" s="189"/>
      <c r="K1973" s="189"/>
      <c r="L1973" s="189"/>
    </row>
    <row r="1974" spans="2:12" s="191" customFormat="1" x14ac:dyDescent="0.25">
      <c r="B1974" s="189"/>
      <c r="C1974" s="189"/>
      <c r="D1974" s="189"/>
      <c r="E1974" s="189"/>
      <c r="F1974" s="189"/>
      <c r="G1974" s="189"/>
      <c r="H1974" s="189"/>
      <c r="I1974" s="189"/>
      <c r="J1974" s="189"/>
      <c r="K1974" s="189"/>
      <c r="L1974" s="189"/>
    </row>
    <row r="1975" spans="2:12" s="191" customFormat="1" x14ac:dyDescent="0.25">
      <c r="B1975" s="189"/>
      <c r="C1975" s="189"/>
      <c r="D1975" s="189"/>
      <c r="E1975" s="189"/>
      <c r="F1975" s="189"/>
      <c r="G1975" s="189"/>
      <c r="H1975" s="189"/>
      <c r="I1975" s="189"/>
      <c r="J1975" s="189"/>
      <c r="K1975" s="189"/>
      <c r="L1975" s="189"/>
    </row>
    <row r="1976" spans="2:12" s="191" customFormat="1" x14ac:dyDescent="0.25">
      <c r="B1976" s="189"/>
      <c r="C1976" s="189"/>
      <c r="D1976" s="189"/>
      <c r="E1976" s="189"/>
      <c r="F1976" s="189"/>
      <c r="G1976" s="189"/>
      <c r="H1976" s="189"/>
      <c r="I1976" s="189"/>
      <c r="J1976" s="189"/>
      <c r="K1976" s="189"/>
      <c r="L1976" s="189"/>
    </row>
    <row r="1977" spans="2:12" s="191" customFormat="1" x14ac:dyDescent="0.25">
      <c r="B1977" s="189"/>
      <c r="C1977" s="189"/>
      <c r="D1977" s="189"/>
      <c r="E1977" s="189"/>
      <c r="F1977" s="189"/>
      <c r="G1977" s="189"/>
      <c r="H1977" s="189"/>
      <c r="I1977" s="189"/>
      <c r="J1977" s="189"/>
      <c r="K1977" s="189"/>
      <c r="L1977" s="189"/>
    </row>
    <row r="1978" spans="2:12" s="191" customFormat="1" x14ac:dyDescent="0.25">
      <c r="B1978" s="189"/>
      <c r="C1978" s="189"/>
      <c r="D1978" s="189"/>
      <c r="E1978" s="189"/>
      <c r="F1978" s="189"/>
      <c r="G1978" s="189"/>
      <c r="H1978" s="189"/>
      <c r="I1978" s="189"/>
      <c r="J1978" s="189"/>
      <c r="K1978" s="189"/>
      <c r="L1978" s="189"/>
    </row>
    <row r="1979" spans="2:12" s="191" customFormat="1" x14ac:dyDescent="0.25">
      <c r="B1979" s="189"/>
      <c r="C1979" s="189"/>
      <c r="D1979" s="189"/>
      <c r="E1979" s="189"/>
      <c r="F1979" s="189"/>
      <c r="G1979" s="189"/>
      <c r="H1979" s="189"/>
      <c r="I1979" s="189"/>
      <c r="J1979" s="189"/>
      <c r="K1979" s="189"/>
      <c r="L1979" s="189"/>
    </row>
    <row r="1980" spans="2:12" s="191" customFormat="1" x14ac:dyDescent="0.25">
      <c r="B1980" s="189"/>
      <c r="C1980" s="189"/>
      <c r="D1980" s="189"/>
      <c r="E1980" s="189"/>
      <c r="F1980" s="189"/>
      <c r="G1980" s="189"/>
      <c r="H1980" s="189"/>
      <c r="I1980" s="189"/>
      <c r="J1980" s="189"/>
      <c r="K1980" s="189"/>
      <c r="L1980" s="189"/>
    </row>
    <row r="1981" spans="2:12" s="191" customFormat="1" x14ac:dyDescent="0.25">
      <c r="B1981" s="189"/>
      <c r="C1981" s="189"/>
      <c r="D1981" s="189"/>
      <c r="E1981" s="189"/>
      <c r="F1981" s="189"/>
      <c r="G1981" s="189"/>
      <c r="H1981" s="189"/>
      <c r="I1981" s="189"/>
      <c r="J1981" s="189"/>
      <c r="K1981" s="189"/>
      <c r="L1981" s="189"/>
    </row>
    <row r="1982" spans="2:12" s="191" customFormat="1" x14ac:dyDescent="0.25">
      <c r="B1982" s="189"/>
      <c r="C1982" s="189"/>
      <c r="D1982" s="189"/>
      <c r="E1982" s="189"/>
      <c r="F1982" s="189"/>
      <c r="G1982" s="189"/>
      <c r="H1982" s="189"/>
      <c r="I1982" s="189"/>
      <c r="J1982" s="189"/>
      <c r="K1982" s="189"/>
      <c r="L1982" s="189"/>
    </row>
    <row r="1983" spans="2:12" s="191" customFormat="1" x14ac:dyDescent="0.25">
      <c r="B1983" s="189"/>
      <c r="C1983" s="189"/>
      <c r="D1983" s="189"/>
      <c r="E1983" s="189"/>
      <c r="F1983" s="189"/>
      <c r="G1983" s="189"/>
      <c r="H1983" s="189"/>
      <c r="I1983" s="189"/>
      <c r="J1983" s="189"/>
      <c r="K1983" s="189"/>
      <c r="L1983" s="189"/>
    </row>
    <row r="1984" spans="2:12" s="191" customFormat="1" x14ac:dyDescent="0.25">
      <c r="B1984" s="189"/>
      <c r="C1984" s="189"/>
      <c r="D1984" s="189"/>
      <c r="E1984" s="189"/>
      <c r="F1984" s="189"/>
      <c r="G1984" s="189"/>
      <c r="H1984" s="189"/>
      <c r="I1984" s="189"/>
      <c r="J1984" s="189"/>
      <c r="K1984" s="189"/>
      <c r="L1984" s="189"/>
    </row>
    <row r="1985" spans="2:12" s="191" customFormat="1" x14ac:dyDescent="0.25">
      <c r="B1985" s="189"/>
      <c r="C1985" s="189"/>
      <c r="D1985" s="189"/>
      <c r="E1985" s="189"/>
      <c r="F1985" s="189"/>
      <c r="G1985" s="189"/>
      <c r="H1985" s="189"/>
      <c r="I1985" s="189"/>
      <c r="J1985" s="189"/>
      <c r="K1985" s="189"/>
      <c r="L1985" s="189"/>
    </row>
    <row r="1986" spans="2:12" s="191" customFormat="1" x14ac:dyDescent="0.25">
      <c r="B1986" s="189"/>
      <c r="C1986" s="189"/>
      <c r="D1986" s="189"/>
      <c r="E1986" s="189"/>
      <c r="F1986" s="189"/>
      <c r="G1986" s="189"/>
      <c r="H1986" s="189"/>
      <c r="I1986" s="189"/>
      <c r="J1986" s="189"/>
      <c r="K1986" s="189"/>
      <c r="L1986" s="189"/>
    </row>
    <row r="1987" spans="2:12" s="191" customFormat="1" x14ac:dyDescent="0.25">
      <c r="B1987" s="189"/>
      <c r="C1987" s="189"/>
      <c r="D1987" s="189"/>
      <c r="E1987" s="189"/>
      <c r="F1987" s="189"/>
      <c r="G1987" s="189"/>
      <c r="H1987" s="189"/>
      <c r="I1987" s="189"/>
      <c r="J1987" s="189"/>
      <c r="K1987" s="189"/>
      <c r="L1987" s="189"/>
    </row>
    <row r="1988" spans="2:12" s="191" customFormat="1" x14ac:dyDescent="0.25">
      <c r="B1988" s="189"/>
      <c r="C1988" s="189"/>
      <c r="D1988" s="189"/>
      <c r="E1988" s="189"/>
      <c r="F1988" s="189"/>
      <c r="G1988" s="189"/>
      <c r="H1988" s="189"/>
      <c r="I1988" s="189"/>
      <c r="J1988" s="189"/>
      <c r="K1988" s="189"/>
      <c r="L1988" s="189"/>
    </row>
    <row r="1989" spans="2:12" s="191" customFormat="1" x14ac:dyDescent="0.25">
      <c r="B1989" s="189"/>
      <c r="C1989" s="189"/>
      <c r="D1989" s="189"/>
      <c r="E1989" s="189"/>
      <c r="F1989" s="189"/>
      <c r="G1989" s="189"/>
      <c r="H1989" s="189"/>
      <c r="I1989" s="189"/>
      <c r="J1989" s="189"/>
      <c r="K1989" s="189"/>
      <c r="L1989" s="189"/>
    </row>
    <row r="1990" spans="2:12" s="191" customFormat="1" x14ac:dyDescent="0.25">
      <c r="B1990" s="189"/>
      <c r="C1990" s="189"/>
      <c r="D1990" s="189"/>
      <c r="E1990" s="189"/>
      <c r="F1990" s="189"/>
      <c r="G1990" s="189"/>
      <c r="H1990" s="189"/>
      <c r="I1990" s="189"/>
      <c r="J1990" s="189"/>
      <c r="K1990" s="189"/>
      <c r="L1990" s="189"/>
    </row>
    <row r="1991" spans="2:12" s="191" customFormat="1" x14ac:dyDescent="0.25">
      <c r="B1991" s="189"/>
      <c r="C1991" s="189"/>
      <c r="D1991" s="189"/>
      <c r="E1991" s="189"/>
      <c r="F1991" s="189"/>
      <c r="G1991" s="189"/>
      <c r="H1991" s="189"/>
      <c r="I1991" s="189"/>
      <c r="J1991" s="189"/>
      <c r="K1991" s="189"/>
      <c r="L1991" s="189"/>
    </row>
    <row r="1992" spans="2:12" s="191" customFormat="1" x14ac:dyDescent="0.25">
      <c r="B1992" s="189"/>
      <c r="C1992" s="189"/>
      <c r="D1992" s="189"/>
      <c r="E1992" s="189"/>
      <c r="F1992" s="189"/>
      <c r="G1992" s="189"/>
      <c r="H1992" s="189"/>
      <c r="I1992" s="189"/>
      <c r="J1992" s="189"/>
      <c r="K1992" s="189"/>
      <c r="L1992" s="189"/>
    </row>
    <row r="1993" spans="2:12" s="191" customFormat="1" x14ac:dyDescent="0.25">
      <c r="B1993" s="189"/>
      <c r="C1993" s="189"/>
      <c r="D1993" s="189"/>
      <c r="E1993" s="189"/>
      <c r="F1993" s="189"/>
      <c r="G1993" s="189"/>
      <c r="H1993" s="189"/>
      <c r="I1993" s="189"/>
      <c r="J1993" s="189"/>
      <c r="K1993" s="189"/>
      <c r="L1993" s="189"/>
    </row>
    <row r="1994" spans="2:12" s="191" customFormat="1" x14ac:dyDescent="0.25">
      <c r="B1994" s="189"/>
      <c r="C1994" s="189"/>
      <c r="D1994" s="189"/>
      <c r="E1994" s="189"/>
      <c r="F1994" s="189"/>
      <c r="G1994" s="189"/>
      <c r="H1994" s="189"/>
      <c r="I1994" s="189"/>
      <c r="J1994" s="189"/>
      <c r="K1994" s="189"/>
      <c r="L1994" s="189"/>
    </row>
    <row r="1995" spans="2:12" s="191" customFormat="1" x14ac:dyDescent="0.25">
      <c r="B1995" s="189"/>
      <c r="C1995" s="189"/>
      <c r="D1995" s="189"/>
      <c r="E1995" s="189"/>
      <c r="F1995" s="189"/>
      <c r="G1995" s="189"/>
      <c r="H1995" s="189"/>
      <c r="I1995" s="189"/>
      <c r="J1995" s="189"/>
      <c r="K1995" s="189"/>
      <c r="L1995" s="189"/>
    </row>
    <row r="1996" spans="2:12" s="191" customFormat="1" x14ac:dyDescent="0.25">
      <c r="B1996" s="189"/>
      <c r="C1996" s="189"/>
      <c r="D1996" s="189"/>
      <c r="E1996" s="189"/>
      <c r="F1996" s="189"/>
      <c r="G1996" s="189"/>
      <c r="H1996" s="189"/>
      <c r="I1996" s="189"/>
      <c r="J1996" s="189"/>
      <c r="K1996" s="189"/>
      <c r="L1996" s="189"/>
    </row>
    <row r="1997" spans="2:12" s="191" customFormat="1" x14ac:dyDescent="0.25">
      <c r="B1997" s="189"/>
      <c r="C1997" s="189"/>
      <c r="D1997" s="189"/>
      <c r="E1997" s="189"/>
      <c r="F1997" s="189"/>
      <c r="G1997" s="189"/>
      <c r="H1997" s="189"/>
      <c r="I1997" s="189"/>
      <c r="J1997" s="189"/>
      <c r="K1997" s="189"/>
      <c r="L1997" s="189"/>
    </row>
    <row r="1998" spans="2:12" s="191" customFormat="1" x14ac:dyDescent="0.25">
      <c r="B1998" s="189"/>
      <c r="C1998" s="189"/>
      <c r="D1998" s="189"/>
      <c r="E1998" s="189"/>
      <c r="F1998" s="189"/>
      <c r="G1998" s="189"/>
      <c r="H1998" s="189"/>
      <c r="I1998" s="189"/>
      <c r="J1998" s="189"/>
      <c r="K1998" s="189"/>
      <c r="L1998" s="189"/>
    </row>
    <row r="1999" spans="2:12" s="191" customFormat="1" x14ac:dyDescent="0.25">
      <c r="B1999" s="189"/>
      <c r="C1999" s="189"/>
      <c r="D1999" s="189"/>
      <c r="E1999" s="189"/>
      <c r="F1999" s="189"/>
      <c r="G1999" s="189"/>
      <c r="H1999" s="189"/>
      <c r="I1999" s="189"/>
      <c r="J1999" s="189"/>
      <c r="K1999" s="189"/>
      <c r="L1999" s="189"/>
    </row>
    <row r="2000" spans="2:12" s="191" customFormat="1" x14ac:dyDescent="0.25">
      <c r="B2000" s="189"/>
      <c r="C2000" s="189"/>
      <c r="D2000" s="189"/>
      <c r="E2000" s="189"/>
      <c r="F2000" s="189"/>
      <c r="G2000" s="189"/>
      <c r="H2000" s="189"/>
      <c r="I2000" s="189"/>
      <c r="J2000" s="189"/>
      <c r="K2000" s="189"/>
      <c r="L2000" s="189"/>
    </row>
    <row r="2001" spans="2:12" s="191" customFormat="1" x14ac:dyDescent="0.25">
      <c r="B2001" s="189"/>
      <c r="C2001" s="189"/>
      <c r="D2001" s="189"/>
      <c r="E2001" s="189"/>
      <c r="F2001" s="189"/>
      <c r="G2001" s="189"/>
      <c r="H2001" s="189"/>
      <c r="I2001" s="189"/>
      <c r="J2001" s="189"/>
      <c r="K2001" s="189"/>
      <c r="L2001" s="189"/>
    </row>
    <row r="2002" spans="2:12" s="191" customFormat="1" x14ac:dyDescent="0.25">
      <c r="B2002" s="189"/>
      <c r="C2002" s="189"/>
      <c r="D2002" s="189"/>
      <c r="E2002" s="189"/>
      <c r="F2002" s="189"/>
      <c r="G2002" s="189"/>
      <c r="H2002" s="189"/>
      <c r="I2002" s="189"/>
      <c r="J2002" s="189"/>
      <c r="K2002" s="189"/>
      <c r="L2002" s="189"/>
    </row>
    <row r="2003" spans="2:12" s="191" customFormat="1" x14ac:dyDescent="0.25">
      <c r="B2003" s="189"/>
      <c r="C2003" s="189"/>
      <c r="D2003" s="189"/>
      <c r="E2003" s="189"/>
      <c r="F2003" s="189"/>
      <c r="G2003" s="189"/>
      <c r="H2003" s="189"/>
      <c r="I2003" s="189"/>
      <c r="J2003" s="189"/>
      <c r="K2003" s="189"/>
      <c r="L2003" s="189"/>
    </row>
    <row r="2004" spans="2:12" s="191" customFormat="1" x14ac:dyDescent="0.25">
      <c r="B2004" s="189"/>
      <c r="C2004" s="189"/>
      <c r="D2004" s="189"/>
      <c r="E2004" s="189"/>
      <c r="F2004" s="189"/>
      <c r="G2004" s="189"/>
      <c r="H2004" s="189"/>
      <c r="I2004" s="189"/>
      <c r="J2004" s="189"/>
      <c r="K2004" s="189"/>
      <c r="L2004" s="189"/>
    </row>
    <row r="2005" spans="2:12" s="191" customFormat="1" x14ac:dyDescent="0.25">
      <c r="B2005" s="189"/>
      <c r="C2005" s="189"/>
      <c r="D2005" s="189"/>
      <c r="E2005" s="189"/>
      <c r="F2005" s="189"/>
      <c r="G2005" s="189"/>
      <c r="H2005" s="189"/>
      <c r="I2005" s="189"/>
      <c r="J2005" s="189"/>
      <c r="K2005" s="189"/>
      <c r="L2005" s="189"/>
    </row>
    <row r="2006" spans="2:12" s="191" customFormat="1" x14ac:dyDescent="0.25">
      <c r="B2006" s="189"/>
      <c r="C2006" s="189"/>
      <c r="D2006" s="189"/>
      <c r="E2006" s="189"/>
      <c r="F2006" s="189"/>
      <c r="G2006" s="189"/>
      <c r="H2006" s="189"/>
      <c r="I2006" s="189"/>
      <c r="J2006" s="189"/>
      <c r="K2006" s="189"/>
      <c r="L2006" s="189"/>
    </row>
    <row r="2007" spans="2:12" s="191" customFormat="1" x14ac:dyDescent="0.25">
      <c r="B2007" s="189"/>
      <c r="C2007" s="189"/>
      <c r="D2007" s="189"/>
      <c r="E2007" s="189"/>
      <c r="F2007" s="189"/>
      <c r="G2007" s="189"/>
      <c r="H2007" s="189"/>
      <c r="I2007" s="189"/>
      <c r="J2007" s="189"/>
      <c r="K2007" s="189"/>
      <c r="L2007" s="189"/>
    </row>
    <row r="2008" spans="2:12" s="191" customFormat="1" x14ac:dyDescent="0.25">
      <c r="B2008" s="189"/>
      <c r="C2008" s="189"/>
      <c r="D2008" s="189"/>
      <c r="E2008" s="189"/>
      <c r="F2008" s="189"/>
      <c r="G2008" s="189"/>
      <c r="H2008" s="189"/>
      <c r="I2008" s="189"/>
      <c r="J2008" s="189"/>
      <c r="K2008" s="189"/>
      <c r="L2008" s="189"/>
    </row>
    <row r="2009" spans="2:12" s="191" customFormat="1" x14ac:dyDescent="0.25">
      <c r="B2009" s="189"/>
      <c r="C2009" s="189"/>
      <c r="D2009" s="189"/>
      <c r="E2009" s="189"/>
      <c r="F2009" s="189"/>
      <c r="G2009" s="189"/>
      <c r="H2009" s="189"/>
      <c r="I2009" s="189"/>
      <c r="J2009" s="189"/>
      <c r="K2009" s="189"/>
      <c r="L2009" s="189"/>
    </row>
    <row r="2010" spans="2:12" s="191" customFormat="1" x14ac:dyDescent="0.25">
      <c r="B2010" s="189"/>
      <c r="C2010" s="189"/>
      <c r="D2010" s="189"/>
      <c r="E2010" s="189"/>
      <c r="F2010" s="189"/>
      <c r="G2010" s="189"/>
      <c r="H2010" s="189"/>
      <c r="I2010" s="189"/>
      <c r="J2010" s="189"/>
      <c r="K2010" s="189"/>
      <c r="L2010" s="189"/>
    </row>
    <row r="2011" spans="2:12" s="191" customFormat="1" x14ac:dyDescent="0.25">
      <c r="B2011" s="189"/>
      <c r="C2011" s="189"/>
      <c r="D2011" s="189"/>
      <c r="E2011" s="189"/>
      <c r="F2011" s="189"/>
      <c r="G2011" s="189"/>
      <c r="H2011" s="189"/>
      <c r="I2011" s="189"/>
      <c r="J2011" s="189"/>
      <c r="K2011" s="189"/>
      <c r="L2011" s="189"/>
    </row>
    <row r="2012" spans="2:12" s="191" customFormat="1" x14ac:dyDescent="0.25">
      <c r="B2012" s="189"/>
      <c r="C2012" s="189"/>
      <c r="D2012" s="189"/>
      <c r="E2012" s="189"/>
      <c r="F2012" s="189"/>
      <c r="G2012" s="189"/>
      <c r="H2012" s="189"/>
      <c r="I2012" s="189"/>
      <c r="J2012" s="189"/>
      <c r="K2012" s="189"/>
      <c r="L2012" s="189"/>
    </row>
    <row r="2013" spans="2:12" s="191" customFormat="1" x14ac:dyDescent="0.25">
      <c r="B2013" s="189"/>
      <c r="C2013" s="189"/>
      <c r="D2013" s="189"/>
      <c r="E2013" s="189"/>
      <c r="F2013" s="189"/>
      <c r="G2013" s="189"/>
      <c r="H2013" s="189"/>
      <c r="I2013" s="189"/>
      <c r="J2013" s="189"/>
      <c r="K2013" s="189"/>
      <c r="L2013" s="189"/>
    </row>
    <row r="2014" spans="2:12" s="191" customFormat="1" x14ac:dyDescent="0.25">
      <c r="B2014" s="189"/>
      <c r="C2014" s="189"/>
      <c r="D2014" s="189"/>
      <c r="E2014" s="189"/>
      <c r="F2014" s="189"/>
      <c r="G2014" s="189"/>
      <c r="H2014" s="189"/>
      <c r="I2014" s="189"/>
      <c r="J2014" s="189"/>
      <c r="K2014" s="189"/>
      <c r="L2014" s="189"/>
    </row>
    <row r="2015" spans="2:12" s="191" customFormat="1" x14ac:dyDescent="0.25">
      <c r="B2015" s="189"/>
      <c r="C2015" s="189"/>
      <c r="D2015" s="189"/>
      <c r="E2015" s="189"/>
      <c r="F2015" s="189"/>
      <c r="G2015" s="189"/>
      <c r="H2015" s="189"/>
      <c r="I2015" s="189"/>
      <c r="J2015" s="189"/>
      <c r="K2015" s="189"/>
      <c r="L2015" s="189"/>
    </row>
    <row r="2016" spans="2:12" s="191" customFormat="1" x14ac:dyDescent="0.25">
      <c r="B2016" s="189"/>
      <c r="C2016" s="189"/>
      <c r="D2016" s="189"/>
      <c r="E2016" s="189"/>
      <c r="F2016" s="189"/>
      <c r="G2016" s="189"/>
      <c r="H2016" s="189"/>
      <c r="I2016" s="189"/>
      <c r="J2016" s="189"/>
      <c r="K2016" s="189"/>
      <c r="L2016" s="189"/>
    </row>
    <row r="2017" spans="2:12" s="191" customFormat="1" x14ac:dyDescent="0.25">
      <c r="B2017" s="189"/>
      <c r="C2017" s="189"/>
      <c r="D2017" s="189"/>
      <c r="E2017" s="189"/>
      <c r="F2017" s="189"/>
      <c r="G2017" s="189"/>
      <c r="H2017" s="189"/>
      <c r="I2017" s="189"/>
      <c r="J2017" s="189"/>
      <c r="K2017" s="189"/>
      <c r="L2017" s="189"/>
    </row>
    <row r="2018" spans="2:12" s="191" customFormat="1" x14ac:dyDescent="0.25">
      <c r="B2018" s="189"/>
      <c r="C2018" s="189"/>
      <c r="D2018" s="189"/>
      <c r="E2018" s="189"/>
      <c r="F2018" s="189"/>
      <c r="G2018" s="189"/>
      <c r="H2018" s="189"/>
      <c r="I2018" s="189"/>
      <c r="J2018" s="189"/>
      <c r="K2018" s="189"/>
      <c r="L2018" s="189"/>
    </row>
    <row r="2019" spans="2:12" s="191" customFormat="1" x14ac:dyDescent="0.25">
      <c r="B2019" s="189"/>
      <c r="C2019" s="189"/>
      <c r="D2019" s="189"/>
      <c r="E2019" s="189"/>
      <c r="F2019" s="189"/>
      <c r="G2019" s="189"/>
      <c r="H2019" s="189"/>
      <c r="I2019" s="189"/>
      <c r="J2019" s="189"/>
      <c r="K2019" s="189"/>
      <c r="L2019" s="189"/>
    </row>
    <row r="2020" spans="2:12" s="191" customFormat="1" x14ac:dyDescent="0.25">
      <c r="B2020" s="189"/>
      <c r="C2020" s="189"/>
      <c r="D2020" s="189"/>
      <c r="E2020" s="189"/>
      <c r="F2020" s="189"/>
      <c r="G2020" s="189"/>
      <c r="H2020" s="189"/>
      <c r="I2020" s="189"/>
      <c r="J2020" s="189"/>
      <c r="K2020" s="189"/>
      <c r="L2020" s="189"/>
    </row>
    <row r="2021" spans="2:12" s="191" customFormat="1" x14ac:dyDescent="0.25">
      <c r="B2021" s="189"/>
      <c r="C2021" s="189"/>
      <c r="D2021" s="189"/>
      <c r="E2021" s="189"/>
      <c r="F2021" s="189"/>
      <c r="G2021" s="189"/>
      <c r="H2021" s="189"/>
      <c r="I2021" s="189"/>
      <c r="J2021" s="189"/>
      <c r="K2021" s="189"/>
      <c r="L2021" s="189"/>
    </row>
    <row r="2022" spans="2:12" s="191" customFormat="1" x14ac:dyDescent="0.25">
      <c r="B2022" s="189"/>
      <c r="C2022" s="189"/>
      <c r="D2022" s="189"/>
      <c r="E2022" s="189"/>
      <c r="F2022" s="189"/>
      <c r="G2022" s="189"/>
      <c r="H2022" s="189"/>
      <c r="I2022" s="189"/>
      <c r="J2022" s="189"/>
      <c r="K2022" s="189"/>
      <c r="L2022" s="189"/>
    </row>
    <row r="2023" spans="2:12" s="191" customFormat="1" x14ac:dyDescent="0.25">
      <c r="B2023" s="189"/>
      <c r="C2023" s="189"/>
      <c r="D2023" s="189"/>
      <c r="E2023" s="189"/>
      <c r="F2023" s="189"/>
      <c r="G2023" s="189"/>
      <c r="H2023" s="189"/>
      <c r="I2023" s="189"/>
      <c r="J2023" s="189"/>
      <c r="K2023" s="189"/>
      <c r="L2023" s="189"/>
    </row>
    <row r="2024" spans="2:12" s="191" customFormat="1" x14ac:dyDescent="0.25">
      <c r="B2024" s="189"/>
      <c r="C2024" s="189"/>
      <c r="D2024" s="189"/>
      <c r="E2024" s="189"/>
      <c r="F2024" s="189"/>
      <c r="G2024" s="189"/>
      <c r="H2024" s="189"/>
      <c r="I2024" s="189"/>
      <c r="J2024" s="189"/>
      <c r="K2024" s="189"/>
      <c r="L2024" s="189"/>
    </row>
    <row r="2025" spans="2:12" s="191" customFormat="1" x14ac:dyDescent="0.25">
      <c r="B2025" s="189"/>
      <c r="C2025" s="189"/>
      <c r="D2025" s="189"/>
      <c r="E2025" s="189"/>
      <c r="F2025" s="189"/>
      <c r="G2025" s="189"/>
      <c r="H2025" s="189"/>
      <c r="I2025" s="189"/>
      <c r="J2025" s="189"/>
      <c r="K2025" s="189"/>
      <c r="L2025" s="189"/>
    </row>
    <row r="2026" spans="2:12" s="191" customFormat="1" x14ac:dyDescent="0.25">
      <c r="B2026" s="189"/>
      <c r="C2026" s="189"/>
      <c r="D2026" s="189"/>
      <c r="E2026" s="189"/>
      <c r="F2026" s="189"/>
      <c r="G2026" s="189"/>
      <c r="H2026" s="189"/>
      <c r="I2026" s="189"/>
      <c r="J2026" s="189"/>
      <c r="K2026" s="189"/>
      <c r="L2026" s="189"/>
    </row>
    <row r="2027" spans="2:12" s="191" customFormat="1" x14ac:dyDescent="0.25">
      <c r="B2027" s="189"/>
      <c r="C2027" s="189"/>
      <c r="D2027" s="189"/>
      <c r="E2027" s="189"/>
      <c r="F2027" s="189"/>
      <c r="G2027" s="189"/>
      <c r="H2027" s="189"/>
      <c r="I2027" s="189"/>
      <c r="J2027" s="189"/>
      <c r="K2027" s="189"/>
      <c r="L2027" s="189"/>
    </row>
    <row r="2028" spans="2:12" s="191" customFormat="1" x14ac:dyDescent="0.25">
      <c r="B2028" s="189"/>
      <c r="C2028" s="189"/>
      <c r="D2028" s="189"/>
      <c r="E2028" s="189"/>
      <c r="F2028" s="189"/>
      <c r="G2028" s="189"/>
      <c r="H2028" s="189"/>
      <c r="I2028" s="189"/>
      <c r="J2028" s="189"/>
      <c r="K2028" s="189"/>
      <c r="L2028" s="189"/>
    </row>
    <row r="2029" spans="2:12" s="191" customFormat="1" x14ac:dyDescent="0.25">
      <c r="B2029" s="189"/>
      <c r="C2029" s="189"/>
      <c r="D2029" s="189"/>
      <c r="E2029" s="189"/>
      <c r="F2029" s="189"/>
      <c r="G2029" s="189"/>
      <c r="H2029" s="189"/>
      <c r="I2029" s="189"/>
      <c r="J2029" s="189"/>
      <c r="K2029" s="189"/>
      <c r="L2029" s="189"/>
    </row>
    <row r="2030" spans="2:12" s="191" customFormat="1" x14ac:dyDescent="0.25">
      <c r="B2030" s="189"/>
      <c r="C2030" s="189"/>
      <c r="D2030" s="189"/>
      <c r="E2030" s="189"/>
      <c r="F2030" s="189"/>
      <c r="G2030" s="189"/>
      <c r="H2030" s="189"/>
      <c r="I2030" s="189"/>
      <c r="J2030" s="189"/>
      <c r="K2030" s="189"/>
      <c r="L2030" s="189"/>
    </row>
    <row r="2031" spans="2:12" s="191" customFormat="1" x14ac:dyDescent="0.25">
      <c r="B2031" s="189"/>
      <c r="C2031" s="189"/>
      <c r="D2031" s="189"/>
      <c r="E2031" s="189"/>
      <c r="F2031" s="189"/>
      <c r="G2031" s="189"/>
      <c r="H2031" s="189"/>
      <c r="I2031" s="189"/>
      <c r="J2031" s="189"/>
      <c r="K2031" s="189"/>
      <c r="L2031" s="189"/>
    </row>
    <row r="2032" spans="2:12" s="191" customFormat="1" x14ac:dyDescent="0.25">
      <c r="B2032" s="189"/>
      <c r="C2032" s="189"/>
      <c r="D2032" s="189"/>
      <c r="E2032" s="189"/>
      <c r="F2032" s="189"/>
      <c r="G2032" s="189"/>
      <c r="H2032" s="189"/>
      <c r="I2032" s="189"/>
      <c r="J2032" s="189"/>
      <c r="K2032" s="189"/>
      <c r="L2032" s="189"/>
    </row>
    <row r="2033" spans="2:12" s="191" customFormat="1" x14ac:dyDescent="0.25">
      <c r="B2033" s="189"/>
      <c r="C2033" s="189"/>
      <c r="D2033" s="189"/>
      <c r="E2033" s="189"/>
      <c r="F2033" s="189"/>
      <c r="G2033" s="189"/>
      <c r="H2033" s="189"/>
      <c r="I2033" s="189"/>
      <c r="J2033" s="189"/>
      <c r="K2033" s="189"/>
      <c r="L2033" s="189"/>
    </row>
    <row r="2034" spans="2:12" s="191" customFormat="1" x14ac:dyDescent="0.25">
      <c r="B2034" s="189"/>
      <c r="C2034" s="189"/>
      <c r="D2034" s="189"/>
      <c r="E2034" s="189"/>
      <c r="F2034" s="189"/>
      <c r="G2034" s="189"/>
      <c r="H2034" s="189"/>
      <c r="I2034" s="189"/>
      <c r="J2034" s="189"/>
      <c r="K2034" s="189"/>
      <c r="L2034" s="189"/>
    </row>
    <row r="2035" spans="2:12" s="191" customFormat="1" x14ac:dyDescent="0.25">
      <c r="B2035" s="189"/>
      <c r="C2035" s="189"/>
      <c r="D2035" s="189"/>
      <c r="E2035" s="189"/>
      <c r="F2035" s="189"/>
      <c r="G2035" s="189"/>
      <c r="H2035" s="189"/>
      <c r="I2035" s="189"/>
      <c r="J2035" s="189"/>
      <c r="K2035" s="189"/>
      <c r="L2035" s="189"/>
    </row>
    <row r="2036" spans="2:12" s="191" customFormat="1" x14ac:dyDescent="0.25">
      <c r="B2036" s="189"/>
      <c r="C2036" s="189"/>
      <c r="D2036" s="189"/>
      <c r="E2036" s="189"/>
      <c r="F2036" s="189"/>
      <c r="G2036" s="189"/>
      <c r="H2036" s="189"/>
      <c r="I2036" s="189"/>
      <c r="J2036" s="189"/>
      <c r="K2036" s="189"/>
      <c r="L2036" s="189"/>
    </row>
    <row r="2037" spans="2:12" s="191" customFormat="1" x14ac:dyDescent="0.25">
      <c r="B2037" s="189"/>
      <c r="C2037" s="189"/>
      <c r="D2037" s="189"/>
      <c r="E2037" s="189"/>
      <c r="F2037" s="189"/>
      <c r="G2037" s="189"/>
      <c r="H2037" s="189"/>
      <c r="I2037" s="189"/>
      <c r="J2037" s="189"/>
      <c r="K2037" s="189"/>
      <c r="L2037" s="189"/>
    </row>
    <row r="2038" spans="2:12" s="191" customFormat="1" x14ac:dyDescent="0.25">
      <c r="B2038" s="189"/>
      <c r="C2038" s="189"/>
      <c r="D2038" s="189"/>
      <c r="E2038" s="189"/>
      <c r="F2038" s="189"/>
      <c r="G2038" s="189"/>
      <c r="H2038" s="189"/>
      <c r="I2038" s="189"/>
      <c r="J2038" s="189"/>
      <c r="K2038" s="189"/>
      <c r="L2038" s="189"/>
    </row>
    <row r="2039" spans="2:12" s="191" customFormat="1" x14ac:dyDescent="0.25">
      <c r="B2039" s="189"/>
      <c r="C2039" s="189"/>
      <c r="D2039" s="189"/>
      <c r="E2039" s="189"/>
      <c r="F2039" s="189"/>
      <c r="G2039" s="189"/>
      <c r="H2039" s="189"/>
      <c r="I2039" s="189"/>
      <c r="J2039" s="189"/>
      <c r="K2039" s="189"/>
      <c r="L2039" s="189"/>
    </row>
    <row r="2040" spans="2:12" s="191" customFormat="1" x14ac:dyDescent="0.25">
      <c r="B2040" s="189"/>
      <c r="C2040" s="189"/>
      <c r="D2040" s="189"/>
      <c r="E2040" s="189"/>
      <c r="F2040" s="189"/>
      <c r="G2040" s="189"/>
      <c r="H2040" s="189"/>
      <c r="I2040" s="189"/>
      <c r="J2040" s="189"/>
      <c r="K2040" s="189"/>
      <c r="L2040" s="189"/>
    </row>
    <row r="2041" spans="2:12" s="191" customFormat="1" x14ac:dyDescent="0.25">
      <c r="B2041" s="189"/>
      <c r="C2041" s="189"/>
      <c r="D2041" s="189"/>
      <c r="E2041" s="189"/>
      <c r="F2041" s="189"/>
      <c r="G2041" s="189"/>
      <c r="H2041" s="189"/>
      <c r="I2041" s="189"/>
      <c r="J2041" s="189"/>
      <c r="K2041" s="189"/>
      <c r="L2041" s="189"/>
    </row>
    <row r="2042" spans="2:12" s="191" customFormat="1" x14ac:dyDescent="0.25">
      <c r="B2042" s="189"/>
      <c r="C2042" s="189"/>
      <c r="D2042" s="189"/>
      <c r="E2042" s="189"/>
      <c r="F2042" s="189"/>
      <c r="G2042" s="189"/>
      <c r="H2042" s="189"/>
      <c r="I2042" s="189"/>
      <c r="J2042" s="189"/>
      <c r="K2042" s="189"/>
      <c r="L2042" s="189"/>
    </row>
    <row r="2043" spans="2:12" s="191" customFormat="1" x14ac:dyDescent="0.25">
      <c r="B2043" s="189"/>
      <c r="C2043" s="189"/>
      <c r="D2043" s="189"/>
      <c r="E2043" s="189"/>
      <c r="F2043" s="189"/>
      <c r="G2043" s="189"/>
      <c r="H2043" s="189"/>
      <c r="I2043" s="189"/>
      <c r="J2043" s="189"/>
      <c r="K2043" s="189"/>
      <c r="L2043" s="189"/>
    </row>
    <row r="2044" spans="2:12" s="191" customFormat="1" x14ac:dyDescent="0.25">
      <c r="B2044" s="189"/>
      <c r="C2044" s="189"/>
      <c r="D2044" s="189"/>
      <c r="E2044" s="189"/>
      <c r="F2044" s="189"/>
      <c r="G2044" s="189"/>
      <c r="H2044" s="189"/>
      <c r="I2044" s="189"/>
      <c r="J2044" s="189"/>
      <c r="K2044" s="189"/>
      <c r="L2044" s="189"/>
    </row>
    <row r="2045" spans="2:12" s="191" customFormat="1" x14ac:dyDescent="0.25">
      <c r="B2045" s="189"/>
      <c r="C2045" s="189"/>
      <c r="D2045" s="189"/>
      <c r="E2045" s="189"/>
      <c r="F2045" s="189"/>
      <c r="G2045" s="189"/>
      <c r="H2045" s="189"/>
      <c r="I2045" s="189"/>
      <c r="J2045" s="189"/>
      <c r="K2045" s="189"/>
      <c r="L2045" s="189"/>
    </row>
    <row r="2046" spans="2:12" s="191" customFormat="1" x14ac:dyDescent="0.25">
      <c r="B2046" s="189"/>
      <c r="C2046" s="189"/>
      <c r="D2046" s="189"/>
      <c r="E2046" s="189"/>
      <c r="F2046" s="189"/>
      <c r="G2046" s="189"/>
      <c r="H2046" s="189"/>
      <c r="I2046" s="189"/>
      <c r="J2046" s="189"/>
      <c r="K2046" s="189"/>
      <c r="L2046" s="189"/>
    </row>
    <row r="2047" spans="2:12" s="191" customFormat="1" x14ac:dyDescent="0.25">
      <c r="B2047" s="189"/>
      <c r="C2047" s="189"/>
      <c r="D2047" s="189"/>
      <c r="E2047" s="189"/>
      <c r="F2047" s="189"/>
      <c r="G2047" s="189"/>
      <c r="H2047" s="189"/>
      <c r="I2047" s="189"/>
      <c r="J2047" s="189"/>
      <c r="K2047" s="189"/>
      <c r="L2047" s="189"/>
    </row>
    <row r="2048" spans="2:12" s="191" customFormat="1" x14ac:dyDescent="0.25">
      <c r="B2048" s="189"/>
      <c r="C2048" s="189"/>
      <c r="D2048" s="189"/>
      <c r="E2048" s="189"/>
      <c r="F2048" s="189"/>
      <c r="G2048" s="189"/>
      <c r="H2048" s="189"/>
      <c r="I2048" s="189"/>
      <c r="J2048" s="189"/>
      <c r="K2048" s="189"/>
      <c r="L2048" s="189"/>
    </row>
    <row r="2049" spans="2:12" s="191" customFormat="1" x14ac:dyDescent="0.25">
      <c r="B2049" s="189"/>
      <c r="C2049" s="189"/>
      <c r="D2049" s="189"/>
      <c r="E2049" s="189"/>
      <c r="F2049" s="189"/>
      <c r="G2049" s="189"/>
      <c r="H2049" s="189"/>
      <c r="I2049" s="189"/>
      <c r="J2049" s="189"/>
      <c r="K2049" s="189"/>
      <c r="L2049" s="189"/>
    </row>
    <row r="2050" spans="2:12" s="191" customFormat="1" x14ac:dyDescent="0.25">
      <c r="B2050" s="189"/>
      <c r="C2050" s="189"/>
      <c r="D2050" s="189"/>
      <c r="E2050" s="189"/>
      <c r="F2050" s="189"/>
      <c r="G2050" s="189"/>
      <c r="H2050" s="189"/>
      <c r="I2050" s="189"/>
      <c r="J2050" s="189"/>
      <c r="K2050" s="189"/>
      <c r="L2050" s="189"/>
    </row>
    <row r="2051" spans="2:12" s="191" customFormat="1" x14ac:dyDescent="0.25">
      <c r="B2051" s="189"/>
      <c r="C2051" s="189"/>
      <c r="D2051" s="189"/>
      <c r="E2051" s="189"/>
      <c r="F2051" s="189"/>
      <c r="G2051" s="189"/>
      <c r="H2051" s="189"/>
      <c r="I2051" s="189"/>
      <c r="J2051" s="189"/>
      <c r="K2051" s="189"/>
      <c r="L2051" s="189"/>
    </row>
    <row r="2052" spans="2:12" s="191" customFormat="1" x14ac:dyDescent="0.25">
      <c r="B2052" s="189"/>
      <c r="C2052" s="189"/>
      <c r="D2052" s="189"/>
      <c r="E2052" s="189"/>
      <c r="F2052" s="189"/>
      <c r="G2052" s="189"/>
      <c r="H2052" s="189"/>
      <c r="I2052" s="189"/>
      <c r="J2052" s="189"/>
      <c r="K2052" s="189"/>
      <c r="L2052" s="189"/>
    </row>
    <row r="2053" spans="2:12" s="191" customFormat="1" x14ac:dyDescent="0.25">
      <c r="B2053" s="189"/>
      <c r="C2053" s="189"/>
      <c r="D2053" s="189"/>
      <c r="E2053" s="189"/>
      <c r="F2053" s="189"/>
      <c r="G2053" s="189"/>
      <c r="H2053" s="189"/>
      <c r="I2053" s="189"/>
      <c r="J2053" s="189"/>
      <c r="K2053" s="189"/>
      <c r="L2053" s="189"/>
    </row>
    <row r="2054" spans="2:12" s="191" customFormat="1" x14ac:dyDescent="0.25">
      <c r="B2054" s="189"/>
      <c r="C2054" s="189"/>
      <c r="D2054" s="189"/>
      <c r="E2054" s="189"/>
      <c r="F2054" s="189"/>
      <c r="G2054" s="189"/>
      <c r="H2054" s="189"/>
      <c r="I2054" s="189"/>
      <c r="J2054" s="189"/>
      <c r="K2054" s="189"/>
      <c r="L2054" s="189"/>
    </row>
    <row r="2055" spans="2:12" s="191" customFormat="1" x14ac:dyDescent="0.25">
      <c r="B2055" s="189"/>
      <c r="C2055" s="189"/>
      <c r="D2055" s="189"/>
      <c r="E2055" s="189"/>
      <c r="F2055" s="189"/>
      <c r="G2055" s="189"/>
      <c r="H2055" s="189"/>
      <c r="I2055" s="189"/>
      <c r="J2055" s="189"/>
      <c r="K2055" s="189"/>
      <c r="L2055" s="189"/>
    </row>
    <row r="2056" spans="2:12" s="191" customFormat="1" x14ac:dyDescent="0.25">
      <c r="B2056" s="189"/>
      <c r="C2056" s="189"/>
      <c r="D2056" s="189"/>
      <c r="E2056" s="189"/>
      <c r="F2056" s="189"/>
      <c r="G2056" s="189"/>
      <c r="H2056" s="189"/>
      <c r="I2056" s="189"/>
      <c r="J2056" s="189"/>
      <c r="K2056" s="189"/>
      <c r="L2056" s="189"/>
    </row>
    <row r="2057" spans="2:12" s="191" customFormat="1" x14ac:dyDescent="0.25">
      <c r="B2057" s="189"/>
      <c r="C2057" s="189"/>
      <c r="D2057" s="189"/>
      <c r="E2057" s="189"/>
      <c r="F2057" s="189"/>
      <c r="G2057" s="189"/>
      <c r="H2057" s="189"/>
      <c r="I2057" s="189"/>
      <c r="J2057" s="189"/>
      <c r="K2057" s="189"/>
      <c r="L2057" s="189"/>
    </row>
    <row r="2058" spans="2:12" s="191" customFormat="1" x14ac:dyDescent="0.25">
      <c r="B2058" s="189"/>
      <c r="C2058" s="189"/>
      <c r="D2058" s="189"/>
      <c r="E2058" s="189"/>
      <c r="F2058" s="189"/>
      <c r="G2058" s="189"/>
      <c r="H2058" s="189"/>
      <c r="I2058" s="189"/>
      <c r="J2058" s="189"/>
      <c r="K2058" s="189"/>
      <c r="L2058" s="189"/>
    </row>
    <row r="2059" spans="2:12" s="191" customFormat="1" x14ac:dyDescent="0.25">
      <c r="B2059" s="189"/>
      <c r="C2059" s="189"/>
      <c r="D2059" s="189"/>
      <c r="E2059" s="189"/>
      <c r="F2059" s="189"/>
      <c r="G2059" s="189"/>
      <c r="H2059" s="189"/>
      <c r="I2059" s="189"/>
      <c r="J2059" s="189"/>
      <c r="K2059" s="189"/>
      <c r="L2059" s="189"/>
    </row>
    <row r="2060" spans="2:12" s="191" customFormat="1" x14ac:dyDescent="0.25">
      <c r="B2060" s="189"/>
      <c r="C2060" s="189"/>
      <c r="D2060" s="189"/>
      <c r="E2060" s="189"/>
      <c r="F2060" s="189"/>
      <c r="G2060" s="189"/>
      <c r="H2060" s="189"/>
      <c r="I2060" s="189"/>
      <c r="J2060" s="189"/>
      <c r="K2060" s="189"/>
      <c r="L2060" s="189"/>
    </row>
    <row r="2061" spans="2:12" s="191" customFormat="1" x14ac:dyDescent="0.25">
      <c r="B2061" s="189"/>
      <c r="C2061" s="189"/>
      <c r="D2061" s="189"/>
      <c r="E2061" s="189"/>
      <c r="F2061" s="189"/>
      <c r="G2061" s="189"/>
      <c r="H2061" s="189"/>
      <c r="I2061" s="189"/>
      <c r="J2061" s="189"/>
      <c r="K2061" s="189"/>
      <c r="L2061" s="189"/>
    </row>
    <row r="2062" spans="2:12" s="191" customFormat="1" x14ac:dyDescent="0.25">
      <c r="B2062" s="189"/>
      <c r="C2062" s="189"/>
      <c r="D2062" s="189"/>
      <c r="E2062" s="189"/>
      <c r="F2062" s="189"/>
      <c r="G2062" s="189"/>
      <c r="H2062" s="189"/>
      <c r="I2062" s="189"/>
      <c r="J2062" s="189"/>
      <c r="K2062" s="189"/>
      <c r="L2062" s="189"/>
    </row>
    <row r="2063" spans="2:12" s="191" customFormat="1" x14ac:dyDescent="0.25">
      <c r="B2063" s="189"/>
      <c r="C2063" s="189"/>
      <c r="D2063" s="189"/>
      <c r="E2063" s="189"/>
      <c r="F2063" s="189"/>
      <c r="G2063" s="189"/>
      <c r="H2063" s="189"/>
      <c r="I2063" s="189"/>
      <c r="J2063" s="189"/>
      <c r="K2063" s="189"/>
      <c r="L2063" s="189"/>
    </row>
    <row r="2064" spans="2:12" s="191" customFormat="1" x14ac:dyDescent="0.25">
      <c r="B2064" s="189"/>
      <c r="C2064" s="189"/>
      <c r="D2064" s="189"/>
      <c r="E2064" s="189"/>
      <c r="F2064" s="189"/>
      <c r="G2064" s="189"/>
      <c r="H2064" s="189"/>
      <c r="I2064" s="189"/>
      <c r="J2064" s="189"/>
      <c r="K2064" s="189"/>
      <c r="L2064" s="189"/>
    </row>
    <row r="2065" spans="2:12" s="191" customFormat="1" x14ac:dyDescent="0.25">
      <c r="B2065" s="189"/>
      <c r="C2065" s="189"/>
      <c r="D2065" s="189"/>
      <c r="E2065" s="189"/>
      <c r="F2065" s="189"/>
      <c r="G2065" s="189"/>
      <c r="H2065" s="189"/>
      <c r="I2065" s="189"/>
      <c r="J2065" s="189"/>
      <c r="K2065" s="189"/>
      <c r="L2065" s="189"/>
    </row>
    <row r="2066" spans="2:12" s="191" customFormat="1" x14ac:dyDescent="0.25">
      <c r="B2066" s="189"/>
      <c r="C2066" s="189"/>
      <c r="D2066" s="189"/>
      <c r="E2066" s="189"/>
      <c r="F2066" s="189"/>
      <c r="G2066" s="189"/>
      <c r="H2066" s="189"/>
      <c r="I2066" s="189"/>
      <c r="J2066" s="189"/>
      <c r="K2066" s="189"/>
      <c r="L2066" s="189"/>
    </row>
    <row r="2067" spans="2:12" s="191" customFormat="1" x14ac:dyDescent="0.25">
      <c r="B2067" s="189"/>
      <c r="C2067" s="189"/>
      <c r="D2067" s="189"/>
      <c r="E2067" s="189"/>
      <c r="F2067" s="189"/>
      <c r="G2067" s="189"/>
      <c r="H2067" s="189"/>
      <c r="I2067" s="189"/>
      <c r="J2067" s="189"/>
      <c r="K2067" s="189"/>
      <c r="L2067" s="189"/>
    </row>
    <row r="2068" spans="2:12" s="191" customFormat="1" x14ac:dyDescent="0.25">
      <c r="B2068" s="189"/>
      <c r="C2068" s="189"/>
      <c r="D2068" s="189"/>
      <c r="E2068" s="189"/>
      <c r="F2068" s="189"/>
      <c r="G2068" s="189"/>
      <c r="H2068" s="189"/>
      <c r="I2068" s="189"/>
      <c r="J2068" s="189"/>
      <c r="K2068" s="189"/>
      <c r="L2068" s="189"/>
    </row>
    <row r="2069" spans="2:12" s="191" customFormat="1" x14ac:dyDescent="0.25">
      <c r="B2069" s="189"/>
      <c r="C2069" s="189"/>
      <c r="D2069" s="189"/>
      <c r="E2069" s="189"/>
      <c r="F2069" s="189"/>
      <c r="G2069" s="189"/>
      <c r="H2069" s="189"/>
      <c r="I2069" s="189"/>
      <c r="J2069" s="189"/>
      <c r="K2069" s="189"/>
      <c r="L2069" s="189"/>
    </row>
    <row r="2070" spans="2:12" s="191" customFormat="1" x14ac:dyDescent="0.25">
      <c r="B2070" s="189"/>
      <c r="C2070" s="189"/>
      <c r="D2070" s="189"/>
      <c r="E2070" s="189"/>
      <c r="F2070" s="189"/>
      <c r="G2070" s="189"/>
      <c r="H2070" s="189"/>
      <c r="I2070" s="189"/>
      <c r="J2070" s="189"/>
      <c r="K2070" s="189"/>
      <c r="L2070" s="189"/>
    </row>
    <row r="2071" spans="2:12" s="191" customFormat="1" x14ac:dyDescent="0.25">
      <c r="B2071" s="189"/>
      <c r="C2071" s="189"/>
      <c r="D2071" s="189"/>
      <c r="E2071" s="189"/>
      <c r="F2071" s="189"/>
      <c r="G2071" s="189"/>
      <c r="H2071" s="189"/>
      <c r="I2071" s="189"/>
      <c r="J2071" s="189"/>
      <c r="K2071" s="189"/>
      <c r="L2071" s="189"/>
    </row>
    <row r="2072" spans="2:12" s="191" customFormat="1" x14ac:dyDescent="0.25">
      <c r="B2072" s="189"/>
      <c r="C2072" s="189"/>
      <c r="D2072" s="189"/>
      <c r="E2072" s="189"/>
      <c r="F2072" s="189"/>
      <c r="G2072" s="189"/>
      <c r="H2072" s="189"/>
      <c r="I2072" s="189"/>
      <c r="J2072" s="189"/>
      <c r="K2072" s="189"/>
      <c r="L2072" s="189"/>
    </row>
    <row r="2073" spans="2:12" s="191" customFormat="1" x14ac:dyDescent="0.25">
      <c r="B2073" s="189"/>
      <c r="C2073" s="189"/>
      <c r="D2073" s="189"/>
      <c r="E2073" s="189"/>
      <c r="F2073" s="189"/>
      <c r="G2073" s="189"/>
      <c r="H2073" s="189"/>
      <c r="I2073" s="189"/>
      <c r="J2073" s="189"/>
      <c r="K2073" s="189"/>
      <c r="L2073" s="189"/>
    </row>
    <row r="2074" spans="2:12" s="191" customFormat="1" x14ac:dyDescent="0.25">
      <c r="B2074" s="189"/>
      <c r="C2074" s="189"/>
      <c r="D2074" s="189"/>
      <c r="E2074" s="189"/>
      <c r="F2074" s="189"/>
      <c r="G2074" s="189"/>
      <c r="H2074" s="189"/>
      <c r="I2074" s="189"/>
      <c r="J2074" s="189"/>
      <c r="K2074" s="189"/>
      <c r="L2074" s="189"/>
    </row>
    <row r="2075" spans="2:12" s="191" customFormat="1" x14ac:dyDescent="0.25">
      <c r="B2075" s="189"/>
      <c r="C2075" s="189"/>
      <c r="D2075" s="189"/>
      <c r="E2075" s="189"/>
      <c r="F2075" s="189"/>
      <c r="G2075" s="189"/>
      <c r="H2075" s="189"/>
      <c r="I2075" s="189"/>
      <c r="J2075" s="189"/>
      <c r="K2075" s="189"/>
      <c r="L2075" s="189"/>
    </row>
    <row r="2076" spans="2:12" s="191" customFormat="1" x14ac:dyDescent="0.25">
      <c r="B2076" s="189"/>
      <c r="C2076" s="189"/>
      <c r="D2076" s="189"/>
      <c r="E2076" s="189"/>
      <c r="F2076" s="189"/>
      <c r="G2076" s="189"/>
      <c r="H2076" s="189"/>
      <c r="I2076" s="189"/>
      <c r="J2076" s="189"/>
      <c r="K2076" s="189"/>
      <c r="L2076" s="189"/>
    </row>
    <row r="2077" spans="2:12" s="191" customFormat="1" x14ac:dyDescent="0.25">
      <c r="B2077" s="189"/>
      <c r="C2077" s="189"/>
      <c r="D2077" s="189"/>
      <c r="E2077" s="189"/>
      <c r="F2077" s="189"/>
      <c r="G2077" s="189"/>
      <c r="H2077" s="189"/>
      <c r="I2077" s="189"/>
      <c r="J2077" s="189"/>
      <c r="K2077" s="189"/>
      <c r="L2077" s="189"/>
    </row>
    <row r="2078" spans="2:12" s="191" customFormat="1" x14ac:dyDescent="0.25">
      <c r="B2078" s="189"/>
      <c r="C2078" s="189"/>
      <c r="D2078" s="189"/>
      <c r="E2078" s="189"/>
      <c r="F2078" s="189"/>
      <c r="G2078" s="189"/>
      <c r="H2078" s="189"/>
      <c r="I2078" s="189"/>
      <c r="J2078" s="189"/>
      <c r="K2078" s="189"/>
      <c r="L2078" s="189"/>
    </row>
    <row r="2079" spans="2:12" s="191" customFormat="1" x14ac:dyDescent="0.25">
      <c r="B2079" s="189"/>
      <c r="C2079" s="189"/>
      <c r="D2079" s="189"/>
      <c r="E2079" s="189"/>
      <c r="F2079" s="189"/>
      <c r="G2079" s="189"/>
      <c r="H2079" s="189"/>
      <c r="I2079" s="189"/>
      <c r="J2079" s="189"/>
      <c r="K2079" s="189"/>
      <c r="L2079" s="189"/>
    </row>
    <row r="2080" spans="2:12" s="191" customFormat="1" x14ac:dyDescent="0.25">
      <c r="B2080" s="189"/>
      <c r="C2080" s="189"/>
      <c r="D2080" s="189"/>
      <c r="E2080" s="189"/>
      <c r="F2080" s="189"/>
      <c r="G2080" s="189"/>
      <c r="H2080" s="189"/>
      <c r="I2080" s="189"/>
      <c r="J2080" s="189"/>
      <c r="K2080" s="189"/>
      <c r="L2080" s="189"/>
    </row>
    <row r="2081" spans="2:12" s="191" customFormat="1" x14ac:dyDescent="0.25">
      <c r="B2081" s="189"/>
      <c r="C2081" s="189"/>
      <c r="D2081" s="189"/>
      <c r="E2081" s="189"/>
      <c r="F2081" s="189"/>
      <c r="G2081" s="189"/>
      <c r="H2081" s="189"/>
      <c r="I2081" s="189"/>
      <c r="J2081" s="189"/>
      <c r="K2081" s="189"/>
      <c r="L2081" s="189"/>
    </row>
    <row r="2082" spans="2:12" s="191" customFormat="1" x14ac:dyDescent="0.25">
      <c r="B2082" s="189"/>
      <c r="C2082" s="189"/>
      <c r="D2082" s="189"/>
      <c r="E2082" s="189"/>
      <c r="F2082" s="189"/>
      <c r="G2082" s="189"/>
      <c r="H2082" s="189"/>
      <c r="I2082" s="189"/>
      <c r="J2082" s="189"/>
      <c r="K2082" s="189"/>
      <c r="L2082" s="189"/>
    </row>
    <row r="2083" spans="2:12" s="191" customFormat="1" x14ac:dyDescent="0.25">
      <c r="B2083" s="189"/>
      <c r="C2083" s="189"/>
      <c r="D2083" s="189"/>
      <c r="E2083" s="189"/>
      <c r="F2083" s="189"/>
      <c r="G2083" s="189"/>
      <c r="H2083" s="189"/>
      <c r="I2083" s="189"/>
      <c r="J2083" s="189"/>
      <c r="K2083" s="189"/>
      <c r="L2083" s="189"/>
    </row>
    <row r="2084" spans="2:12" s="191" customFormat="1" x14ac:dyDescent="0.25">
      <c r="B2084" s="189"/>
      <c r="C2084" s="189"/>
      <c r="D2084" s="189"/>
      <c r="E2084" s="189"/>
      <c r="F2084" s="189"/>
      <c r="G2084" s="189"/>
      <c r="H2084" s="189"/>
      <c r="I2084" s="189"/>
      <c r="J2084" s="189"/>
      <c r="K2084" s="189"/>
      <c r="L2084" s="189"/>
    </row>
    <row r="2085" spans="2:12" s="191" customFormat="1" x14ac:dyDescent="0.25">
      <c r="B2085" s="189"/>
      <c r="C2085" s="189"/>
      <c r="D2085" s="189"/>
      <c r="E2085" s="189"/>
      <c r="F2085" s="189"/>
      <c r="G2085" s="189"/>
      <c r="H2085" s="189"/>
      <c r="I2085" s="189"/>
      <c r="J2085" s="189"/>
      <c r="K2085" s="189"/>
      <c r="L2085" s="189"/>
    </row>
    <row r="2086" spans="2:12" s="191" customFormat="1" x14ac:dyDescent="0.25">
      <c r="B2086" s="189"/>
      <c r="C2086" s="189"/>
      <c r="D2086" s="189"/>
      <c r="E2086" s="189"/>
      <c r="F2086" s="189"/>
      <c r="G2086" s="189"/>
      <c r="H2086" s="189"/>
      <c r="I2086" s="189"/>
      <c r="J2086" s="189"/>
      <c r="K2086" s="189"/>
      <c r="L2086" s="189"/>
    </row>
    <row r="2087" spans="2:12" s="191" customFormat="1" x14ac:dyDescent="0.25">
      <c r="B2087" s="189"/>
      <c r="C2087" s="189"/>
      <c r="D2087" s="189"/>
      <c r="E2087" s="189"/>
      <c r="F2087" s="189"/>
      <c r="G2087" s="189"/>
      <c r="H2087" s="189"/>
      <c r="I2087" s="189"/>
      <c r="J2087" s="189"/>
      <c r="K2087" s="189"/>
      <c r="L2087" s="189"/>
    </row>
    <row r="2088" spans="2:12" s="191" customFormat="1" x14ac:dyDescent="0.25">
      <c r="B2088" s="189"/>
      <c r="C2088" s="189"/>
      <c r="D2088" s="189"/>
      <c r="E2088" s="189"/>
      <c r="F2088" s="189"/>
      <c r="G2088" s="189"/>
      <c r="H2088" s="189"/>
      <c r="I2088" s="189"/>
      <c r="J2088" s="189"/>
      <c r="K2088" s="189"/>
      <c r="L2088" s="189"/>
    </row>
    <row r="2089" spans="2:12" s="191" customFormat="1" x14ac:dyDescent="0.25">
      <c r="B2089" s="189"/>
      <c r="C2089" s="189"/>
      <c r="D2089" s="189"/>
      <c r="E2089" s="189"/>
      <c r="F2089" s="189"/>
      <c r="G2089" s="189"/>
      <c r="H2089" s="189"/>
      <c r="I2089" s="189"/>
      <c r="J2089" s="189"/>
      <c r="K2089" s="189"/>
      <c r="L2089" s="189"/>
    </row>
    <row r="2090" spans="2:12" s="191" customFormat="1" x14ac:dyDescent="0.25">
      <c r="B2090" s="189"/>
      <c r="C2090" s="189"/>
      <c r="D2090" s="189"/>
      <c r="E2090" s="189"/>
      <c r="F2090" s="189"/>
      <c r="G2090" s="189"/>
      <c r="H2090" s="189"/>
      <c r="I2090" s="189"/>
      <c r="J2090" s="189"/>
      <c r="K2090" s="189"/>
      <c r="L2090" s="189"/>
    </row>
    <row r="2091" spans="2:12" s="191" customFormat="1" x14ac:dyDescent="0.25">
      <c r="B2091" s="189"/>
      <c r="C2091" s="189"/>
      <c r="D2091" s="189"/>
      <c r="E2091" s="189"/>
      <c r="F2091" s="189"/>
      <c r="G2091" s="189"/>
      <c r="H2091" s="189"/>
      <c r="I2091" s="189"/>
      <c r="J2091" s="189"/>
      <c r="K2091" s="189"/>
      <c r="L2091" s="189"/>
    </row>
    <row r="2092" spans="2:12" s="191" customFormat="1" x14ac:dyDescent="0.25">
      <c r="B2092" s="189"/>
      <c r="C2092" s="189"/>
      <c r="D2092" s="189"/>
      <c r="E2092" s="189"/>
      <c r="F2092" s="189"/>
      <c r="G2092" s="189"/>
      <c r="H2092" s="189"/>
      <c r="I2092" s="189"/>
      <c r="J2092" s="189"/>
      <c r="K2092" s="189"/>
      <c r="L2092" s="189"/>
    </row>
    <row r="2093" spans="2:12" s="191" customFormat="1" x14ac:dyDescent="0.25">
      <c r="B2093" s="189"/>
      <c r="C2093" s="189"/>
      <c r="D2093" s="189"/>
      <c r="E2093" s="189"/>
      <c r="F2093" s="189"/>
      <c r="G2093" s="189"/>
      <c r="H2093" s="189"/>
      <c r="I2093" s="189"/>
      <c r="J2093" s="189"/>
      <c r="K2093" s="189"/>
      <c r="L2093" s="189"/>
    </row>
    <row r="2094" spans="2:12" s="191" customFormat="1" x14ac:dyDescent="0.25">
      <c r="B2094" s="189"/>
      <c r="C2094" s="189"/>
      <c r="D2094" s="189"/>
      <c r="E2094" s="189"/>
      <c r="F2094" s="189"/>
      <c r="G2094" s="189"/>
      <c r="H2094" s="189"/>
      <c r="I2094" s="189"/>
      <c r="J2094" s="189"/>
      <c r="K2094" s="189"/>
      <c r="L2094" s="189"/>
    </row>
    <row r="2095" spans="2:12" s="191" customFormat="1" x14ac:dyDescent="0.25">
      <c r="B2095" s="189"/>
      <c r="C2095" s="189"/>
      <c r="D2095" s="189"/>
      <c r="E2095" s="189"/>
      <c r="F2095" s="189"/>
      <c r="G2095" s="189"/>
      <c r="H2095" s="189"/>
      <c r="I2095" s="189"/>
      <c r="J2095" s="189"/>
      <c r="K2095" s="189"/>
      <c r="L2095" s="189"/>
    </row>
    <row r="2096" spans="2:12" s="191" customFormat="1" x14ac:dyDescent="0.25">
      <c r="B2096" s="189"/>
      <c r="C2096" s="189"/>
      <c r="D2096" s="189"/>
      <c r="E2096" s="189"/>
      <c r="F2096" s="189"/>
      <c r="G2096" s="189"/>
      <c r="H2096" s="189"/>
      <c r="I2096" s="189"/>
      <c r="J2096" s="189"/>
      <c r="K2096" s="189"/>
      <c r="L2096" s="189"/>
    </row>
    <row r="2097" spans="2:12" s="191" customFormat="1" x14ac:dyDescent="0.25">
      <c r="B2097" s="189"/>
      <c r="C2097" s="189"/>
      <c r="D2097" s="189"/>
      <c r="E2097" s="189"/>
      <c r="F2097" s="189"/>
      <c r="G2097" s="189"/>
      <c r="H2097" s="189"/>
      <c r="I2097" s="189"/>
      <c r="J2097" s="189"/>
      <c r="K2097" s="189"/>
      <c r="L2097" s="189"/>
    </row>
    <row r="2098" spans="2:12" s="191" customFormat="1" x14ac:dyDescent="0.25">
      <c r="B2098" s="189"/>
      <c r="C2098" s="189"/>
      <c r="D2098" s="189"/>
      <c r="E2098" s="189"/>
      <c r="F2098" s="189"/>
      <c r="G2098" s="189"/>
      <c r="H2098" s="189"/>
      <c r="I2098" s="189"/>
      <c r="J2098" s="189"/>
      <c r="K2098" s="189"/>
      <c r="L2098" s="189"/>
    </row>
    <row r="2099" spans="2:12" s="191" customFormat="1" x14ac:dyDescent="0.25">
      <c r="B2099" s="189"/>
      <c r="C2099" s="189"/>
      <c r="D2099" s="189"/>
      <c r="E2099" s="189"/>
      <c r="F2099" s="189"/>
      <c r="G2099" s="189"/>
      <c r="H2099" s="189"/>
      <c r="I2099" s="189"/>
      <c r="J2099" s="189"/>
      <c r="K2099" s="189"/>
      <c r="L2099" s="189"/>
    </row>
    <row r="2100" spans="2:12" s="191" customFormat="1" x14ac:dyDescent="0.25">
      <c r="B2100" s="189"/>
      <c r="C2100" s="189"/>
      <c r="D2100" s="189"/>
      <c r="E2100" s="189"/>
      <c r="F2100" s="189"/>
      <c r="G2100" s="189"/>
      <c r="H2100" s="189"/>
      <c r="I2100" s="189"/>
      <c r="J2100" s="189"/>
      <c r="K2100" s="189"/>
      <c r="L2100" s="189"/>
    </row>
    <row r="2101" spans="2:12" s="191" customFormat="1" x14ac:dyDescent="0.25">
      <c r="B2101" s="189"/>
      <c r="C2101" s="189"/>
      <c r="D2101" s="189"/>
      <c r="E2101" s="189"/>
      <c r="F2101" s="189"/>
      <c r="G2101" s="189"/>
      <c r="H2101" s="189"/>
      <c r="I2101" s="189"/>
      <c r="J2101" s="189"/>
      <c r="K2101" s="189"/>
      <c r="L2101" s="189"/>
    </row>
    <row r="2102" spans="2:12" s="191" customFormat="1" x14ac:dyDescent="0.25">
      <c r="B2102" s="189"/>
      <c r="C2102" s="189"/>
      <c r="D2102" s="189"/>
      <c r="E2102" s="189"/>
      <c r="F2102" s="189"/>
      <c r="G2102" s="189"/>
      <c r="H2102" s="189"/>
      <c r="I2102" s="189"/>
      <c r="J2102" s="189"/>
      <c r="K2102" s="189"/>
      <c r="L2102" s="189"/>
    </row>
    <row r="2103" spans="2:12" s="191" customFormat="1" x14ac:dyDescent="0.25">
      <c r="B2103" s="189"/>
      <c r="C2103" s="189"/>
      <c r="D2103" s="189"/>
      <c r="E2103" s="189"/>
      <c r="F2103" s="189"/>
      <c r="G2103" s="189"/>
      <c r="H2103" s="189"/>
      <c r="I2103" s="189"/>
      <c r="J2103" s="189"/>
      <c r="K2103" s="189"/>
      <c r="L2103" s="189"/>
    </row>
    <row r="2104" spans="2:12" s="191" customFormat="1" x14ac:dyDescent="0.25">
      <c r="B2104" s="189"/>
      <c r="C2104" s="189"/>
      <c r="D2104" s="189"/>
      <c r="E2104" s="189"/>
      <c r="F2104" s="189"/>
      <c r="G2104" s="189"/>
      <c r="H2104" s="189"/>
      <c r="I2104" s="189"/>
      <c r="J2104" s="189"/>
      <c r="K2104" s="189"/>
      <c r="L2104" s="189"/>
    </row>
    <row r="2105" spans="2:12" s="191" customFormat="1" x14ac:dyDescent="0.25">
      <c r="B2105" s="189"/>
      <c r="C2105" s="189"/>
      <c r="D2105" s="189"/>
      <c r="E2105" s="189"/>
      <c r="F2105" s="189"/>
      <c r="G2105" s="189"/>
      <c r="H2105" s="189"/>
      <c r="I2105" s="189"/>
      <c r="J2105" s="189"/>
      <c r="K2105" s="189"/>
      <c r="L2105" s="189"/>
    </row>
    <row r="2106" spans="2:12" s="191" customFormat="1" x14ac:dyDescent="0.25">
      <c r="B2106" s="189"/>
      <c r="C2106" s="189"/>
      <c r="D2106" s="189"/>
      <c r="E2106" s="189"/>
      <c r="F2106" s="189"/>
      <c r="G2106" s="189"/>
      <c r="H2106" s="189"/>
      <c r="I2106" s="189"/>
      <c r="J2106" s="189"/>
      <c r="K2106" s="189"/>
      <c r="L2106" s="189"/>
    </row>
    <row r="2107" spans="2:12" s="191" customFormat="1" x14ac:dyDescent="0.25">
      <c r="B2107" s="189"/>
      <c r="C2107" s="189"/>
      <c r="D2107" s="189"/>
      <c r="E2107" s="189"/>
      <c r="F2107" s="189"/>
      <c r="G2107" s="189"/>
      <c r="H2107" s="189"/>
      <c r="I2107" s="189"/>
      <c r="J2107" s="189"/>
      <c r="K2107" s="189"/>
      <c r="L2107" s="189"/>
    </row>
    <row r="2108" spans="2:12" s="191" customFormat="1" x14ac:dyDescent="0.25">
      <c r="B2108" s="189"/>
      <c r="C2108" s="189"/>
      <c r="D2108" s="189"/>
      <c r="E2108" s="189"/>
      <c r="F2108" s="189"/>
      <c r="G2108" s="189"/>
      <c r="H2108" s="189"/>
      <c r="I2108" s="189"/>
      <c r="J2108" s="189"/>
      <c r="K2108" s="189"/>
      <c r="L2108" s="189"/>
    </row>
    <row r="2109" spans="2:12" s="191" customFormat="1" x14ac:dyDescent="0.25">
      <c r="B2109" s="189"/>
      <c r="C2109" s="189"/>
      <c r="D2109" s="189"/>
      <c r="E2109" s="189"/>
      <c r="F2109" s="189"/>
      <c r="G2109" s="189"/>
      <c r="H2109" s="189"/>
      <c r="I2109" s="189"/>
      <c r="J2109" s="189"/>
      <c r="K2109" s="189"/>
      <c r="L2109" s="189"/>
    </row>
    <row r="2110" spans="2:12" s="191" customFormat="1" x14ac:dyDescent="0.25">
      <c r="B2110" s="189"/>
      <c r="C2110" s="189"/>
      <c r="D2110" s="189"/>
      <c r="E2110" s="189"/>
      <c r="F2110" s="189"/>
      <c r="G2110" s="189"/>
      <c r="H2110" s="189"/>
      <c r="I2110" s="189"/>
      <c r="J2110" s="189"/>
      <c r="K2110" s="189"/>
      <c r="L2110" s="189"/>
    </row>
    <row r="2111" spans="2:12" s="191" customFormat="1" x14ac:dyDescent="0.25">
      <c r="B2111" s="189"/>
      <c r="C2111" s="189"/>
      <c r="D2111" s="189"/>
      <c r="E2111" s="189"/>
      <c r="F2111" s="189"/>
      <c r="G2111" s="189"/>
      <c r="H2111" s="189"/>
      <c r="I2111" s="189"/>
      <c r="J2111" s="189"/>
      <c r="K2111" s="189"/>
      <c r="L2111" s="189"/>
    </row>
    <row r="2112" spans="2:12" s="191" customFormat="1" x14ac:dyDescent="0.25">
      <c r="B2112" s="189"/>
      <c r="C2112" s="189"/>
      <c r="D2112" s="189"/>
      <c r="E2112" s="189"/>
      <c r="F2112" s="189"/>
      <c r="G2112" s="189"/>
      <c r="H2112" s="189"/>
      <c r="I2112" s="189"/>
      <c r="J2112" s="189"/>
      <c r="K2112" s="189"/>
      <c r="L2112" s="189"/>
    </row>
    <row r="2113" spans="2:12" s="191" customFormat="1" x14ac:dyDescent="0.25">
      <c r="B2113" s="189"/>
      <c r="C2113" s="189"/>
      <c r="D2113" s="189"/>
      <c r="E2113" s="189"/>
      <c r="F2113" s="189"/>
      <c r="G2113" s="189"/>
      <c r="H2113" s="189"/>
      <c r="I2113" s="189"/>
      <c r="J2113" s="189"/>
      <c r="K2113" s="189"/>
      <c r="L2113" s="189"/>
    </row>
    <row r="2114" spans="2:12" s="191" customFormat="1" x14ac:dyDescent="0.25">
      <c r="B2114" s="189"/>
      <c r="C2114" s="189"/>
      <c r="D2114" s="189"/>
      <c r="E2114" s="189"/>
      <c r="F2114" s="189"/>
      <c r="G2114" s="189"/>
      <c r="H2114" s="189"/>
      <c r="I2114" s="189"/>
      <c r="J2114" s="189"/>
      <c r="K2114" s="189"/>
      <c r="L2114" s="189"/>
    </row>
    <row r="2115" spans="2:12" s="191" customFormat="1" x14ac:dyDescent="0.25">
      <c r="B2115" s="189"/>
      <c r="C2115" s="189"/>
      <c r="D2115" s="189"/>
      <c r="E2115" s="189"/>
      <c r="F2115" s="189"/>
      <c r="G2115" s="189"/>
      <c r="H2115" s="189"/>
      <c r="I2115" s="189"/>
      <c r="J2115" s="189"/>
      <c r="K2115" s="189"/>
      <c r="L2115" s="189"/>
    </row>
    <row r="2116" spans="2:12" s="191" customFormat="1" x14ac:dyDescent="0.25">
      <c r="B2116" s="189"/>
      <c r="C2116" s="189"/>
      <c r="D2116" s="189"/>
      <c r="E2116" s="189"/>
      <c r="F2116" s="189"/>
      <c r="G2116" s="189"/>
      <c r="H2116" s="189"/>
      <c r="I2116" s="189"/>
      <c r="J2116" s="189"/>
      <c r="K2116" s="189"/>
      <c r="L2116" s="189"/>
    </row>
    <row r="2117" spans="2:12" s="191" customFormat="1" x14ac:dyDescent="0.25">
      <c r="B2117" s="189"/>
      <c r="C2117" s="189"/>
      <c r="D2117" s="189"/>
      <c r="E2117" s="189"/>
      <c r="F2117" s="189"/>
      <c r="G2117" s="189"/>
      <c r="H2117" s="189"/>
      <c r="I2117" s="189"/>
      <c r="J2117" s="189"/>
      <c r="K2117" s="189"/>
      <c r="L2117" s="189"/>
    </row>
    <row r="2118" spans="2:12" s="191" customFormat="1" x14ac:dyDescent="0.25">
      <c r="B2118" s="189"/>
      <c r="C2118" s="189"/>
      <c r="D2118" s="189"/>
      <c r="E2118" s="189"/>
      <c r="F2118" s="189"/>
      <c r="G2118" s="189"/>
      <c r="H2118" s="189"/>
      <c r="I2118" s="189"/>
      <c r="J2118" s="189"/>
      <c r="K2118" s="189"/>
      <c r="L2118" s="189"/>
    </row>
    <row r="2119" spans="2:12" s="191" customFormat="1" x14ac:dyDescent="0.25">
      <c r="B2119" s="189"/>
      <c r="C2119" s="189"/>
      <c r="D2119" s="189"/>
      <c r="E2119" s="189"/>
      <c r="F2119" s="189"/>
      <c r="G2119" s="189"/>
      <c r="H2119" s="189"/>
      <c r="I2119" s="189"/>
      <c r="J2119" s="189"/>
      <c r="K2119" s="189"/>
      <c r="L2119" s="189"/>
    </row>
    <row r="2120" spans="2:12" s="191" customFormat="1" x14ac:dyDescent="0.25">
      <c r="B2120" s="189"/>
      <c r="C2120" s="189"/>
      <c r="D2120" s="189"/>
      <c r="E2120" s="189"/>
      <c r="F2120" s="189"/>
      <c r="G2120" s="189"/>
      <c r="H2120" s="189"/>
      <c r="I2120" s="189"/>
      <c r="J2120" s="189"/>
      <c r="K2120" s="189"/>
      <c r="L2120" s="189"/>
    </row>
    <row r="2121" spans="2:12" s="191" customFormat="1" x14ac:dyDescent="0.25">
      <c r="B2121" s="189"/>
      <c r="C2121" s="189"/>
      <c r="D2121" s="189"/>
      <c r="E2121" s="189"/>
      <c r="F2121" s="189"/>
      <c r="G2121" s="189"/>
      <c r="H2121" s="189"/>
      <c r="I2121" s="189"/>
      <c r="J2121" s="189"/>
      <c r="K2121" s="189"/>
      <c r="L2121" s="189"/>
    </row>
    <row r="2122" spans="2:12" s="191" customFormat="1" x14ac:dyDescent="0.25">
      <c r="B2122" s="189"/>
      <c r="C2122" s="189"/>
      <c r="D2122" s="189"/>
      <c r="E2122" s="189"/>
      <c r="F2122" s="189"/>
      <c r="G2122" s="189"/>
      <c r="H2122" s="189"/>
      <c r="I2122" s="189"/>
      <c r="J2122" s="189"/>
      <c r="K2122" s="189"/>
      <c r="L2122" s="189"/>
    </row>
    <row r="2123" spans="2:12" s="191" customFormat="1" x14ac:dyDescent="0.25">
      <c r="B2123" s="189"/>
      <c r="C2123" s="189"/>
      <c r="D2123" s="189"/>
      <c r="E2123" s="189"/>
      <c r="F2123" s="189"/>
      <c r="G2123" s="189"/>
      <c r="H2123" s="189"/>
      <c r="I2123" s="189"/>
      <c r="J2123" s="189"/>
      <c r="K2123" s="189"/>
      <c r="L2123" s="189"/>
    </row>
    <row r="2124" spans="2:12" s="191" customFormat="1" x14ac:dyDescent="0.25">
      <c r="B2124" s="189"/>
      <c r="C2124" s="189"/>
      <c r="D2124" s="189"/>
      <c r="E2124" s="189"/>
      <c r="F2124" s="189"/>
      <c r="G2124" s="189"/>
      <c r="H2124" s="189"/>
      <c r="I2124" s="189"/>
      <c r="J2124" s="189"/>
      <c r="K2124" s="189"/>
      <c r="L2124" s="189"/>
    </row>
    <row r="2125" spans="2:12" s="191" customFormat="1" x14ac:dyDescent="0.25">
      <c r="B2125" s="189"/>
      <c r="C2125" s="189"/>
      <c r="D2125" s="189"/>
      <c r="E2125" s="189"/>
      <c r="F2125" s="189"/>
      <c r="G2125" s="189"/>
      <c r="H2125" s="189"/>
      <c r="I2125" s="189"/>
      <c r="J2125" s="189"/>
      <c r="K2125" s="189"/>
      <c r="L2125" s="189"/>
    </row>
    <row r="2126" spans="2:12" s="191" customFormat="1" x14ac:dyDescent="0.25">
      <c r="B2126" s="189"/>
      <c r="C2126" s="189"/>
      <c r="D2126" s="189"/>
      <c r="E2126" s="189"/>
      <c r="F2126" s="189"/>
      <c r="G2126" s="189"/>
      <c r="H2126" s="189"/>
      <c r="I2126" s="189"/>
      <c r="J2126" s="189"/>
      <c r="K2126" s="189"/>
      <c r="L2126" s="189"/>
    </row>
    <row r="2127" spans="2:12" s="191" customFormat="1" x14ac:dyDescent="0.25">
      <c r="B2127" s="189"/>
      <c r="C2127" s="189"/>
      <c r="D2127" s="189"/>
      <c r="E2127" s="189"/>
      <c r="F2127" s="189"/>
      <c r="G2127" s="189"/>
      <c r="H2127" s="189"/>
      <c r="I2127" s="189"/>
      <c r="J2127" s="189"/>
      <c r="K2127" s="189"/>
      <c r="L2127" s="189"/>
    </row>
    <row r="2128" spans="2:12" s="191" customFormat="1" x14ac:dyDescent="0.25">
      <c r="B2128" s="189"/>
      <c r="C2128" s="189"/>
      <c r="D2128" s="189"/>
      <c r="E2128" s="189"/>
      <c r="F2128" s="189"/>
      <c r="G2128" s="189"/>
      <c r="H2128" s="189"/>
      <c r="I2128" s="189"/>
      <c r="J2128" s="189"/>
      <c r="K2128" s="189"/>
      <c r="L2128" s="189"/>
    </row>
    <row r="2129" spans="2:12" s="191" customFormat="1" x14ac:dyDescent="0.25">
      <c r="B2129" s="189"/>
      <c r="C2129" s="189"/>
      <c r="D2129" s="189"/>
      <c r="E2129" s="189"/>
      <c r="F2129" s="189"/>
      <c r="G2129" s="189"/>
      <c r="H2129" s="189"/>
      <c r="I2129" s="189"/>
      <c r="J2129" s="189"/>
      <c r="K2129" s="189"/>
      <c r="L2129" s="189"/>
    </row>
    <row r="2130" spans="2:12" s="191" customFormat="1" x14ac:dyDescent="0.25">
      <c r="B2130" s="189"/>
      <c r="C2130" s="189"/>
      <c r="D2130" s="189"/>
      <c r="E2130" s="189"/>
      <c r="F2130" s="189"/>
      <c r="G2130" s="189"/>
      <c r="H2130" s="189"/>
      <c r="I2130" s="189"/>
      <c r="J2130" s="189"/>
      <c r="K2130" s="189"/>
      <c r="L2130" s="189"/>
    </row>
    <row r="2131" spans="2:12" s="191" customFormat="1" x14ac:dyDescent="0.25">
      <c r="B2131" s="189"/>
      <c r="C2131" s="189"/>
      <c r="D2131" s="189"/>
      <c r="E2131" s="189"/>
      <c r="F2131" s="189"/>
      <c r="G2131" s="189"/>
      <c r="H2131" s="189"/>
      <c r="I2131" s="189"/>
      <c r="J2131" s="189"/>
      <c r="K2131" s="189"/>
      <c r="L2131" s="189"/>
    </row>
    <row r="2132" spans="2:12" s="191" customFormat="1" x14ac:dyDescent="0.25">
      <c r="B2132" s="189"/>
      <c r="C2132" s="189"/>
      <c r="D2132" s="189"/>
      <c r="E2132" s="189"/>
      <c r="F2132" s="189"/>
      <c r="G2132" s="189"/>
      <c r="H2132" s="189"/>
      <c r="I2132" s="189"/>
      <c r="J2132" s="189"/>
      <c r="K2132" s="189"/>
      <c r="L2132" s="189"/>
    </row>
    <row r="2133" spans="2:12" s="191" customFormat="1" x14ac:dyDescent="0.25">
      <c r="B2133" s="189"/>
      <c r="C2133" s="189"/>
      <c r="D2133" s="189"/>
      <c r="E2133" s="189"/>
      <c r="F2133" s="189"/>
      <c r="G2133" s="189"/>
      <c r="H2133" s="189"/>
      <c r="I2133" s="189"/>
      <c r="J2133" s="189"/>
      <c r="K2133" s="189"/>
      <c r="L2133" s="189"/>
    </row>
    <row r="2134" spans="2:12" s="191" customFormat="1" x14ac:dyDescent="0.25">
      <c r="B2134" s="189"/>
      <c r="C2134" s="189"/>
      <c r="D2134" s="189"/>
      <c r="E2134" s="189"/>
      <c r="F2134" s="189"/>
      <c r="G2134" s="189"/>
      <c r="H2134" s="189"/>
      <c r="I2134" s="189"/>
      <c r="J2134" s="189"/>
      <c r="K2134" s="189"/>
      <c r="L2134" s="189"/>
    </row>
    <row r="2135" spans="2:12" s="191" customFormat="1" x14ac:dyDescent="0.25">
      <c r="B2135" s="189"/>
      <c r="C2135" s="189"/>
      <c r="D2135" s="189"/>
      <c r="E2135" s="189"/>
      <c r="F2135" s="189"/>
      <c r="G2135" s="189"/>
      <c r="H2135" s="189"/>
      <c r="I2135" s="189"/>
      <c r="J2135" s="189"/>
      <c r="K2135" s="189"/>
      <c r="L2135" s="189"/>
    </row>
    <row r="2136" spans="2:12" s="191" customFormat="1" x14ac:dyDescent="0.25">
      <c r="B2136" s="189"/>
      <c r="C2136" s="189"/>
      <c r="D2136" s="189"/>
      <c r="E2136" s="189"/>
      <c r="F2136" s="189"/>
      <c r="G2136" s="189"/>
      <c r="H2136" s="189"/>
      <c r="I2136" s="189"/>
      <c r="J2136" s="189"/>
      <c r="K2136" s="189"/>
      <c r="L2136" s="189"/>
    </row>
    <row r="2137" spans="2:12" s="191" customFormat="1" x14ac:dyDescent="0.25">
      <c r="B2137" s="189"/>
      <c r="C2137" s="189"/>
      <c r="D2137" s="189"/>
      <c r="E2137" s="189"/>
      <c r="F2137" s="189"/>
      <c r="G2137" s="189"/>
      <c r="H2137" s="189"/>
      <c r="I2137" s="189"/>
      <c r="J2137" s="189"/>
      <c r="K2137" s="189"/>
      <c r="L2137" s="189"/>
    </row>
    <row r="2138" spans="2:12" s="191" customFormat="1" x14ac:dyDescent="0.25">
      <c r="B2138" s="189"/>
      <c r="C2138" s="189"/>
      <c r="D2138" s="189"/>
      <c r="E2138" s="189"/>
      <c r="F2138" s="189"/>
      <c r="G2138" s="189"/>
      <c r="H2138" s="189"/>
      <c r="I2138" s="189"/>
      <c r="J2138" s="189"/>
      <c r="K2138" s="189"/>
      <c r="L2138" s="189"/>
    </row>
    <row r="2139" spans="2:12" s="191" customFormat="1" x14ac:dyDescent="0.25">
      <c r="B2139" s="189"/>
      <c r="C2139" s="189"/>
      <c r="D2139" s="189"/>
      <c r="E2139" s="189"/>
      <c r="F2139" s="189"/>
      <c r="G2139" s="189"/>
      <c r="H2139" s="189"/>
      <c r="I2139" s="189"/>
      <c r="J2139" s="189"/>
      <c r="K2139" s="189"/>
      <c r="L2139" s="189"/>
    </row>
    <row r="2140" spans="2:12" s="191" customFormat="1" x14ac:dyDescent="0.25">
      <c r="B2140" s="189"/>
      <c r="C2140" s="189"/>
      <c r="D2140" s="189"/>
      <c r="E2140" s="189"/>
      <c r="F2140" s="189"/>
      <c r="G2140" s="189"/>
      <c r="H2140" s="189"/>
      <c r="I2140" s="189"/>
      <c r="J2140" s="189"/>
      <c r="K2140" s="189"/>
      <c r="L2140" s="189"/>
    </row>
    <row r="2141" spans="2:12" s="191" customFormat="1" x14ac:dyDescent="0.25">
      <c r="B2141" s="189"/>
      <c r="C2141" s="189"/>
      <c r="D2141" s="189"/>
      <c r="E2141" s="189"/>
      <c r="F2141" s="189"/>
      <c r="G2141" s="189"/>
      <c r="H2141" s="189"/>
      <c r="I2141" s="189"/>
      <c r="J2141" s="189"/>
      <c r="K2141" s="189"/>
      <c r="L2141" s="189"/>
    </row>
    <row r="2142" spans="2:12" s="191" customFormat="1" x14ac:dyDescent="0.25">
      <c r="B2142" s="189"/>
      <c r="C2142" s="189"/>
      <c r="D2142" s="189"/>
      <c r="E2142" s="189"/>
      <c r="F2142" s="189"/>
      <c r="G2142" s="189"/>
      <c r="H2142" s="189"/>
      <c r="I2142" s="189"/>
      <c r="J2142" s="189"/>
      <c r="K2142" s="189"/>
      <c r="L2142" s="189"/>
    </row>
    <row r="2143" spans="2:12" s="191" customFormat="1" x14ac:dyDescent="0.25">
      <c r="B2143" s="189"/>
      <c r="C2143" s="189"/>
      <c r="D2143" s="189"/>
      <c r="E2143" s="189"/>
      <c r="F2143" s="189"/>
      <c r="G2143" s="189"/>
      <c r="H2143" s="189"/>
      <c r="I2143" s="189"/>
      <c r="J2143" s="189"/>
      <c r="K2143" s="189"/>
      <c r="L2143" s="189"/>
    </row>
    <row r="2144" spans="2:12" s="191" customFormat="1" x14ac:dyDescent="0.25">
      <c r="B2144" s="189"/>
      <c r="C2144" s="189"/>
      <c r="D2144" s="189"/>
      <c r="E2144" s="189"/>
      <c r="F2144" s="189"/>
      <c r="G2144" s="189"/>
      <c r="H2144" s="189"/>
      <c r="I2144" s="189"/>
      <c r="J2144" s="189"/>
      <c r="K2144" s="189"/>
      <c r="L2144" s="189"/>
    </row>
    <row r="2145" spans="2:12" s="191" customFormat="1" x14ac:dyDescent="0.25">
      <c r="B2145" s="189"/>
      <c r="C2145" s="189"/>
      <c r="D2145" s="189"/>
      <c r="E2145" s="189"/>
      <c r="F2145" s="189"/>
      <c r="G2145" s="189"/>
      <c r="H2145" s="189"/>
      <c r="I2145" s="189"/>
      <c r="J2145" s="189"/>
      <c r="K2145" s="189"/>
      <c r="L2145" s="189"/>
    </row>
    <row r="2146" spans="2:12" s="191" customFormat="1" x14ac:dyDescent="0.25">
      <c r="B2146" s="189"/>
      <c r="C2146" s="189"/>
      <c r="D2146" s="189"/>
      <c r="E2146" s="189"/>
      <c r="F2146" s="189"/>
      <c r="G2146" s="189"/>
      <c r="H2146" s="189"/>
      <c r="I2146" s="189"/>
      <c r="J2146" s="189"/>
      <c r="K2146" s="189"/>
      <c r="L2146" s="189"/>
    </row>
    <row r="2147" spans="2:12" s="191" customFormat="1" x14ac:dyDescent="0.25">
      <c r="B2147" s="189"/>
      <c r="C2147" s="189"/>
      <c r="D2147" s="189"/>
      <c r="E2147" s="189"/>
      <c r="F2147" s="189"/>
      <c r="G2147" s="189"/>
      <c r="H2147" s="189"/>
      <c r="I2147" s="189"/>
      <c r="J2147" s="189"/>
      <c r="K2147" s="189"/>
      <c r="L2147" s="189"/>
    </row>
    <row r="2148" spans="2:12" s="191" customFormat="1" x14ac:dyDescent="0.25">
      <c r="B2148" s="189"/>
      <c r="C2148" s="189"/>
      <c r="D2148" s="189"/>
      <c r="E2148" s="189"/>
      <c r="F2148" s="189"/>
      <c r="G2148" s="189"/>
      <c r="H2148" s="189"/>
      <c r="I2148" s="189"/>
      <c r="J2148" s="189"/>
      <c r="K2148" s="189"/>
      <c r="L2148" s="189"/>
    </row>
    <row r="2149" spans="2:12" s="191" customFormat="1" x14ac:dyDescent="0.25">
      <c r="B2149" s="189"/>
      <c r="C2149" s="189"/>
      <c r="D2149" s="189"/>
      <c r="E2149" s="189"/>
      <c r="F2149" s="189"/>
      <c r="G2149" s="189"/>
      <c r="H2149" s="189"/>
      <c r="I2149" s="189"/>
      <c r="J2149" s="189"/>
      <c r="K2149" s="189"/>
      <c r="L2149" s="189"/>
    </row>
    <row r="2150" spans="2:12" s="191" customFormat="1" x14ac:dyDescent="0.25">
      <c r="B2150" s="189"/>
      <c r="C2150" s="189"/>
      <c r="D2150" s="189"/>
      <c r="E2150" s="189"/>
      <c r="F2150" s="189"/>
      <c r="G2150" s="189"/>
      <c r="H2150" s="189"/>
      <c r="I2150" s="189"/>
      <c r="J2150" s="189"/>
      <c r="K2150" s="189"/>
      <c r="L2150" s="189"/>
    </row>
    <row r="2151" spans="2:12" s="191" customFormat="1" x14ac:dyDescent="0.25">
      <c r="B2151" s="189"/>
      <c r="C2151" s="189"/>
      <c r="D2151" s="189"/>
      <c r="E2151" s="189"/>
      <c r="F2151" s="189"/>
      <c r="G2151" s="189"/>
      <c r="H2151" s="189"/>
      <c r="I2151" s="189"/>
      <c r="J2151" s="189"/>
      <c r="K2151" s="189"/>
      <c r="L2151" s="189"/>
    </row>
    <row r="2152" spans="2:12" s="191" customFormat="1" x14ac:dyDescent="0.25">
      <c r="B2152" s="189"/>
      <c r="C2152" s="189"/>
      <c r="D2152" s="189"/>
      <c r="E2152" s="189"/>
      <c r="F2152" s="189"/>
      <c r="G2152" s="189"/>
      <c r="H2152" s="189"/>
      <c r="I2152" s="189"/>
      <c r="J2152" s="189"/>
      <c r="K2152" s="189"/>
      <c r="L2152" s="189"/>
    </row>
    <row r="2153" spans="2:12" s="191" customFormat="1" x14ac:dyDescent="0.25">
      <c r="B2153" s="189"/>
      <c r="C2153" s="189"/>
      <c r="D2153" s="189"/>
      <c r="E2153" s="189"/>
      <c r="F2153" s="189"/>
      <c r="G2153" s="189"/>
      <c r="H2153" s="189"/>
      <c r="I2153" s="189"/>
      <c r="J2153" s="189"/>
      <c r="K2153" s="189"/>
      <c r="L2153" s="189"/>
    </row>
    <row r="2154" spans="2:12" s="191" customFormat="1" x14ac:dyDescent="0.25">
      <c r="B2154" s="189"/>
      <c r="C2154" s="189"/>
      <c r="D2154" s="189"/>
      <c r="E2154" s="189"/>
      <c r="F2154" s="189"/>
      <c r="G2154" s="189"/>
      <c r="H2154" s="189"/>
      <c r="I2154" s="189"/>
      <c r="J2154" s="189"/>
      <c r="K2154" s="189"/>
      <c r="L2154" s="189"/>
    </row>
    <row r="2155" spans="2:12" s="191" customFormat="1" x14ac:dyDescent="0.25">
      <c r="B2155" s="189"/>
      <c r="C2155" s="189"/>
      <c r="D2155" s="189"/>
      <c r="E2155" s="189"/>
      <c r="F2155" s="189"/>
      <c r="G2155" s="189"/>
      <c r="H2155" s="189"/>
      <c r="I2155" s="189"/>
      <c r="J2155" s="189"/>
      <c r="K2155" s="189"/>
      <c r="L2155" s="189"/>
    </row>
    <row r="2156" spans="2:12" s="191" customFormat="1" x14ac:dyDescent="0.25">
      <c r="B2156" s="189"/>
      <c r="C2156" s="189"/>
      <c r="D2156" s="189"/>
      <c r="E2156" s="189"/>
      <c r="F2156" s="189"/>
      <c r="G2156" s="189"/>
      <c r="H2156" s="189"/>
      <c r="I2156" s="189"/>
      <c r="J2156" s="189"/>
      <c r="K2156" s="189"/>
      <c r="L2156" s="189"/>
    </row>
    <row r="2157" spans="2:12" s="191" customFormat="1" x14ac:dyDescent="0.25">
      <c r="B2157" s="189"/>
      <c r="C2157" s="189"/>
      <c r="D2157" s="189"/>
      <c r="E2157" s="189"/>
      <c r="F2157" s="189"/>
      <c r="G2157" s="189"/>
      <c r="H2157" s="189"/>
      <c r="I2157" s="189"/>
      <c r="J2157" s="189"/>
      <c r="K2157" s="189"/>
      <c r="L2157" s="189"/>
    </row>
    <row r="2158" spans="2:12" s="191" customFormat="1" x14ac:dyDescent="0.25">
      <c r="B2158" s="189"/>
      <c r="C2158" s="189"/>
      <c r="D2158" s="189"/>
      <c r="E2158" s="189"/>
      <c r="F2158" s="189"/>
      <c r="G2158" s="189"/>
      <c r="H2158" s="189"/>
      <c r="I2158" s="189"/>
      <c r="J2158" s="189"/>
      <c r="K2158" s="189"/>
      <c r="L2158" s="189"/>
    </row>
    <row r="2159" spans="2:12" s="191" customFormat="1" x14ac:dyDescent="0.25">
      <c r="B2159" s="189"/>
      <c r="C2159" s="189"/>
      <c r="D2159" s="189"/>
      <c r="E2159" s="189"/>
      <c r="F2159" s="189"/>
      <c r="G2159" s="189"/>
      <c r="H2159" s="189"/>
      <c r="I2159" s="189"/>
      <c r="J2159" s="189"/>
      <c r="K2159" s="189"/>
      <c r="L2159" s="189"/>
    </row>
    <row r="2160" spans="2:12" s="191" customFormat="1" x14ac:dyDescent="0.25">
      <c r="B2160" s="189"/>
      <c r="C2160" s="189"/>
      <c r="D2160" s="189"/>
      <c r="E2160" s="189"/>
      <c r="F2160" s="189"/>
      <c r="G2160" s="189"/>
      <c r="H2160" s="189"/>
      <c r="I2160" s="189"/>
      <c r="J2160" s="189"/>
      <c r="K2160" s="189"/>
      <c r="L2160" s="189"/>
    </row>
    <row r="2161" spans="2:12" s="191" customFormat="1" x14ac:dyDescent="0.25">
      <c r="B2161" s="189"/>
      <c r="C2161" s="189"/>
      <c r="D2161" s="189"/>
      <c r="E2161" s="189"/>
      <c r="F2161" s="189"/>
      <c r="G2161" s="189"/>
      <c r="H2161" s="189"/>
      <c r="I2161" s="189"/>
      <c r="J2161" s="189"/>
      <c r="K2161" s="189"/>
      <c r="L2161" s="189"/>
    </row>
    <row r="2162" spans="2:12" s="191" customFormat="1" x14ac:dyDescent="0.25">
      <c r="B2162" s="189"/>
      <c r="C2162" s="189"/>
      <c r="D2162" s="189"/>
      <c r="E2162" s="189"/>
      <c r="F2162" s="189"/>
      <c r="G2162" s="189"/>
      <c r="H2162" s="189"/>
      <c r="I2162" s="189"/>
      <c r="J2162" s="189"/>
      <c r="K2162" s="189"/>
      <c r="L2162" s="189"/>
    </row>
    <row r="2163" spans="2:12" s="191" customFormat="1" x14ac:dyDescent="0.25">
      <c r="B2163" s="189"/>
      <c r="C2163" s="189"/>
      <c r="D2163" s="189"/>
      <c r="E2163" s="189"/>
      <c r="F2163" s="189"/>
      <c r="G2163" s="189"/>
      <c r="H2163" s="189"/>
      <c r="I2163" s="189"/>
      <c r="J2163" s="189"/>
      <c r="K2163" s="189"/>
      <c r="L2163" s="189"/>
    </row>
    <row r="2164" spans="2:12" s="191" customFormat="1" x14ac:dyDescent="0.25">
      <c r="B2164" s="189"/>
      <c r="C2164" s="189"/>
      <c r="D2164" s="189"/>
      <c r="E2164" s="189"/>
      <c r="F2164" s="189"/>
      <c r="G2164" s="189"/>
      <c r="H2164" s="189"/>
      <c r="I2164" s="189"/>
      <c r="J2164" s="189"/>
      <c r="K2164" s="189"/>
      <c r="L2164" s="189"/>
    </row>
    <row r="2165" spans="2:12" s="191" customFormat="1" x14ac:dyDescent="0.25">
      <c r="B2165" s="189"/>
      <c r="C2165" s="189"/>
      <c r="D2165" s="189"/>
      <c r="E2165" s="189"/>
      <c r="F2165" s="189"/>
      <c r="G2165" s="189"/>
      <c r="H2165" s="189"/>
      <c r="I2165" s="189"/>
      <c r="J2165" s="189"/>
      <c r="K2165" s="189"/>
      <c r="L2165" s="189"/>
    </row>
    <row r="2166" spans="2:12" s="191" customFormat="1" x14ac:dyDescent="0.25">
      <c r="B2166" s="189"/>
      <c r="C2166" s="189"/>
      <c r="D2166" s="189"/>
      <c r="E2166" s="189"/>
      <c r="F2166" s="189"/>
      <c r="G2166" s="189"/>
      <c r="H2166" s="189"/>
      <c r="I2166" s="189"/>
      <c r="J2166" s="189"/>
      <c r="K2166" s="189"/>
      <c r="L2166" s="189"/>
    </row>
    <row r="2167" spans="2:12" s="191" customFormat="1" x14ac:dyDescent="0.25">
      <c r="B2167" s="189"/>
      <c r="C2167" s="189"/>
      <c r="D2167" s="189"/>
      <c r="E2167" s="189"/>
      <c r="F2167" s="189"/>
      <c r="G2167" s="189"/>
      <c r="H2167" s="189"/>
      <c r="I2167" s="189"/>
      <c r="J2167" s="189"/>
      <c r="K2167" s="189"/>
      <c r="L2167" s="189"/>
    </row>
    <row r="2168" spans="2:12" s="191" customFormat="1" x14ac:dyDescent="0.25">
      <c r="B2168" s="189"/>
      <c r="C2168" s="189"/>
      <c r="D2168" s="189"/>
      <c r="E2168" s="189"/>
      <c r="F2168" s="189"/>
      <c r="G2168" s="189"/>
      <c r="H2168" s="189"/>
      <c r="I2168" s="189"/>
      <c r="J2168" s="189"/>
      <c r="K2168" s="189"/>
      <c r="L2168" s="189"/>
    </row>
    <row r="2169" spans="2:12" s="191" customFormat="1" x14ac:dyDescent="0.25">
      <c r="B2169" s="189"/>
      <c r="C2169" s="189"/>
      <c r="D2169" s="189"/>
      <c r="E2169" s="189"/>
      <c r="F2169" s="189"/>
      <c r="G2169" s="189"/>
      <c r="H2169" s="189"/>
      <c r="I2169" s="189"/>
      <c r="J2169" s="189"/>
      <c r="K2169" s="189"/>
      <c r="L2169" s="189"/>
    </row>
    <row r="2170" spans="2:12" s="191" customFormat="1" x14ac:dyDescent="0.25">
      <c r="B2170" s="189"/>
      <c r="C2170" s="189"/>
      <c r="D2170" s="189"/>
      <c r="E2170" s="189"/>
      <c r="F2170" s="189"/>
      <c r="G2170" s="189"/>
      <c r="H2170" s="189"/>
      <c r="I2170" s="189"/>
      <c r="J2170" s="189"/>
      <c r="K2170" s="189"/>
      <c r="L2170" s="189"/>
    </row>
    <row r="2171" spans="2:12" s="191" customFormat="1" x14ac:dyDescent="0.25">
      <c r="B2171" s="189"/>
      <c r="C2171" s="189"/>
      <c r="D2171" s="189"/>
      <c r="E2171" s="189"/>
      <c r="F2171" s="189"/>
      <c r="G2171" s="189"/>
      <c r="H2171" s="189"/>
      <c r="I2171" s="189"/>
      <c r="J2171" s="189"/>
      <c r="K2171" s="189"/>
      <c r="L2171" s="189"/>
    </row>
    <row r="2172" spans="2:12" s="191" customFormat="1" x14ac:dyDescent="0.25">
      <c r="B2172" s="189"/>
      <c r="C2172" s="189"/>
      <c r="D2172" s="189"/>
      <c r="E2172" s="189"/>
      <c r="F2172" s="189"/>
      <c r="G2172" s="189"/>
      <c r="H2172" s="189"/>
      <c r="I2172" s="189"/>
      <c r="J2172" s="189"/>
      <c r="K2172" s="189"/>
      <c r="L2172" s="189"/>
    </row>
    <row r="2173" spans="2:12" s="191" customFormat="1" x14ac:dyDescent="0.25">
      <c r="B2173" s="189"/>
      <c r="C2173" s="189"/>
      <c r="D2173" s="189"/>
      <c r="E2173" s="189"/>
      <c r="F2173" s="189"/>
      <c r="G2173" s="189"/>
      <c r="H2173" s="189"/>
      <c r="I2173" s="189"/>
      <c r="J2173" s="189"/>
      <c r="K2173" s="189"/>
      <c r="L2173" s="189"/>
    </row>
    <row r="2174" spans="2:12" s="191" customFormat="1" x14ac:dyDescent="0.25">
      <c r="B2174" s="189"/>
      <c r="C2174" s="189"/>
      <c r="D2174" s="189"/>
      <c r="E2174" s="189"/>
      <c r="F2174" s="189"/>
      <c r="G2174" s="189"/>
      <c r="H2174" s="189"/>
      <c r="I2174" s="189"/>
      <c r="J2174" s="189"/>
      <c r="K2174" s="189"/>
      <c r="L2174" s="189"/>
    </row>
    <row r="2175" spans="2:12" s="191" customFormat="1" x14ac:dyDescent="0.25">
      <c r="B2175" s="189"/>
      <c r="C2175" s="189"/>
      <c r="D2175" s="189"/>
      <c r="E2175" s="189"/>
      <c r="F2175" s="189"/>
      <c r="G2175" s="189"/>
      <c r="H2175" s="189"/>
      <c r="I2175" s="189"/>
      <c r="J2175" s="189"/>
      <c r="K2175" s="189"/>
      <c r="L2175" s="189"/>
    </row>
    <row r="2176" spans="2:12" s="191" customFormat="1" x14ac:dyDescent="0.25">
      <c r="B2176" s="189"/>
      <c r="C2176" s="189"/>
      <c r="D2176" s="189"/>
      <c r="E2176" s="189"/>
      <c r="F2176" s="189"/>
      <c r="G2176" s="189"/>
      <c r="H2176" s="189"/>
      <c r="I2176" s="189"/>
      <c r="J2176" s="189"/>
      <c r="K2176" s="189"/>
      <c r="L2176" s="189"/>
    </row>
    <row r="2177" spans="2:12" s="191" customFormat="1" x14ac:dyDescent="0.25">
      <c r="B2177" s="189"/>
      <c r="C2177" s="189"/>
      <c r="D2177" s="189"/>
      <c r="E2177" s="189"/>
      <c r="F2177" s="189"/>
      <c r="G2177" s="189"/>
      <c r="H2177" s="189"/>
      <c r="I2177" s="189"/>
      <c r="J2177" s="189"/>
      <c r="K2177" s="189"/>
      <c r="L2177" s="189"/>
    </row>
    <row r="2178" spans="2:12" s="191" customFormat="1" x14ac:dyDescent="0.25">
      <c r="B2178" s="189"/>
      <c r="C2178" s="189"/>
      <c r="D2178" s="189"/>
      <c r="E2178" s="189"/>
      <c r="F2178" s="189"/>
      <c r="G2178" s="189"/>
      <c r="H2178" s="189"/>
      <c r="I2178" s="189"/>
      <c r="J2178" s="189"/>
      <c r="K2178" s="189"/>
      <c r="L2178" s="189"/>
    </row>
    <row r="2179" spans="2:12" s="191" customFormat="1" x14ac:dyDescent="0.25">
      <c r="B2179" s="189"/>
      <c r="C2179" s="189"/>
      <c r="D2179" s="189"/>
      <c r="E2179" s="189"/>
      <c r="F2179" s="189"/>
      <c r="G2179" s="189"/>
      <c r="H2179" s="189"/>
      <c r="I2179" s="189"/>
      <c r="J2179" s="189"/>
      <c r="K2179" s="189"/>
      <c r="L2179" s="189"/>
    </row>
    <row r="2180" spans="2:12" s="191" customFormat="1" x14ac:dyDescent="0.25">
      <c r="B2180" s="189"/>
      <c r="C2180" s="189"/>
      <c r="D2180" s="189"/>
      <c r="E2180" s="189"/>
      <c r="F2180" s="189"/>
      <c r="G2180" s="189"/>
      <c r="H2180" s="189"/>
      <c r="I2180" s="189"/>
      <c r="J2180" s="189"/>
      <c r="K2180" s="189"/>
      <c r="L2180" s="189"/>
    </row>
    <row r="2181" spans="2:12" s="191" customFormat="1" x14ac:dyDescent="0.25">
      <c r="B2181" s="189"/>
      <c r="C2181" s="189"/>
      <c r="D2181" s="189"/>
      <c r="E2181" s="189"/>
      <c r="F2181" s="189"/>
      <c r="G2181" s="189"/>
      <c r="H2181" s="189"/>
      <c r="I2181" s="189"/>
      <c r="J2181" s="189"/>
      <c r="K2181" s="189"/>
      <c r="L2181" s="189"/>
    </row>
    <row r="2182" spans="2:12" s="191" customFormat="1" x14ac:dyDescent="0.25">
      <c r="B2182" s="189"/>
      <c r="C2182" s="189"/>
      <c r="D2182" s="189"/>
      <c r="E2182" s="189"/>
      <c r="F2182" s="189"/>
      <c r="G2182" s="189"/>
      <c r="H2182" s="189"/>
      <c r="I2182" s="189"/>
      <c r="J2182" s="189"/>
      <c r="K2182" s="189"/>
      <c r="L2182" s="189"/>
    </row>
    <row r="2183" spans="2:12" s="191" customFormat="1" x14ac:dyDescent="0.25">
      <c r="B2183" s="189"/>
      <c r="C2183" s="189"/>
      <c r="D2183" s="189"/>
      <c r="E2183" s="189"/>
      <c r="F2183" s="189"/>
      <c r="G2183" s="189"/>
      <c r="H2183" s="189"/>
      <c r="I2183" s="189"/>
      <c r="J2183" s="189"/>
      <c r="K2183" s="189"/>
      <c r="L2183" s="189"/>
    </row>
    <row r="2184" spans="2:12" s="191" customFormat="1" x14ac:dyDescent="0.25">
      <c r="B2184" s="189"/>
      <c r="C2184" s="189"/>
      <c r="D2184" s="189"/>
      <c r="E2184" s="189"/>
      <c r="F2184" s="189"/>
      <c r="G2184" s="189"/>
      <c r="H2184" s="189"/>
      <c r="I2184" s="189"/>
      <c r="J2184" s="189"/>
      <c r="K2184" s="189"/>
      <c r="L2184" s="189"/>
    </row>
    <row r="2185" spans="2:12" s="191" customFormat="1" x14ac:dyDescent="0.25">
      <c r="B2185" s="189"/>
      <c r="C2185" s="189"/>
      <c r="D2185" s="189"/>
      <c r="E2185" s="189"/>
      <c r="F2185" s="189"/>
      <c r="G2185" s="189"/>
      <c r="H2185" s="189"/>
      <c r="I2185" s="189"/>
      <c r="J2185" s="189"/>
      <c r="K2185" s="189"/>
      <c r="L2185" s="189"/>
    </row>
    <row r="2186" spans="2:12" s="191" customFormat="1" x14ac:dyDescent="0.25">
      <c r="B2186" s="189"/>
      <c r="C2186" s="189"/>
      <c r="D2186" s="189"/>
      <c r="E2186" s="189"/>
      <c r="F2186" s="189"/>
      <c r="G2186" s="189"/>
      <c r="H2186" s="189"/>
      <c r="I2186" s="189"/>
      <c r="J2186" s="189"/>
      <c r="K2186" s="189"/>
      <c r="L2186" s="189"/>
    </row>
    <row r="2187" spans="2:12" s="191" customFormat="1" x14ac:dyDescent="0.25">
      <c r="B2187" s="189"/>
      <c r="C2187" s="189"/>
      <c r="D2187" s="189"/>
      <c r="E2187" s="189"/>
      <c r="F2187" s="189"/>
      <c r="G2187" s="189"/>
      <c r="H2187" s="189"/>
      <c r="I2187" s="189"/>
      <c r="J2187" s="189"/>
      <c r="K2187" s="189"/>
      <c r="L2187" s="189"/>
    </row>
    <row r="2188" spans="2:12" s="191" customFormat="1" x14ac:dyDescent="0.25">
      <c r="B2188" s="189"/>
      <c r="C2188" s="189"/>
      <c r="D2188" s="189"/>
      <c r="E2188" s="189"/>
      <c r="F2188" s="189"/>
      <c r="G2188" s="189"/>
      <c r="H2188" s="189"/>
      <c r="I2188" s="189"/>
      <c r="J2188" s="189"/>
      <c r="K2188" s="189"/>
      <c r="L2188" s="189"/>
    </row>
    <row r="2189" spans="2:12" s="191" customFormat="1" x14ac:dyDescent="0.25">
      <c r="B2189" s="189"/>
      <c r="C2189" s="189"/>
      <c r="D2189" s="189"/>
      <c r="E2189" s="189"/>
      <c r="F2189" s="189"/>
      <c r="G2189" s="189"/>
      <c r="H2189" s="189"/>
      <c r="I2189" s="189"/>
      <c r="J2189" s="189"/>
      <c r="K2189" s="189"/>
      <c r="L2189" s="189"/>
    </row>
    <row r="2190" spans="2:12" s="191" customFormat="1" x14ac:dyDescent="0.25">
      <c r="B2190" s="189"/>
      <c r="C2190" s="189"/>
      <c r="D2190" s="189"/>
      <c r="E2190" s="189"/>
      <c r="F2190" s="189"/>
      <c r="G2190" s="189"/>
      <c r="H2190" s="189"/>
      <c r="I2190" s="189"/>
      <c r="J2190" s="189"/>
      <c r="K2190" s="189"/>
      <c r="L2190" s="189"/>
    </row>
    <row r="2191" spans="2:12" s="191" customFormat="1" x14ac:dyDescent="0.25">
      <c r="B2191" s="189"/>
      <c r="C2191" s="189"/>
      <c r="D2191" s="189"/>
      <c r="E2191" s="189"/>
      <c r="F2191" s="189"/>
      <c r="G2191" s="189"/>
      <c r="H2191" s="189"/>
      <c r="I2191" s="189"/>
      <c r="J2191" s="189"/>
      <c r="K2191" s="189"/>
      <c r="L2191" s="189"/>
    </row>
    <row r="2192" spans="2:12" s="191" customFormat="1" x14ac:dyDescent="0.25">
      <c r="B2192" s="189"/>
      <c r="C2192" s="189"/>
      <c r="D2192" s="189"/>
      <c r="E2192" s="189"/>
      <c r="F2192" s="189"/>
      <c r="G2192" s="189"/>
      <c r="H2192" s="189"/>
      <c r="I2192" s="189"/>
      <c r="J2192" s="189"/>
      <c r="K2192" s="189"/>
      <c r="L2192" s="189"/>
    </row>
    <row r="2193" spans="2:12" s="191" customFormat="1" x14ac:dyDescent="0.25">
      <c r="B2193" s="189"/>
      <c r="C2193" s="189"/>
      <c r="D2193" s="189"/>
      <c r="E2193" s="189"/>
      <c r="F2193" s="189"/>
      <c r="G2193" s="189"/>
      <c r="H2193" s="189"/>
      <c r="I2193" s="189"/>
      <c r="J2193" s="189"/>
      <c r="K2193" s="189"/>
      <c r="L2193" s="189"/>
    </row>
    <row r="2194" spans="2:12" s="191" customFormat="1" x14ac:dyDescent="0.25">
      <c r="B2194" s="189"/>
      <c r="C2194" s="189"/>
      <c r="D2194" s="189"/>
      <c r="E2194" s="189"/>
      <c r="F2194" s="189"/>
      <c r="G2194" s="189"/>
      <c r="H2194" s="189"/>
      <c r="I2194" s="189"/>
      <c r="J2194" s="189"/>
      <c r="K2194" s="189"/>
      <c r="L2194" s="189"/>
    </row>
    <row r="2195" spans="2:12" s="191" customFormat="1" x14ac:dyDescent="0.25">
      <c r="B2195" s="189"/>
      <c r="C2195" s="189"/>
      <c r="D2195" s="189"/>
      <c r="E2195" s="189"/>
      <c r="F2195" s="189"/>
      <c r="G2195" s="189"/>
      <c r="H2195" s="189"/>
      <c r="I2195" s="189"/>
      <c r="J2195" s="189"/>
      <c r="K2195" s="189"/>
      <c r="L2195" s="189"/>
    </row>
    <row r="2196" spans="2:12" s="191" customFormat="1" x14ac:dyDescent="0.25">
      <c r="B2196" s="189"/>
      <c r="C2196" s="189"/>
      <c r="D2196" s="189"/>
      <c r="E2196" s="189"/>
      <c r="F2196" s="189"/>
      <c r="G2196" s="189"/>
      <c r="H2196" s="189"/>
      <c r="I2196" s="189"/>
      <c r="J2196" s="189"/>
      <c r="K2196" s="189"/>
      <c r="L2196" s="189"/>
    </row>
    <row r="2197" spans="2:12" s="191" customFormat="1" x14ac:dyDescent="0.25">
      <c r="B2197" s="189"/>
      <c r="C2197" s="189"/>
      <c r="D2197" s="189"/>
      <c r="E2197" s="189"/>
      <c r="F2197" s="189"/>
      <c r="G2197" s="189"/>
      <c r="H2197" s="189"/>
      <c r="I2197" s="189"/>
      <c r="J2197" s="189"/>
      <c r="K2197" s="189"/>
      <c r="L2197" s="189"/>
    </row>
    <row r="2198" spans="2:12" s="191" customFormat="1" x14ac:dyDescent="0.25">
      <c r="B2198" s="189"/>
      <c r="C2198" s="189"/>
      <c r="D2198" s="189"/>
      <c r="E2198" s="189"/>
      <c r="F2198" s="189"/>
      <c r="G2198" s="189"/>
      <c r="H2198" s="189"/>
      <c r="I2198" s="189"/>
      <c r="J2198" s="189"/>
      <c r="K2198" s="189"/>
      <c r="L2198" s="189"/>
    </row>
    <row r="2199" spans="2:12" s="191" customFormat="1" x14ac:dyDescent="0.25">
      <c r="B2199" s="189"/>
      <c r="C2199" s="189"/>
      <c r="D2199" s="189"/>
      <c r="E2199" s="189"/>
      <c r="F2199" s="189"/>
      <c r="G2199" s="189"/>
      <c r="H2199" s="189"/>
      <c r="I2199" s="189"/>
      <c r="J2199" s="189"/>
      <c r="K2199" s="189"/>
      <c r="L2199" s="189"/>
    </row>
    <row r="2200" spans="2:12" s="191" customFormat="1" x14ac:dyDescent="0.25">
      <c r="B2200" s="189"/>
      <c r="C2200" s="189"/>
      <c r="D2200" s="189"/>
      <c r="E2200" s="189"/>
      <c r="F2200" s="189"/>
      <c r="G2200" s="189"/>
      <c r="H2200" s="189"/>
      <c r="I2200" s="189"/>
      <c r="J2200" s="189"/>
      <c r="K2200" s="189"/>
      <c r="L2200" s="189"/>
    </row>
    <row r="2201" spans="2:12" s="191" customFormat="1" x14ac:dyDescent="0.25">
      <c r="B2201" s="189"/>
      <c r="C2201" s="189"/>
      <c r="D2201" s="189"/>
      <c r="E2201" s="189"/>
      <c r="F2201" s="189"/>
      <c r="G2201" s="189"/>
      <c r="H2201" s="189"/>
      <c r="I2201" s="189"/>
      <c r="J2201" s="189"/>
      <c r="K2201" s="189"/>
      <c r="L2201" s="189"/>
    </row>
    <row r="2202" spans="2:12" s="191" customFormat="1" x14ac:dyDescent="0.25">
      <c r="B2202" s="189"/>
      <c r="C2202" s="189"/>
      <c r="D2202" s="189"/>
      <c r="E2202" s="189"/>
      <c r="F2202" s="189"/>
      <c r="G2202" s="189"/>
      <c r="H2202" s="189"/>
      <c r="I2202" s="189"/>
      <c r="J2202" s="189"/>
      <c r="K2202" s="189"/>
      <c r="L2202" s="189"/>
    </row>
    <row r="2203" spans="2:12" s="191" customFormat="1" x14ac:dyDescent="0.25">
      <c r="B2203" s="189"/>
      <c r="C2203" s="189"/>
      <c r="D2203" s="189"/>
      <c r="E2203" s="189"/>
      <c r="F2203" s="189"/>
      <c r="G2203" s="189"/>
      <c r="H2203" s="189"/>
      <c r="I2203" s="189"/>
      <c r="J2203" s="189"/>
      <c r="K2203" s="189"/>
      <c r="L2203" s="189"/>
    </row>
    <row r="2204" spans="2:12" s="191" customFormat="1" x14ac:dyDescent="0.25">
      <c r="B2204" s="189"/>
      <c r="C2204" s="189"/>
      <c r="D2204" s="189"/>
      <c r="E2204" s="189"/>
      <c r="F2204" s="189"/>
      <c r="G2204" s="189"/>
      <c r="H2204" s="189"/>
      <c r="I2204" s="189"/>
      <c r="J2204" s="189"/>
      <c r="K2204" s="189"/>
      <c r="L2204" s="189"/>
    </row>
    <row r="2205" spans="2:12" s="191" customFormat="1" x14ac:dyDescent="0.25">
      <c r="B2205" s="189"/>
      <c r="C2205" s="189"/>
      <c r="D2205" s="189"/>
      <c r="E2205" s="189"/>
      <c r="F2205" s="189"/>
      <c r="G2205" s="189"/>
      <c r="H2205" s="189"/>
      <c r="I2205" s="189"/>
      <c r="J2205" s="189"/>
      <c r="K2205" s="189"/>
      <c r="L2205" s="189"/>
    </row>
    <row r="2206" spans="2:12" s="191" customFormat="1" x14ac:dyDescent="0.25">
      <c r="B2206" s="189"/>
      <c r="C2206" s="189"/>
      <c r="D2206" s="189"/>
      <c r="E2206" s="189"/>
      <c r="F2206" s="189"/>
      <c r="G2206" s="189"/>
      <c r="H2206" s="189"/>
      <c r="I2206" s="189"/>
      <c r="J2206" s="189"/>
      <c r="K2206" s="189"/>
      <c r="L2206" s="189"/>
    </row>
    <row r="2207" spans="2:12" s="191" customFormat="1" x14ac:dyDescent="0.25">
      <c r="B2207" s="189"/>
      <c r="C2207" s="189"/>
      <c r="D2207" s="189"/>
      <c r="E2207" s="189"/>
      <c r="F2207" s="189"/>
      <c r="G2207" s="189"/>
      <c r="H2207" s="189"/>
      <c r="I2207" s="189"/>
      <c r="J2207" s="189"/>
      <c r="K2207" s="189"/>
      <c r="L2207" s="189"/>
    </row>
    <row r="2208" spans="2:12" s="191" customFormat="1" x14ac:dyDescent="0.25">
      <c r="B2208" s="189"/>
      <c r="C2208" s="189"/>
      <c r="D2208" s="189"/>
      <c r="E2208" s="189"/>
      <c r="F2208" s="189"/>
      <c r="G2208" s="189"/>
      <c r="H2208" s="189"/>
      <c r="I2208" s="189"/>
      <c r="J2208" s="189"/>
      <c r="K2208" s="189"/>
      <c r="L2208" s="189"/>
    </row>
    <row r="2209" spans="2:12" s="191" customFormat="1" x14ac:dyDescent="0.25">
      <c r="B2209" s="189"/>
      <c r="C2209" s="189"/>
      <c r="D2209" s="189"/>
      <c r="E2209" s="189"/>
      <c r="F2209" s="189"/>
      <c r="G2209" s="189"/>
      <c r="H2209" s="189"/>
      <c r="I2209" s="189"/>
      <c r="J2209" s="189"/>
      <c r="K2209" s="189"/>
      <c r="L2209" s="189"/>
    </row>
    <row r="2210" spans="2:12" s="191" customFormat="1" x14ac:dyDescent="0.25">
      <c r="B2210" s="189"/>
      <c r="C2210" s="189"/>
      <c r="D2210" s="189"/>
      <c r="E2210" s="189"/>
      <c r="F2210" s="189"/>
      <c r="G2210" s="189"/>
      <c r="H2210" s="189"/>
      <c r="I2210" s="189"/>
      <c r="J2210" s="189"/>
      <c r="K2210" s="189"/>
      <c r="L2210" s="189"/>
    </row>
    <row r="2211" spans="2:12" s="191" customFormat="1" x14ac:dyDescent="0.25">
      <c r="B2211" s="189"/>
      <c r="C2211" s="189"/>
      <c r="D2211" s="189"/>
      <c r="E2211" s="189"/>
      <c r="F2211" s="189"/>
      <c r="G2211" s="189"/>
      <c r="H2211" s="189"/>
      <c r="I2211" s="189"/>
      <c r="J2211" s="189"/>
      <c r="K2211" s="189"/>
      <c r="L2211" s="189"/>
    </row>
    <row r="2212" spans="2:12" s="191" customFormat="1" x14ac:dyDescent="0.25">
      <c r="B2212" s="189"/>
      <c r="C2212" s="189"/>
      <c r="D2212" s="189"/>
      <c r="E2212" s="189"/>
      <c r="F2212" s="189"/>
      <c r="G2212" s="189"/>
      <c r="H2212" s="189"/>
      <c r="I2212" s="189"/>
      <c r="J2212" s="189"/>
      <c r="K2212" s="189"/>
      <c r="L2212" s="189"/>
    </row>
    <row r="2213" spans="2:12" s="191" customFormat="1" x14ac:dyDescent="0.25">
      <c r="B2213" s="189"/>
      <c r="C2213" s="189"/>
      <c r="D2213" s="189"/>
      <c r="E2213" s="189"/>
      <c r="F2213" s="189"/>
      <c r="G2213" s="189"/>
      <c r="H2213" s="189"/>
      <c r="I2213" s="189"/>
      <c r="J2213" s="189"/>
      <c r="K2213" s="189"/>
      <c r="L2213" s="189"/>
    </row>
    <row r="2214" spans="2:12" s="191" customFormat="1" x14ac:dyDescent="0.25">
      <c r="B2214" s="189"/>
      <c r="C2214" s="189"/>
      <c r="D2214" s="189"/>
      <c r="E2214" s="189"/>
      <c r="F2214" s="189"/>
      <c r="G2214" s="189"/>
      <c r="H2214" s="189"/>
      <c r="I2214" s="189"/>
      <c r="J2214" s="189"/>
      <c r="K2214" s="189"/>
      <c r="L2214" s="189"/>
    </row>
    <row r="2215" spans="2:12" s="191" customFormat="1" x14ac:dyDescent="0.25">
      <c r="B2215" s="189"/>
      <c r="C2215" s="189"/>
      <c r="D2215" s="189"/>
      <c r="E2215" s="189"/>
      <c r="F2215" s="189"/>
      <c r="G2215" s="189"/>
      <c r="H2215" s="189"/>
      <c r="I2215" s="189"/>
      <c r="J2215" s="189"/>
      <c r="K2215" s="189"/>
      <c r="L2215" s="189"/>
    </row>
    <row r="2216" spans="2:12" s="191" customFormat="1" x14ac:dyDescent="0.25">
      <c r="B2216" s="189"/>
      <c r="C2216" s="189"/>
      <c r="D2216" s="189"/>
      <c r="E2216" s="189"/>
      <c r="F2216" s="189"/>
      <c r="G2216" s="189"/>
      <c r="H2216" s="189"/>
      <c r="I2216" s="189"/>
      <c r="J2216" s="189"/>
      <c r="K2216" s="189"/>
      <c r="L2216" s="189"/>
    </row>
    <row r="2217" spans="2:12" s="191" customFormat="1" x14ac:dyDescent="0.25">
      <c r="B2217" s="189"/>
      <c r="C2217" s="189"/>
      <c r="D2217" s="189"/>
      <c r="E2217" s="189"/>
      <c r="F2217" s="189"/>
      <c r="G2217" s="189"/>
      <c r="H2217" s="189"/>
      <c r="I2217" s="189"/>
      <c r="J2217" s="189"/>
      <c r="K2217" s="189"/>
      <c r="L2217" s="189"/>
    </row>
    <row r="2218" spans="2:12" s="191" customFormat="1" x14ac:dyDescent="0.25">
      <c r="B2218" s="189"/>
      <c r="C2218" s="189"/>
      <c r="D2218" s="189"/>
      <c r="E2218" s="189"/>
      <c r="F2218" s="189"/>
      <c r="G2218" s="189"/>
      <c r="H2218" s="189"/>
      <c r="I2218" s="189"/>
      <c r="J2218" s="189"/>
      <c r="K2218" s="189"/>
      <c r="L2218" s="189"/>
    </row>
    <row r="2219" spans="2:12" s="191" customFormat="1" x14ac:dyDescent="0.25">
      <c r="B2219" s="189"/>
      <c r="C2219" s="189"/>
      <c r="D2219" s="189"/>
      <c r="E2219" s="189"/>
      <c r="F2219" s="189"/>
      <c r="G2219" s="189"/>
      <c r="H2219" s="189"/>
      <c r="I2219" s="189"/>
      <c r="J2219" s="189"/>
      <c r="K2219" s="189"/>
      <c r="L2219" s="189"/>
    </row>
    <row r="2220" spans="2:12" s="191" customFormat="1" x14ac:dyDescent="0.25">
      <c r="B2220" s="189"/>
      <c r="C2220" s="189"/>
      <c r="D2220" s="189"/>
      <c r="E2220" s="189"/>
      <c r="F2220" s="189"/>
      <c r="G2220" s="189"/>
      <c r="H2220" s="189"/>
      <c r="I2220" s="189"/>
      <c r="J2220" s="189"/>
      <c r="K2220" s="189"/>
      <c r="L2220" s="189"/>
    </row>
    <row r="2221" spans="2:12" s="191" customFormat="1" x14ac:dyDescent="0.25">
      <c r="B2221" s="189"/>
      <c r="C2221" s="189"/>
      <c r="D2221" s="189"/>
      <c r="E2221" s="189"/>
      <c r="F2221" s="189"/>
      <c r="G2221" s="189"/>
      <c r="H2221" s="189"/>
      <c r="I2221" s="189"/>
      <c r="J2221" s="189"/>
      <c r="K2221" s="189"/>
      <c r="L2221" s="189"/>
    </row>
    <row r="2222" spans="2:12" s="191" customFormat="1" x14ac:dyDescent="0.25">
      <c r="B2222" s="189"/>
      <c r="C2222" s="189"/>
      <c r="D2222" s="189"/>
      <c r="E2222" s="189"/>
      <c r="F2222" s="189"/>
      <c r="G2222" s="189"/>
      <c r="H2222" s="189"/>
      <c r="I2222" s="189"/>
      <c r="J2222" s="189"/>
      <c r="K2222" s="189"/>
      <c r="L2222" s="189"/>
    </row>
    <row r="2223" spans="2:12" s="191" customFormat="1" x14ac:dyDescent="0.25">
      <c r="B2223" s="189"/>
      <c r="C2223" s="189"/>
      <c r="D2223" s="189"/>
      <c r="E2223" s="189"/>
      <c r="F2223" s="189"/>
      <c r="G2223" s="189"/>
      <c r="H2223" s="189"/>
      <c r="I2223" s="189"/>
      <c r="J2223" s="189"/>
      <c r="K2223" s="189"/>
      <c r="L2223" s="189"/>
    </row>
    <row r="2224" spans="2:12" s="191" customFormat="1" x14ac:dyDescent="0.25">
      <c r="B2224" s="189"/>
      <c r="C2224" s="189"/>
      <c r="D2224" s="189"/>
      <c r="E2224" s="189"/>
      <c r="F2224" s="189"/>
      <c r="G2224" s="189"/>
      <c r="H2224" s="189"/>
      <c r="I2224" s="189"/>
      <c r="J2224" s="189"/>
      <c r="K2224" s="189"/>
      <c r="L2224" s="189"/>
    </row>
    <row r="2225" spans="2:12" s="191" customFormat="1" x14ac:dyDescent="0.25">
      <c r="B2225" s="189"/>
      <c r="C2225" s="189"/>
      <c r="D2225" s="189"/>
      <c r="E2225" s="189"/>
      <c r="F2225" s="189"/>
      <c r="G2225" s="189"/>
      <c r="H2225" s="189"/>
      <c r="I2225" s="189"/>
      <c r="J2225" s="189"/>
      <c r="K2225" s="189"/>
      <c r="L2225" s="189"/>
    </row>
    <row r="2226" spans="2:12" s="191" customFormat="1" x14ac:dyDescent="0.25">
      <c r="B2226" s="189"/>
      <c r="C2226" s="189"/>
      <c r="D2226" s="189"/>
      <c r="E2226" s="189"/>
      <c r="F2226" s="189"/>
      <c r="G2226" s="189"/>
      <c r="H2226" s="189"/>
      <c r="I2226" s="189"/>
      <c r="J2226" s="189"/>
      <c r="K2226" s="189"/>
      <c r="L2226" s="189"/>
    </row>
    <row r="2227" spans="2:12" s="191" customFormat="1" x14ac:dyDescent="0.25">
      <c r="B2227" s="189"/>
      <c r="C2227" s="189"/>
      <c r="D2227" s="189"/>
      <c r="E2227" s="189"/>
      <c r="F2227" s="189"/>
      <c r="G2227" s="189"/>
      <c r="H2227" s="189"/>
      <c r="I2227" s="189"/>
      <c r="J2227" s="189"/>
      <c r="K2227" s="189"/>
      <c r="L2227" s="189"/>
    </row>
    <row r="2228" spans="2:12" s="191" customFormat="1" x14ac:dyDescent="0.25">
      <c r="B2228" s="189"/>
      <c r="C2228" s="189"/>
      <c r="D2228" s="189"/>
      <c r="E2228" s="189"/>
      <c r="F2228" s="189"/>
      <c r="G2228" s="189"/>
      <c r="H2228" s="189"/>
      <c r="I2228" s="189"/>
      <c r="J2228" s="189"/>
      <c r="K2228" s="189"/>
      <c r="L2228" s="189"/>
    </row>
    <row r="2229" spans="2:12" s="191" customFormat="1" x14ac:dyDescent="0.25">
      <c r="B2229" s="189"/>
      <c r="C2229" s="189"/>
      <c r="D2229" s="189"/>
      <c r="E2229" s="189"/>
      <c r="F2229" s="189"/>
      <c r="G2229" s="189"/>
      <c r="H2229" s="189"/>
      <c r="I2229" s="189"/>
      <c r="J2229" s="189"/>
      <c r="K2229" s="189"/>
      <c r="L2229" s="189"/>
    </row>
    <row r="2230" spans="2:12" s="191" customFormat="1" x14ac:dyDescent="0.25">
      <c r="B2230" s="189"/>
      <c r="C2230" s="189"/>
      <c r="D2230" s="189"/>
      <c r="E2230" s="189"/>
      <c r="F2230" s="189"/>
      <c r="G2230" s="189"/>
      <c r="H2230" s="189"/>
      <c r="I2230" s="189"/>
      <c r="J2230" s="189"/>
      <c r="K2230" s="189"/>
      <c r="L2230" s="189"/>
    </row>
    <row r="2231" spans="2:12" s="191" customFormat="1" x14ac:dyDescent="0.25">
      <c r="B2231" s="189"/>
      <c r="C2231" s="189"/>
      <c r="D2231" s="189"/>
      <c r="E2231" s="189"/>
      <c r="F2231" s="189"/>
      <c r="G2231" s="189"/>
      <c r="H2231" s="189"/>
      <c r="I2231" s="189"/>
      <c r="J2231" s="189"/>
      <c r="K2231" s="189"/>
      <c r="L2231" s="189"/>
    </row>
    <row r="2232" spans="2:12" s="191" customFormat="1" x14ac:dyDescent="0.25">
      <c r="B2232" s="189"/>
      <c r="C2232" s="189"/>
      <c r="D2232" s="189"/>
      <c r="E2232" s="189"/>
      <c r="F2232" s="189"/>
      <c r="G2232" s="189"/>
      <c r="H2232" s="189"/>
      <c r="I2232" s="189"/>
      <c r="J2232" s="189"/>
      <c r="K2232" s="189"/>
      <c r="L2232" s="189"/>
    </row>
    <row r="2233" spans="2:12" s="191" customFormat="1" x14ac:dyDescent="0.25">
      <c r="B2233" s="189"/>
      <c r="C2233" s="189"/>
      <c r="D2233" s="189"/>
      <c r="E2233" s="189"/>
      <c r="F2233" s="189"/>
      <c r="G2233" s="189"/>
      <c r="H2233" s="189"/>
      <c r="I2233" s="189"/>
      <c r="J2233" s="189"/>
      <c r="K2233" s="189"/>
      <c r="L2233" s="189"/>
    </row>
    <row r="2234" spans="2:12" s="191" customFormat="1" x14ac:dyDescent="0.25">
      <c r="B2234" s="189"/>
      <c r="C2234" s="189"/>
      <c r="D2234" s="189"/>
      <c r="E2234" s="189"/>
      <c r="F2234" s="189"/>
      <c r="G2234" s="189"/>
      <c r="H2234" s="189"/>
      <c r="I2234" s="189"/>
      <c r="J2234" s="189"/>
      <c r="K2234" s="189"/>
      <c r="L2234" s="189"/>
    </row>
    <row r="2235" spans="2:12" s="191" customFormat="1" x14ac:dyDescent="0.25">
      <c r="B2235" s="189"/>
      <c r="C2235" s="189"/>
      <c r="D2235" s="189"/>
      <c r="E2235" s="189"/>
      <c r="F2235" s="189"/>
      <c r="G2235" s="189"/>
      <c r="H2235" s="189"/>
      <c r="I2235" s="189"/>
      <c r="J2235" s="189"/>
      <c r="K2235" s="189"/>
      <c r="L2235" s="189"/>
    </row>
    <row r="2236" spans="2:12" s="191" customFormat="1" x14ac:dyDescent="0.25">
      <c r="B2236" s="189"/>
      <c r="C2236" s="189"/>
      <c r="D2236" s="189"/>
      <c r="E2236" s="189"/>
      <c r="F2236" s="189"/>
      <c r="G2236" s="189"/>
      <c r="H2236" s="189"/>
      <c r="I2236" s="189"/>
      <c r="J2236" s="189"/>
      <c r="K2236" s="189"/>
      <c r="L2236" s="189"/>
    </row>
    <row r="2237" spans="2:12" s="191" customFormat="1" x14ac:dyDescent="0.25">
      <c r="B2237" s="189"/>
      <c r="C2237" s="189"/>
      <c r="D2237" s="189"/>
      <c r="E2237" s="189"/>
      <c r="F2237" s="189"/>
      <c r="G2237" s="189"/>
      <c r="H2237" s="189"/>
      <c r="I2237" s="189"/>
      <c r="J2237" s="189"/>
      <c r="K2237" s="189"/>
      <c r="L2237" s="189"/>
    </row>
    <row r="2238" spans="2:12" s="191" customFormat="1" x14ac:dyDescent="0.25">
      <c r="B2238" s="189"/>
      <c r="C2238" s="189"/>
      <c r="D2238" s="189"/>
      <c r="E2238" s="189"/>
      <c r="F2238" s="189"/>
      <c r="G2238" s="189"/>
      <c r="H2238" s="189"/>
      <c r="I2238" s="189"/>
      <c r="J2238" s="189"/>
      <c r="K2238" s="189"/>
      <c r="L2238" s="189"/>
    </row>
    <row r="2239" spans="2:12" s="191" customFormat="1" x14ac:dyDescent="0.25">
      <c r="B2239" s="189"/>
      <c r="C2239" s="189"/>
      <c r="D2239" s="189"/>
      <c r="E2239" s="189"/>
      <c r="F2239" s="189"/>
      <c r="G2239" s="189"/>
      <c r="H2239" s="189"/>
      <c r="I2239" s="189"/>
      <c r="J2239" s="189"/>
      <c r="K2239" s="189"/>
      <c r="L2239" s="189"/>
    </row>
    <row r="2240" spans="2:12" s="191" customFormat="1" x14ac:dyDescent="0.25">
      <c r="B2240" s="189"/>
      <c r="C2240" s="189"/>
      <c r="D2240" s="189"/>
      <c r="E2240" s="189"/>
      <c r="F2240" s="189"/>
      <c r="G2240" s="189"/>
      <c r="H2240" s="189"/>
      <c r="I2240" s="189"/>
      <c r="J2240" s="189"/>
      <c r="K2240" s="189"/>
      <c r="L2240" s="189"/>
    </row>
    <row r="2241" spans="2:12" s="191" customFormat="1" x14ac:dyDescent="0.25">
      <c r="B2241" s="189"/>
      <c r="C2241" s="189"/>
      <c r="D2241" s="189"/>
      <c r="E2241" s="189"/>
      <c r="F2241" s="189"/>
      <c r="G2241" s="189"/>
      <c r="H2241" s="189"/>
      <c r="I2241" s="189"/>
      <c r="J2241" s="189"/>
      <c r="K2241" s="189"/>
      <c r="L2241" s="189"/>
    </row>
    <row r="2242" spans="2:12" s="191" customFormat="1" x14ac:dyDescent="0.25">
      <c r="B2242" s="189"/>
      <c r="C2242" s="189"/>
      <c r="D2242" s="189"/>
      <c r="E2242" s="189"/>
      <c r="F2242" s="189"/>
      <c r="G2242" s="189"/>
      <c r="H2242" s="189"/>
      <c r="I2242" s="189"/>
      <c r="J2242" s="189"/>
      <c r="K2242" s="189"/>
      <c r="L2242" s="189"/>
    </row>
    <row r="2243" spans="2:12" s="191" customFormat="1" x14ac:dyDescent="0.25">
      <c r="B2243" s="189"/>
      <c r="C2243" s="189"/>
      <c r="D2243" s="189"/>
      <c r="E2243" s="189"/>
      <c r="F2243" s="189"/>
      <c r="G2243" s="189"/>
      <c r="H2243" s="189"/>
      <c r="I2243" s="189"/>
      <c r="J2243" s="189"/>
      <c r="K2243" s="189"/>
      <c r="L2243" s="189"/>
    </row>
    <row r="2244" spans="2:12" s="191" customFormat="1" x14ac:dyDescent="0.25">
      <c r="B2244" s="189"/>
      <c r="C2244" s="189"/>
      <c r="D2244" s="189"/>
      <c r="E2244" s="189"/>
      <c r="F2244" s="189"/>
      <c r="G2244" s="189"/>
      <c r="H2244" s="189"/>
      <c r="I2244" s="189"/>
      <c r="J2244" s="189"/>
      <c r="K2244" s="189"/>
      <c r="L2244" s="189"/>
    </row>
    <row r="2245" spans="2:12" s="191" customFormat="1" x14ac:dyDescent="0.25">
      <c r="B2245" s="189"/>
      <c r="C2245" s="189"/>
      <c r="D2245" s="189"/>
      <c r="E2245" s="189"/>
      <c r="F2245" s="189"/>
      <c r="G2245" s="189"/>
      <c r="H2245" s="189"/>
      <c r="I2245" s="189"/>
      <c r="J2245" s="189"/>
      <c r="K2245" s="189"/>
      <c r="L2245" s="189"/>
    </row>
    <row r="2246" spans="2:12" s="191" customFormat="1" x14ac:dyDescent="0.25">
      <c r="B2246" s="189"/>
      <c r="C2246" s="189"/>
      <c r="D2246" s="189"/>
      <c r="E2246" s="189"/>
      <c r="F2246" s="189"/>
      <c r="G2246" s="189"/>
      <c r="H2246" s="189"/>
      <c r="I2246" s="189"/>
      <c r="J2246" s="189"/>
      <c r="K2246" s="189"/>
      <c r="L2246" s="189"/>
    </row>
    <row r="2247" spans="2:12" s="191" customFormat="1" x14ac:dyDescent="0.25">
      <c r="B2247" s="189"/>
      <c r="C2247" s="189"/>
      <c r="D2247" s="189"/>
      <c r="E2247" s="189"/>
      <c r="F2247" s="189"/>
      <c r="G2247" s="189"/>
      <c r="H2247" s="189"/>
      <c r="I2247" s="189"/>
      <c r="J2247" s="189"/>
      <c r="K2247" s="189"/>
      <c r="L2247" s="189"/>
    </row>
    <row r="2248" spans="2:12" s="191" customFormat="1" x14ac:dyDescent="0.25">
      <c r="B2248" s="189"/>
      <c r="C2248" s="189"/>
      <c r="D2248" s="189"/>
      <c r="E2248" s="189"/>
      <c r="F2248" s="189"/>
      <c r="G2248" s="189"/>
      <c r="H2248" s="189"/>
      <c r="I2248" s="189"/>
      <c r="J2248" s="189"/>
      <c r="K2248" s="189"/>
      <c r="L2248" s="189"/>
    </row>
    <row r="2249" spans="2:12" s="191" customFormat="1" x14ac:dyDescent="0.25">
      <c r="B2249" s="189"/>
      <c r="C2249" s="189"/>
      <c r="D2249" s="189"/>
      <c r="E2249" s="189"/>
      <c r="F2249" s="189"/>
      <c r="G2249" s="189"/>
      <c r="H2249" s="189"/>
      <c r="I2249" s="189"/>
      <c r="J2249" s="189"/>
      <c r="K2249" s="189"/>
      <c r="L2249" s="189"/>
    </row>
    <row r="2250" spans="2:12" s="191" customFormat="1" x14ac:dyDescent="0.25">
      <c r="B2250" s="189"/>
      <c r="C2250" s="189"/>
      <c r="D2250" s="189"/>
      <c r="E2250" s="189"/>
      <c r="F2250" s="189"/>
      <c r="G2250" s="189"/>
      <c r="H2250" s="189"/>
      <c r="I2250" s="189"/>
      <c r="J2250" s="189"/>
      <c r="K2250" s="189"/>
      <c r="L2250" s="189"/>
    </row>
    <row r="2251" spans="2:12" s="191" customFormat="1" x14ac:dyDescent="0.25">
      <c r="B2251" s="189"/>
      <c r="C2251" s="189"/>
      <c r="D2251" s="189"/>
      <c r="E2251" s="189"/>
      <c r="F2251" s="189"/>
      <c r="G2251" s="189"/>
      <c r="H2251" s="189"/>
      <c r="I2251" s="189"/>
      <c r="J2251" s="189"/>
      <c r="K2251" s="189"/>
      <c r="L2251" s="189"/>
    </row>
    <row r="2252" spans="2:12" s="191" customFormat="1" x14ac:dyDescent="0.25">
      <c r="B2252" s="189"/>
      <c r="C2252" s="189"/>
      <c r="D2252" s="189"/>
      <c r="E2252" s="189"/>
      <c r="F2252" s="189"/>
      <c r="G2252" s="189"/>
      <c r="H2252" s="189"/>
      <c r="I2252" s="189"/>
      <c r="J2252" s="189"/>
      <c r="K2252" s="189"/>
      <c r="L2252" s="189"/>
    </row>
    <row r="2253" spans="2:12" s="191" customFormat="1" x14ac:dyDescent="0.25">
      <c r="B2253" s="189"/>
      <c r="C2253" s="189"/>
      <c r="D2253" s="189"/>
      <c r="E2253" s="189"/>
      <c r="F2253" s="189"/>
      <c r="G2253" s="189"/>
      <c r="H2253" s="189"/>
      <c r="I2253" s="189"/>
      <c r="J2253" s="189"/>
      <c r="K2253" s="189"/>
      <c r="L2253" s="189"/>
    </row>
    <row r="2254" spans="2:12" s="191" customFormat="1" x14ac:dyDescent="0.25">
      <c r="B2254" s="189"/>
      <c r="C2254" s="189"/>
      <c r="D2254" s="189"/>
      <c r="E2254" s="189"/>
      <c r="F2254" s="189"/>
      <c r="G2254" s="189"/>
      <c r="H2254" s="189"/>
      <c r="I2254" s="189"/>
      <c r="J2254" s="189"/>
      <c r="K2254" s="189"/>
      <c r="L2254" s="189"/>
    </row>
    <row r="2255" spans="2:12" s="191" customFormat="1" x14ac:dyDescent="0.25">
      <c r="B2255" s="189"/>
      <c r="C2255" s="189"/>
      <c r="D2255" s="189"/>
      <c r="E2255" s="189"/>
      <c r="F2255" s="189"/>
      <c r="G2255" s="189"/>
      <c r="H2255" s="189"/>
      <c r="I2255" s="189"/>
      <c r="J2255" s="189"/>
      <c r="K2255" s="189"/>
      <c r="L2255" s="189"/>
    </row>
    <row r="2256" spans="2:12" s="191" customFormat="1" x14ac:dyDescent="0.25">
      <c r="B2256" s="189"/>
      <c r="C2256" s="189"/>
      <c r="D2256" s="189"/>
      <c r="E2256" s="189"/>
      <c r="F2256" s="189"/>
      <c r="G2256" s="189"/>
      <c r="H2256" s="189"/>
      <c r="I2256" s="189"/>
      <c r="J2256" s="189"/>
      <c r="K2256" s="189"/>
      <c r="L2256" s="189"/>
    </row>
    <row r="2257" spans="2:12" s="191" customFormat="1" x14ac:dyDescent="0.25">
      <c r="B2257" s="189"/>
      <c r="C2257" s="189"/>
      <c r="D2257" s="189"/>
      <c r="E2257" s="189"/>
      <c r="F2257" s="189"/>
      <c r="G2257" s="189"/>
      <c r="H2257" s="189"/>
      <c r="I2257" s="189"/>
      <c r="J2257" s="189"/>
      <c r="K2257" s="189"/>
      <c r="L2257" s="189"/>
    </row>
    <row r="2258" spans="2:12" s="191" customFormat="1" x14ac:dyDescent="0.25">
      <c r="B2258" s="189"/>
      <c r="C2258" s="189"/>
      <c r="D2258" s="189"/>
      <c r="E2258" s="189"/>
      <c r="F2258" s="189"/>
      <c r="G2258" s="189"/>
      <c r="H2258" s="189"/>
      <c r="I2258" s="189"/>
      <c r="J2258" s="189"/>
      <c r="K2258" s="189"/>
      <c r="L2258" s="189"/>
    </row>
    <row r="2259" spans="2:12" s="191" customFormat="1" x14ac:dyDescent="0.25">
      <c r="B2259" s="189"/>
      <c r="C2259" s="189"/>
      <c r="D2259" s="189"/>
      <c r="E2259" s="189"/>
      <c r="F2259" s="189"/>
      <c r="G2259" s="189"/>
      <c r="H2259" s="189"/>
      <c r="I2259" s="189"/>
      <c r="J2259" s="189"/>
      <c r="K2259" s="189"/>
      <c r="L2259" s="189"/>
    </row>
    <row r="2260" spans="2:12" s="191" customFormat="1" x14ac:dyDescent="0.25">
      <c r="B2260" s="189"/>
      <c r="C2260" s="189"/>
      <c r="D2260" s="189"/>
      <c r="E2260" s="189"/>
      <c r="F2260" s="189"/>
      <c r="G2260" s="189"/>
      <c r="H2260" s="189"/>
      <c r="I2260" s="189"/>
      <c r="J2260" s="189"/>
      <c r="K2260" s="189"/>
      <c r="L2260" s="189"/>
    </row>
    <row r="2261" spans="2:12" s="191" customFormat="1" x14ac:dyDescent="0.25">
      <c r="B2261" s="189"/>
      <c r="C2261" s="189"/>
      <c r="D2261" s="189"/>
      <c r="E2261" s="189"/>
      <c r="F2261" s="189"/>
      <c r="G2261" s="189"/>
      <c r="H2261" s="189"/>
      <c r="I2261" s="189"/>
      <c r="J2261" s="189"/>
      <c r="K2261" s="189"/>
      <c r="L2261" s="189"/>
    </row>
    <row r="2262" spans="2:12" s="191" customFormat="1" x14ac:dyDescent="0.25">
      <c r="B2262" s="189"/>
      <c r="C2262" s="189"/>
      <c r="D2262" s="189"/>
      <c r="E2262" s="189"/>
      <c r="F2262" s="189"/>
      <c r="G2262" s="189"/>
      <c r="H2262" s="189"/>
      <c r="I2262" s="189"/>
      <c r="J2262" s="189"/>
      <c r="K2262" s="189"/>
      <c r="L2262" s="189"/>
    </row>
    <row r="2263" spans="2:12" s="191" customFormat="1" x14ac:dyDescent="0.25">
      <c r="B2263" s="189"/>
      <c r="C2263" s="189"/>
      <c r="D2263" s="189"/>
      <c r="E2263" s="189"/>
      <c r="F2263" s="189"/>
      <c r="G2263" s="189"/>
      <c r="H2263" s="189"/>
      <c r="I2263" s="189"/>
      <c r="J2263" s="189"/>
      <c r="K2263" s="189"/>
      <c r="L2263" s="189"/>
    </row>
    <row r="2264" spans="2:12" s="191" customFormat="1" x14ac:dyDescent="0.25">
      <c r="B2264" s="189"/>
      <c r="C2264" s="189"/>
      <c r="D2264" s="189"/>
      <c r="E2264" s="189"/>
      <c r="F2264" s="189"/>
      <c r="G2264" s="189"/>
      <c r="H2264" s="189"/>
      <c r="I2264" s="189"/>
      <c r="J2264" s="189"/>
      <c r="K2264" s="189"/>
      <c r="L2264" s="189"/>
    </row>
    <row r="2265" spans="2:12" s="191" customFormat="1" x14ac:dyDescent="0.25">
      <c r="B2265" s="189"/>
      <c r="C2265" s="189"/>
      <c r="D2265" s="189"/>
      <c r="E2265" s="189"/>
      <c r="F2265" s="189"/>
      <c r="G2265" s="189"/>
      <c r="H2265" s="189"/>
      <c r="I2265" s="189"/>
      <c r="J2265" s="189"/>
      <c r="K2265" s="189"/>
      <c r="L2265" s="189"/>
    </row>
    <row r="2266" spans="2:12" s="191" customFormat="1" x14ac:dyDescent="0.25">
      <c r="B2266" s="189"/>
      <c r="C2266" s="189"/>
      <c r="D2266" s="189"/>
      <c r="E2266" s="189"/>
      <c r="F2266" s="189"/>
      <c r="G2266" s="189"/>
      <c r="H2266" s="189"/>
      <c r="I2266" s="189"/>
      <c r="J2266" s="189"/>
      <c r="K2266" s="189"/>
      <c r="L2266" s="189"/>
    </row>
    <row r="2267" spans="2:12" s="191" customFormat="1" x14ac:dyDescent="0.25">
      <c r="B2267" s="189"/>
      <c r="C2267" s="189"/>
      <c r="D2267" s="189"/>
      <c r="E2267" s="189"/>
      <c r="F2267" s="189"/>
      <c r="G2267" s="189"/>
      <c r="H2267" s="189"/>
      <c r="I2267" s="189"/>
      <c r="J2267" s="189"/>
      <c r="K2267" s="189"/>
      <c r="L2267" s="189"/>
    </row>
    <row r="2268" spans="2:12" s="191" customFormat="1" x14ac:dyDescent="0.25">
      <c r="B2268" s="189"/>
      <c r="C2268" s="189"/>
      <c r="D2268" s="189"/>
      <c r="E2268" s="189"/>
      <c r="F2268" s="189"/>
      <c r="G2268" s="189"/>
      <c r="H2268" s="189"/>
      <c r="I2268" s="189"/>
      <c r="J2268" s="189"/>
      <c r="K2268" s="189"/>
      <c r="L2268" s="189"/>
    </row>
    <row r="2269" spans="2:12" s="191" customFormat="1" x14ac:dyDescent="0.25">
      <c r="B2269" s="189"/>
      <c r="C2269" s="189"/>
      <c r="D2269" s="189"/>
      <c r="E2269" s="189"/>
      <c r="F2269" s="189"/>
      <c r="G2269" s="189"/>
      <c r="H2269" s="189"/>
      <c r="I2269" s="189"/>
      <c r="J2269" s="189"/>
      <c r="K2269" s="189"/>
      <c r="L2269" s="189"/>
    </row>
    <row r="2270" spans="2:12" s="191" customFormat="1" x14ac:dyDescent="0.25">
      <c r="B2270" s="189"/>
      <c r="C2270" s="189"/>
      <c r="D2270" s="189"/>
      <c r="E2270" s="189"/>
      <c r="F2270" s="189"/>
      <c r="G2270" s="189"/>
      <c r="H2270" s="189"/>
      <c r="I2270" s="189"/>
      <c r="J2270" s="189"/>
      <c r="K2270" s="189"/>
      <c r="L2270" s="189"/>
    </row>
    <row r="2271" spans="2:12" s="191" customFormat="1" x14ac:dyDescent="0.25">
      <c r="B2271" s="189"/>
      <c r="C2271" s="189"/>
      <c r="D2271" s="189"/>
      <c r="E2271" s="189"/>
      <c r="F2271" s="189"/>
      <c r="G2271" s="189"/>
      <c r="H2271" s="189"/>
      <c r="I2271" s="189"/>
      <c r="J2271" s="189"/>
      <c r="K2271" s="189"/>
      <c r="L2271" s="189"/>
    </row>
    <row r="2272" spans="2:12" s="191" customFormat="1" x14ac:dyDescent="0.25">
      <c r="B2272" s="189"/>
      <c r="C2272" s="189"/>
      <c r="D2272" s="189"/>
      <c r="E2272" s="189"/>
      <c r="F2272" s="189"/>
      <c r="G2272" s="189"/>
      <c r="H2272" s="189"/>
      <c r="I2272" s="189"/>
      <c r="J2272" s="189"/>
      <c r="K2272" s="189"/>
      <c r="L2272" s="189"/>
    </row>
    <row r="2273" spans="2:12" s="191" customFormat="1" x14ac:dyDescent="0.25">
      <c r="B2273" s="189"/>
      <c r="C2273" s="189"/>
      <c r="D2273" s="189"/>
      <c r="E2273" s="189"/>
      <c r="F2273" s="189"/>
      <c r="G2273" s="189"/>
      <c r="H2273" s="189"/>
      <c r="I2273" s="189"/>
      <c r="J2273" s="189"/>
      <c r="K2273" s="189"/>
      <c r="L2273" s="189"/>
    </row>
    <row r="2274" spans="2:12" s="191" customFormat="1" x14ac:dyDescent="0.25">
      <c r="B2274" s="189"/>
      <c r="C2274" s="189"/>
      <c r="D2274" s="189"/>
      <c r="E2274" s="189"/>
      <c r="F2274" s="189"/>
      <c r="G2274" s="189"/>
      <c r="H2274" s="189"/>
      <c r="I2274" s="189"/>
      <c r="J2274" s="189"/>
      <c r="K2274" s="189"/>
      <c r="L2274" s="189"/>
    </row>
    <row r="2275" spans="2:12" s="191" customFormat="1" x14ac:dyDescent="0.25">
      <c r="B2275" s="189"/>
      <c r="C2275" s="189"/>
      <c r="D2275" s="189"/>
      <c r="E2275" s="189"/>
      <c r="F2275" s="189"/>
      <c r="G2275" s="189"/>
      <c r="H2275" s="189"/>
      <c r="I2275" s="189"/>
      <c r="J2275" s="189"/>
      <c r="K2275" s="189"/>
      <c r="L2275" s="189"/>
    </row>
    <row r="2276" spans="2:12" s="191" customFormat="1" x14ac:dyDescent="0.25">
      <c r="B2276" s="189"/>
      <c r="C2276" s="189"/>
      <c r="D2276" s="189"/>
      <c r="E2276" s="189"/>
      <c r="F2276" s="189"/>
      <c r="G2276" s="189"/>
      <c r="H2276" s="189"/>
      <c r="I2276" s="189"/>
      <c r="J2276" s="189"/>
      <c r="K2276" s="189"/>
      <c r="L2276" s="189"/>
    </row>
    <row r="2277" spans="2:12" s="191" customFormat="1" x14ac:dyDescent="0.25">
      <c r="B2277" s="189"/>
      <c r="C2277" s="189"/>
      <c r="D2277" s="189"/>
      <c r="E2277" s="189"/>
      <c r="F2277" s="189"/>
      <c r="G2277" s="189"/>
      <c r="H2277" s="189"/>
      <c r="I2277" s="189"/>
      <c r="J2277" s="189"/>
      <c r="K2277" s="189"/>
      <c r="L2277" s="189"/>
    </row>
    <row r="2278" spans="2:12" s="191" customFormat="1" x14ac:dyDescent="0.25">
      <c r="B2278" s="189"/>
      <c r="C2278" s="189"/>
      <c r="D2278" s="189"/>
      <c r="E2278" s="189"/>
      <c r="F2278" s="189"/>
      <c r="G2278" s="189"/>
      <c r="H2278" s="189"/>
      <c r="I2278" s="189"/>
      <c r="J2278" s="189"/>
      <c r="K2278" s="189"/>
      <c r="L2278" s="189"/>
    </row>
    <row r="2279" spans="2:12" s="191" customFormat="1" x14ac:dyDescent="0.25">
      <c r="B2279" s="189"/>
      <c r="C2279" s="189"/>
      <c r="D2279" s="189"/>
      <c r="E2279" s="189"/>
      <c r="F2279" s="189"/>
      <c r="G2279" s="189"/>
      <c r="H2279" s="189"/>
      <c r="I2279" s="189"/>
      <c r="J2279" s="189"/>
      <c r="K2279" s="189"/>
      <c r="L2279" s="189"/>
    </row>
    <row r="2280" spans="2:12" s="191" customFormat="1" x14ac:dyDescent="0.25">
      <c r="B2280" s="189"/>
      <c r="C2280" s="189"/>
      <c r="D2280" s="189"/>
      <c r="E2280" s="189"/>
      <c r="F2280" s="189"/>
      <c r="G2280" s="189"/>
      <c r="H2280" s="189"/>
      <c r="I2280" s="189"/>
      <c r="J2280" s="189"/>
      <c r="K2280" s="189"/>
      <c r="L2280" s="189"/>
    </row>
    <row r="2281" spans="2:12" s="191" customFormat="1" x14ac:dyDescent="0.25">
      <c r="B2281" s="189"/>
      <c r="C2281" s="189"/>
      <c r="D2281" s="189"/>
      <c r="E2281" s="189"/>
      <c r="F2281" s="189"/>
      <c r="G2281" s="189"/>
      <c r="H2281" s="189"/>
      <c r="I2281" s="189"/>
      <c r="J2281" s="189"/>
      <c r="K2281" s="189"/>
      <c r="L2281" s="189"/>
    </row>
    <row r="2282" spans="2:12" s="191" customFormat="1" x14ac:dyDescent="0.25">
      <c r="B2282" s="189"/>
      <c r="C2282" s="189"/>
      <c r="D2282" s="189"/>
      <c r="E2282" s="189"/>
      <c r="F2282" s="189"/>
      <c r="G2282" s="189"/>
      <c r="H2282" s="189"/>
      <c r="I2282" s="189"/>
      <c r="J2282" s="189"/>
      <c r="K2282" s="189"/>
      <c r="L2282" s="189"/>
    </row>
    <row r="2283" spans="2:12" s="191" customFormat="1" x14ac:dyDescent="0.25">
      <c r="B2283" s="189"/>
      <c r="C2283" s="189"/>
      <c r="D2283" s="189"/>
      <c r="E2283" s="189"/>
      <c r="F2283" s="189"/>
      <c r="G2283" s="189"/>
      <c r="H2283" s="189"/>
      <c r="I2283" s="189"/>
      <c r="J2283" s="189"/>
      <c r="K2283" s="189"/>
      <c r="L2283" s="189"/>
    </row>
    <row r="2284" spans="2:12" s="191" customFormat="1" x14ac:dyDescent="0.25">
      <c r="B2284" s="189"/>
      <c r="C2284" s="189"/>
      <c r="D2284" s="189"/>
      <c r="E2284" s="189"/>
      <c r="F2284" s="189"/>
      <c r="G2284" s="189"/>
      <c r="H2284" s="189"/>
      <c r="I2284" s="189"/>
      <c r="J2284" s="189"/>
      <c r="K2284" s="189"/>
      <c r="L2284" s="189"/>
    </row>
    <row r="2285" spans="2:12" s="191" customFormat="1" x14ac:dyDescent="0.25">
      <c r="B2285" s="189"/>
      <c r="C2285" s="189"/>
      <c r="D2285" s="189"/>
      <c r="E2285" s="189"/>
      <c r="F2285" s="189"/>
      <c r="G2285" s="189"/>
      <c r="H2285" s="189"/>
      <c r="I2285" s="189"/>
      <c r="J2285" s="189"/>
      <c r="K2285" s="189"/>
      <c r="L2285" s="189"/>
    </row>
    <row r="2286" spans="2:12" s="191" customFormat="1" x14ac:dyDescent="0.25">
      <c r="B2286" s="189"/>
      <c r="C2286" s="189"/>
      <c r="D2286" s="189"/>
      <c r="E2286" s="189"/>
      <c r="F2286" s="189"/>
      <c r="G2286" s="189"/>
      <c r="H2286" s="189"/>
      <c r="I2286" s="189"/>
      <c r="J2286" s="189"/>
      <c r="K2286" s="189"/>
      <c r="L2286" s="189"/>
    </row>
    <row r="2287" spans="2:12" s="191" customFormat="1" x14ac:dyDescent="0.25">
      <c r="B2287" s="189"/>
      <c r="C2287" s="189"/>
      <c r="D2287" s="189"/>
      <c r="E2287" s="189"/>
      <c r="F2287" s="189"/>
      <c r="G2287" s="189"/>
      <c r="H2287" s="189"/>
      <c r="I2287" s="189"/>
      <c r="J2287" s="189"/>
      <c r="K2287" s="189"/>
      <c r="L2287" s="189"/>
    </row>
    <row r="2288" spans="2:12" s="191" customFormat="1" x14ac:dyDescent="0.25">
      <c r="B2288" s="189"/>
      <c r="C2288" s="189"/>
      <c r="D2288" s="189"/>
      <c r="E2288" s="189"/>
      <c r="F2288" s="189"/>
      <c r="G2288" s="189"/>
      <c r="H2288" s="189"/>
      <c r="I2288" s="189"/>
      <c r="J2288" s="189"/>
      <c r="K2288" s="189"/>
      <c r="L2288" s="189"/>
    </row>
    <row r="2289" spans="2:12" s="191" customFormat="1" x14ac:dyDescent="0.25">
      <c r="B2289" s="189"/>
      <c r="C2289" s="189"/>
      <c r="D2289" s="189"/>
      <c r="E2289" s="189"/>
      <c r="F2289" s="189"/>
      <c r="G2289" s="189"/>
      <c r="H2289" s="189"/>
      <c r="I2289" s="189"/>
      <c r="J2289" s="189"/>
      <c r="K2289" s="189"/>
      <c r="L2289" s="189"/>
    </row>
    <row r="2290" spans="2:12" s="191" customFormat="1" x14ac:dyDescent="0.25">
      <c r="B2290" s="189"/>
      <c r="C2290" s="189"/>
      <c r="D2290" s="189"/>
      <c r="E2290" s="189"/>
      <c r="F2290" s="189"/>
      <c r="G2290" s="189"/>
      <c r="H2290" s="189"/>
      <c r="I2290" s="189"/>
      <c r="J2290" s="189"/>
      <c r="K2290" s="189"/>
      <c r="L2290" s="189"/>
    </row>
    <row r="2291" spans="2:12" s="191" customFormat="1" x14ac:dyDescent="0.25">
      <c r="B2291" s="189"/>
      <c r="C2291" s="189"/>
      <c r="D2291" s="189"/>
      <c r="E2291" s="189"/>
      <c r="F2291" s="189"/>
      <c r="G2291" s="189"/>
      <c r="H2291" s="189"/>
      <c r="I2291" s="189"/>
      <c r="J2291" s="189"/>
      <c r="K2291" s="189"/>
      <c r="L2291" s="189"/>
    </row>
    <row r="2292" spans="2:12" s="191" customFormat="1" x14ac:dyDescent="0.25">
      <c r="B2292" s="189"/>
      <c r="C2292" s="189"/>
      <c r="D2292" s="189"/>
      <c r="E2292" s="189"/>
      <c r="F2292" s="189"/>
      <c r="G2292" s="189"/>
      <c r="H2292" s="189"/>
      <c r="I2292" s="189"/>
      <c r="J2292" s="189"/>
      <c r="K2292" s="189"/>
      <c r="L2292" s="189"/>
    </row>
    <row r="2293" spans="2:12" s="191" customFormat="1" x14ac:dyDescent="0.25">
      <c r="B2293" s="189"/>
      <c r="C2293" s="189"/>
      <c r="D2293" s="189"/>
      <c r="E2293" s="189"/>
      <c r="F2293" s="189"/>
      <c r="G2293" s="189"/>
      <c r="H2293" s="189"/>
      <c r="I2293" s="189"/>
      <c r="J2293" s="189"/>
      <c r="K2293" s="189"/>
      <c r="L2293" s="189"/>
    </row>
    <row r="2294" spans="2:12" s="191" customFormat="1" x14ac:dyDescent="0.25">
      <c r="B2294" s="189"/>
      <c r="C2294" s="189"/>
      <c r="D2294" s="189"/>
      <c r="E2294" s="189"/>
      <c r="F2294" s="189"/>
      <c r="G2294" s="189"/>
      <c r="H2294" s="189"/>
      <c r="I2294" s="189"/>
      <c r="J2294" s="189"/>
      <c r="K2294" s="189"/>
      <c r="L2294" s="189"/>
    </row>
    <row r="2295" spans="2:12" s="191" customFormat="1" x14ac:dyDescent="0.25">
      <c r="B2295" s="189"/>
      <c r="C2295" s="189"/>
      <c r="D2295" s="189"/>
      <c r="E2295" s="189"/>
      <c r="F2295" s="189"/>
      <c r="G2295" s="189"/>
      <c r="H2295" s="189"/>
      <c r="I2295" s="189"/>
      <c r="J2295" s="189"/>
      <c r="K2295" s="189"/>
      <c r="L2295" s="189"/>
    </row>
    <row r="2296" spans="2:12" s="191" customFormat="1" x14ac:dyDescent="0.25">
      <c r="B2296" s="189"/>
      <c r="C2296" s="189"/>
      <c r="D2296" s="189"/>
      <c r="E2296" s="189"/>
      <c r="F2296" s="189"/>
      <c r="G2296" s="189"/>
      <c r="H2296" s="189"/>
      <c r="I2296" s="189"/>
      <c r="J2296" s="189"/>
      <c r="K2296" s="189"/>
      <c r="L2296" s="189"/>
    </row>
    <row r="2297" spans="2:12" s="191" customFormat="1" x14ac:dyDescent="0.25">
      <c r="B2297" s="189"/>
      <c r="C2297" s="189"/>
      <c r="D2297" s="189"/>
      <c r="E2297" s="189"/>
      <c r="F2297" s="189"/>
      <c r="G2297" s="189"/>
      <c r="H2297" s="189"/>
      <c r="I2297" s="189"/>
      <c r="J2297" s="189"/>
      <c r="K2297" s="189"/>
      <c r="L2297" s="189"/>
    </row>
    <row r="2298" spans="2:12" s="191" customFormat="1" x14ac:dyDescent="0.25">
      <c r="B2298" s="189"/>
      <c r="C2298" s="189"/>
      <c r="D2298" s="189"/>
      <c r="E2298" s="189"/>
      <c r="F2298" s="189"/>
      <c r="G2298" s="189"/>
      <c r="H2298" s="189"/>
      <c r="I2298" s="189"/>
      <c r="J2298" s="189"/>
      <c r="K2298" s="189"/>
      <c r="L2298" s="189"/>
    </row>
    <row r="2299" spans="2:12" s="191" customFormat="1" x14ac:dyDescent="0.25">
      <c r="B2299" s="189"/>
      <c r="C2299" s="189"/>
      <c r="D2299" s="189"/>
      <c r="E2299" s="189"/>
      <c r="F2299" s="189"/>
      <c r="G2299" s="189"/>
      <c r="H2299" s="189"/>
      <c r="I2299" s="189"/>
      <c r="J2299" s="189"/>
      <c r="K2299" s="189"/>
      <c r="L2299" s="189"/>
    </row>
    <row r="2300" spans="2:12" s="191" customFormat="1" x14ac:dyDescent="0.25">
      <c r="B2300" s="189"/>
      <c r="C2300" s="189"/>
      <c r="D2300" s="189"/>
      <c r="E2300" s="189"/>
      <c r="F2300" s="189"/>
      <c r="G2300" s="189"/>
      <c r="H2300" s="189"/>
      <c r="I2300" s="189"/>
      <c r="J2300" s="189"/>
      <c r="K2300" s="189"/>
      <c r="L2300" s="189"/>
    </row>
    <row r="2301" spans="2:12" s="191" customFormat="1" x14ac:dyDescent="0.25">
      <c r="B2301" s="189"/>
      <c r="C2301" s="189"/>
      <c r="D2301" s="189"/>
      <c r="E2301" s="189"/>
      <c r="F2301" s="189"/>
      <c r="G2301" s="189"/>
      <c r="H2301" s="189"/>
      <c r="I2301" s="189"/>
      <c r="J2301" s="189"/>
      <c r="K2301" s="189"/>
      <c r="L2301" s="189"/>
    </row>
    <row r="2302" spans="2:12" s="191" customFormat="1" x14ac:dyDescent="0.25">
      <c r="B2302" s="189"/>
      <c r="C2302" s="189"/>
      <c r="D2302" s="189"/>
      <c r="E2302" s="189"/>
      <c r="F2302" s="189"/>
      <c r="G2302" s="189"/>
      <c r="H2302" s="189"/>
      <c r="I2302" s="189"/>
      <c r="J2302" s="189"/>
      <c r="K2302" s="189"/>
      <c r="L2302" s="189"/>
    </row>
    <row r="2303" spans="2:12" s="191" customFormat="1" x14ac:dyDescent="0.25">
      <c r="B2303" s="189"/>
      <c r="C2303" s="189"/>
      <c r="D2303" s="189"/>
      <c r="E2303" s="189"/>
      <c r="F2303" s="189"/>
      <c r="G2303" s="189"/>
      <c r="H2303" s="189"/>
      <c r="I2303" s="189"/>
      <c r="J2303" s="189"/>
      <c r="K2303" s="189"/>
      <c r="L2303" s="189"/>
    </row>
    <row r="2304" spans="2:12" s="191" customFormat="1" x14ac:dyDescent="0.25">
      <c r="B2304" s="189"/>
      <c r="C2304" s="189"/>
      <c r="D2304" s="189"/>
      <c r="E2304" s="189"/>
      <c r="F2304" s="189"/>
      <c r="G2304" s="189"/>
      <c r="H2304" s="189"/>
      <c r="I2304" s="189"/>
      <c r="J2304" s="189"/>
      <c r="K2304" s="189"/>
      <c r="L2304" s="189"/>
    </row>
    <row r="2305" spans="2:12" s="191" customFormat="1" x14ac:dyDescent="0.25">
      <c r="B2305" s="189"/>
      <c r="C2305" s="189"/>
      <c r="D2305" s="189"/>
      <c r="E2305" s="189"/>
      <c r="F2305" s="189"/>
      <c r="G2305" s="189"/>
      <c r="H2305" s="189"/>
      <c r="I2305" s="189"/>
      <c r="J2305" s="189"/>
      <c r="K2305" s="189"/>
      <c r="L2305" s="189"/>
    </row>
    <row r="2306" spans="2:12" s="191" customFormat="1" x14ac:dyDescent="0.25">
      <c r="B2306" s="189"/>
      <c r="C2306" s="189"/>
      <c r="D2306" s="189"/>
      <c r="E2306" s="189"/>
      <c r="F2306" s="189"/>
      <c r="G2306" s="189"/>
      <c r="H2306" s="189"/>
      <c r="I2306" s="189"/>
      <c r="J2306" s="189"/>
      <c r="K2306" s="189"/>
      <c r="L2306" s="189"/>
    </row>
    <row r="2307" spans="2:12" s="191" customFormat="1" x14ac:dyDescent="0.25">
      <c r="B2307" s="189"/>
      <c r="C2307" s="189"/>
      <c r="D2307" s="189"/>
      <c r="E2307" s="189"/>
      <c r="F2307" s="189"/>
      <c r="G2307" s="189"/>
      <c r="H2307" s="189"/>
      <c r="I2307" s="189"/>
      <c r="J2307" s="189"/>
      <c r="K2307" s="189"/>
      <c r="L2307" s="189"/>
    </row>
    <row r="2308" spans="2:12" s="191" customFormat="1" x14ac:dyDescent="0.25">
      <c r="B2308" s="189"/>
      <c r="C2308" s="189"/>
      <c r="D2308" s="189"/>
      <c r="E2308" s="189"/>
      <c r="F2308" s="189"/>
      <c r="G2308" s="189"/>
      <c r="H2308" s="189"/>
      <c r="I2308" s="189"/>
      <c r="J2308" s="189"/>
      <c r="K2308" s="189"/>
      <c r="L2308" s="189"/>
    </row>
    <row r="2309" spans="2:12" s="191" customFormat="1" x14ac:dyDescent="0.25">
      <c r="B2309" s="189"/>
      <c r="C2309" s="189"/>
      <c r="D2309" s="189"/>
      <c r="E2309" s="189"/>
      <c r="F2309" s="189"/>
      <c r="G2309" s="189"/>
      <c r="H2309" s="189"/>
      <c r="I2309" s="189"/>
      <c r="J2309" s="189"/>
      <c r="K2309" s="189"/>
      <c r="L2309" s="189"/>
    </row>
    <row r="2310" spans="2:12" s="191" customFormat="1" x14ac:dyDescent="0.25">
      <c r="B2310" s="189"/>
      <c r="C2310" s="189"/>
      <c r="D2310" s="189"/>
      <c r="E2310" s="189"/>
      <c r="F2310" s="189"/>
      <c r="G2310" s="189"/>
      <c r="H2310" s="189"/>
      <c r="I2310" s="189"/>
      <c r="J2310" s="189"/>
      <c r="K2310" s="189"/>
      <c r="L2310" s="189"/>
    </row>
    <row r="2311" spans="2:12" s="191" customFormat="1" x14ac:dyDescent="0.25">
      <c r="B2311" s="189"/>
      <c r="C2311" s="189"/>
      <c r="D2311" s="189"/>
      <c r="E2311" s="189"/>
      <c r="F2311" s="189"/>
      <c r="G2311" s="189"/>
      <c r="H2311" s="189"/>
      <c r="I2311" s="189"/>
      <c r="J2311" s="189"/>
      <c r="K2311" s="189"/>
      <c r="L2311" s="189"/>
    </row>
    <row r="2312" spans="2:12" s="191" customFormat="1" x14ac:dyDescent="0.25">
      <c r="B2312" s="189"/>
      <c r="C2312" s="189"/>
      <c r="D2312" s="189"/>
      <c r="E2312" s="189"/>
      <c r="F2312" s="189"/>
      <c r="G2312" s="189"/>
      <c r="H2312" s="189"/>
      <c r="I2312" s="189"/>
      <c r="J2312" s="189"/>
      <c r="K2312" s="189"/>
      <c r="L2312" s="189"/>
    </row>
    <row r="2313" spans="2:12" s="191" customFormat="1" x14ac:dyDescent="0.25">
      <c r="B2313" s="189"/>
      <c r="C2313" s="189"/>
      <c r="D2313" s="189"/>
      <c r="E2313" s="189"/>
      <c r="F2313" s="189"/>
      <c r="G2313" s="189"/>
      <c r="H2313" s="189"/>
      <c r="I2313" s="189"/>
      <c r="J2313" s="189"/>
      <c r="K2313" s="189"/>
      <c r="L2313" s="189"/>
    </row>
    <row r="2314" spans="2:12" s="191" customFormat="1" x14ac:dyDescent="0.25">
      <c r="B2314" s="189"/>
      <c r="C2314" s="189"/>
      <c r="D2314" s="189"/>
      <c r="E2314" s="189"/>
      <c r="F2314" s="189"/>
      <c r="G2314" s="189"/>
      <c r="H2314" s="189"/>
      <c r="I2314" s="189"/>
      <c r="J2314" s="189"/>
      <c r="K2314" s="189"/>
      <c r="L2314" s="189"/>
    </row>
    <row r="2315" spans="2:12" s="191" customFormat="1" x14ac:dyDescent="0.25">
      <c r="B2315" s="189"/>
      <c r="C2315" s="189"/>
      <c r="D2315" s="189"/>
      <c r="E2315" s="189"/>
      <c r="F2315" s="189"/>
      <c r="G2315" s="189"/>
      <c r="H2315" s="189"/>
      <c r="I2315" s="189"/>
      <c r="J2315" s="189"/>
      <c r="K2315" s="189"/>
      <c r="L2315" s="189"/>
    </row>
    <row r="2316" spans="2:12" s="191" customFormat="1" x14ac:dyDescent="0.25">
      <c r="B2316" s="189"/>
      <c r="C2316" s="189"/>
      <c r="D2316" s="189"/>
      <c r="E2316" s="189"/>
      <c r="F2316" s="189"/>
      <c r="G2316" s="189"/>
      <c r="H2316" s="189"/>
      <c r="I2316" s="189"/>
      <c r="J2316" s="189"/>
      <c r="K2316" s="189"/>
      <c r="L2316" s="189"/>
    </row>
    <row r="2317" spans="2:12" s="191" customFormat="1" x14ac:dyDescent="0.25">
      <c r="B2317" s="189"/>
      <c r="C2317" s="189"/>
      <c r="D2317" s="189"/>
      <c r="E2317" s="189"/>
      <c r="F2317" s="189"/>
      <c r="G2317" s="189"/>
      <c r="H2317" s="189"/>
      <c r="I2317" s="189"/>
      <c r="J2317" s="189"/>
      <c r="K2317" s="189"/>
      <c r="L2317" s="189"/>
    </row>
    <row r="2318" spans="2:12" s="191" customFormat="1" x14ac:dyDescent="0.25">
      <c r="B2318" s="189"/>
      <c r="C2318" s="189"/>
      <c r="D2318" s="189"/>
      <c r="E2318" s="189"/>
      <c r="F2318" s="189"/>
      <c r="G2318" s="189"/>
      <c r="H2318" s="189"/>
      <c r="I2318" s="189"/>
      <c r="J2318" s="189"/>
      <c r="K2318" s="189"/>
      <c r="L2318" s="189"/>
    </row>
    <row r="2319" spans="2:12" s="191" customFormat="1" x14ac:dyDescent="0.25">
      <c r="B2319" s="189"/>
      <c r="C2319" s="189"/>
      <c r="D2319" s="189"/>
      <c r="E2319" s="189"/>
      <c r="F2319" s="189"/>
      <c r="G2319" s="189"/>
      <c r="H2319" s="189"/>
      <c r="I2319" s="189"/>
      <c r="J2319" s="189"/>
      <c r="K2319" s="189"/>
      <c r="L2319" s="189"/>
    </row>
    <row r="2320" spans="2:12" s="191" customFormat="1" x14ac:dyDescent="0.25">
      <c r="B2320" s="189"/>
      <c r="C2320" s="189"/>
      <c r="D2320" s="189"/>
      <c r="E2320" s="189"/>
      <c r="F2320" s="189"/>
      <c r="G2320" s="189"/>
      <c r="H2320" s="189"/>
      <c r="I2320" s="189"/>
      <c r="J2320" s="189"/>
      <c r="K2320" s="189"/>
      <c r="L2320" s="189"/>
    </row>
    <row r="2321" spans="2:12" s="191" customFormat="1" x14ac:dyDescent="0.25">
      <c r="B2321" s="189"/>
      <c r="C2321" s="189"/>
      <c r="D2321" s="189"/>
      <c r="E2321" s="189"/>
      <c r="F2321" s="189"/>
      <c r="G2321" s="189"/>
      <c r="H2321" s="189"/>
      <c r="I2321" s="189"/>
      <c r="J2321" s="189"/>
      <c r="K2321" s="189"/>
      <c r="L2321" s="189"/>
    </row>
    <row r="2322" spans="2:12" s="191" customFormat="1" x14ac:dyDescent="0.25">
      <c r="B2322" s="189"/>
      <c r="C2322" s="189"/>
      <c r="D2322" s="189"/>
      <c r="E2322" s="189"/>
      <c r="F2322" s="189"/>
      <c r="G2322" s="189"/>
      <c r="H2322" s="189"/>
      <c r="I2322" s="189"/>
      <c r="J2322" s="189"/>
      <c r="K2322" s="189"/>
      <c r="L2322" s="189"/>
    </row>
    <row r="2323" spans="2:12" s="191" customFormat="1" x14ac:dyDescent="0.25">
      <c r="B2323" s="189"/>
      <c r="C2323" s="189"/>
      <c r="D2323" s="189"/>
      <c r="E2323" s="189"/>
      <c r="F2323" s="189"/>
      <c r="G2323" s="189"/>
      <c r="H2323" s="189"/>
      <c r="I2323" s="189"/>
      <c r="J2323" s="189"/>
      <c r="K2323" s="189"/>
      <c r="L2323" s="189"/>
    </row>
    <row r="2324" spans="2:12" s="191" customFormat="1" x14ac:dyDescent="0.25">
      <c r="B2324" s="189"/>
      <c r="C2324" s="189"/>
      <c r="D2324" s="189"/>
      <c r="E2324" s="189"/>
      <c r="F2324" s="189"/>
      <c r="G2324" s="189"/>
      <c r="H2324" s="189"/>
      <c r="I2324" s="189"/>
      <c r="J2324" s="189"/>
      <c r="K2324" s="189"/>
      <c r="L2324" s="189"/>
    </row>
    <row r="2325" spans="2:12" s="191" customFormat="1" x14ac:dyDescent="0.25">
      <c r="B2325" s="189"/>
      <c r="C2325" s="189"/>
      <c r="D2325" s="189"/>
      <c r="E2325" s="189"/>
      <c r="F2325" s="189"/>
      <c r="G2325" s="189"/>
      <c r="H2325" s="189"/>
      <c r="I2325" s="189"/>
      <c r="J2325" s="189"/>
      <c r="K2325" s="189"/>
      <c r="L2325" s="189"/>
    </row>
    <row r="2326" spans="2:12" s="191" customFormat="1" x14ac:dyDescent="0.25">
      <c r="B2326" s="189"/>
      <c r="C2326" s="189"/>
      <c r="D2326" s="189"/>
      <c r="E2326" s="189"/>
      <c r="F2326" s="189"/>
      <c r="G2326" s="189"/>
      <c r="H2326" s="189"/>
      <c r="I2326" s="189"/>
      <c r="J2326" s="189"/>
      <c r="K2326" s="189"/>
      <c r="L2326" s="189"/>
    </row>
    <row r="2327" spans="2:12" s="191" customFormat="1" x14ac:dyDescent="0.25">
      <c r="B2327" s="189"/>
      <c r="C2327" s="189"/>
      <c r="D2327" s="189"/>
      <c r="E2327" s="189"/>
      <c r="F2327" s="189"/>
      <c r="G2327" s="189"/>
      <c r="H2327" s="189"/>
      <c r="I2327" s="189"/>
      <c r="J2327" s="189"/>
      <c r="K2327" s="189"/>
      <c r="L2327" s="189"/>
    </row>
    <row r="2328" spans="2:12" s="191" customFormat="1" x14ac:dyDescent="0.25">
      <c r="B2328" s="189"/>
      <c r="C2328" s="189"/>
      <c r="D2328" s="189"/>
      <c r="E2328" s="189"/>
      <c r="F2328" s="189"/>
      <c r="G2328" s="189"/>
      <c r="H2328" s="189"/>
      <c r="I2328" s="189"/>
      <c r="J2328" s="189"/>
      <c r="K2328" s="189"/>
      <c r="L2328" s="189"/>
    </row>
    <row r="2329" spans="2:12" s="191" customFormat="1" x14ac:dyDescent="0.25">
      <c r="B2329" s="189"/>
      <c r="C2329" s="189"/>
      <c r="D2329" s="189"/>
      <c r="E2329" s="189"/>
      <c r="F2329" s="189"/>
      <c r="G2329" s="189"/>
      <c r="H2329" s="189"/>
      <c r="I2329" s="189"/>
      <c r="J2329" s="189"/>
      <c r="K2329" s="189"/>
      <c r="L2329" s="189"/>
    </row>
    <row r="2330" spans="2:12" s="191" customFormat="1" x14ac:dyDescent="0.25">
      <c r="B2330" s="189"/>
      <c r="C2330" s="189"/>
      <c r="D2330" s="189"/>
      <c r="E2330" s="189"/>
      <c r="F2330" s="189"/>
      <c r="G2330" s="189"/>
      <c r="H2330" s="189"/>
      <c r="I2330" s="189"/>
      <c r="J2330" s="189"/>
      <c r="K2330" s="189"/>
      <c r="L2330" s="189"/>
    </row>
    <row r="2331" spans="2:12" s="191" customFormat="1" x14ac:dyDescent="0.25">
      <c r="B2331" s="189"/>
      <c r="C2331" s="189"/>
      <c r="D2331" s="189"/>
      <c r="E2331" s="189"/>
      <c r="F2331" s="189"/>
      <c r="G2331" s="189"/>
      <c r="H2331" s="189"/>
      <c r="I2331" s="189"/>
      <c r="J2331" s="189"/>
      <c r="K2331" s="189"/>
      <c r="L2331" s="189"/>
    </row>
    <row r="2332" spans="2:12" s="191" customFormat="1" x14ac:dyDescent="0.25">
      <c r="B2332" s="189"/>
      <c r="C2332" s="189"/>
      <c r="D2332" s="189"/>
      <c r="E2332" s="189"/>
      <c r="F2332" s="189"/>
      <c r="G2332" s="189"/>
      <c r="H2332" s="189"/>
      <c r="I2332" s="189"/>
      <c r="J2332" s="189"/>
      <c r="K2332" s="189"/>
      <c r="L2332" s="189"/>
    </row>
    <row r="2333" spans="2:12" s="191" customFormat="1" x14ac:dyDescent="0.25">
      <c r="B2333" s="189"/>
      <c r="C2333" s="189"/>
      <c r="D2333" s="189"/>
      <c r="E2333" s="189"/>
      <c r="F2333" s="189"/>
      <c r="G2333" s="189"/>
      <c r="H2333" s="189"/>
      <c r="I2333" s="189"/>
      <c r="J2333" s="189"/>
      <c r="K2333" s="189"/>
      <c r="L2333" s="189"/>
    </row>
    <row r="2334" spans="2:12" s="191" customFormat="1" x14ac:dyDescent="0.25">
      <c r="B2334" s="189"/>
      <c r="C2334" s="189"/>
      <c r="D2334" s="189"/>
      <c r="E2334" s="189"/>
      <c r="F2334" s="189"/>
      <c r="G2334" s="189"/>
      <c r="H2334" s="189"/>
      <c r="I2334" s="189"/>
      <c r="J2334" s="189"/>
      <c r="K2334" s="189"/>
      <c r="L2334" s="189"/>
    </row>
    <row r="2335" spans="2:12" s="191" customFormat="1" x14ac:dyDescent="0.25">
      <c r="B2335" s="189"/>
      <c r="C2335" s="189"/>
      <c r="D2335" s="189"/>
      <c r="E2335" s="189"/>
      <c r="F2335" s="189"/>
      <c r="G2335" s="189"/>
      <c r="H2335" s="189"/>
      <c r="I2335" s="189"/>
      <c r="J2335" s="189"/>
      <c r="K2335" s="189"/>
      <c r="L2335" s="189"/>
    </row>
    <row r="2336" spans="2:12" s="191" customFormat="1" x14ac:dyDescent="0.25">
      <c r="B2336" s="189"/>
      <c r="C2336" s="189"/>
      <c r="D2336" s="189"/>
      <c r="E2336" s="189"/>
      <c r="F2336" s="189"/>
      <c r="G2336" s="189"/>
      <c r="H2336" s="189"/>
      <c r="I2336" s="189"/>
      <c r="J2336" s="189"/>
      <c r="K2336" s="189"/>
      <c r="L2336" s="189"/>
    </row>
    <row r="2337" spans="2:12" s="191" customFormat="1" x14ac:dyDescent="0.25">
      <c r="B2337" s="189"/>
      <c r="C2337" s="189"/>
      <c r="D2337" s="189"/>
      <c r="E2337" s="189"/>
      <c r="F2337" s="189"/>
      <c r="G2337" s="189"/>
      <c r="H2337" s="189"/>
      <c r="I2337" s="189"/>
      <c r="J2337" s="189"/>
      <c r="K2337" s="189"/>
      <c r="L2337" s="189"/>
    </row>
    <row r="2338" spans="2:12" s="191" customFormat="1" x14ac:dyDescent="0.25">
      <c r="B2338" s="189"/>
      <c r="C2338" s="189"/>
      <c r="D2338" s="189"/>
      <c r="E2338" s="189"/>
      <c r="F2338" s="189"/>
      <c r="G2338" s="189"/>
      <c r="H2338" s="189"/>
      <c r="I2338" s="189"/>
      <c r="J2338" s="189"/>
      <c r="K2338" s="189"/>
      <c r="L2338" s="189"/>
    </row>
    <row r="2339" spans="2:12" s="191" customFormat="1" x14ac:dyDescent="0.25">
      <c r="B2339" s="189"/>
      <c r="C2339" s="189"/>
      <c r="D2339" s="189"/>
      <c r="E2339" s="189"/>
      <c r="F2339" s="189"/>
      <c r="G2339" s="189"/>
      <c r="H2339" s="189"/>
      <c r="I2339" s="189"/>
      <c r="J2339" s="189"/>
      <c r="K2339" s="189"/>
      <c r="L2339" s="189"/>
    </row>
    <row r="2340" spans="2:12" s="191" customFormat="1" x14ac:dyDescent="0.25">
      <c r="B2340" s="189"/>
      <c r="C2340" s="189"/>
      <c r="D2340" s="189"/>
      <c r="E2340" s="189"/>
      <c r="F2340" s="189"/>
      <c r="G2340" s="189"/>
      <c r="H2340" s="189"/>
      <c r="I2340" s="189"/>
      <c r="J2340" s="189"/>
      <c r="K2340" s="189"/>
      <c r="L2340" s="189"/>
    </row>
    <row r="2341" spans="2:12" s="191" customFormat="1" x14ac:dyDescent="0.25">
      <c r="B2341" s="189"/>
      <c r="C2341" s="189"/>
      <c r="D2341" s="189"/>
      <c r="E2341" s="189"/>
      <c r="F2341" s="189"/>
      <c r="G2341" s="189"/>
      <c r="H2341" s="189"/>
      <c r="I2341" s="189"/>
      <c r="J2341" s="189"/>
      <c r="K2341" s="189"/>
      <c r="L2341" s="189"/>
    </row>
    <row r="2342" spans="2:12" s="191" customFormat="1" x14ac:dyDescent="0.25">
      <c r="B2342" s="189"/>
      <c r="C2342" s="189"/>
      <c r="D2342" s="189"/>
      <c r="E2342" s="189"/>
      <c r="F2342" s="189"/>
      <c r="G2342" s="189"/>
      <c r="H2342" s="189"/>
      <c r="I2342" s="189"/>
      <c r="J2342" s="189"/>
      <c r="K2342" s="189"/>
      <c r="L2342" s="189"/>
    </row>
    <row r="2343" spans="2:12" s="191" customFormat="1" x14ac:dyDescent="0.25">
      <c r="B2343" s="189"/>
      <c r="C2343" s="189"/>
      <c r="D2343" s="189"/>
      <c r="E2343" s="189"/>
      <c r="F2343" s="189"/>
      <c r="G2343" s="189"/>
      <c r="H2343" s="189"/>
      <c r="I2343" s="189"/>
      <c r="J2343" s="189"/>
      <c r="K2343" s="189"/>
      <c r="L2343" s="189"/>
    </row>
    <row r="2344" spans="2:12" s="191" customFormat="1" x14ac:dyDescent="0.25">
      <c r="B2344" s="189"/>
      <c r="C2344" s="189"/>
      <c r="D2344" s="189"/>
      <c r="E2344" s="189"/>
      <c r="F2344" s="189"/>
      <c r="G2344" s="189"/>
      <c r="H2344" s="189"/>
      <c r="I2344" s="189"/>
      <c r="J2344" s="189"/>
      <c r="K2344" s="189"/>
      <c r="L2344" s="189"/>
    </row>
    <row r="2345" spans="2:12" s="191" customFormat="1" x14ac:dyDescent="0.25">
      <c r="B2345" s="189"/>
      <c r="C2345" s="189"/>
      <c r="D2345" s="189"/>
      <c r="E2345" s="189"/>
      <c r="F2345" s="189"/>
      <c r="G2345" s="189"/>
      <c r="H2345" s="189"/>
      <c r="I2345" s="189"/>
      <c r="J2345" s="189"/>
      <c r="K2345" s="189"/>
      <c r="L2345" s="189"/>
    </row>
    <row r="2346" spans="2:12" s="191" customFormat="1" x14ac:dyDescent="0.25">
      <c r="B2346" s="189"/>
      <c r="C2346" s="189"/>
      <c r="D2346" s="189"/>
      <c r="E2346" s="189"/>
      <c r="F2346" s="189"/>
      <c r="G2346" s="189"/>
      <c r="H2346" s="189"/>
      <c r="I2346" s="189"/>
      <c r="J2346" s="189"/>
      <c r="K2346" s="189"/>
      <c r="L2346" s="189"/>
    </row>
    <row r="2347" spans="2:12" s="191" customFormat="1" x14ac:dyDescent="0.25">
      <c r="B2347" s="189"/>
      <c r="C2347" s="189"/>
      <c r="D2347" s="189"/>
      <c r="E2347" s="189"/>
      <c r="F2347" s="189"/>
      <c r="G2347" s="189"/>
      <c r="H2347" s="189"/>
      <c r="I2347" s="189"/>
      <c r="J2347" s="189"/>
      <c r="K2347" s="189"/>
      <c r="L2347" s="189"/>
    </row>
    <row r="2348" spans="2:12" s="191" customFormat="1" x14ac:dyDescent="0.25">
      <c r="B2348" s="189"/>
      <c r="C2348" s="189"/>
      <c r="D2348" s="189"/>
      <c r="E2348" s="189"/>
      <c r="F2348" s="189"/>
      <c r="G2348" s="189"/>
      <c r="H2348" s="189"/>
      <c r="I2348" s="189"/>
      <c r="J2348" s="189"/>
      <c r="K2348" s="189"/>
      <c r="L2348" s="189"/>
    </row>
    <row r="2349" spans="2:12" s="191" customFormat="1" x14ac:dyDescent="0.25">
      <c r="B2349" s="189"/>
      <c r="C2349" s="189"/>
      <c r="D2349" s="189"/>
      <c r="E2349" s="189"/>
      <c r="F2349" s="189"/>
      <c r="G2349" s="189"/>
      <c r="H2349" s="189"/>
      <c r="I2349" s="189"/>
      <c r="J2349" s="189"/>
      <c r="K2349" s="189"/>
      <c r="L2349" s="189"/>
    </row>
    <row r="2350" spans="2:12" s="191" customFormat="1" x14ac:dyDescent="0.25">
      <c r="B2350" s="189"/>
      <c r="C2350" s="189"/>
      <c r="D2350" s="189"/>
      <c r="E2350" s="189"/>
      <c r="F2350" s="189"/>
      <c r="G2350" s="189"/>
      <c r="H2350" s="189"/>
      <c r="I2350" s="189"/>
      <c r="J2350" s="189"/>
      <c r="K2350" s="189"/>
      <c r="L2350" s="189"/>
    </row>
    <row r="2351" spans="2:12" s="191" customFormat="1" x14ac:dyDescent="0.25">
      <c r="B2351" s="189"/>
      <c r="C2351" s="189"/>
      <c r="D2351" s="189"/>
      <c r="E2351" s="189"/>
      <c r="F2351" s="189"/>
      <c r="G2351" s="189"/>
      <c r="H2351" s="189"/>
      <c r="I2351" s="189"/>
      <c r="J2351" s="189"/>
      <c r="K2351" s="189"/>
      <c r="L2351" s="189"/>
    </row>
    <row r="2352" spans="2:12" s="191" customFormat="1" x14ac:dyDescent="0.25">
      <c r="B2352" s="189"/>
      <c r="C2352" s="189"/>
      <c r="D2352" s="189"/>
      <c r="E2352" s="189"/>
      <c r="F2352" s="189"/>
      <c r="G2352" s="189"/>
      <c r="H2352" s="189"/>
      <c r="I2352" s="189"/>
      <c r="J2352" s="189"/>
      <c r="K2352" s="189"/>
      <c r="L2352" s="189"/>
    </row>
    <row r="2353" spans="2:12" s="191" customFormat="1" x14ac:dyDescent="0.25">
      <c r="B2353" s="189"/>
      <c r="C2353" s="189"/>
      <c r="D2353" s="189"/>
      <c r="E2353" s="189"/>
      <c r="F2353" s="189"/>
      <c r="G2353" s="189"/>
      <c r="H2353" s="189"/>
      <c r="I2353" s="189"/>
      <c r="J2353" s="189"/>
      <c r="K2353" s="189"/>
      <c r="L2353" s="189"/>
    </row>
    <row r="2354" spans="2:12" s="191" customFormat="1" x14ac:dyDescent="0.25">
      <c r="B2354" s="189"/>
      <c r="C2354" s="189"/>
      <c r="D2354" s="189"/>
      <c r="E2354" s="189"/>
      <c r="F2354" s="189"/>
      <c r="G2354" s="189"/>
      <c r="H2354" s="189"/>
      <c r="I2354" s="189"/>
      <c r="J2354" s="189"/>
      <c r="K2354" s="189"/>
      <c r="L2354" s="189"/>
    </row>
    <row r="2355" spans="2:12" s="191" customFormat="1" x14ac:dyDescent="0.25">
      <c r="B2355" s="189"/>
      <c r="C2355" s="189"/>
      <c r="D2355" s="189"/>
      <c r="E2355" s="189"/>
      <c r="F2355" s="189"/>
      <c r="G2355" s="189"/>
      <c r="H2355" s="189"/>
      <c r="I2355" s="189"/>
      <c r="J2355" s="189"/>
      <c r="K2355" s="189"/>
      <c r="L2355" s="189"/>
    </row>
    <row r="2356" spans="2:12" s="191" customFormat="1" x14ac:dyDescent="0.25">
      <c r="B2356" s="189"/>
      <c r="C2356" s="189"/>
      <c r="D2356" s="189"/>
      <c r="E2356" s="189"/>
      <c r="F2356" s="189"/>
      <c r="G2356" s="189"/>
      <c r="H2356" s="189"/>
      <c r="I2356" s="189"/>
      <c r="J2356" s="189"/>
      <c r="K2356" s="189"/>
      <c r="L2356" s="189"/>
    </row>
    <row r="2357" spans="2:12" s="191" customFormat="1" x14ac:dyDescent="0.25">
      <c r="B2357" s="189"/>
      <c r="C2357" s="189"/>
      <c r="D2357" s="189"/>
      <c r="E2357" s="189"/>
      <c r="F2357" s="189"/>
      <c r="G2357" s="189"/>
      <c r="H2357" s="189"/>
      <c r="I2357" s="189"/>
      <c r="J2357" s="189"/>
      <c r="K2357" s="189"/>
      <c r="L2357" s="189"/>
    </row>
    <row r="2358" spans="2:12" s="191" customFormat="1" x14ac:dyDescent="0.25">
      <c r="B2358" s="189"/>
      <c r="C2358" s="189"/>
      <c r="D2358" s="189"/>
      <c r="E2358" s="189"/>
      <c r="F2358" s="189"/>
      <c r="G2358" s="189"/>
      <c r="H2358" s="189"/>
      <c r="I2358" s="189"/>
      <c r="J2358" s="189"/>
      <c r="K2358" s="189"/>
      <c r="L2358" s="189"/>
    </row>
    <row r="2359" spans="2:12" s="191" customFormat="1" x14ac:dyDescent="0.25">
      <c r="B2359" s="189"/>
      <c r="C2359" s="189"/>
      <c r="D2359" s="189"/>
      <c r="E2359" s="189"/>
      <c r="F2359" s="189"/>
      <c r="G2359" s="189"/>
      <c r="H2359" s="189"/>
      <c r="I2359" s="189"/>
      <c r="J2359" s="189"/>
      <c r="K2359" s="189"/>
      <c r="L2359" s="189"/>
    </row>
    <row r="2360" spans="2:12" s="191" customFormat="1" x14ac:dyDescent="0.25">
      <c r="B2360" s="189"/>
      <c r="C2360" s="189"/>
      <c r="D2360" s="189"/>
      <c r="E2360" s="189"/>
      <c r="F2360" s="189"/>
      <c r="G2360" s="189"/>
      <c r="H2360" s="189"/>
      <c r="I2360" s="189"/>
      <c r="J2360" s="189"/>
      <c r="K2360" s="189"/>
      <c r="L2360" s="189"/>
    </row>
    <row r="2361" spans="2:12" s="191" customFormat="1" x14ac:dyDescent="0.25">
      <c r="B2361" s="189"/>
      <c r="C2361" s="189"/>
      <c r="D2361" s="189"/>
      <c r="E2361" s="189"/>
      <c r="F2361" s="189"/>
      <c r="G2361" s="189"/>
      <c r="H2361" s="189"/>
      <c r="I2361" s="189"/>
      <c r="J2361" s="189"/>
      <c r="K2361" s="189"/>
      <c r="L2361" s="189"/>
    </row>
    <row r="2362" spans="2:12" s="191" customFormat="1" x14ac:dyDescent="0.25">
      <c r="B2362" s="189"/>
      <c r="C2362" s="189"/>
      <c r="D2362" s="189"/>
      <c r="E2362" s="189"/>
      <c r="F2362" s="189"/>
      <c r="G2362" s="189"/>
      <c r="H2362" s="189"/>
      <c r="I2362" s="189"/>
      <c r="J2362" s="189"/>
      <c r="K2362" s="189"/>
      <c r="L2362" s="189"/>
    </row>
    <row r="2363" spans="2:12" s="191" customFormat="1" x14ac:dyDescent="0.25">
      <c r="B2363" s="189"/>
      <c r="C2363" s="189"/>
      <c r="D2363" s="189"/>
      <c r="E2363" s="189"/>
      <c r="F2363" s="189"/>
      <c r="G2363" s="189"/>
      <c r="H2363" s="189"/>
      <c r="I2363" s="189"/>
      <c r="J2363" s="189"/>
      <c r="K2363" s="189"/>
      <c r="L2363" s="189"/>
    </row>
    <row r="2364" spans="2:12" s="191" customFormat="1" x14ac:dyDescent="0.25">
      <c r="B2364" s="189"/>
      <c r="C2364" s="189"/>
      <c r="D2364" s="189"/>
      <c r="E2364" s="189"/>
      <c r="F2364" s="189"/>
      <c r="G2364" s="189"/>
      <c r="H2364" s="189"/>
      <c r="I2364" s="189"/>
      <c r="J2364" s="189"/>
      <c r="K2364" s="189"/>
      <c r="L2364" s="189"/>
    </row>
    <row r="2365" spans="2:12" s="191" customFormat="1" x14ac:dyDescent="0.25">
      <c r="B2365" s="189"/>
      <c r="C2365" s="189"/>
      <c r="D2365" s="189"/>
      <c r="E2365" s="189"/>
      <c r="F2365" s="189"/>
      <c r="G2365" s="189"/>
      <c r="H2365" s="189"/>
      <c r="I2365" s="189"/>
      <c r="J2365" s="189"/>
      <c r="K2365" s="189"/>
      <c r="L2365" s="189"/>
    </row>
    <row r="2366" spans="2:12" s="191" customFormat="1" x14ac:dyDescent="0.25">
      <c r="B2366" s="189"/>
      <c r="C2366" s="189"/>
      <c r="D2366" s="189"/>
      <c r="E2366" s="189"/>
      <c r="F2366" s="189"/>
      <c r="G2366" s="189"/>
      <c r="H2366" s="189"/>
      <c r="I2366" s="189"/>
      <c r="J2366" s="189"/>
      <c r="K2366" s="189"/>
      <c r="L2366" s="189"/>
    </row>
    <row r="2367" spans="2:12" s="191" customFormat="1" x14ac:dyDescent="0.25">
      <c r="B2367" s="189"/>
      <c r="C2367" s="189"/>
      <c r="D2367" s="189"/>
      <c r="E2367" s="189"/>
      <c r="F2367" s="189"/>
      <c r="G2367" s="189"/>
      <c r="H2367" s="189"/>
      <c r="I2367" s="189"/>
      <c r="J2367" s="189"/>
      <c r="K2367" s="189"/>
      <c r="L2367" s="189"/>
    </row>
    <row r="2368" spans="2:12" s="191" customFormat="1" x14ac:dyDescent="0.25">
      <c r="B2368" s="189"/>
      <c r="C2368" s="189"/>
      <c r="D2368" s="189"/>
      <c r="E2368" s="189"/>
      <c r="F2368" s="189"/>
      <c r="G2368" s="189"/>
      <c r="H2368" s="189"/>
      <c r="I2368" s="189"/>
      <c r="J2368" s="189"/>
      <c r="K2368" s="189"/>
      <c r="L2368" s="189"/>
    </row>
    <row r="2369" spans="2:12" s="191" customFormat="1" x14ac:dyDescent="0.25">
      <c r="B2369" s="189"/>
      <c r="C2369" s="189"/>
      <c r="D2369" s="189"/>
      <c r="E2369" s="189"/>
      <c r="F2369" s="189"/>
      <c r="G2369" s="189"/>
      <c r="H2369" s="189"/>
      <c r="I2369" s="189"/>
      <c r="J2369" s="189"/>
      <c r="K2369" s="189"/>
      <c r="L2369" s="189"/>
    </row>
    <row r="2370" spans="2:12" s="191" customFormat="1" x14ac:dyDescent="0.25">
      <c r="B2370" s="189"/>
      <c r="C2370" s="189"/>
      <c r="D2370" s="189"/>
      <c r="E2370" s="189"/>
      <c r="F2370" s="189"/>
      <c r="G2370" s="189"/>
      <c r="H2370" s="189"/>
      <c r="I2370" s="189"/>
      <c r="J2370" s="189"/>
      <c r="K2370" s="189"/>
      <c r="L2370" s="189"/>
    </row>
    <row r="2371" spans="2:12" s="191" customFormat="1" x14ac:dyDescent="0.25">
      <c r="B2371" s="189"/>
      <c r="C2371" s="189"/>
      <c r="D2371" s="189"/>
      <c r="E2371" s="189"/>
      <c r="F2371" s="189"/>
      <c r="G2371" s="189"/>
      <c r="H2371" s="189"/>
      <c r="I2371" s="189"/>
      <c r="J2371" s="189"/>
      <c r="K2371" s="189"/>
      <c r="L2371" s="189"/>
    </row>
    <row r="2372" spans="2:12" s="191" customFormat="1" x14ac:dyDescent="0.25">
      <c r="B2372" s="189"/>
      <c r="C2372" s="189"/>
      <c r="D2372" s="189"/>
      <c r="E2372" s="189"/>
      <c r="F2372" s="189"/>
      <c r="G2372" s="189"/>
      <c r="H2372" s="189"/>
      <c r="I2372" s="189"/>
      <c r="J2372" s="189"/>
      <c r="K2372" s="189"/>
      <c r="L2372" s="189"/>
    </row>
    <row r="2373" spans="2:12" s="191" customFormat="1" x14ac:dyDescent="0.25">
      <c r="B2373" s="189"/>
      <c r="C2373" s="189"/>
      <c r="D2373" s="189"/>
      <c r="E2373" s="189"/>
      <c r="F2373" s="189"/>
      <c r="G2373" s="189"/>
      <c r="H2373" s="189"/>
      <c r="I2373" s="189"/>
      <c r="J2373" s="189"/>
      <c r="K2373" s="189"/>
      <c r="L2373" s="189"/>
    </row>
    <row r="2374" spans="2:12" s="191" customFormat="1" x14ac:dyDescent="0.25">
      <c r="B2374" s="189"/>
      <c r="C2374" s="189"/>
      <c r="D2374" s="189"/>
      <c r="E2374" s="189"/>
      <c r="F2374" s="189"/>
      <c r="G2374" s="189"/>
      <c r="H2374" s="189"/>
      <c r="I2374" s="189"/>
      <c r="J2374" s="189"/>
      <c r="K2374" s="189"/>
      <c r="L2374" s="189"/>
    </row>
    <row r="2375" spans="2:12" s="191" customFormat="1" x14ac:dyDescent="0.25">
      <c r="B2375" s="189"/>
      <c r="C2375" s="189"/>
      <c r="D2375" s="189"/>
      <c r="E2375" s="189"/>
      <c r="F2375" s="189"/>
      <c r="G2375" s="189"/>
      <c r="H2375" s="189"/>
      <c r="I2375" s="189"/>
      <c r="J2375" s="189"/>
      <c r="K2375" s="189"/>
      <c r="L2375" s="189"/>
    </row>
    <row r="2376" spans="2:12" s="191" customFormat="1" x14ac:dyDescent="0.25">
      <c r="B2376" s="189"/>
      <c r="C2376" s="189"/>
      <c r="D2376" s="189"/>
      <c r="E2376" s="189"/>
      <c r="F2376" s="189"/>
      <c r="G2376" s="189"/>
      <c r="H2376" s="189"/>
      <c r="I2376" s="189"/>
      <c r="J2376" s="189"/>
      <c r="K2376" s="189"/>
      <c r="L2376" s="189"/>
    </row>
    <row r="2377" spans="2:12" s="191" customFormat="1" x14ac:dyDescent="0.25">
      <c r="B2377" s="189"/>
      <c r="C2377" s="189"/>
      <c r="D2377" s="189"/>
      <c r="E2377" s="189"/>
      <c r="F2377" s="189"/>
      <c r="G2377" s="189"/>
      <c r="H2377" s="189"/>
      <c r="I2377" s="189"/>
      <c r="J2377" s="189"/>
      <c r="K2377" s="189"/>
      <c r="L2377" s="189"/>
    </row>
    <row r="2378" spans="2:12" s="191" customFormat="1" x14ac:dyDescent="0.25">
      <c r="B2378" s="189"/>
      <c r="C2378" s="189"/>
      <c r="D2378" s="189"/>
      <c r="E2378" s="189"/>
      <c r="F2378" s="189"/>
      <c r="G2378" s="189"/>
      <c r="H2378" s="189"/>
      <c r="I2378" s="189"/>
      <c r="J2378" s="189"/>
      <c r="K2378" s="189"/>
      <c r="L2378" s="189"/>
    </row>
    <row r="2379" spans="2:12" s="191" customFormat="1" x14ac:dyDescent="0.25">
      <c r="B2379" s="189"/>
      <c r="C2379" s="189"/>
      <c r="D2379" s="189"/>
      <c r="E2379" s="189"/>
      <c r="F2379" s="189"/>
      <c r="G2379" s="189"/>
      <c r="H2379" s="189"/>
      <c r="I2379" s="189"/>
      <c r="J2379" s="189"/>
      <c r="K2379" s="189"/>
      <c r="L2379" s="189"/>
    </row>
    <row r="2380" spans="2:12" s="191" customFormat="1" x14ac:dyDescent="0.25">
      <c r="B2380" s="189"/>
      <c r="C2380" s="189"/>
      <c r="D2380" s="189"/>
      <c r="E2380" s="189"/>
      <c r="F2380" s="189"/>
      <c r="G2380" s="189"/>
      <c r="H2380" s="189"/>
      <c r="I2380" s="189"/>
      <c r="J2380" s="189"/>
      <c r="K2380" s="189"/>
      <c r="L2380" s="189"/>
    </row>
    <row r="2381" spans="2:12" s="191" customFormat="1" x14ac:dyDescent="0.25">
      <c r="B2381" s="189"/>
      <c r="C2381" s="189"/>
      <c r="D2381" s="189"/>
      <c r="E2381" s="189"/>
      <c r="F2381" s="189"/>
      <c r="G2381" s="189"/>
      <c r="H2381" s="189"/>
      <c r="I2381" s="189"/>
      <c r="J2381" s="189"/>
      <c r="K2381" s="189"/>
      <c r="L2381" s="189"/>
    </row>
    <row r="2382" spans="2:12" s="191" customFormat="1" x14ac:dyDescent="0.25">
      <c r="B2382" s="189"/>
      <c r="C2382" s="189"/>
      <c r="D2382" s="189"/>
      <c r="E2382" s="189"/>
      <c r="F2382" s="189"/>
      <c r="G2382" s="189"/>
      <c r="H2382" s="189"/>
      <c r="I2382" s="189"/>
      <c r="J2382" s="189"/>
      <c r="K2382" s="189"/>
      <c r="L2382" s="189"/>
    </row>
    <row r="2383" spans="2:12" s="191" customFormat="1" x14ac:dyDescent="0.25">
      <c r="B2383" s="189"/>
      <c r="C2383" s="189"/>
      <c r="D2383" s="189"/>
      <c r="E2383" s="189"/>
      <c r="F2383" s="189"/>
      <c r="G2383" s="189"/>
      <c r="H2383" s="189"/>
      <c r="I2383" s="189"/>
      <c r="J2383" s="189"/>
      <c r="K2383" s="189"/>
      <c r="L2383" s="189"/>
    </row>
    <row r="2384" spans="2:12" s="191" customFormat="1" x14ac:dyDescent="0.25">
      <c r="B2384" s="189"/>
      <c r="C2384" s="189"/>
      <c r="D2384" s="189"/>
      <c r="E2384" s="189"/>
      <c r="F2384" s="189"/>
      <c r="G2384" s="189"/>
      <c r="H2384" s="189"/>
      <c r="I2384" s="189"/>
      <c r="J2384" s="189"/>
      <c r="K2384" s="189"/>
      <c r="L2384" s="189"/>
    </row>
    <row r="2385" spans="2:12" s="191" customFormat="1" x14ac:dyDescent="0.25">
      <c r="B2385" s="189"/>
      <c r="C2385" s="189"/>
      <c r="D2385" s="189"/>
      <c r="E2385" s="189"/>
      <c r="F2385" s="189"/>
      <c r="G2385" s="189"/>
      <c r="H2385" s="189"/>
      <c r="I2385" s="189"/>
      <c r="J2385" s="189"/>
      <c r="K2385" s="189"/>
      <c r="L2385" s="189"/>
    </row>
    <row r="2386" spans="2:12" s="191" customFormat="1" x14ac:dyDescent="0.25">
      <c r="B2386" s="189"/>
      <c r="C2386" s="189"/>
      <c r="D2386" s="189"/>
      <c r="E2386" s="189"/>
      <c r="F2386" s="189"/>
      <c r="G2386" s="189"/>
      <c r="H2386" s="189"/>
      <c r="I2386" s="189"/>
      <c r="J2386" s="189"/>
      <c r="K2386" s="189"/>
      <c r="L2386" s="189"/>
    </row>
    <row r="2387" spans="2:12" s="191" customFormat="1" x14ac:dyDescent="0.25">
      <c r="B2387" s="189"/>
      <c r="C2387" s="189"/>
      <c r="D2387" s="189"/>
      <c r="E2387" s="189"/>
      <c r="F2387" s="189"/>
      <c r="G2387" s="189"/>
      <c r="H2387" s="189"/>
      <c r="I2387" s="189"/>
      <c r="J2387" s="189"/>
      <c r="K2387" s="189"/>
      <c r="L2387" s="189"/>
    </row>
    <row r="2388" spans="2:12" s="191" customFormat="1" x14ac:dyDescent="0.25">
      <c r="B2388" s="189"/>
      <c r="C2388" s="189"/>
      <c r="D2388" s="189"/>
      <c r="E2388" s="189"/>
      <c r="F2388" s="189"/>
      <c r="G2388" s="189"/>
      <c r="H2388" s="189"/>
      <c r="I2388" s="189"/>
      <c r="J2388" s="189"/>
      <c r="K2388" s="189"/>
      <c r="L2388" s="189"/>
    </row>
    <row r="2389" spans="2:12" s="191" customFormat="1" x14ac:dyDescent="0.25">
      <c r="B2389" s="189"/>
      <c r="C2389" s="189"/>
      <c r="D2389" s="189"/>
      <c r="E2389" s="189"/>
      <c r="F2389" s="189"/>
      <c r="G2389" s="189"/>
      <c r="H2389" s="189"/>
      <c r="I2389" s="189"/>
      <c r="J2389" s="189"/>
      <c r="K2389" s="189"/>
      <c r="L2389" s="189"/>
    </row>
    <row r="2390" spans="2:12" s="191" customFormat="1" x14ac:dyDescent="0.25">
      <c r="B2390" s="189"/>
      <c r="C2390" s="189"/>
      <c r="D2390" s="189"/>
      <c r="E2390" s="189"/>
      <c r="F2390" s="189"/>
      <c r="G2390" s="189"/>
      <c r="H2390" s="189"/>
      <c r="I2390" s="189"/>
      <c r="J2390" s="189"/>
      <c r="K2390" s="189"/>
      <c r="L2390" s="189"/>
    </row>
    <row r="2391" spans="2:12" s="191" customFormat="1" x14ac:dyDescent="0.25">
      <c r="B2391" s="189"/>
      <c r="C2391" s="189"/>
      <c r="D2391" s="189"/>
      <c r="E2391" s="189"/>
      <c r="F2391" s="189"/>
      <c r="G2391" s="189"/>
      <c r="H2391" s="189"/>
      <c r="I2391" s="189"/>
      <c r="J2391" s="189"/>
      <c r="K2391" s="189"/>
      <c r="L2391" s="189"/>
    </row>
    <row r="2392" spans="2:12" s="191" customFormat="1" x14ac:dyDescent="0.25">
      <c r="B2392" s="189"/>
      <c r="C2392" s="189"/>
      <c r="D2392" s="189"/>
      <c r="E2392" s="189"/>
      <c r="F2392" s="189"/>
      <c r="G2392" s="189"/>
      <c r="H2392" s="189"/>
      <c r="I2392" s="189"/>
      <c r="J2392" s="189"/>
      <c r="K2392" s="189"/>
      <c r="L2392" s="189"/>
    </row>
    <row r="2393" spans="2:12" s="191" customFormat="1" x14ac:dyDescent="0.25">
      <c r="B2393" s="189"/>
      <c r="C2393" s="189"/>
      <c r="D2393" s="189"/>
      <c r="E2393" s="189"/>
      <c r="F2393" s="189"/>
      <c r="G2393" s="189"/>
      <c r="H2393" s="189"/>
      <c r="I2393" s="189"/>
      <c r="J2393" s="189"/>
      <c r="K2393" s="189"/>
      <c r="L2393" s="189"/>
    </row>
    <row r="2394" spans="2:12" s="191" customFormat="1" x14ac:dyDescent="0.25">
      <c r="B2394" s="189"/>
      <c r="C2394" s="189"/>
      <c r="D2394" s="189"/>
      <c r="E2394" s="189"/>
      <c r="F2394" s="189"/>
      <c r="G2394" s="189"/>
      <c r="H2394" s="189"/>
      <c r="I2394" s="189"/>
      <c r="J2394" s="189"/>
      <c r="K2394" s="189"/>
      <c r="L2394" s="189"/>
    </row>
    <row r="2395" spans="2:12" s="191" customFormat="1" x14ac:dyDescent="0.25">
      <c r="B2395" s="189"/>
      <c r="C2395" s="189"/>
      <c r="D2395" s="189"/>
      <c r="E2395" s="189"/>
      <c r="F2395" s="189"/>
      <c r="G2395" s="189"/>
      <c r="H2395" s="189"/>
      <c r="I2395" s="189"/>
      <c r="J2395" s="189"/>
      <c r="K2395" s="189"/>
      <c r="L2395" s="189"/>
    </row>
    <row r="2396" spans="2:12" s="191" customFormat="1" x14ac:dyDescent="0.25">
      <c r="B2396" s="189"/>
      <c r="C2396" s="189"/>
      <c r="D2396" s="189"/>
      <c r="E2396" s="189"/>
      <c r="F2396" s="189"/>
      <c r="G2396" s="189"/>
      <c r="H2396" s="189"/>
      <c r="I2396" s="189"/>
      <c r="J2396" s="189"/>
      <c r="K2396" s="189"/>
      <c r="L2396" s="189"/>
    </row>
    <row r="2397" spans="2:12" s="191" customFormat="1" x14ac:dyDescent="0.25">
      <c r="B2397" s="189"/>
      <c r="C2397" s="189"/>
      <c r="D2397" s="189"/>
      <c r="E2397" s="189"/>
      <c r="F2397" s="189"/>
      <c r="G2397" s="189"/>
      <c r="H2397" s="189"/>
      <c r="I2397" s="189"/>
      <c r="J2397" s="189"/>
      <c r="K2397" s="189"/>
      <c r="L2397" s="189"/>
    </row>
    <row r="2398" spans="2:12" s="191" customFormat="1" x14ac:dyDescent="0.25">
      <c r="B2398" s="189"/>
      <c r="C2398" s="189"/>
      <c r="D2398" s="189"/>
      <c r="E2398" s="189"/>
      <c r="F2398" s="189"/>
      <c r="G2398" s="189"/>
      <c r="H2398" s="189"/>
      <c r="I2398" s="189"/>
      <c r="J2398" s="189"/>
      <c r="K2398" s="189"/>
      <c r="L2398" s="189"/>
    </row>
    <row r="2399" spans="2:12" s="191" customFormat="1" x14ac:dyDescent="0.25">
      <c r="B2399" s="189"/>
      <c r="C2399" s="189"/>
      <c r="D2399" s="189"/>
      <c r="E2399" s="189"/>
      <c r="F2399" s="189"/>
      <c r="G2399" s="189"/>
      <c r="H2399" s="189"/>
      <c r="I2399" s="189"/>
      <c r="J2399" s="189"/>
      <c r="K2399" s="189"/>
      <c r="L2399" s="189"/>
    </row>
    <row r="2400" spans="2:12" s="191" customFormat="1" x14ac:dyDescent="0.25">
      <c r="B2400" s="189"/>
      <c r="C2400" s="189"/>
      <c r="D2400" s="189"/>
      <c r="E2400" s="189"/>
      <c r="F2400" s="189"/>
      <c r="G2400" s="189"/>
      <c r="H2400" s="189"/>
      <c r="I2400" s="189"/>
      <c r="J2400" s="189"/>
      <c r="K2400" s="189"/>
      <c r="L2400" s="189"/>
    </row>
    <row r="2401" spans="2:12" s="191" customFormat="1" x14ac:dyDescent="0.25">
      <c r="B2401" s="189"/>
      <c r="C2401" s="189"/>
      <c r="D2401" s="189"/>
      <c r="E2401" s="189"/>
      <c r="F2401" s="189"/>
      <c r="G2401" s="189"/>
      <c r="H2401" s="189"/>
      <c r="I2401" s="189"/>
      <c r="J2401" s="189"/>
      <c r="K2401" s="189"/>
      <c r="L2401" s="189"/>
    </row>
    <row r="2402" spans="2:12" s="191" customFormat="1" x14ac:dyDescent="0.25">
      <c r="B2402" s="189"/>
      <c r="C2402" s="189"/>
      <c r="D2402" s="189"/>
      <c r="E2402" s="189"/>
      <c r="F2402" s="189"/>
      <c r="G2402" s="189"/>
      <c r="H2402" s="189"/>
      <c r="I2402" s="189"/>
      <c r="J2402" s="189"/>
      <c r="K2402" s="189"/>
      <c r="L2402" s="189"/>
    </row>
    <row r="2403" spans="2:12" s="191" customFormat="1" x14ac:dyDescent="0.25">
      <c r="B2403" s="189"/>
      <c r="C2403" s="189"/>
      <c r="D2403" s="189"/>
      <c r="E2403" s="189"/>
      <c r="F2403" s="189"/>
      <c r="G2403" s="189"/>
      <c r="H2403" s="189"/>
      <c r="I2403" s="189"/>
      <c r="J2403" s="189"/>
      <c r="K2403" s="189"/>
      <c r="L2403" s="189"/>
    </row>
    <row r="2404" spans="2:12" s="191" customFormat="1" x14ac:dyDescent="0.25">
      <c r="B2404" s="189"/>
      <c r="C2404" s="189"/>
      <c r="D2404" s="189"/>
      <c r="E2404" s="189"/>
      <c r="F2404" s="189"/>
      <c r="G2404" s="189"/>
      <c r="H2404" s="189"/>
      <c r="I2404" s="189"/>
      <c r="J2404" s="189"/>
      <c r="K2404" s="189"/>
      <c r="L2404" s="189"/>
    </row>
    <row r="2405" spans="2:12" s="191" customFormat="1" x14ac:dyDescent="0.25">
      <c r="B2405" s="189"/>
      <c r="C2405" s="189"/>
      <c r="D2405" s="189"/>
      <c r="E2405" s="189"/>
      <c r="F2405" s="189"/>
      <c r="G2405" s="189"/>
      <c r="H2405" s="189"/>
      <c r="I2405" s="189"/>
      <c r="J2405" s="189"/>
      <c r="K2405" s="189"/>
      <c r="L2405" s="189"/>
    </row>
    <row r="2406" spans="2:12" s="191" customFormat="1" x14ac:dyDescent="0.25">
      <c r="B2406" s="189"/>
      <c r="C2406" s="189"/>
      <c r="D2406" s="189"/>
      <c r="E2406" s="189"/>
      <c r="F2406" s="189"/>
      <c r="G2406" s="189"/>
      <c r="H2406" s="189"/>
      <c r="I2406" s="189"/>
      <c r="J2406" s="189"/>
      <c r="K2406" s="189"/>
      <c r="L2406" s="189"/>
    </row>
    <row r="2407" spans="2:12" s="191" customFormat="1" x14ac:dyDescent="0.25">
      <c r="B2407" s="189"/>
      <c r="C2407" s="189"/>
      <c r="D2407" s="189"/>
      <c r="E2407" s="189"/>
      <c r="F2407" s="189"/>
      <c r="G2407" s="189"/>
      <c r="H2407" s="189"/>
      <c r="I2407" s="189"/>
      <c r="J2407" s="189"/>
      <c r="K2407" s="189"/>
      <c r="L2407" s="189"/>
    </row>
    <row r="2408" spans="2:12" s="191" customFormat="1" x14ac:dyDescent="0.25">
      <c r="B2408" s="189"/>
      <c r="C2408" s="189"/>
      <c r="D2408" s="189"/>
      <c r="E2408" s="189"/>
      <c r="F2408" s="189"/>
      <c r="G2408" s="189"/>
      <c r="H2408" s="189"/>
      <c r="I2408" s="189"/>
      <c r="J2408" s="189"/>
      <c r="K2408" s="189"/>
      <c r="L2408" s="189"/>
    </row>
    <row r="2409" spans="2:12" s="191" customFormat="1" x14ac:dyDescent="0.25">
      <c r="B2409" s="189"/>
      <c r="C2409" s="189"/>
      <c r="D2409" s="189"/>
      <c r="E2409" s="189"/>
      <c r="F2409" s="189"/>
      <c r="G2409" s="189"/>
      <c r="H2409" s="189"/>
      <c r="I2409" s="189"/>
      <c r="J2409" s="189"/>
      <c r="K2409" s="189"/>
      <c r="L2409" s="189"/>
    </row>
    <row r="2410" spans="2:12" s="191" customFormat="1" x14ac:dyDescent="0.25">
      <c r="B2410" s="189"/>
      <c r="C2410" s="189"/>
      <c r="D2410" s="189"/>
      <c r="E2410" s="189"/>
      <c r="F2410" s="189"/>
      <c r="G2410" s="189"/>
      <c r="H2410" s="189"/>
      <c r="I2410" s="189"/>
      <c r="J2410" s="189"/>
      <c r="K2410" s="189"/>
      <c r="L2410" s="189"/>
    </row>
    <row r="2411" spans="2:12" s="191" customFormat="1" x14ac:dyDescent="0.25">
      <c r="B2411" s="189"/>
      <c r="C2411" s="189"/>
      <c r="D2411" s="189"/>
      <c r="E2411" s="189"/>
      <c r="F2411" s="189"/>
      <c r="G2411" s="189"/>
      <c r="H2411" s="189"/>
      <c r="I2411" s="189"/>
      <c r="J2411" s="189"/>
      <c r="K2411" s="189"/>
      <c r="L2411" s="189"/>
    </row>
    <row r="2412" spans="2:12" s="191" customFormat="1" x14ac:dyDescent="0.25">
      <c r="B2412" s="189"/>
      <c r="C2412" s="189"/>
      <c r="D2412" s="189"/>
      <c r="E2412" s="189"/>
      <c r="F2412" s="189"/>
      <c r="G2412" s="189"/>
      <c r="H2412" s="189"/>
      <c r="I2412" s="189"/>
      <c r="J2412" s="189"/>
      <c r="K2412" s="189"/>
      <c r="L2412" s="189"/>
    </row>
    <row r="2413" spans="2:12" s="191" customFormat="1" x14ac:dyDescent="0.25">
      <c r="B2413" s="189"/>
      <c r="C2413" s="189"/>
      <c r="D2413" s="189"/>
      <c r="E2413" s="189"/>
      <c r="F2413" s="189"/>
      <c r="G2413" s="189"/>
      <c r="H2413" s="189"/>
      <c r="I2413" s="189"/>
      <c r="J2413" s="189"/>
      <c r="K2413" s="189"/>
      <c r="L2413" s="189"/>
    </row>
    <row r="2414" spans="2:12" s="191" customFormat="1" x14ac:dyDescent="0.25">
      <c r="B2414" s="189"/>
      <c r="C2414" s="189"/>
      <c r="D2414" s="189"/>
      <c r="E2414" s="189"/>
      <c r="F2414" s="189"/>
      <c r="G2414" s="189"/>
      <c r="H2414" s="189"/>
      <c r="I2414" s="189"/>
      <c r="J2414" s="189"/>
      <c r="K2414" s="189"/>
      <c r="L2414" s="189"/>
    </row>
    <row r="2415" spans="2:12" s="191" customFormat="1" x14ac:dyDescent="0.25">
      <c r="B2415" s="189"/>
      <c r="C2415" s="189"/>
      <c r="D2415" s="189"/>
      <c r="E2415" s="189"/>
      <c r="F2415" s="189"/>
      <c r="G2415" s="189"/>
      <c r="H2415" s="189"/>
      <c r="I2415" s="189"/>
      <c r="J2415" s="189"/>
      <c r="K2415" s="189"/>
      <c r="L2415" s="189"/>
    </row>
    <row r="2416" spans="2:12" s="191" customFormat="1" x14ac:dyDescent="0.25">
      <c r="B2416" s="189"/>
      <c r="C2416" s="189"/>
      <c r="D2416" s="189"/>
      <c r="E2416" s="189"/>
      <c r="F2416" s="189"/>
      <c r="G2416" s="189"/>
      <c r="H2416" s="189"/>
      <c r="I2416" s="189"/>
      <c r="J2416" s="189"/>
      <c r="K2416" s="189"/>
      <c r="L2416" s="189"/>
    </row>
    <row r="2417" spans="2:12" s="191" customFormat="1" x14ac:dyDescent="0.25">
      <c r="B2417" s="189"/>
      <c r="C2417" s="189"/>
      <c r="D2417" s="189"/>
      <c r="E2417" s="189"/>
      <c r="F2417" s="189"/>
      <c r="G2417" s="189"/>
      <c r="H2417" s="189"/>
      <c r="I2417" s="189"/>
      <c r="J2417" s="189"/>
      <c r="K2417" s="189"/>
      <c r="L2417" s="189"/>
    </row>
    <row r="2418" spans="2:12" s="191" customFormat="1" x14ac:dyDescent="0.25">
      <c r="B2418" s="189"/>
      <c r="C2418" s="189"/>
      <c r="D2418" s="189"/>
      <c r="E2418" s="189"/>
      <c r="F2418" s="189"/>
      <c r="G2418" s="189"/>
      <c r="H2418" s="189"/>
      <c r="I2418" s="189"/>
      <c r="J2418" s="189"/>
      <c r="K2418" s="189"/>
      <c r="L2418" s="189"/>
    </row>
    <row r="2419" spans="2:12" s="191" customFormat="1" x14ac:dyDescent="0.25">
      <c r="B2419" s="189"/>
      <c r="C2419" s="189"/>
      <c r="D2419" s="189"/>
      <c r="E2419" s="189"/>
      <c r="F2419" s="189"/>
      <c r="G2419" s="189"/>
      <c r="H2419" s="189"/>
      <c r="I2419" s="189"/>
      <c r="J2419" s="189"/>
      <c r="K2419" s="189"/>
      <c r="L2419" s="189"/>
    </row>
    <row r="2420" spans="2:12" s="191" customFormat="1" x14ac:dyDescent="0.25">
      <c r="B2420" s="189"/>
      <c r="C2420" s="189"/>
      <c r="D2420" s="189"/>
      <c r="E2420" s="189"/>
      <c r="F2420" s="189"/>
      <c r="G2420" s="189"/>
      <c r="H2420" s="189"/>
      <c r="I2420" s="189"/>
      <c r="J2420" s="189"/>
      <c r="K2420" s="189"/>
      <c r="L2420" s="189"/>
    </row>
    <row r="2421" spans="2:12" s="191" customFormat="1" x14ac:dyDescent="0.25">
      <c r="B2421" s="189"/>
      <c r="C2421" s="189"/>
      <c r="D2421" s="189"/>
      <c r="E2421" s="189"/>
      <c r="F2421" s="189"/>
      <c r="G2421" s="189"/>
      <c r="H2421" s="189"/>
      <c r="I2421" s="189"/>
      <c r="J2421" s="189"/>
      <c r="K2421" s="189"/>
      <c r="L2421" s="189"/>
    </row>
    <row r="2422" spans="2:12" s="191" customFormat="1" x14ac:dyDescent="0.25">
      <c r="B2422" s="189"/>
      <c r="C2422" s="189"/>
      <c r="D2422" s="189"/>
      <c r="E2422" s="189"/>
      <c r="F2422" s="189"/>
      <c r="G2422" s="189"/>
      <c r="H2422" s="189"/>
      <c r="I2422" s="189"/>
      <c r="J2422" s="189"/>
      <c r="K2422" s="189"/>
      <c r="L2422" s="189"/>
    </row>
    <row r="2423" spans="2:12" s="191" customFormat="1" x14ac:dyDescent="0.25">
      <c r="B2423" s="189"/>
      <c r="C2423" s="189"/>
      <c r="D2423" s="189"/>
      <c r="E2423" s="189"/>
      <c r="F2423" s="189"/>
      <c r="G2423" s="189"/>
      <c r="H2423" s="189"/>
      <c r="I2423" s="189"/>
      <c r="J2423" s="189"/>
      <c r="K2423" s="189"/>
      <c r="L2423" s="189"/>
    </row>
    <row r="2424" spans="2:12" s="191" customFormat="1" x14ac:dyDescent="0.25">
      <c r="B2424" s="189"/>
      <c r="C2424" s="189"/>
      <c r="D2424" s="189"/>
      <c r="E2424" s="189"/>
      <c r="F2424" s="189"/>
      <c r="G2424" s="189"/>
      <c r="H2424" s="189"/>
      <c r="I2424" s="189"/>
      <c r="J2424" s="189"/>
      <c r="K2424" s="189"/>
      <c r="L2424" s="189"/>
    </row>
    <row r="2425" spans="2:12" s="191" customFormat="1" x14ac:dyDescent="0.25">
      <c r="B2425" s="189"/>
      <c r="C2425" s="189"/>
      <c r="D2425" s="189"/>
      <c r="E2425" s="189"/>
      <c r="F2425" s="189"/>
      <c r="G2425" s="189"/>
      <c r="H2425" s="189"/>
      <c r="I2425" s="189"/>
      <c r="J2425" s="189"/>
      <c r="K2425" s="189"/>
      <c r="L2425" s="189"/>
    </row>
    <row r="2426" spans="2:12" s="191" customFormat="1" x14ac:dyDescent="0.25">
      <c r="B2426" s="189"/>
      <c r="C2426" s="189"/>
      <c r="D2426" s="189"/>
      <c r="E2426" s="189"/>
      <c r="F2426" s="189"/>
      <c r="G2426" s="189"/>
      <c r="H2426" s="189"/>
      <c r="I2426" s="189"/>
      <c r="J2426" s="189"/>
      <c r="K2426" s="189"/>
      <c r="L2426" s="189"/>
    </row>
    <row r="2427" spans="2:12" s="191" customFormat="1" x14ac:dyDescent="0.25">
      <c r="B2427" s="189"/>
      <c r="C2427" s="189"/>
      <c r="D2427" s="189"/>
      <c r="E2427" s="189"/>
      <c r="F2427" s="189"/>
      <c r="G2427" s="189"/>
      <c r="H2427" s="189"/>
      <c r="I2427" s="189"/>
      <c r="J2427" s="189"/>
      <c r="K2427" s="189"/>
      <c r="L2427" s="189"/>
    </row>
    <row r="2428" spans="2:12" s="191" customFormat="1" x14ac:dyDescent="0.25">
      <c r="B2428" s="189"/>
      <c r="C2428" s="189"/>
      <c r="D2428" s="189"/>
      <c r="E2428" s="189"/>
      <c r="F2428" s="189"/>
      <c r="G2428" s="189"/>
      <c r="H2428" s="189"/>
      <c r="I2428" s="189"/>
      <c r="J2428" s="189"/>
      <c r="K2428" s="189"/>
      <c r="L2428" s="189"/>
    </row>
    <row r="2429" spans="2:12" s="191" customFormat="1" x14ac:dyDescent="0.25">
      <c r="B2429" s="189"/>
      <c r="C2429" s="189"/>
      <c r="D2429" s="189"/>
      <c r="E2429" s="189"/>
      <c r="F2429" s="189"/>
      <c r="G2429" s="189"/>
      <c r="H2429" s="189"/>
      <c r="I2429" s="189"/>
      <c r="J2429" s="189"/>
      <c r="K2429" s="189"/>
      <c r="L2429" s="189"/>
    </row>
    <row r="2430" spans="2:12" s="191" customFormat="1" x14ac:dyDescent="0.25">
      <c r="B2430" s="189"/>
      <c r="C2430" s="189"/>
      <c r="D2430" s="189"/>
      <c r="E2430" s="189"/>
      <c r="F2430" s="189"/>
      <c r="G2430" s="189"/>
      <c r="H2430" s="189"/>
      <c r="I2430" s="189"/>
      <c r="J2430" s="189"/>
      <c r="K2430" s="189"/>
      <c r="L2430" s="189"/>
    </row>
    <row r="2431" spans="2:12" s="191" customFormat="1" x14ac:dyDescent="0.25">
      <c r="B2431" s="189"/>
      <c r="C2431" s="189"/>
      <c r="D2431" s="189"/>
      <c r="E2431" s="189"/>
      <c r="F2431" s="189"/>
      <c r="G2431" s="189"/>
      <c r="H2431" s="189"/>
      <c r="I2431" s="189"/>
      <c r="J2431" s="189"/>
      <c r="K2431" s="189"/>
      <c r="L2431" s="189"/>
    </row>
    <row r="2432" spans="2:12" s="191" customFormat="1" x14ac:dyDescent="0.25">
      <c r="B2432" s="189"/>
      <c r="C2432" s="189"/>
      <c r="D2432" s="189"/>
      <c r="E2432" s="189"/>
      <c r="F2432" s="189"/>
      <c r="G2432" s="189"/>
      <c r="H2432" s="189"/>
      <c r="I2432" s="189"/>
      <c r="J2432" s="189"/>
      <c r="K2432" s="189"/>
      <c r="L2432" s="189"/>
    </row>
    <row r="2433" spans="2:12" s="191" customFormat="1" x14ac:dyDescent="0.25">
      <c r="B2433" s="189"/>
      <c r="C2433" s="189"/>
      <c r="D2433" s="189"/>
      <c r="E2433" s="189"/>
      <c r="F2433" s="189"/>
      <c r="G2433" s="189"/>
      <c r="H2433" s="189"/>
      <c r="I2433" s="189"/>
      <c r="J2433" s="189"/>
      <c r="K2433" s="189"/>
      <c r="L2433" s="189"/>
    </row>
    <row r="2434" spans="2:12" s="191" customFormat="1" x14ac:dyDescent="0.25">
      <c r="B2434" s="189"/>
      <c r="C2434" s="189"/>
      <c r="D2434" s="189"/>
      <c r="E2434" s="189"/>
      <c r="F2434" s="189"/>
      <c r="G2434" s="189"/>
      <c r="H2434" s="189"/>
      <c r="I2434" s="189"/>
      <c r="J2434" s="189"/>
      <c r="K2434" s="189"/>
      <c r="L2434" s="189"/>
    </row>
    <row r="2435" spans="2:12" s="191" customFormat="1" x14ac:dyDescent="0.25">
      <c r="B2435" s="189"/>
      <c r="C2435" s="189"/>
      <c r="D2435" s="189"/>
      <c r="E2435" s="189"/>
      <c r="F2435" s="189"/>
      <c r="G2435" s="189"/>
      <c r="H2435" s="189"/>
      <c r="I2435" s="189"/>
      <c r="J2435" s="189"/>
      <c r="K2435" s="189"/>
      <c r="L2435" s="189"/>
    </row>
    <row r="2436" spans="2:12" s="191" customFormat="1" x14ac:dyDescent="0.25">
      <c r="B2436" s="189"/>
      <c r="C2436" s="189"/>
      <c r="D2436" s="189"/>
      <c r="E2436" s="189"/>
      <c r="F2436" s="189"/>
      <c r="G2436" s="189"/>
      <c r="H2436" s="189"/>
      <c r="I2436" s="189"/>
      <c r="J2436" s="189"/>
      <c r="K2436" s="189"/>
      <c r="L2436" s="189"/>
    </row>
    <row r="2437" spans="2:12" s="191" customFormat="1" x14ac:dyDescent="0.25">
      <c r="B2437" s="189"/>
      <c r="C2437" s="189"/>
      <c r="D2437" s="189"/>
      <c r="E2437" s="189"/>
      <c r="F2437" s="189"/>
      <c r="G2437" s="189"/>
      <c r="H2437" s="189"/>
      <c r="I2437" s="189"/>
      <c r="J2437" s="189"/>
      <c r="K2437" s="189"/>
      <c r="L2437" s="189"/>
    </row>
    <row r="2438" spans="2:12" s="191" customFormat="1" x14ac:dyDescent="0.25">
      <c r="B2438" s="189"/>
      <c r="C2438" s="189"/>
      <c r="D2438" s="189"/>
      <c r="E2438" s="189"/>
      <c r="F2438" s="189"/>
      <c r="G2438" s="189"/>
      <c r="H2438" s="189"/>
      <c r="I2438" s="189"/>
      <c r="J2438" s="189"/>
      <c r="K2438" s="189"/>
      <c r="L2438" s="189"/>
    </row>
    <row r="2439" spans="2:12" s="191" customFormat="1" x14ac:dyDescent="0.25">
      <c r="B2439" s="189"/>
      <c r="C2439" s="189"/>
      <c r="D2439" s="189"/>
      <c r="E2439" s="189"/>
      <c r="F2439" s="189"/>
      <c r="G2439" s="189"/>
      <c r="H2439" s="189"/>
      <c r="I2439" s="189"/>
      <c r="J2439" s="189"/>
      <c r="K2439" s="189"/>
      <c r="L2439" s="189"/>
    </row>
    <row r="2440" spans="2:12" s="191" customFormat="1" x14ac:dyDescent="0.25">
      <c r="B2440" s="189"/>
      <c r="C2440" s="189"/>
      <c r="D2440" s="189"/>
      <c r="E2440" s="189"/>
      <c r="F2440" s="189"/>
      <c r="G2440" s="189"/>
      <c r="H2440" s="189"/>
      <c r="I2440" s="189"/>
      <c r="J2440" s="189"/>
      <c r="K2440" s="189"/>
      <c r="L2440" s="189"/>
    </row>
    <row r="2441" spans="2:12" s="191" customFormat="1" x14ac:dyDescent="0.25">
      <c r="B2441" s="189"/>
      <c r="C2441" s="189"/>
      <c r="D2441" s="189"/>
      <c r="E2441" s="189"/>
      <c r="F2441" s="189"/>
      <c r="G2441" s="189"/>
      <c r="H2441" s="189"/>
      <c r="I2441" s="189"/>
      <c r="J2441" s="189"/>
      <c r="K2441" s="189"/>
      <c r="L2441" s="189"/>
    </row>
    <row r="2442" spans="2:12" s="191" customFormat="1" x14ac:dyDescent="0.25">
      <c r="B2442" s="189"/>
      <c r="C2442" s="189"/>
      <c r="D2442" s="189"/>
      <c r="E2442" s="189"/>
      <c r="F2442" s="189"/>
      <c r="G2442" s="189"/>
      <c r="H2442" s="189"/>
      <c r="I2442" s="189"/>
      <c r="J2442" s="189"/>
      <c r="K2442" s="189"/>
      <c r="L2442" s="189"/>
    </row>
    <row r="2443" spans="2:12" s="191" customFormat="1" x14ac:dyDescent="0.25">
      <c r="B2443" s="189"/>
      <c r="C2443" s="189"/>
      <c r="D2443" s="189"/>
      <c r="E2443" s="189"/>
      <c r="F2443" s="189"/>
      <c r="G2443" s="189"/>
      <c r="H2443" s="189"/>
      <c r="I2443" s="189"/>
      <c r="J2443" s="189"/>
      <c r="K2443" s="189"/>
      <c r="L2443" s="189"/>
    </row>
    <row r="2444" spans="2:12" s="191" customFormat="1" x14ac:dyDescent="0.25">
      <c r="B2444" s="189"/>
      <c r="C2444" s="189"/>
      <c r="D2444" s="189"/>
      <c r="E2444" s="189"/>
      <c r="F2444" s="189"/>
      <c r="G2444" s="189"/>
      <c r="H2444" s="189"/>
      <c r="I2444" s="189"/>
      <c r="J2444" s="189"/>
      <c r="K2444" s="189"/>
      <c r="L2444" s="189"/>
    </row>
    <row r="2445" spans="2:12" s="191" customFormat="1" x14ac:dyDescent="0.25">
      <c r="B2445" s="189"/>
      <c r="C2445" s="189"/>
      <c r="D2445" s="189"/>
      <c r="E2445" s="189"/>
      <c r="F2445" s="189"/>
      <c r="G2445" s="189"/>
      <c r="H2445" s="189"/>
      <c r="I2445" s="189"/>
      <c r="J2445" s="189"/>
      <c r="K2445" s="189"/>
      <c r="L2445" s="189"/>
    </row>
    <row r="2446" spans="2:12" s="191" customFormat="1" x14ac:dyDescent="0.25">
      <c r="B2446" s="189"/>
      <c r="C2446" s="189"/>
      <c r="D2446" s="189"/>
      <c r="E2446" s="189"/>
      <c r="F2446" s="189"/>
      <c r="G2446" s="189"/>
      <c r="H2446" s="189"/>
      <c r="I2446" s="189"/>
      <c r="J2446" s="189"/>
      <c r="K2446" s="189"/>
      <c r="L2446" s="189"/>
    </row>
    <row r="2447" spans="2:12" s="191" customFormat="1" x14ac:dyDescent="0.25">
      <c r="B2447" s="189"/>
      <c r="C2447" s="189"/>
      <c r="D2447" s="189"/>
      <c r="E2447" s="189"/>
      <c r="F2447" s="189"/>
      <c r="G2447" s="189"/>
      <c r="H2447" s="189"/>
      <c r="I2447" s="189"/>
      <c r="J2447" s="189"/>
      <c r="K2447" s="189"/>
      <c r="L2447" s="189"/>
    </row>
    <row r="2448" spans="2:12" s="191" customFormat="1" x14ac:dyDescent="0.25">
      <c r="B2448" s="189"/>
      <c r="C2448" s="189"/>
      <c r="D2448" s="189"/>
      <c r="E2448" s="189"/>
      <c r="F2448" s="189"/>
      <c r="G2448" s="189"/>
      <c r="H2448" s="189"/>
      <c r="I2448" s="189"/>
      <c r="J2448" s="189"/>
      <c r="K2448" s="189"/>
      <c r="L2448" s="189"/>
    </row>
    <row r="2449" spans="2:12" s="191" customFormat="1" x14ac:dyDescent="0.25">
      <c r="B2449" s="189"/>
      <c r="C2449" s="189"/>
      <c r="D2449" s="189"/>
      <c r="E2449" s="189"/>
      <c r="F2449" s="189"/>
      <c r="G2449" s="189"/>
      <c r="H2449" s="189"/>
      <c r="I2449" s="189"/>
      <c r="J2449" s="189"/>
      <c r="K2449" s="189"/>
      <c r="L2449" s="189"/>
    </row>
    <row r="2450" spans="2:12" s="191" customFormat="1" x14ac:dyDescent="0.25">
      <c r="B2450" s="189"/>
      <c r="C2450" s="189"/>
      <c r="D2450" s="189"/>
      <c r="E2450" s="189"/>
      <c r="F2450" s="189"/>
      <c r="G2450" s="189"/>
      <c r="H2450" s="189"/>
      <c r="I2450" s="189"/>
      <c r="J2450" s="189"/>
      <c r="K2450" s="189"/>
      <c r="L2450" s="189"/>
    </row>
    <row r="2451" spans="2:12" s="191" customFormat="1" x14ac:dyDescent="0.25">
      <c r="B2451" s="189"/>
      <c r="C2451" s="189"/>
      <c r="D2451" s="189"/>
      <c r="E2451" s="189"/>
      <c r="F2451" s="189"/>
      <c r="G2451" s="189"/>
      <c r="H2451" s="189"/>
      <c r="I2451" s="189"/>
      <c r="J2451" s="189"/>
      <c r="K2451" s="189"/>
      <c r="L2451" s="189"/>
    </row>
    <row r="2452" spans="2:12" s="191" customFormat="1" x14ac:dyDescent="0.25">
      <c r="B2452" s="189"/>
      <c r="C2452" s="189"/>
      <c r="D2452" s="189"/>
      <c r="E2452" s="189"/>
      <c r="F2452" s="189"/>
      <c r="G2452" s="189"/>
      <c r="H2452" s="189"/>
      <c r="I2452" s="189"/>
      <c r="J2452" s="189"/>
      <c r="K2452" s="189"/>
      <c r="L2452" s="189"/>
    </row>
    <row r="2453" spans="2:12" s="191" customFormat="1" x14ac:dyDescent="0.25">
      <c r="B2453" s="189"/>
      <c r="C2453" s="189"/>
      <c r="D2453" s="189"/>
      <c r="E2453" s="189"/>
      <c r="F2453" s="189"/>
      <c r="G2453" s="189"/>
      <c r="H2453" s="189"/>
      <c r="I2453" s="189"/>
      <c r="J2453" s="189"/>
      <c r="K2453" s="189"/>
      <c r="L2453" s="189"/>
    </row>
    <row r="2454" spans="2:12" s="191" customFormat="1" x14ac:dyDescent="0.25">
      <c r="B2454" s="189"/>
      <c r="C2454" s="189"/>
      <c r="D2454" s="189"/>
      <c r="E2454" s="189"/>
      <c r="F2454" s="189"/>
      <c r="G2454" s="189"/>
      <c r="H2454" s="189"/>
      <c r="I2454" s="189"/>
      <c r="J2454" s="189"/>
      <c r="K2454" s="189"/>
      <c r="L2454" s="189"/>
    </row>
    <row r="2455" spans="2:12" s="191" customFormat="1" x14ac:dyDescent="0.25">
      <c r="B2455" s="189"/>
      <c r="C2455" s="189"/>
      <c r="D2455" s="189"/>
      <c r="E2455" s="189"/>
      <c r="F2455" s="189"/>
      <c r="G2455" s="189"/>
      <c r="H2455" s="189"/>
      <c r="I2455" s="189"/>
      <c r="J2455" s="189"/>
      <c r="K2455" s="189"/>
      <c r="L2455" s="189"/>
    </row>
    <row r="2456" spans="2:12" s="191" customFormat="1" x14ac:dyDescent="0.25">
      <c r="B2456" s="189"/>
      <c r="C2456" s="189"/>
      <c r="D2456" s="189"/>
      <c r="E2456" s="189"/>
      <c r="F2456" s="189"/>
      <c r="G2456" s="189"/>
      <c r="H2456" s="189"/>
      <c r="I2456" s="189"/>
      <c r="J2456" s="189"/>
      <c r="K2456" s="189"/>
      <c r="L2456" s="189"/>
    </row>
    <row r="2457" spans="2:12" s="191" customFormat="1" x14ac:dyDescent="0.25">
      <c r="B2457" s="189"/>
      <c r="C2457" s="189"/>
      <c r="D2457" s="189"/>
      <c r="E2457" s="189"/>
      <c r="F2457" s="189"/>
      <c r="G2457" s="189"/>
      <c r="H2457" s="189"/>
      <c r="I2457" s="189"/>
      <c r="J2457" s="189"/>
      <c r="K2457" s="189"/>
      <c r="L2457" s="189"/>
    </row>
    <row r="2458" spans="2:12" s="191" customFormat="1" x14ac:dyDescent="0.25">
      <c r="B2458" s="189"/>
      <c r="C2458" s="189"/>
      <c r="D2458" s="189"/>
      <c r="E2458" s="189"/>
      <c r="F2458" s="189"/>
      <c r="G2458" s="189"/>
      <c r="H2458" s="189"/>
      <c r="I2458" s="189"/>
      <c r="J2458" s="189"/>
      <c r="K2458" s="189"/>
      <c r="L2458" s="189"/>
    </row>
    <row r="2459" spans="2:12" s="191" customFormat="1" x14ac:dyDescent="0.25">
      <c r="B2459" s="189"/>
      <c r="C2459" s="189"/>
      <c r="D2459" s="189"/>
      <c r="E2459" s="189"/>
      <c r="F2459" s="189"/>
      <c r="G2459" s="189"/>
      <c r="H2459" s="189"/>
      <c r="I2459" s="189"/>
      <c r="J2459" s="189"/>
      <c r="K2459" s="189"/>
      <c r="L2459" s="189"/>
    </row>
    <row r="2460" spans="2:12" s="191" customFormat="1" x14ac:dyDescent="0.25">
      <c r="B2460" s="189"/>
      <c r="C2460" s="189"/>
      <c r="D2460" s="189"/>
      <c r="E2460" s="189"/>
      <c r="F2460" s="189"/>
      <c r="G2460" s="189"/>
      <c r="H2460" s="189"/>
      <c r="I2460" s="189"/>
      <c r="J2460" s="189"/>
      <c r="K2460" s="189"/>
      <c r="L2460" s="189"/>
    </row>
    <row r="2461" spans="2:12" s="191" customFormat="1" x14ac:dyDescent="0.25">
      <c r="B2461" s="189"/>
      <c r="C2461" s="189"/>
      <c r="D2461" s="189"/>
      <c r="E2461" s="189"/>
      <c r="F2461" s="189"/>
      <c r="G2461" s="189"/>
      <c r="H2461" s="189"/>
      <c r="I2461" s="189"/>
      <c r="J2461" s="189"/>
      <c r="K2461" s="189"/>
      <c r="L2461" s="189"/>
    </row>
    <row r="2462" spans="2:12" s="191" customFormat="1" x14ac:dyDescent="0.25">
      <c r="B2462" s="189"/>
      <c r="C2462" s="189"/>
      <c r="D2462" s="189"/>
      <c r="E2462" s="189"/>
      <c r="F2462" s="189"/>
      <c r="G2462" s="189"/>
      <c r="H2462" s="189"/>
      <c r="I2462" s="189"/>
      <c r="J2462" s="189"/>
      <c r="K2462" s="189"/>
      <c r="L2462" s="189"/>
    </row>
    <row r="2463" spans="2:12" s="191" customFormat="1" x14ac:dyDescent="0.25">
      <c r="B2463" s="189"/>
      <c r="C2463" s="189"/>
      <c r="D2463" s="189"/>
      <c r="E2463" s="189"/>
      <c r="F2463" s="189"/>
      <c r="G2463" s="189"/>
      <c r="H2463" s="189"/>
      <c r="I2463" s="189"/>
      <c r="J2463" s="189"/>
      <c r="K2463" s="189"/>
      <c r="L2463" s="189"/>
    </row>
    <row r="2464" spans="2:12" s="191" customFormat="1" x14ac:dyDescent="0.25">
      <c r="B2464" s="189"/>
      <c r="C2464" s="189"/>
      <c r="D2464" s="189"/>
      <c r="E2464" s="189"/>
      <c r="F2464" s="189"/>
      <c r="G2464" s="189"/>
      <c r="H2464" s="189"/>
      <c r="I2464" s="189"/>
      <c r="J2464" s="189"/>
      <c r="K2464" s="189"/>
      <c r="L2464" s="189"/>
    </row>
    <row r="2465" spans="2:12" s="191" customFormat="1" x14ac:dyDescent="0.25">
      <c r="B2465" s="189"/>
      <c r="C2465" s="189"/>
      <c r="D2465" s="189"/>
      <c r="E2465" s="189"/>
      <c r="F2465" s="189"/>
      <c r="G2465" s="189"/>
      <c r="H2465" s="189"/>
      <c r="I2465" s="189"/>
      <c r="J2465" s="189"/>
      <c r="K2465" s="189"/>
      <c r="L2465" s="189"/>
    </row>
    <row r="2466" spans="2:12" s="191" customFormat="1" x14ac:dyDescent="0.25">
      <c r="B2466" s="189"/>
      <c r="C2466" s="189"/>
      <c r="D2466" s="189"/>
      <c r="E2466" s="189"/>
      <c r="F2466" s="189"/>
      <c r="G2466" s="189"/>
      <c r="H2466" s="189"/>
      <c r="I2466" s="189"/>
      <c r="J2466" s="189"/>
      <c r="K2466" s="189"/>
      <c r="L2466" s="189"/>
    </row>
    <row r="2467" spans="2:12" s="191" customFormat="1" x14ac:dyDescent="0.25">
      <c r="B2467" s="189"/>
      <c r="C2467" s="189"/>
      <c r="D2467" s="189"/>
      <c r="E2467" s="189"/>
      <c r="F2467" s="189"/>
      <c r="G2467" s="189"/>
      <c r="H2467" s="189"/>
      <c r="I2467" s="189"/>
      <c r="J2467" s="189"/>
      <c r="K2467" s="189"/>
      <c r="L2467" s="189"/>
    </row>
    <row r="2468" spans="2:12" s="191" customFormat="1" x14ac:dyDescent="0.25">
      <c r="B2468" s="189"/>
      <c r="C2468" s="189"/>
      <c r="D2468" s="189"/>
      <c r="E2468" s="189"/>
      <c r="F2468" s="189"/>
      <c r="G2468" s="189"/>
      <c r="H2468" s="189"/>
      <c r="I2468" s="189"/>
      <c r="J2468" s="189"/>
      <c r="K2468" s="189"/>
      <c r="L2468" s="189"/>
    </row>
    <row r="2469" spans="2:12" s="191" customFormat="1" x14ac:dyDescent="0.25">
      <c r="B2469" s="189"/>
      <c r="C2469" s="189"/>
      <c r="D2469" s="189"/>
      <c r="E2469" s="189"/>
      <c r="F2469" s="189"/>
      <c r="G2469" s="189"/>
      <c r="H2469" s="189"/>
      <c r="I2469" s="189"/>
      <c r="J2469" s="189"/>
      <c r="K2469" s="189"/>
      <c r="L2469" s="189"/>
    </row>
    <row r="2470" spans="2:12" s="191" customFormat="1" x14ac:dyDescent="0.25">
      <c r="B2470" s="189"/>
      <c r="C2470" s="189"/>
      <c r="D2470" s="189"/>
      <c r="E2470" s="189"/>
      <c r="F2470" s="189"/>
      <c r="G2470" s="189"/>
      <c r="H2470" s="189"/>
      <c r="I2470" s="189"/>
      <c r="J2470" s="189"/>
      <c r="K2470" s="189"/>
      <c r="L2470" s="189"/>
    </row>
    <row r="2471" spans="2:12" s="191" customFormat="1" x14ac:dyDescent="0.25">
      <c r="B2471" s="189"/>
      <c r="C2471" s="189"/>
      <c r="D2471" s="189"/>
      <c r="E2471" s="189"/>
      <c r="F2471" s="189"/>
      <c r="G2471" s="189"/>
      <c r="H2471" s="189"/>
      <c r="I2471" s="189"/>
      <c r="J2471" s="189"/>
      <c r="K2471" s="189"/>
      <c r="L2471" s="189"/>
    </row>
    <row r="2472" spans="2:12" s="191" customFormat="1" x14ac:dyDescent="0.25">
      <c r="B2472" s="189"/>
      <c r="C2472" s="189"/>
      <c r="D2472" s="189"/>
      <c r="E2472" s="189"/>
      <c r="F2472" s="189"/>
      <c r="G2472" s="189"/>
      <c r="H2472" s="189"/>
      <c r="I2472" s="189"/>
      <c r="J2472" s="189"/>
      <c r="K2472" s="189"/>
      <c r="L2472" s="189"/>
    </row>
    <row r="2473" spans="2:12" s="191" customFormat="1" x14ac:dyDescent="0.25">
      <c r="B2473" s="189"/>
      <c r="C2473" s="189"/>
      <c r="D2473" s="189"/>
      <c r="E2473" s="189"/>
      <c r="F2473" s="189"/>
      <c r="G2473" s="189"/>
      <c r="H2473" s="189"/>
      <c r="I2473" s="189"/>
      <c r="J2473" s="189"/>
      <c r="K2473" s="189"/>
      <c r="L2473" s="189"/>
    </row>
    <row r="2474" spans="2:12" s="191" customFormat="1" x14ac:dyDescent="0.25">
      <c r="B2474" s="189"/>
      <c r="C2474" s="189"/>
      <c r="D2474" s="189"/>
      <c r="E2474" s="189"/>
      <c r="F2474" s="189"/>
      <c r="G2474" s="189"/>
      <c r="H2474" s="189"/>
      <c r="I2474" s="189"/>
      <c r="J2474" s="189"/>
      <c r="K2474" s="189"/>
      <c r="L2474" s="189"/>
    </row>
    <row r="2475" spans="2:12" s="191" customFormat="1" x14ac:dyDescent="0.25">
      <c r="B2475" s="189"/>
      <c r="C2475" s="189"/>
      <c r="D2475" s="189"/>
      <c r="E2475" s="189"/>
      <c r="F2475" s="189"/>
      <c r="G2475" s="189"/>
      <c r="H2475" s="189"/>
      <c r="I2475" s="189"/>
      <c r="J2475" s="189"/>
      <c r="K2475" s="189"/>
      <c r="L2475" s="189"/>
    </row>
    <row r="2476" spans="2:12" s="191" customFormat="1" x14ac:dyDescent="0.25">
      <c r="B2476" s="189"/>
      <c r="C2476" s="189"/>
      <c r="D2476" s="189"/>
      <c r="E2476" s="189"/>
      <c r="F2476" s="189"/>
      <c r="G2476" s="189"/>
      <c r="H2476" s="189"/>
      <c r="I2476" s="189"/>
      <c r="J2476" s="189"/>
      <c r="K2476" s="189"/>
      <c r="L2476" s="189"/>
    </row>
    <row r="2477" spans="2:12" s="191" customFormat="1" x14ac:dyDescent="0.25">
      <c r="B2477" s="189"/>
      <c r="C2477" s="189"/>
      <c r="D2477" s="189"/>
      <c r="E2477" s="189"/>
      <c r="F2477" s="189"/>
      <c r="G2477" s="189"/>
      <c r="H2477" s="189"/>
      <c r="I2477" s="189"/>
      <c r="J2477" s="189"/>
      <c r="K2477" s="189"/>
      <c r="L2477" s="189"/>
    </row>
    <row r="2478" spans="2:12" s="191" customFormat="1" x14ac:dyDescent="0.25">
      <c r="B2478" s="189"/>
      <c r="C2478" s="189"/>
      <c r="D2478" s="189"/>
      <c r="E2478" s="189"/>
      <c r="F2478" s="189"/>
      <c r="G2478" s="189"/>
      <c r="H2478" s="189"/>
      <c r="I2478" s="189"/>
      <c r="J2478" s="189"/>
      <c r="K2478" s="189"/>
      <c r="L2478" s="189"/>
    </row>
    <row r="2479" spans="2:12" s="191" customFormat="1" x14ac:dyDescent="0.25">
      <c r="B2479" s="189"/>
      <c r="C2479" s="189"/>
      <c r="D2479" s="189"/>
      <c r="E2479" s="189"/>
      <c r="F2479" s="189"/>
      <c r="G2479" s="189"/>
      <c r="H2479" s="189"/>
      <c r="I2479" s="189"/>
      <c r="J2479" s="189"/>
      <c r="K2479" s="189"/>
      <c r="L2479" s="189"/>
    </row>
    <row r="2480" spans="2:12" s="191" customFormat="1" x14ac:dyDescent="0.25">
      <c r="B2480" s="189"/>
      <c r="C2480" s="189"/>
      <c r="D2480" s="189"/>
      <c r="E2480" s="189"/>
      <c r="F2480" s="189"/>
      <c r="G2480" s="189"/>
      <c r="H2480" s="189"/>
      <c r="I2480" s="189"/>
      <c r="J2480" s="189"/>
      <c r="K2480" s="189"/>
      <c r="L2480" s="189"/>
    </row>
    <row r="2481" spans="2:12" s="191" customFormat="1" x14ac:dyDescent="0.25">
      <c r="B2481" s="189"/>
      <c r="C2481" s="189"/>
      <c r="D2481" s="189"/>
      <c r="E2481" s="189"/>
      <c r="F2481" s="189"/>
      <c r="G2481" s="189"/>
      <c r="H2481" s="189"/>
      <c r="I2481" s="189"/>
      <c r="J2481" s="189"/>
      <c r="K2481" s="189"/>
      <c r="L2481" s="189"/>
    </row>
    <row r="2482" spans="2:12" s="191" customFormat="1" x14ac:dyDescent="0.25">
      <c r="B2482" s="189"/>
      <c r="C2482" s="189"/>
      <c r="D2482" s="189"/>
      <c r="E2482" s="189"/>
      <c r="F2482" s="189"/>
      <c r="G2482" s="189"/>
      <c r="H2482" s="189"/>
      <c r="I2482" s="189"/>
      <c r="J2482" s="189"/>
      <c r="K2482" s="189"/>
      <c r="L2482" s="189"/>
    </row>
    <row r="2483" spans="2:12" s="191" customFormat="1" x14ac:dyDescent="0.25">
      <c r="B2483" s="189"/>
      <c r="C2483" s="189"/>
      <c r="D2483" s="189"/>
      <c r="E2483" s="189"/>
      <c r="F2483" s="189"/>
      <c r="G2483" s="189"/>
      <c r="H2483" s="189"/>
      <c r="I2483" s="189"/>
      <c r="J2483" s="189"/>
      <c r="K2483" s="189"/>
      <c r="L2483" s="189"/>
    </row>
    <row r="2484" spans="2:12" s="191" customFormat="1" x14ac:dyDescent="0.25">
      <c r="B2484" s="189"/>
      <c r="C2484" s="189"/>
      <c r="D2484" s="189"/>
      <c r="E2484" s="189"/>
      <c r="F2484" s="189"/>
      <c r="G2484" s="189"/>
      <c r="H2484" s="189"/>
      <c r="I2484" s="189"/>
      <c r="J2484" s="189"/>
      <c r="K2484" s="189"/>
      <c r="L2484" s="189"/>
    </row>
    <row r="2485" spans="2:12" s="191" customFormat="1" x14ac:dyDescent="0.25">
      <c r="B2485" s="189"/>
      <c r="C2485" s="189"/>
      <c r="D2485" s="189"/>
      <c r="E2485" s="189"/>
      <c r="F2485" s="189"/>
      <c r="G2485" s="189"/>
      <c r="H2485" s="189"/>
      <c r="I2485" s="189"/>
      <c r="J2485" s="189"/>
      <c r="K2485" s="189"/>
      <c r="L2485" s="189"/>
    </row>
    <row r="2486" spans="2:12" s="191" customFormat="1" x14ac:dyDescent="0.25">
      <c r="B2486" s="189"/>
      <c r="C2486" s="189"/>
      <c r="D2486" s="189"/>
      <c r="E2486" s="189"/>
      <c r="F2486" s="189"/>
      <c r="G2486" s="189"/>
      <c r="H2486" s="189"/>
      <c r="I2486" s="189"/>
      <c r="J2486" s="189"/>
      <c r="K2486" s="189"/>
      <c r="L2486" s="189"/>
    </row>
    <row r="2487" spans="2:12" s="191" customFormat="1" x14ac:dyDescent="0.25">
      <c r="B2487" s="189"/>
      <c r="C2487" s="189"/>
      <c r="D2487" s="189"/>
      <c r="E2487" s="189"/>
      <c r="F2487" s="189"/>
      <c r="G2487" s="189"/>
      <c r="H2487" s="189"/>
      <c r="I2487" s="189"/>
      <c r="J2487" s="189"/>
      <c r="K2487" s="189"/>
      <c r="L2487" s="189"/>
    </row>
    <row r="2488" spans="2:12" s="191" customFormat="1" x14ac:dyDescent="0.25">
      <c r="B2488" s="189"/>
      <c r="C2488" s="189"/>
      <c r="D2488" s="189"/>
      <c r="E2488" s="189"/>
      <c r="F2488" s="189"/>
      <c r="G2488" s="189"/>
      <c r="H2488" s="189"/>
      <c r="I2488" s="189"/>
      <c r="J2488" s="189"/>
      <c r="K2488" s="189"/>
      <c r="L2488" s="189"/>
    </row>
    <row r="2489" spans="2:12" s="191" customFormat="1" x14ac:dyDescent="0.25">
      <c r="B2489" s="189"/>
      <c r="C2489" s="189"/>
      <c r="D2489" s="189"/>
      <c r="E2489" s="189"/>
      <c r="F2489" s="189"/>
      <c r="G2489" s="189"/>
      <c r="H2489" s="189"/>
      <c r="I2489" s="189"/>
      <c r="J2489" s="189"/>
      <c r="K2489" s="189"/>
      <c r="L2489" s="189"/>
    </row>
    <row r="2490" spans="2:12" s="191" customFormat="1" x14ac:dyDescent="0.25">
      <c r="B2490" s="189"/>
      <c r="C2490" s="189"/>
      <c r="D2490" s="189"/>
      <c r="E2490" s="189"/>
      <c r="F2490" s="189"/>
      <c r="G2490" s="189"/>
      <c r="H2490" s="189"/>
      <c r="I2490" s="189"/>
      <c r="J2490" s="189"/>
      <c r="K2490" s="189"/>
      <c r="L2490" s="189"/>
    </row>
    <row r="2491" spans="2:12" s="191" customFormat="1" x14ac:dyDescent="0.25">
      <c r="B2491" s="189"/>
      <c r="C2491" s="189"/>
      <c r="D2491" s="189"/>
      <c r="E2491" s="189"/>
      <c r="F2491" s="189"/>
      <c r="G2491" s="189"/>
      <c r="H2491" s="189"/>
      <c r="I2491" s="189"/>
      <c r="J2491" s="189"/>
      <c r="K2491" s="189"/>
      <c r="L2491" s="189"/>
    </row>
    <row r="2492" spans="2:12" s="191" customFormat="1" x14ac:dyDescent="0.25">
      <c r="B2492" s="189"/>
      <c r="C2492" s="189"/>
      <c r="D2492" s="189"/>
      <c r="E2492" s="189"/>
      <c r="F2492" s="189"/>
      <c r="G2492" s="189"/>
      <c r="H2492" s="189"/>
      <c r="I2492" s="189"/>
      <c r="J2492" s="189"/>
      <c r="K2492" s="189"/>
      <c r="L2492" s="189"/>
    </row>
    <row r="2493" spans="2:12" s="191" customFormat="1" x14ac:dyDescent="0.25">
      <c r="B2493" s="189"/>
      <c r="C2493" s="189"/>
      <c r="D2493" s="189"/>
      <c r="E2493" s="189"/>
      <c r="F2493" s="189"/>
      <c r="G2493" s="189"/>
      <c r="H2493" s="189"/>
      <c r="I2493" s="189"/>
      <c r="J2493" s="189"/>
      <c r="K2493" s="189"/>
      <c r="L2493" s="189"/>
    </row>
    <row r="2494" spans="2:12" s="191" customFormat="1" x14ac:dyDescent="0.25">
      <c r="B2494" s="189"/>
      <c r="C2494" s="189"/>
      <c r="D2494" s="189"/>
      <c r="E2494" s="189"/>
      <c r="F2494" s="189"/>
      <c r="G2494" s="189"/>
      <c r="H2494" s="189"/>
      <c r="I2494" s="189"/>
      <c r="J2494" s="189"/>
      <c r="K2494" s="189"/>
      <c r="L2494" s="189"/>
    </row>
    <row r="2495" spans="2:12" s="191" customFormat="1" x14ac:dyDescent="0.25">
      <c r="B2495" s="189"/>
      <c r="C2495" s="189"/>
      <c r="D2495" s="189"/>
      <c r="E2495" s="189"/>
      <c r="F2495" s="189"/>
      <c r="G2495" s="189"/>
      <c r="H2495" s="189"/>
      <c r="I2495" s="189"/>
      <c r="J2495" s="189"/>
      <c r="K2495" s="189"/>
      <c r="L2495" s="189"/>
    </row>
    <row r="2496" spans="2:12" s="191" customFormat="1" x14ac:dyDescent="0.25">
      <c r="B2496" s="189"/>
      <c r="C2496" s="189"/>
      <c r="D2496" s="189"/>
      <c r="E2496" s="189"/>
      <c r="F2496" s="189"/>
      <c r="G2496" s="189"/>
      <c r="H2496" s="189"/>
      <c r="I2496" s="189"/>
      <c r="J2496" s="189"/>
      <c r="K2496" s="189"/>
      <c r="L2496" s="189"/>
    </row>
    <row r="2497" spans="2:12" s="191" customFormat="1" x14ac:dyDescent="0.25">
      <c r="B2497" s="189"/>
      <c r="C2497" s="189"/>
      <c r="D2497" s="189"/>
      <c r="E2497" s="189"/>
      <c r="F2497" s="189"/>
      <c r="G2497" s="189"/>
      <c r="H2497" s="189"/>
      <c r="I2497" s="189"/>
      <c r="J2497" s="189"/>
      <c r="K2497" s="189"/>
      <c r="L2497" s="189"/>
    </row>
    <row r="2498" spans="2:12" s="191" customFormat="1" x14ac:dyDescent="0.25">
      <c r="B2498" s="189"/>
      <c r="C2498" s="189"/>
      <c r="D2498" s="189"/>
      <c r="E2498" s="189"/>
      <c r="F2498" s="189"/>
      <c r="G2498" s="189"/>
      <c r="H2498" s="189"/>
      <c r="I2498" s="189"/>
      <c r="J2498" s="189"/>
      <c r="K2498" s="189"/>
      <c r="L2498" s="189"/>
    </row>
    <row r="2499" spans="2:12" s="191" customFormat="1" x14ac:dyDescent="0.25">
      <c r="B2499" s="189"/>
      <c r="C2499" s="189"/>
      <c r="D2499" s="189"/>
      <c r="E2499" s="189"/>
      <c r="F2499" s="189"/>
      <c r="G2499" s="189"/>
      <c r="H2499" s="189"/>
      <c r="I2499" s="189"/>
      <c r="J2499" s="189"/>
      <c r="K2499" s="189"/>
      <c r="L2499" s="189"/>
    </row>
    <row r="2500" spans="2:12" s="191" customFormat="1" x14ac:dyDescent="0.25">
      <c r="B2500" s="189"/>
      <c r="C2500" s="189"/>
      <c r="D2500" s="189"/>
      <c r="E2500" s="189"/>
      <c r="F2500" s="189"/>
      <c r="G2500" s="189"/>
      <c r="H2500" s="189"/>
      <c r="I2500" s="189"/>
      <c r="J2500" s="189"/>
      <c r="K2500" s="189"/>
      <c r="L2500" s="189"/>
    </row>
    <row r="2501" spans="2:12" s="191" customFormat="1" x14ac:dyDescent="0.25">
      <c r="B2501" s="189"/>
      <c r="C2501" s="189"/>
      <c r="D2501" s="189"/>
      <c r="E2501" s="189"/>
      <c r="F2501" s="189"/>
      <c r="G2501" s="189"/>
      <c r="H2501" s="189"/>
      <c r="I2501" s="189"/>
      <c r="J2501" s="189"/>
      <c r="K2501" s="189"/>
      <c r="L2501" s="189"/>
    </row>
    <row r="2502" spans="2:12" s="191" customFormat="1" x14ac:dyDescent="0.25">
      <c r="B2502" s="189"/>
      <c r="C2502" s="189"/>
      <c r="D2502" s="189"/>
      <c r="E2502" s="189"/>
      <c r="F2502" s="189"/>
      <c r="G2502" s="189"/>
      <c r="H2502" s="189"/>
      <c r="I2502" s="189"/>
      <c r="J2502" s="189"/>
      <c r="K2502" s="189"/>
      <c r="L2502" s="189"/>
    </row>
    <row r="2503" spans="2:12" s="191" customFormat="1" x14ac:dyDescent="0.25">
      <c r="B2503" s="189"/>
      <c r="C2503" s="189"/>
      <c r="D2503" s="189"/>
      <c r="E2503" s="189"/>
      <c r="F2503" s="189"/>
      <c r="G2503" s="189"/>
      <c r="H2503" s="189"/>
      <c r="I2503" s="189"/>
      <c r="J2503" s="189"/>
      <c r="K2503" s="189"/>
      <c r="L2503" s="189"/>
    </row>
    <row r="2504" spans="2:12" s="191" customFormat="1" x14ac:dyDescent="0.25">
      <c r="B2504" s="189"/>
      <c r="C2504" s="189"/>
      <c r="D2504" s="189"/>
      <c r="E2504" s="189"/>
      <c r="F2504" s="189"/>
      <c r="G2504" s="189"/>
      <c r="H2504" s="189"/>
      <c r="I2504" s="189"/>
      <c r="J2504" s="189"/>
      <c r="K2504" s="189"/>
      <c r="L2504" s="189"/>
    </row>
    <row r="2505" spans="2:12" s="191" customFormat="1" x14ac:dyDescent="0.25">
      <c r="B2505" s="189"/>
      <c r="C2505" s="189"/>
      <c r="D2505" s="189"/>
      <c r="E2505" s="189"/>
      <c r="F2505" s="189"/>
      <c r="G2505" s="189"/>
      <c r="H2505" s="189"/>
      <c r="I2505" s="189"/>
      <c r="J2505" s="189"/>
      <c r="K2505" s="189"/>
      <c r="L2505" s="189"/>
    </row>
    <row r="2506" spans="2:12" s="191" customFormat="1" x14ac:dyDescent="0.25">
      <c r="B2506" s="189"/>
      <c r="C2506" s="189"/>
      <c r="D2506" s="189"/>
      <c r="E2506" s="189"/>
      <c r="F2506" s="189"/>
      <c r="G2506" s="189"/>
      <c r="H2506" s="189"/>
      <c r="I2506" s="189"/>
      <c r="J2506" s="189"/>
      <c r="K2506" s="189"/>
      <c r="L2506" s="189"/>
    </row>
    <row r="2507" spans="2:12" s="191" customFormat="1" x14ac:dyDescent="0.25">
      <c r="B2507" s="189"/>
      <c r="C2507" s="189"/>
      <c r="D2507" s="189"/>
      <c r="E2507" s="189"/>
      <c r="F2507" s="189"/>
      <c r="G2507" s="189"/>
      <c r="H2507" s="189"/>
      <c r="I2507" s="189"/>
      <c r="J2507" s="189"/>
      <c r="K2507" s="189"/>
      <c r="L2507" s="189"/>
    </row>
    <row r="2508" spans="2:12" s="191" customFormat="1" x14ac:dyDescent="0.25">
      <c r="B2508" s="189"/>
      <c r="C2508" s="189"/>
      <c r="D2508" s="189"/>
      <c r="E2508" s="189"/>
      <c r="F2508" s="189"/>
      <c r="G2508" s="189"/>
      <c r="H2508" s="189"/>
      <c r="I2508" s="189"/>
      <c r="J2508" s="189"/>
      <c r="K2508" s="189"/>
      <c r="L2508" s="189"/>
    </row>
    <row r="2509" spans="2:12" s="191" customFormat="1" x14ac:dyDescent="0.25">
      <c r="B2509" s="189"/>
      <c r="C2509" s="189"/>
      <c r="D2509" s="189"/>
      <c r="E2509" s="189"/>
      <c r="F2509" s="189"/>
      <c r="G2509" s="189"/>
      <c r="H2509" s="189"/>
      <c r="I2509" s="189"/>
      <c r="J2509" s="189"/>
      <c r="K2509" s="189"/>
      <c r="L2509" s="189"/>
    </row>
    <row r="2510" spans="2:12" s="191" customFormat="1" x14ac:dyDescent="0.25">
      <c r="B2510" s="189"/>
      <c r="C2510" s="189"/>
      <c r="D2510" s="189"/>
      <c r="E2510" s="189"/>
      <c r="F2510" s="189"/>
      <c r="G2510" s="189"/>
      <c r="H2510" s="189"/>
      <c r="I2510" s="189"/>
      <c r="J2510" s="189"/>
      <c r="K2510" s="189"/>
      <c r="L2510" s="189"/>
    </row>
    <row r="2511" spans="2:12" s="191" customFormat="1" x14ac:dyDescent="0.25">
      <c r="B2511" s="189"/>
      <c r="C2511" s="189"/>
      <c r="D2511" s="189"/>
      <c r="E2511" s="189"/>
      <c r="F2511" s="189"/>
      <c r="G2511" s="189"/>
      <c r="H2511" s="189"/>
      <c r="I2511" s="189"/>
      <c r="J2511" s="189"/>
      <c r="K2511" s="189"/>
      <c r="L2511" s="189"/>
    </row>
    <row r="2512" spans="2:12" s="191" customFormat="1" x14ac:dyDescent="0.25">
      <c r="B2512" s="189"/>
      <c r="C2512" s="189"/>
      <c r="D2512" s="189"/>
      <c r="E2512" s="189"/>
      <c r="F2512" s="189"/>
      <c r="G2512" s="189"/>
      <c r="H2512" s="189"/>
      <c r="I2512" s="189"/>
      <c r="J2512" s="189"/>
      <c r="K2512" s="189"/>
      <c r="L2512" s="189"/>
    </row>
    <row r="2513" spans="2:12" s="191" customFormat="1" x14ac:dyDescent="0.25">
      <c r="B2513" s="189"/>
      <c r="C2513" s="189"/>
      <c r="D2513" s="189"/>
      <c r="E2513" s="189"/>
      <c r="F2513" s="189"/>
      <c r="G2513" s="189"/>
      <c r="H2513" s="189"/>
      <c r="I2513" s="189"/>
      <c r="J2513" s="189"/>
      <c r="K2513" s="189"/>
      <c r="L2513" s="189"/>
    </row>
    <row r="2514" spans="2:12" s="191" customFormat="1" x14ac:dyDescent="0.25">
      <c r="B2514" s="189"/>
      <c r="C2514" s="189"/>
      <c r="D2514" s="189"/>
      <c r="E2514" s="189"/>
      <c r="F2514" s="189"/>
      <c r="G2514" s="189"/>
      <c r="H2514" s="189"/>
      <c r="I2514" s="189"/>
      <c r="J2514" s="189"/>
      <c r="K2514" s="189"/>
      <c r="L2514" s="189"/>
    </row>
    <row r="2515" spans="2:12" s="191" customFormat="1" x14ac:dyDescent="0.25">
      <c r="B2515" s="189"/>
      <c r="C2515" s="189"/>
      <c r="D2515" s="189"/>
      <c r="E2515" s="189"/>
      <c r="F2515" s="189"/>
      <c r="G2515" s="189"/>
      <c r="H2515" s="189"/>
      <c r="I2515" s="189"/>
      <c r="J2515" s="189"/>
      <c r="K2515" s="189"/>
      <c r="L2515" s="189"/>
    </row>
    <row r="2516" spans="2:12" s="191" customFormat="1" x14ac:dyDescent="0.25">
      <c r="B2516" s="189"/>
      <c r="C2516" s="189"/>
      <c r="D2516" s="189"/>
      <c r="E2516" s="189"/>
      <c r="F2516" s="189"/>
      <c r="G2516" s="189"/>
      <c r="H2516" s="189"/>
      <c r="I2516" s="189"/>
      <c r="J2516" s="189"/>
      <c r="K2516" s="189"/>
      <c r="L2516" s="189"/>
    </row>
    <row r="2517" spans="2:12" s="191" customFormat="1" x14ac:dyDescent="0.25">
      <c r="B2517" s="189"/>
      <c r="C2517" s="189"/>
      <c r="D2517" s="189"/>
      <c r="E2517" s="189"/>
      <c r="F2517" s="189"/>
      <c r="G2517" s="189"/>
      <c r="H2517" s="189"/>
      <c r="I2517" s="189"/>
      <c r="J2517" s="189"/>
      <c r="K2517" s="189"/>
      <c r="L2517" s="189"/>
    </row>
    <row r="2518" spans="2:12" s="191" customFormat="1" x14ac:dyDescent="0.25">
      <c r="B2518" s="189"/>
      <c r="C2518" s="189"/>
      <c r="D2518" s="189"/>
      <c r="E2518" s="189"/>
      <c r="F2518" s="189"/>
      <c r="G2518" s="189"/>
      <c r="H2518" s="189"/>
      <c r="I2518" s="189"/>
      <c r="J2518" s="189"/>
      <c r="K2518" s="189"/>
      <c r="L2518" s="189"/>
    </row>
    <row r="2519" spans="2:12" s="191" customFormat="1" x14ac:dyDescent="0.25">
      <c r="B2519" s="189"/>
      <c r="C2519" s="189"/>
      <c r="D2519" s="189"/>
      <c r="E2519" s="189"/>
      <c r="F2519" s="189"/>
      <c r="G2519" s="189"/>
      <c r="H2519" s="189"/>
      <c r="I2519" s="189"/>
      <c r="J2519" s="189"/>
      <c r="K2519" s="189"/>
      <c r="L2519" s="189"/>
    </row>
    <row r="2520" spans="2:12" s="191" customFormat="1" x14ac:dyDescent="0.25">
      <c r="B2520" s="189"/>
      <c r="C2520" s="189"/>
      <c r="D2520" s="189"/>
      <c r="E2520" s="189"/>
      <c r="F2520" s="189"/>
      <c r="G2520" s="189"/>
      <c r="H2520" s="189"/>
      <c r="I2520" s="189"/>
      <c r="J2520" s="189"/>
      <c r="K2520" s="189"/>
      <c r="L2520" s="189"/>
    </row>
    <row r="2521" spans="2:12" s="191" customFormat="1" x14ac:dyDescent="0.25">
      <c r="B2521" s="189"/>
      <c r="C2521" s="189"/>
      <c r="D2521" s="189"/>
      <c r="E2521" s="189"/>
      <c r="F2521" s="189"/>
      <c r="G2521" s="189"/>
      <c r="H2521" s="189"/>
      <c r="I2521" s="189"/>
      <c r="J2521" s="189"/>
      <c r="K2521" s="189"/>
      <c r="L2521" s="189"/>
    </row>
    <row r="2522" spans="2:12" s="191" customFormat="1" x14ac:dyDescent="0.25">
      <c r="B2522" s="189"/>
      <c r="C2522" s="189"/>
      <c r="D2522" s="189"/>
      <c r="E2522" s="189"/>
      <c r="F2522" s="189"/>
      <c r="G2522" s="189"/>
      <c r="H2522" s="189"/>
      <c r="I2522" s="189"/>
      <c r="J2522" s="189"/>
      <c r="K2522" s="189"/>
      <c r="L2522" s="189"/>
    </row>
    <row r="2523" spans="2:12" s="191" customFormat="1" x14ac:dyDescent="0.25">
      <c r="B2523" s="189"/>
      <c r="C2523" s="189"/>
      <c r="D2523" s="189"/>
      <c r="E2523" s="189"/>
      <c r="F2523" s="189"/>
      <c r="G2523" s="189"/>
      <c r="H2523" s="189"/>
      <c r="I2523" s="189"/>
      <c r="J2523" s="189"/>
      <c r="K2523" s="189"/>
      <c r="L2523" s="189"/>
    </row>
    <row r="2524" spans="2:12" s="191" customFormat="1" x14ac:dyDescent="0.25">
      <c r="B2524" s="189"/>
      <c r="C2524" s="189"/>
      <c r="D2524" s="189"/>
      <c r="E2524" s="189"/>
      <c r="F2524" s="189"/>
      <c r="G2524" s="189"/>
      <c r="H2524" s="189"/>
      <c r="I2524" s="189"/>
      <c r="J2524" s="189"/>
      <c r="K2524" s="189"/>
      <c r="L2524" s="189"/>
    </row>
    <row r="2525" spans="2:12" s="191" customFormat="1" x14ac:dyDescent="0.25">
      <c r="B2525" s="189"/>
      <c r="C2525" s="189"/>
      <c r="D2525" s="189"/>
      <c r="E2525" s="189"/>
      <c r="F2525" s="189"/>
      <c r="G2525" s="189"/>
      <c r="H2525" s="189"/>
      <c r="I2525" s="189"/>
      <c r="J2525" s="189"/>
      <c r="K2525" s="189"/>
      <c r="L2525" s="189"/>
    </row>
    <row r="2526" spans="2:12" s="191" customFormat="1" x14ac:dyDescent="0.25">
      <c r="B2526" s="189"/>
      <c r="C2526" s="189"/>
      <c r="D2526" s="189"/>
      <c r="E2526" s="189"/>
      <c r="F2526" s="189"/>
      <c r="G2526" s="189"/>
      <c r="H2526" s="189"/>
      <c r="I2526" s="189"/>
      <c r="J2526" s="189"/>
      <c r="K2526" s="189"/>
      <c r="L2526" s="189"/>
    </row>
    <row r="2527" spans="2:12" s="191" customFormat="1" x14ac:dyDescent="0.25">
      <c r="B2527" s="189"/>
      <c r="C2527" s="189"/>
      <c r="D2527" s="189"/>
      <c r="E2527" s="189"/>
      <c r="F2527" s="189"/>
      <c r="G2527" s="189"/>
      <c r="H2527" s="189"/>
      <c r="I2527" s="189"/>
      <c r="J2527" s="189"/>
      <c r="K2527" s="189"/>
      <c r="L2527" s="189"/>
    </row>
    <row r="2528" spans="2:12" s="191" customFormat="1" x14ac:dyDescent="0.25">
      <c r="B2528" s="189"/>
      <c r="C2528" s="189"/>
      <c r="D2528" s="189"/>
      <c r="E2528" s="189"/>
      <c r="F2528" s="189"/>
      <c r="G2528" s="189"/>
      <c r="H2528" s="189"/>
      <c r="I2528" s="189"/>
      <c r="J2528" s="189"/>
      <c r="K2528" s="189"/>
      <c r="L2528" s="189"/>
    </row>
    <row r="2529" spans="2:12" s="191" customFormat="1" x14ac:dyDescent="0.25">
      <c r="B2529" s="189"/>
      <c r="C2529" s="189"/>
      <c r="D2529" s="189"/>
      <c r="E2529" s="189"/>
      <c r="F2529" s="189"/>
      <c r="G2529" s="189"/>
      <c r="H2529" s="189"/>
      <c r="I2529" s="189"/>
      <c r="J2529" s="189"/>
      <c r="K2529" s="189"/>
      <c r="L2529" s="189"/>
    </row>
    <row r="2530" spans="2:12" s="191" customFormat="1" x14ac:dyDescent="0.25">
      <c r="B2530" s="189"/>
      <c r="C2530" s="189"/>
      <c r="D2530" s="189"/>
      <c r="E2530" s="189"/>
      <c r="F2530" s="189"/>
      <c r="G2530" s="189"/>
      <c r="H2530" s="189"/>
      <c r="I2530" s="189"/>
      <c r="J2530" s="189"/>
      <c r="K2530" s="189"/>
      <c r="L2530" s="189"/>
    </row>
    <row r="2531" spans="2:12" s="191" customFormat="1" x14ac:dyDescent="0.25">
      <c r="B2531" s="189"/>
      <c r="C2531" s="189"/>
      <c r="D2531" s="189"/>
      <c r="E2531" s="189"/>
      <c r="F2531" s="189"/>
      <c r="G2531" s="189"/>
      <c r="H2531" s="189"/>
      <c r="I2531" s="189"/>
      <c r="J2531" s="189"/>
      <c r="K2531" s="189"/>
      <c r="L2531" s="189"/>
    </row>
    <row r="2532" spans="2:12" s="191" customFormat="1" x14ac:dyDescent="0.25">
      <c r="B2532" s="189"/>
      <c r="C2532" s="189"/>
      <c r="D2532" s="189"/>
      <c r="E2532" s="189"/>
      <c r="F2532" s="189"/>
      <c r="G2532" s="189"/>
      <c r="H2532" s="189"/>
      <c r="I2532" s="189"/>
      <c r="J2532" s="189"/>
      <c r="K2532" s="189"/>
      <c r="L2532" s="189"/>
    </row>
    <row r="2533" spans="2:12" s="191" customFormat="1" x14ac:dyDescent="0.25">
      <c r="B2533" s="189"/>
      <c r="C2533" s="189"/>
      <c r="D2533" s="189"/>
      <c r="E2533" s="189"/>
      <c r="F2533" s="189"/>
      <c r="G2533" s="189"/>
      <c r="H2533" s="189"/>
      <c r="I2533" s="189"/>
      <c r="J2533" s="189"/>
      <c r="K2533" s="189"/>
      <c r="L2533" s="189"/>
    </row>
  </sheetData>
  <autoFilter ref="A16:L657"/>
  <mergeCells count="19">
    <mergeCell ref="A13:A15"/>
    <mergeCell ref="B13:C15"/>
    <mergeCell ref="D13:F13"/>
    <mergeCell ref="G13:H13"/>
    <mergeCell ref="I13:L13"/>
    <mergeCell ref="A5:L5"/>
    <mergeCell ref="I7:L7"/>
    <mergeCell ref="I8:L8"/>
    <mergeCell ref="H9:L9"/>
    <mergeCell ref="I10:L10"/>
    <mergeCell ref="J14:J15"/>
    <mergeCell ref="K14:K15"/>
    <mergeCell ref="L14:L15"/>
    <mergeCell ref="D14:D15"/>
    <mergeCell ref="E14:E15"/>
    <mergeCell ref="F14:F15"/>
    <mergeCell ref="G14:G15"/>
    <mergeCell ref="H14:H15"/>
    <mergeCell ref="I14:I15"/>
  </mergeCells>
  <pageMargins left="0.39370078740157483" right="0.19685039370078741" top="0" bottom="0" header="0.51181102362204722" footer="0.51181102362204722"/>
  <pageSetup paperSize="9" scale="54" fitToWidth="0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autoPageBreaks="0"/>
  </sheetPr>
  <dimension ref="A1:AS983"/>
  <sheetViews>
    <sheetView view="pageBreakPreview" zoomScale="60" zoomScaleNormal="55" zoomScaleSheetLayoutView="55" workbookViewId="0">
      <selection activeCell="AA20" sqref="AA20"/>
    </sheetView>
  </sheetViews>
  <sheetFormatPr defaultRowHeight="15.75" x14ac:dyDescent="0.25"/>
  <cols>
    <col min="1" max="1" width="8.625" style="1" customWidth="1"/>
    <col min="2" max="2" width="49.875" style="29" customWidth="1"/>
    <col min="3" max="22" width="11.5" style="29" customWidth="1"/>
    <col min="23" max="26" width="9.25" style="29" customWidth="1"/>
    <col min="27" max="28" width="9.875" style="29" customWidth="1"/>
    <col min="29" max="29" width="18.125" style="29" customWidth="1"/>
    <col min="30" max="32" width="9.875" style="29" customWidth="1"/>
    <col min="33" max="33" width="13.375" style="29" customWidth="1"/>
    <col min="34" max="34" width="10.875" style="29" customWidth="1"/>
    <col min="35" max="35" width="8.625" style="29" customWidth="1"/>
    <col min="36" max="36" width="13.125" style="29" customWidth="1"/>
    <col min="37" max="37" width="10.875" style="29" customWidth="1"/>
    <col min="38" max="45" width="9" style="29"/>
    <col min="46" max="16384" width="9" style="1"/>
  </cols>
  <sheetData>
    <row r="1" spans="1:45" ht="20.25" x14ac:dyDescent="0.3">
      <c r="A1" s="81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82"/>
      <c r="AB1" s="75"/>
      <c r="AC1" s="75"/>
      <c r="AD1" s="75"/>
      <c r="AE1" s="75"/>
      <c r="AF1" s="75"/>
      <c r="AG1" s="75"/>
      <c r="AH1" s="75"/>
      <c r="AI1" s="82"/>
      <c r="AJ1" s="82" t="s">
        <v>170</v>
      </c>
      <c r="AK1" s="82"/>
    </row>
    <row r="2" spans="1:45" ht="20.25" x14ac:dyDescent="0.3">
      <c r="A2" s="81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82"/>
      <c r="AB2" s="75"/>
      <c r="AC2" s="75"/>
      <c r="AD2" s="75"/>
      <c r="AE2" s="75"/>
      <c r="AF2" s="75"/>
      <c r="AG2" s="75"/>
      <c r="AH2" s="75"/>
      <c r="AI2" s="82"/>
      <c r="AJ2" s="82" t="s">
        <v>1</v>
      </c>
      <c r="AK2" s="82"/>
    </row>
    <row r="3" spans="1:45" ht="20.25" x14ac:dyDescent="0.3">
      <c r="A3" s="81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82"/>
      <c r="AB3" s="75"/>
      <c r="AC3" s="75"/>
      <c r="AD3" s="75"/>
      <c r="AE3" s="75"/>
      <c r="AF3" s="75"/>
      <c r="AG3" s="75"/>
      <c r="AH3" s="75"/>
      <c r="AI3" s="82"/>
      <c r="AJ3" s="82" t="s">
        <v>2</v>
      </c>
      <c r="AK3" s="82"/>
    </row>
    <row r="4" spans="1:45" ht="20.25" x14ac:dyDescent="0.3">
      <c r="A4" s="8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82"/>
      <c r="AA4" s="75"/>
      <c r="AB4" s="75"/>
      <c r="AC4" s="75"/>
      <c r="AD4" s="75"/>
      <c r="AE4" s="75"/>
      <c r="AF4" s="75"/>
      <c r="AG4" s="75"/>
      <c r="AH4" s="75"/>
      <c r="AI4" s="82"/>
      <c r="AJ4" s="75"/>
      <c r="AK4" s="75"/>
    </row>
    <row r="5" spans="1:45" ht="15" hidden="1" customHeight="1" x14ac:dyDescent="0.3">
      <c r="A5" s="81"/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</row>
    <row r="6" spans="1:45" ht="20.25" x14ac:dyDescent="0.3">
      <c r="A6" s="247" t="s">
        <v>171</v>
      </c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</row>
    <row r="7" spans="1:45" ht="20.25" customHeight="1" x14ac:dyDescent="0.3">
      <c r="A7" s="81"/>
      <c r="B7" s="75"/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83"/>
      <c r="X7" s="257"/>
      <c r="Y7" s="257"/>
      <c r="Z7" s="257"/>
      <c r="AA7" s="257"/>
      <c r="AB7" s="84"/>
      <c r="AC7" s="84"/>
      <c r="AD7" s="84"/>
      <c r="AE7" s="84"/>
      <c r="AF7" s="84"/>
      <c r="AG7" s="84"/>
      <c r="AH7" s="85"/>
      <c r="AI7" s="85"/>
      <c r="AJ7" s="85" t="s">
        <v>4</v>
      </c>
      <c r="AK7" s="85"/>
    </row>
    <row r="8" spans="1:45" ht="20.25" customHeight="1" x14ac:dyDescent="0.3">
      <c r="A8" s="81"/>
      <c r="B8" s="75"/>
      <c r="C8" s="75"/>
      <c r="D8" s="75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83"/>
      <c r="X8" s="257"/>
      <c r="Y8" s="257"/>
      <c r="Z8" s="257"/>
      <c r="AA8" s="257"/>
      <c r="AB8" s="84"/>
      <c r="AC8" s="84"/>
      <c r="AD8" s="84"/>
      <c r="AE8" s="84"/>
      <c r="AF8" s="84"/>
      <c r="AG8" s="84"/>
      <c r="AH8" s="85"/>
      <c r="AI8" s="85"/>
      <c r="AJ8" s="85" t="s">
        <v>5</v>
      </c>
      <c r="AK8" s="85"/>
    </row>
    <row r="9" spans="1:45" ht="61.5" customHeight="1" x14ac:dyDescent="0.3">
      <c r="A9" s="81"/>
      <c r="B9" s="75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258"/>
      <c r="X9" s="258"/>
      <c r="Y9" s="258"/>
      <c r="Z9" s="258"/>
      <c r="AA9" s="258"/>
      <c r="AB9" s="86"/>
      <c r="AC9" s="84"/>
      <c r="AD9" s="84"/>
      <c r="AE9" s="84"/>
      <c r="AF9" s="87"/>
      <c r="AG9" s="87"/>
      <c r="AH9" s="88"/>
      <c r="AI9" s="88"/>
      <c r="AJ9" s="88" t="s">
        <v>172</v>
      </c>
      <c r="AK9" s="85"/>
    </row>
    <row r="10" spans="1:45" ht="20.25" customHeight="1" x14ac:dyDescent="0.3">
      <c r="A10" s="81"/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83"/>
      <c r="X10" s="259"/>
      <c r="Y10" s="259"/>
      <c r="Z10" s="259"/>
      <c r="AA10" s="259"/>
      <c r="AB10" s="87"/>
      <c r="AC10" s="84"/>
      <c r="AD10" s="84"/>
      <c r="AE10" s="84"/>
      <c r="AF10" s="84"/>
      <c r="AG10" s="84"/>
      <c r="AH10" s="85"/>
      <c r="AI10" s="85"/>
      <c r="AJ10" s="85" t="s">
        <v>7</v>
      </c>
      <c r="AK10" s="85"/>
    </row>
    <row r="11" spans="1:45" ht="20.25" customHeight="1" x14ac:dyDescent="0.3">
      <c r="A11" s="81"/>
      <c r="B11" s="75"/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83"/>
      <c r="X11" s="83"/>
      <c r="Y11" s="83"/>
      <c r="Z11" s="89"/>
      <c r="AA11" s="90"/>
      <c r="AB11" s="91"/>
      <c r="AC11" s="84"/>
      <c r="AD11" s="84"/>
      <c r="AE11" s="84"/>
      <c r="AF11" s="84"/>
      <c r="AG11" s="84"/>
      <c r="AH11" s="85"/>
      <c r="AI11" s="85"/>
      <c r="AJ11" s="85"/>
      <c r="AK11" s="85"/>
    </row>
    <row r="12" spans="1:45" ht="29.25" customHeight="1" x14ac:dyDescent="0.3">
      <c r="A12" s="81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83"/>
      <c r="X12" s="83"/>
      <c r="Y12" s="83"/>
      <c r="Z12" s="89"/>
      <c r="AA12" s="92"/>
      <c r="AB12" s="91"/>
      <c r="AC12" s="84"/>
      <c r="AD12" s="84"/>
      <c r="AE12" s="84"/>
      <c r="AF12" s="84"/>
      <c r="AG12" s="84"/>
      <c r="AH12" s="85"/>
      <c r="AI12" s="85"/>
      <c r="AJ12" s="85" t="s">
        <v>8</v>
      </c>
      <c r="AK12" s="85"/>
    </row>
    <row r="13" spans="1:45" ht="36.75" hidden="1" customHeight="1" x14ac:dyDescent="0.3">
      <c r="Y13" s="59"/>
      <c r="Z13" s="59"/>
      <c r="AA13" s="59"/>
      <c r="AB13" s="59"/>
      <c r="AC13" s="59"/>
      <c r="AD13" s="59"/>
      <c r="AE13" s="260"/>
      <c r="AF13" s="260"/>
      <c r="AG13" s="260"/>
      <c r="AH13" s="260"/>
      <c r="AI13" s="260"/>
      <c r="AJ13" s="260"/>
      <c r="AK13" s="1"/>
    </row>
    <row r="14" spans="1:45" s="93" customFormat="1" ht="25.5" hidden="1" customHeight="1" x14ac:dyDescent="0.3">
      <c r="B14" s="94"/>
      <c r="C14" s="95">
        <f>C20-C21-C22-C23-C24-C25-C26-C27</f>
        <v>5.6843418860808015E-13</v>
      </c>
      <c r="D14" s="95">
        <f t="shared" ref="D14:V14" si="0">D20-D21-D22-D23-D24-D25-D26-D27</f>
        <v>2.2204460492503131E-15</v>
      </c>
      <c r="E14" s="95">
        <f t="shared" si="0"/>
        <v>3.1263880373444408E-13</v>
      </c>
      <c r="F14" s="95">
        <f t="shared" si="0"/>
        <v>0</v>
      </c>
      <c r="G14" s="95">
        <f t="shared" si="0"/>
        <v>0</v>
      </c>
      <c r="H14" s="95">
        <f t="shared" si="0"/>
        <v>6.8212102632969618E-13</v>
      </c>
      <c r="I14" s="95">
        <f t="shared" si="0"/>
        <v>1.8873791418627661E-15</v>
      </c>
      <c r="J14" s="95">
        <f t="shared" si="0"/>
        <v>0</v>
      </c>
      <c r="K14" s="95">
        <f t="shared" si="0"/>
        <v>-4.5474735088646412E-13</v>
      </c>
      <c r="L14" s="95">
        <f t="shared" si="0"/>
        <v>3.907985046680551E-14</v>
      </c>
      <c r="M14" s="95">
        <f t="shared" si="0"/>
        <v>-2.2737367544323206E-13</v>
      </c>
      <c r="N14" s="95">
        <f t="shared" si="0"/>
        <v>1.0130785099704553E-15</v>
      </c>
      <c r="O14" s="95">
        <f t="shared" si="0"/>
        <v>0</v>
      </c>
      <c r="P14" s="95">
        <f t="shared" si="0"/>
        <v>0</v>
      </c>
      <c r="Q14" s="95">
        <f t="shared" si="0"/>
        <v>0</v>
      </c>
      <c r="R14" s="95">
        <f t="shared" si="0"/>
        <v>-4.9737991503207013E-13</v>
      </c>
      <c r="S14" s="95">
        <f t="shared" si="0"/>
        <v>-1.5543122344752192E-15</v>
      </c>
      <c r="T14" s="95">
        <f t="shared" si="0"/>
        <v>0</v>
      </c>
      <c r="U14" s="95">
        <f t="shared" si="0"/>
        <v>-1.0658141036401503E-13</v>
      </c>
      <c r="V14" s="95">
        <f t="shared" si="0"/>
        <v>-3.730349362740526E-14</v>
      </c>
      <c r="W14" s="94"/>
      <c r="X14" s="94"/>
      <c r="Y14" s="96"/>
      <c r="Z14" s="96"/>
      <c r="AA14" s="96"/>
      <c r="AB14" s="96"/>
      <c r="AC14" s="96"/>
      <c r="AD14" s="96"/>
      <c r="AE14" s="97"/>
      <c r="AF14" s="97"/>
      <c r="AG14" s="97"/>
      <c r="AH14" s="97"/>
      <c r="AI14" s="97"/>
      <c r="AJ14" s="98"/>
      <c r="AK14" s="98"/>
      <c r="AL14" s="94"/>
      <c r="AM14" s="94"/>
      <c r="AN14" s="94"/>
      <c r="AO14" s="94"/>
      <c r="AP14" s="94"/>
      <c r="AQ14" s="94"/>
      <c r="AR14" s="94"/>
      <c r="AS14" s="94"/>
    </row>
    <row r="15" spans="1:45" s="94" customFormat="1" ht="22.5" hidden="1" customHeight="1" x14ac:dyDescent="0.3">
      <c r="B15" s="29"/>
      <c r="C15" s="99">
        <f>C20-C16</f>
        <v>0</v>
      </c>
      <c r="D15" s="99">
        <f t="shared" ref="D15:V15" si="1">D20-D16</f>
        <v>0</v>
      </c>
      <c r="E15" s="99">
        <f t="shared" si="1"/>
        <v>0</v>
      </c>
      <c r="F15" s="99">
        <f t="shared" si="1"/>
        <v>0</v>
      </c>
      <c r="G15" s="99">
        <f t="shared" si="1"/>
        <v>0</v>
      </c>
      <c r="H15" s="99">
        <f t="shared" si="1"/>
        <v>0</v>
      </c>
      <c r="I15" s="99">
        <f t="shared" si="1"/>
        <v>0</v>
      </c>
      <c r="J15" s="99">
        <f t="shared" si="1"/>
        <v>0</v>
      </c>
      <c r="K15" s="99">
        <f t="shared" si="1"/>
        <v>0</v>
      </c>
      <c r="L15" s="99">
        <f t="shared" si="1"/>
        <v>0</v>
      </c>
      <c r="M15" s="99">
        <f t="shared" si="1"/>
        <v>0</v>
      </c>
      <c r="N15" s="99">
        <f t="shared" si="1"/>
        <v>0</v>
      </c>
      <c r="O15" s="99">
        <f t="shared" si="1"/>
        <v>0</v>
      </c>
      <c r="P15" s="99">
        <f t="shared" si="1"/>
        <v>0</v>
      </c>
      <c r="Q15" s="99">
        <f t="shared" si="1"/>
        <v>0</v>
      </c>
      <c r="R15" s="100">
        <f t="shared" si="1"/>
        <v>0</v>
      </c>
      <c r="S15" s="100">
        <f t="shared" si="1"/>
        <v>0</v>
      </c>
      <c r="T15" s="100">
        <f t="shared" si="1"/>
        <v>0</v>
      </c>
      <c r="U15" s="100">
        <f t="shared" si="1"/>
        <v>0</v>
      </c>
      <c r="V15" s="100">
        <f t="shared" si="1"/>
        <v>0</v>
      </c>
      <c r="W15" s="101"/>
      <c r="X15" s="101"/>
      <c r="Y15" s="101"/>
      <c r="Z15" s="101"/>
      <c r="AA15" s="101"/>
      <c r="AB15" s="101"/>
      <c r="AC15" s="101"/>
      <c r="AD15" s="101"/>
      <c r="AE15" s="102"/>
      <c r="AF15" s="102"/>
      <c r="AG15" s="255"/>
      <c r="AH15" s="255"/>
      <c r="AI15" s="255"/>
      <c r="AJ15" s="255"/>
    </row>
    <row r="16" spans="1:45" s="96" customFormat="1" hidden="1" x14ac:dyDescent="0.25">
      <c r="A16" s="103"/>
      <c r="B16" s="104"/>
      <c r="C16" s="105">
        <v>1866.6236529893056</v>
      </c>
      <c r="D16" s="105">
        <v>27.119727389630533</v>
      </c>
      <c r="E16" s="105">
        <v>696.88885404341954</v>
      </c>
      <c r="F16" s="105">
        <v>885.07233904189968</v>
      </c>
      <c r="G16" s="105">
        <v>257.54273056115579</v>
      </c>
      <c r="H16" s="105">
        <v>1792.631676748565</v>
      </c>
      <c r="I16" s="105">
        <v>18.308950953014001</v>
      </c>
      <c r="J16" s="105">
        <v>655.41793358250982</v>
      </c>
      <c r="K16" s="105">
        <v>764.77755184960131</v>
      </c>
      <c r="L16" s="105">
        <v>354.12725390437834</v>
      </c>
      <c r="M16" s="105">
        <v>-73.9919762407402</v>
      </c>
      <c r="N16" s="105">
        <v>-8.8107764366165284</v>
      </c>
      <c r="O16" s="105">
        <v>-41.470920460909809</v>
      </c>
      <c r="P16" s="105">
        <v>-120.29478719229846</v>
      </c>
      <c r="Q16" s="105">
        <v>96.584523343222543</v>
      </c>
      <c r="R16" s="106">
        <v>1256.22812561</v>
      </c>
      <c r="S16" s="106">
        <v>8.93362619</v>
      </c>
      <c r="T16" s="106">
        <v>519.40814853026484</v>
      </c>
      <c r="U16" s="106">
        <v>516.71304546933595</v>
      </c>
      <c r="V16" s="106">
        <v>211.17212307543915</v>
      </c>
      <c r="W16" s="107"/>
      <c r="X16" s="107"/>
      <c r="Y16" s="107"/>
      <c r="Z16" s="107"/>
      <c r="AA16" s="107">
        <v>0</v>
      </c>
      <c r="AB16" s="107">
        <v>0</v>
      </c>
      <c r="AC16" s="107">
        <v>0</v>
      </c>
      <c r="AD16" s="107">
        <v>0</v>
      </c>
      <c r="AE16" s="107">
        <v>0</v>
      </c>
      <c r="AF16" s="107">
        <v>0</v>
      </c>
      <c r="AG16" s="107">
        <v>0</v>
      </c>
      <c r="AH16" s="107">
        <v>0</v>
      </c>
      <c r="AI16" s="107">
        <v>0</v>
      </c>
      <c r="AJ16" s="107">
        <v>0</v>
      </c>
      <c r="AK16" s="107" t="s">
        <v>1554</v>
      </c>
    </row>
    <row r="17" spans="1:37" x14ac:dyDescent="0.25">
      <c r="A17" s="256" t="s">
        <v>173</v>
      </c>
      <c r="B17" s="212" t="s">
        <v>174</v>
      </c>
      <c r="C17" s="212" t="s">
        <v>175</v>
      </c>
      <c r="D17" s="212"/>
      <c r="E17" s="212"/>
      <c r="F17" s="212"/>
      <c r="G17" s="212"/>
      <c r="H17" s="212" t="s">
        <v>176</v>
      </c>
      <c r="I17" s="212"/>
      <c r="J17" s="212"/>
      <c r="K17" s="212"/>
      <c r="L17" s="212"/>
      <c r="M17" s="212" t="s">
        <v>177</v>
      </c>
      <c r="N17" s="212"/>
      <c r="O17" s="212"/>
      <c r="P17" s="212"/>
      <c r="Q17" s="212"/>
      <c r="R17" s="212" t="s">
        <v>178</v>
      </c>
      <c r="S17" s="212"/>
      <c r="T17" s="212"/>
      <c r="U17" s="212"/>
      <c r="V17" s="212"/>
      <c r="W17" s="251" t="s">
        <v>179</v>
      </c>
      <c r="X17" s="251"/>
      <c r="Y17" s="251"/>
      <c r="Z17" s="251"/>
      <c r="AA17" s="251"/>
      <c r="AB17" s="251"/>
      <c r="AC17" s="251"/>
      <c r="AD17" s="251"/>
      <c r="AE17" s="251"/>
      <c r="AF17" s="251"/>
      <c r="AG17" s="251"/>
      <c r="AH17" s="251"/>
      <c r="AI17" s="251"/>
      <c r="AJ17" s="251"/>
      <c r="AK17" s="108"/>
    </row>
    <row r="18" spans="1:37" x14ac:dyDescent="0.25">
      <c r="A18" s="256"/>
      <c r="B18" s="212"/>
      <c r="C18" s="212"/>
      <c r="D18" s="212"/>
      <c r="E18" s="212"/>
      <c r="F18" s="212"/>
      <c r="G18" s="212"/>
      <c r="H18" s="212"/>
      <c r="I18" s="212"/>
      <c r="J18" s="212"/>
      <c r="K18" s="212"/>
      <c r="L18" s="212"/>
      <c r="M18" s="212"/>
      <c r="N18" s="212"/>
      <c r="O18" s="212"/>
      <c r="P18" s="212"/>
      <c r="Q18" s="212"/>
      <c r="R18" s="212"/>
      <c r="S18" s="212"/>
      <c r="T18" s="212"/>
      <c r="U18" s="212"/>
      <c r="V18" s="212"/>
      <c r="W18" s="212" t="s">
        <v>180</v>
      </c>
      <c r="X18" s="212"/>
      <c r="Y18" s="212"/>
      <c r="Z18" s="212"/>
      <c r="AA18" s="251" t="s">
        <v>181</v>
      </c>
      <c r="AB18" s="251"/>
      <c r="AC18" s="251"/>
      <c r="AD18" s="251"/>
      <c r="AE18" s="251" t="s">
        <v>182</v>
      </c>
      <c r="AF18" s="251"/>
      <c r="AG18" s="251"/>
      <c r="AH18" s="251"/>
      <c r="AI18" s="251"/>
      <c r="AJ18" s="212" t="s">
        <v>183</v>
      </c>
      <c r="AK18" s="212"/>
    </row>
    <row r="19" spans="1:37" ht="78.75" x14ac:dyDescent="0.25">
      <c r="A19" s="256"/>
      <c r="B19" s="212"/>
      <c r="C19" s="32" t="s">
        <v>184</v>
      </c>
      <c r="D19" s="32" t="s">
        <v>185</v>
      </c>
      <c r="E19" s="32" t="s">
        <v>186</v>
      </c>
      <c r="F19" s="32" t="s">
        <v>187</v>
      </c>
      <c r="G19" s="32" t="s">
        <v>188</v>
      </c>
      <c r="H19" s="32" t="s">
        <v>184</v>
      </c>
      <c r="I19" s="32" t="s">
        <v>185</v>
      </c>
      <c r="J19" s="32" t="s">
        <v>186</v>
      </c>
      <c r="K19" s="32" t="s">
        <v>187</v>
      </c>
      <c r="L19" s="32" t="s">
        <v>188</v>
      </c>
      <c r="M19" s="32" t="s">
        <v>184</v>
      </c>
      <c r="N19" s="32" t="s">
        <v>185</v>
      </c>
      <c r="O19" s="32" t="s">
        <v>186</v>
      </c>
      <c r="P19" s="32" t="s">
        <v>187</v>
      </c>
      <c r="Q19" s="32" t="s">
        <v>188</v>
      </c>
      <c r="R19" s="32" t="s">
        <v>184</v>
      </c>
      <c r="S19" s="32" t="s">
        <v>185</v>
      </c>
      <c r="T19" s="32" t="s">
        <v>186</v>
      </c>
      <c r="U19" s="32" t="s">
        <v>187</v>
      </c>
      <c r="V19" s="32" t="s">
        <v>188</v>
      </c>
      <c r="W19" s="109" t="s">
        <v>189</v>
      </c>
      <c r="X19" s="32" t="s">
        <v>190</v>
      </c>
      <c r="Y19" s="32" t="s">
        <v>191</v>
      </c>
      <c r="Z19" s="32" t="s">
        <v>192</v>
      </c>
      <c r="AA19" s="109" t="s">
        <v>189</v>
      </c>
      <c r="AB19" s="109" t="s">
        <v>193</v>
      </c>
      <c r="AC19" s="61" t="s">
        <v>194</v>
      </c>
      <c r="AD19" s="110" t="s">
        <v>195</v>
      </c>
      <c r="AE19" s="110" t="s">
        <v>196</v>
      </c>
      <c r="AF19" s="110" t="s">
        <v>193</v>
      </c>
      <c r="AG19" s="110" t="s">
        <v>197</v>
      </c>
      <c r="AH19" s="110" t="s">
        <v>198</v>
      </c>
      <c r="AI19" s="110" t="s">
        <v>199</v>
      </c>
      <c r="AJ19" s="252"/>
      <c r="AK19" s="252"/>
    </row>
    <row r="20" spans="1:37" s="111" customFormat="1" ht="18.75" x14ac:dyDescent="0.3">
      <c r="A20" s="34"/>
      <c r="B20" s="34" t="s">
        <v>33</v>
      </c>
      <c r="C20" s="25">
        <f t="shared" ref="C20:V20" si="2">C28+C833+C961+C957+C959</f>
        <v>1866.6236529893058</v>
      </c>
      <c r="D20" s="25">
        <f t="shared" si="2"/>
        <v>27.119727389630533</v>
      </c>
      <c r="E20" s="25">
        <f t="shared" si="2"/>
        <v>696.88885404341966</v>
      </c>
      <c r="F20" s="25">
        <f t="shared" si="2"/>
        <v>885.07233904189957</v>
      </c>
      <c r="G20" s="25">
        <f t="shared" si="2"/>
        <v>257.54273056115579</v>
      </c>
      <c r="H20" s="25">
        <f t="shared" si="2"/>
        <v>1792.6316767485657</v>
      </c>
      <c r="I20" s="25">
        <f t="shared" si="2"/>
        <v>18.308950953014001</v>
      </c>
      <c r="J20" s="25">
        <f t="shared" si="2"/>
        <v>655.4179335825097</v>
      </c>
      <c r="K20" s="25">
        <f t="shared" si="2"/>
        <v>764.77755184960085</v>
      </c>
      <c r="L20" s="25">
        <f t="shared" si="2"/>
        <v>354.12725390437834</v>
      </c>
      <c r="M20" s="25">
        <f t="shared" si="2"/>
        <v>-73.991976240740271</v>
      </c>
      <c r="N20" s="25">
        <f t="shared" si="2"/>
        <v>-8.8107764366165284</v>
      </c>
      <c r="O20" s="25">
        <f t="shared" si="2"/>
        <v>-41.470920460909859</v>
      </c>
      <c r="P20" s="25">
        <f t="shared" si="2"/>
        <v>-120.29478719229844</v>
      </c>
      <c r="Q20" s="25">
        <f t="shared" si="2"/>
        <v>96.584523343222571</v>
      </c>
      <c r="R20" s="25">
        <f t="shared" si="2"/>
        <v>1256.2281256099996</v>
      </c>
      <c r="S20" s="25">
        <f t="shared" si="2"/>
        <v>8.9336261899999982</v>
      </c>
      <c r="T20" s="25">
        <f t="shared" si="2"/>
        <v>519.40814853026473</v>
      </c>
      <c r="U20" s="25">
        <f t="shared" si="2"/>
        <v>516.71304546933595</v>
      </c>
      <c r="V20" s="25">
        <f t="shared" si="2"/>
        <v>211.17212307543917</v>
      </c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</row>
    <row r="21" spans="1:37" s="111" customFormat="1" ht="18.75" x14ac:dyDescent="0.3">
      <c r="A21" s="34"/>
      <c r="B21" s="31" t="s">
        <v>34</v>
      </c>
      <c r="C21" s="25">
        <f t="shared" ref="C21:V21" si="3">SUMIF($AK$30:$AK$962,"СТФ",C$30:C$962)</f>
        <v>671.12764241142884</v>
      </c>
      <c r="D21" s="25">
        <f t="shared" si="3"/>
        <v>13.579860437457514</v>
      </c>
      <c r="E21" s="25">
        <f t="shared" si="3"/>
        <v>295.70770127180469</v>
      </c>
      <c r="F21" s="25">
        <f t="shared" si="3"/>
        <v>280.11944232355177</v>
      </c>
      <c r="G21" s="25">
        <f t="shared" si="3"/>
        <v>81.720638378615206</v>
      </c>
      <c r="H21" s="25">
        <f t="shared" si="3"/>
        <v>695.62572873875547</v>
      </c>
      <c r="I21" s="25">
        <f t="shared" si="3"/>
        <v>0.68200000000000005</v>
      </c>
      <c r="J21" s="25">
        <f t="shared" si="3"/>
        <v>238.30143284665181</v>
      </c>
      <c r="K21" s="25">
        <f t="shared" si="3"/>
        <v>328.18542901702131</v>
      </c>
      <c r="L21" s="25">
        <f t="shared" si="3"/>
        <v>128.45688138699029</v>
      </c>
      <c r="M21" s="25">
        <f t="shared" si="3"/>
        <v>24.498086327325979</v>
      </c>
      <c r="N21" s="25">
        <f t="shared" si="3"/>
        <v>-12.897860437457513</v>
      </c>
      <c r="O21" s="25">
        <f t="shared" si="3"/>
        <v>-57.406268425153179</v>
      </c>
      <c r="P21" s="25">
        <f t="shared" si="3"/>
        <v>48.065986693469583</v>
      </c>
      <c r="Q21" s="25">
        <f t="shared" si="3"/>
        <v>46.736243008375091</v>
      </c>
      <c r="R21" s="25">
        <f t="shared" si="3"/>
        <v>677.38774681000007</v>
      </c>
      <c r="S21" s="25">
        <f t="shared" si="3"/>
        <v>2.2679387699999998</v>
      </c>
      <c r="T21" s="25">
        <f t="shared" si="3"/>
        <v>326.08910955993991</v>
      </c>
      <c r="U21" s="25">
        <f t="shared" si="3"/>
        <v>273.88731963630005</v>
      </c>
      <c r="V21" s="25">
        <f t="shared" si="3"/>
        <v>75.142502338800043</v>
      </c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</row>
    <row r="22" spans="1:37" s="111" customFormat="1" ht="18.75" x14ac:dyDescent="0.3">
      <c r="A22" s="34"/>
      <c r="B22" s="31" t="s">
        <v>35</v>
      </c>
      <c r="C22" s="25">
        <f t="shared" ref="C22:V22" si="4">SUMIF($AK$30:$AK$962,"ДагФ",C$30:C$962)</f>
        <v>372.85275607660009</v>
      </c>
      <c r="D22" s="25">
        <f t="shared" si="4"/>
        <v>1.04923112</v>
      </c>
      <c r="E22" s="25">
        <f t="shared" si="4"/>
        <v>128.64428223495275</v>
      </c>
      <c r="F22" s="25">
        <f t="shared" si="4"/>
        <v>194.6814453196121</v>
      </c>
      <c r="G22" s="25">
        <f t="shared" si="4"/>
        <v>48.477770062035248</v>
      </c>
      <c r="H22" s="25">
        <f t="shared" si="4"/>
        <v>381.43875555744978</v>
      </c>
      <c r="I22" s="25">
        <f t="shared" si="4"/>
        <v>0</v>
      </c>
      <c r="J22" s="25">
        <f t="shared" si="4"/>
        <v>185.99939512733752</v>
      </c>
      <c r="K22" s="25">
        <f t="shared" si="4"/>
        <v>103.77953440544002</v>
      </c>
      <c r="L22" s="25">
        <f t="shared" si="4"/>
        <v>91.659826024672469</v>
      </c>
      <c r="M22" s="25">
        <f t="shared" si="4"/>
        <v>8.5859994808499884</v>
      </c>
      <c r="N22" s="25">
        <f t="shared" si="4"/>
        <v>-1.04923112</v>
      </c>
      <c r="O22" s="25">
        <f t="shared" si="4"/>
        <v>57.355112892384767</v>
      </c>
      <c r="P22" s="25">
        <f t="shared" si="4"/>
        <v>-90.901910914172106</v>
      </c>
      <c r="Q22" s="25">
        <f t="shared" si="4"/>
        <v>43.182055962637236</v>
      </c>
      <c r="R22" s="25">
        <f t="shared" si="4"/>
        <v>139.84935492</v>
      </c>
      <c r="S22" s="25">
        <f t="shared" si="4"/>
        <v>3.86390747</v>
      </c>
      <c r="T22" s="25">
        <f t="shared" si="4"/>
        <v>66.389731874999995</v>
      </c>
      <c r="U22" s="25">
        <f t="shared" si="4"/>
        <v>48.770746474999996</v>
      </c>
      <c r="V22" s="25">
        <f t="shared" si="4"/>
        <v>20.824970260000001</v>
      </c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</row>
    <row r="23" spans="1:37" s="111" customFormat="1" ht="18.75" x14ac:dyDescent="0.3">
      <c r="A23" s="34"/>
      <c r="B23" s="31" t="s">
        <v>36</v>
      </c>
      <c r="C23" s="25">
        <f t="shared" ref="C23:V23" si="5">SUMIF($AK$30:$AK$962,"КБФ",C$30:C$962)</f>
        <v>87.294581671366231</v>
      </c>
      <c r="D23" s="25">
        <f t="shared" si="5"/>
        <v>11.074409128000001</v>
      </c>
      <c r="E23" s="25">
        <f t="shared" si="5"/>
        <v>16.154666369788401</v>
      </c>
      <c r="F23" s="25">
        <f t="shared" si="5"/>
        <v>27.90846358204255</v>
      </c>
      <c r="G23" s="25">
        <f t="shared" si="5"/>
        <v>32.157042598335273</v>
      </c>
      <c r="H23" s="25">
        <f t="shared" si="5"/>
        <v>151.45936826749985</v>
      </c>
      <c r="I23" s="25">
        <f t="shared" si="5"/>
        <v>12.250550504750001</v>
      </c>
      <c r="J23" s="25">
        <f t="shared" si="5"/>
        <v>23.87935061615714</v>
      </c>
      <c r="K23" s="25">
        <f t="shared" si="5"/>
        <v>78.71720695006195</v>
      </c>
      <c r="L23" s="25">
        <f t="shared" si="5"/>
        <v>36.612260145530996</v>
      </c>
      <c r="M23" s="25">
        <f t="shared" si="5"/>
        <v>64.164786596133851</v>
      </c>
      <c r="N23" s="25">
        <f t="shared" si="5"/>
        <v>1.17614137675</v>
      </c>
      <c r="O23" s="25">
        <f t="shared" si="5"/>
        <v>7.7246842463687511</v>
      </c>
      <c r="P23" s="25">
        <f t="shared" si="5"/>
        <v>50.80874336801935</v>
      </c>
      <c r="Q23" s="25">
        <f t="shared" si="5"/>
        <v>4.4552175471957192</v>
      </c>
      <c r="R23" s="25">
        <f t="shared" si="5"/>
        <v>89.492068250000031</v>
      </c>
      <c r="S23" s="25">
        <f t="shared" si="5"/>
        <v>1.11396611</v>
      </c>
      <c r="T23" s="25">
        <f t="shared" si="5"/>
        <v>21.795201502824845</v>
      </c>
      <c r="U23" s="25">
        <f t="shared" si="5"/>
        <v>28.140208168036015</v>
      </c>
      <c r="V23" s="25">
        <f t="shared" si="5"/>
        <v>38.442692469139153</v>
      </c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</row>
    <row r="24" spans="1:37" s="111" customFormat="1" ht="18.75" x14ac:dyDescent="0.3">
      <c r="A24" s="34"/>
      <c r="B24" s="31" t="s">
        <v>37</v>
      </c>
      <c r="C24" s="25">
        <f t="shared" ref="C24:V24" si="6">SUMIF($AK$30:$AK$962,"СОФ",C$30:C$962)</f>
        <v>172.47276751209989</v>
      </c>
      <c r="D24" s="25">
        <f t="shared" si="6"/>
        <v>0.82681670417301634</v>
      </c>
      <c r="E24" s="25">
        <f t="shared" si="6"/>
        <v>49.010875352868993</v>
      </c>
      <c r="F24" s="25">
        <f t="shared" si="6"/>
        <v>84.373863408357963</v>
      </c>
      <c r="G24" s="25">
        <f t="shared" si="6"/>
        <v>38.261212046699974</v>
      </c>
      <c r="H24" s="25">
        <f t="shared" si="6"/>
        <v>161.70546346800992</v>
      </c>
      <c r="I24" s="25">
        <f t="shared" si="6"/>
        <v>4.7699984482640003</v>
      </c>
      <c r="J24" s="25">
        <f t="shared" si="6"/>
        <v>58.390207916444503</v>
      </c>
      <c r="K24" s="25">
        <f t="shared" si="6"/>
        <v>74.745086257135839</v>
      </c>
      <c r="L24" s="25">
        <f t="shared" si="6"/>
        <v>23.800170846195659</v>
      </c>
      <c r="M24" s="25">
        <f t="shared" si="6"/>
        <v>-10.767304044089919</v>
      </c>
      <c r="N24" s="25">
        <f t="shared" si="6"/>
        <v>3.943181744090984</v>
      </c>
      <c r="O24" s="25">
        <f t="shared" si="6"/>
        <v>9.3793325635755238</v>
      </c>
      <c r="P24" s="25">
        <f t="shared" si="6"/>
        <v>-9.6287771512221276</v>
      </c>
      <c r="Q24" s="25">
        <f t="shared" si="6"/>
        <v>-14.461041200504294</v>
      </c>
      <c r="R24" s="25">
        <f t="shared" si="6"/>
        <v>176.41032965999995</v>
      </c>
      <c r="S24" s="25">
        <f t="shared" si="6"/>
        <v>1.68781384</v>
      </c>
      <c r="T24" s="25">
        <f t="shared" si="6"/>
        <v>46.564757082500016</v>
      </c>
      <c r="U24" s="25">
        <f t="shared" si="6"/>
        <v>104.72438697999998</v>
      </c>
      <c r="V24" s="25">
        <f t="shared" si="6"/>
        <v>23.433064767500007</v>
      </c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</row>
    <row r="25" spans="1:37" s="111" customFormat="1" ht="18.75" x14ac:dyDescent="0.3">
      <c r="A25" s="34"/>
      <c r="B25" s="31" t="s">
        <v>38</v>
      </c>
      <c r="C25" s="25">
        <f t="shared" ref="C25:V25" si="7">SUMIF($AK$30:$AK$962,"КЧФ",C$30:C$962)</f>
        <v>112.11453109780992</v>
      </c>
      <c r="D25" s="25">
        <f t="shared" si="7"/>
        <v>0.58940999999999999</v>
      </c>
      <c r="E25" s="25">
        <f t="shared" si="7"/>
        <v>47.977504758670868</v>
      </c>
      <c r="F25" s="25">
        <f t="shared" si="7"/>
        <v>46.057673797533219</v>
      </c>
      <c r="G25" s="25">
        <f t="shared" si="7"/>
        <v>17.489942541605895</v>
      </c>
      <c r="H25" s="25">
        <f t="shared" si="7"/>
        <v>156.35274619005</v>
      </c>
      <c r="I25" s="25">
        <f t="shared" si="7"/>
        <v>0.606402</v>
      </c>
      <c r="J25" s="25">
        <f t="shared" si="7"/>
        <v>57.201014410693858</v>
      </c>
      <c r="K25" s="25">
        <f t="shared" si="7"/>
        <v>60.943121968517225</v>
      </c>
      <c r="L25" s="25">
        <f t="shared" si="7"/>
        <v>37.602207810838884</v>
      </c>
      <c r="M25" s="25">
        <f t="shared" si="7"/>
        <v>44.238215092240026</v>
      </c>
      <c r="N25" s="25">
        <f t="shared" si="7"/>
        <v>1.6991999999999993E-2</v>
      </c>
      <c r="O25" s="25">
        <f t="shared" si="7"/>
        <v>9.2235096520229991</v>
      </c>
      <c r="P25" s="25">
        <f t="shared" si="7"/>
        <v>14.885448170984006</v>
      </c>
      <c r="Q25" s="25">
        <f t="shared" si="7"/>
        <v>20.112265269232992</v>
      </c>
      <c r="R25" s="25">
        <f t="shared" si="7"/>
        <v>76.732742929999986</v>
      </c>
      <c r="S25" s="25">
        <f t="shared" si="7"/>
        <v>0</v>
      </c>
      <c r="T25" s="25">
        <f t="shared" si="7"/>
        <v>26.323594109999998</v>
      </c>
      <c r="U25" s="25">
        <f t="shared" si="7"/>
        <v>24.96600269</v>
      </c>
      <c r="V25" s="25">
        <f t="shared" si="7"/>
        <v>25.443146130000002</v>
      </c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</row>
    <row r="26" spans="1:37" s="111" customFormat="1" ht="18.75" x14ac:dyDescent="0.3">
      <c r="A26" s="34"/>
      <c r="B26" s="31" t="s">
        <v>39</v>
      </c>
      <c r="C26" s="25">
        <f t="shared" ref="C26:V26" si="8">SUMIF($AK$30:$AK$962,"ИНФ",C$30:C$962)</f>
        <v>19.676999599999998</v>
      </c>
      <c r="D26" s="25">
        <f t="shared" si="8"/>
        <v>0</v>
      </c>
      <c r="E26" s="25">
        <f t="shared" si="8"/>
        <v>4.1438311216880006</v>
      </c>
      <c r="F26" s="25">
        <f t="shared" si="8"/>
        <v>13.030727389379999</v>
      </c>
      <c r="G26" s="25">
        <f t="shared" si="8"/>
        <v>2.5024410889319997</v>
      </c>
      <c r="H26" s="25">
        <f t="shared" si="8"/>
        <v>67.179070854200006</v>
      </c>
      <c r="I26" s="25">
        <f t="shared" si="8"/>
        <v>0</v>
      </c>
      <c r="J26" s="25">
        <f t="shared" si="8"/>
        <v>8.2551323952250009</v>
      </c>
      <c r="K26" s="25">
        <f t="shared" si="8"/>
        <v>1.5841784488249999</v>
      </c>
      <c r="L26" s="25">
        <f t="shared" si="8"/>
        <v>57.339760010150002</v>
      </c>
      <c r="M26" s="25">
        <f t="shared" si="8"/>
        <v>47.502071254200004</v>
      </c>
      <c r="N26" s="25">
        <f t="shared" si="8"/>
        <v>0</v>
      </c>
      <c r="O26" s="25">
        <f t="shared" si="8"/>
        <v>4.1113012735370003</v>
      </c>
      <c r="P26" s="25">
        <f t="shared" si="8"/>
        <v>-11.446548940554999</v>
      </c>
      <c r="Q26" s="25">
        <f t="shared" si="8"/>
        <v>54.837318921217999</v>
      </c>
      <c r="R26" s="25">
        <f t="shared" si="8"/>
        <v>30.483879999999999</v>
      </c>
      <c r="S26" s="25">
        <f t="shared" si="8"/>
        <v>0</v>
      </c>
      <c r="T26" s="25">
        <f t="shared" si="8"/>
        <v>0</v>
      </c>
      <c r="U26" s="25">
        <f t="shared" si="8"/>
        <v>0</v>
      </c>
      <c r="V26" s="25">
        <f t="shared" si="8"/>
        <v>30.483879999999999</v>
      </c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</row>
    <row r="27" spans="1:37" s="111" customFormat="1" ht="18.75" x14ac:dyDescent="0.3">
      <c r="A27" s="34"/>
      <c r="B27" s="31" t="s">
        <v>40</v>
      </c>
      <c r="C27" s="25">
        <f t="shared" ref="C27:V27" si="9">SUMIF($AK$30:$AK$962,"АУ",C$30:C$962)</f>
        <v>431.08437462000006</v>
      </c>
      <c r="D27" s="25">
        <f t="shared" si="9"/>
        <v>0</v>
      </c>
      <c r="E27" s="25">
        <f t="shared" si="9"/>
        <v>155.24999293364561</v>
      </c>
      <c r="F27" s="25">
        <f t="shared" si="9"/>
        <v>238.90072322142217</v>
      </c>
      <c r="G27" s="25">
        <f t="shared" si="9"/>
        <v>36.933683844932204</v>
      </c>
      <c r="H27" s="25">
        <f t="shared" si="9"/>
        <v>178.87054367260001</v>
      </c>
      <c r="I27" s="25">
        <f t="shared" si="9"/>
        <v>0</v>
      </c>
      <c r="J27" s="25">
        <f t="shared" si="9"/>
        <v>83.391400269999991</v>
      </c>
      <c r="K27" s="25">
        <f t="shared" si="9"/>
        <v>116.82299480259998</v>
      </c>
      <c r="L27" s="25">
        <f t="shared" si="9"/>
        <v>-21.34385232</v>
      </c>
      <c r="M27" s="25">
        <f t="shared" si="9"/>
        <v>-252.21383094740003</v>
      </c>
      <c r="N27" s="25">
        <f t="shared" si="9"/>
        <v>0</v>
      </c>
      <c r="O27" s="25">
        <f t="shared" si="9"/>
        <v>-71.858592663645624</v>
      </c>
      <c r="P27" s="25">
        <f t="shared" si="9"/>
        <v>-122.07772841882218</v>
      </c>
      <c r="Q27" s="25">
        <f t="shared" si="9"/>
        <v>-58.277536164932201</v>
      </c>
      <c r="R27" s="25">
        <f t="shared" si="9"/>
        <v>65.87200304000001</v>
      </c>
      <c r="S27" s="25">
        <f t="shared" si="9"/>
        <v>0</v>
      </c>
      <c r="T27" s="25">
        <f t="shared" si="9"/>
        <v>32.245754399999996</v>
      </c>
      <c r="U27" s="25">
        <f t="shared" si="9"/>
        <v>36.224381520000001</v>
      </c>
      <c r="V27" s="25">
        <f t="shared" si="9"/>
        <v>-2.5981328900000005</v>
      </c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</row>
    <row r="28" spans="1:37" s="29" customFormat="1" x14ac:dyDescent="0.25">
      <c r="A28" s="34">
        <v>1</v>
      </c>
      <c r="B28" s="34" t="s">
        <v>42</v>
      </c>
      <c r="C28" s="25">
        <f t="shared" ref="C28:V28" si="10">C29+C36+C61+C72+C73</f>
        <v>1548.6973759702564</v>
      </c>
      <c r="D28" s="25">
        <f t="shared" si="10"/>
        <v>18.986929804770767</v>
      </c>
      <c r="E28" s="25">
        <f t="shared" si="10"/>
        <v>505.44585841306508</v>
      </c>
      <c r="F28" s="25">
        <f t="shared" si="10"/>
        <v>815.49716704240552</v>
      </c>
      <c r="G28" s="25">
        <f t="shared" si="10"/>
        <v>208.76741875681483</v>
      </c>
      <c r="H28" s="25">
        <f t="shared" si="10"/>
        <v>1391.1658034901161</v>
      </c>
      <c r="I28" s="25">
        <f t="shared" si="10"/>
        <v>15.782170953014003</v>
      </c>
      <c r="J28" s="25">
        <f t="shared" si="10"/>
        <v>488.80882899668984</v>
      </c>
      <c r="K28" s="25">
        <f t="shared" si="10"/>
        <v>638.1518170276812</v>
      </c>
      <c r="L28" s="25">
        <f t="shared" si="10"/>
        <v>248.42297136544269</v>
      </c>
      <c r="M28" s="25">
        <f t="shared" si="10"/>
        <v>-157.53157248014102</v>
      </c>
      <c r="N28" s="25">
        <f t="shared" si="10"/>
        <v>-3.2047588517567638</v>
      </c>
      <c r="O28" s="25">
        <f t="shared" si="10"/>
        <v>-16.637029416375199</v>
      </c>
      <c r="P28" s="25">
        <f t="shared" si="10"/>
        <v>-177.34535001472398</v>
      </c>
      <c r="Q28" s="25">
        <f t="shared" si="10"/>
        <v>39.655552608627929</v>
      </c>
      <c r="R28" s="25">
        <f t="shared" si="10"/>
        <v>762.97042931999954</v>
      </c>
      <c r="S28" s="25">
        <f t="shared" si="10"/>
        <v>8.3800303499999984</v>
      </c>
      <c r="T28" s="25">
        <f t="shared" si="10"/>
        <v>270.59648794528476</v>
      </c>
      <c r="U28" s="25">
        <f t="shared" si="10"/>
        <v>372.96524318185595</v>
      </c>
      <c r="V28" s="25">
        <f t="shared" si="10"/>
        <v>111.02771566841915</v>
      </c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</row>
    <row r="29" spans="1:37" s="29" customFormat="1" ht="31.5" x14ac:dyDescent="0.25">
      <c r="A29" s="112" t="s">
        <v>43</v>
      </c>
      <c r="B29" s="34" t="s">
        <v>44</v>
      </c>
      <c r="C29" s="25">
        <f t="shared" ref="C29:V29" si="11">SUM(C30:C35)</f>
        <v>589.28685342999995</v>
      </c>
      <c r="D29" s="25">
        <f t="shared" si="11"/>
        <v>0</v>
      </c>
      <c r="E29" s="25">
        <f t="shared" si="11"/>
        <v>189.69520943395833</v>
      </c>
      <c r="F29" s="25">
        <f t="shared" si="11"/>
        <v>351.15152013259421</v>
      </c>
      <c r="G29" s="25">
        <f t="shared" si="11"/>
        <v>48.440121903447448</v>
      </c>
      <c r="H29" s="25">
        <f t="shared" si="11"/>
        <v>190.50927536300003</v>
      </c>
      <c r="I29" s="25">
        <f t="shared" si="11"/>
        <v>0</v>
      </c>
      <c r="J29" s="25">
        <f t="shared" si="11"/>
        <v>87.678923358099979</v>
      </c>
      <c r="K29" s="25">
        <f t="shared" si="11"/>
        <v>118.56080376025</v>
      </c>
      <c r="L29" s="25">
        <f t="shared" si="11"/>
        <v>-15.730452675349998</v>
      </c>
      <c r="M29" s="25">
        <f t="shared" si="11"/>
        <v>-398.77757806699998</v>
      </c>
      <c r="N29" s="25">
        <f t="shared" si="11"/>
        <v>0</v>
      </c>
      <c r="O29" s="25">
        <f t="shared" si="11"/>
        <v>-102.01628607585837</v>
      </c>
      <c r="P29" s="25">
        <f t="shared" si="11"/>
        <v>-232.59071637234425</v>
      </c>
      <c r="Q29" s="25">
        <f t="shared" si="11"/>
        <v>-64.170574578797456</v>
      </c>
      <c r="R29" s="25">
        <f t="shared" si="11"/>
        <v>52.223523169999993</v>
      </c>
      <c r="S29" s="25">
        <f t="shared" si="11"/>
        <v>0</v>
      </c>
      <c r="T29" s="25">
        <f t="shared" si="11"/>
        <v>31.148796999999995</v>
      </c>
      <c r="U29" s="25">
        <f t="shared" si="11"/>
        <v>20.484388079999999</v>
      </c>
      <c r="V29" s="25">
        <f t="shared" si="11"/>
        <v>0.5903372099999995</v>
      </c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</row>
    <row r="30" spans="1:37" s="29" customFormat="1" ht="31.5" x14ac:dyDescent="0.25">
      <c r="A30" s="113">
        <v>1</v>
      </c>
      <c r="B30" s="58" t="s">
        <v>264</v>
      </c>
      <c r="C30" s="32">
        <v>155.19059999999999</v>
      </c>
      <c r="D30" s="32">
        <v>0</v>
      </c>
      <c r="E30" s="32">
        <v>31.574240738312731</v>
      </c>
      <c r="F30" s="32">
        <v>112.10989386317209</v>
      </c>
      <c r="G30" s="32">
        <v>11.506438058515247</v>
      </c>
      <c r="H30" s="32">
        <v>3.1950509999999999</v>
      </c>
      <c r="I30" s="32">
        <v>0</v>
      </c>
      <c r="J30" s="32">
        <v>0</v>
      </c>
      <c r="K30" s="32">
        <v>0</v>
      </c>
      <c r="L30" s="32">
        <v>3.1950509999999999</v>
      </c>
      <c r="M30" s="32">
        <v>-151.99554899999998</v>
      </c>
      <c r="N30" s="32">
        <v>0</v>
      </c>
      <c r="O30" s="32">
        <v>-31.574240738312731</v>
      </c>
      <c r="P30" s="32">
        <v>-112.10989386317209</v>
      </c>
      <c r="Q30" s="32">
        <v>-8.3113870585152476</v>
      </c>
      <c r="R30" s="32">
        <v>2.0085268200000002</v>
      </c>
      <c r="S30" s="32">
        <v>0</v>
      </c>
      <c r="T30" s="32">
        <v>-1.0969574</v>
      </c>
      <c r="U30" s="32">
        <v>-8.2986749999999998E-2</v>
      </c>
      <c r="V30" s="32">
        <v>3.1884701</v>
      </c>
      <c r="W30" s="57"/>
      <c r="X30" s="57"/>
      <c r="Y30" s="57"/>
      <c r="Z30" s="57"/>
      <c r="AA30" s="113">
        <v>0</v>
      </c>
      <c r="AB30" s="113">
        <v>0</v>
      </c>
      <c r="AC30" s="57">
        <v>0</v>
      </c>
      <c r="AD30" s="113">
        <v>0</v>
      </c>
      <c r="AE30" s="113">
        <v>0</v>
      </c>
      <c r="AF30" s="113">
        <v>0</v>
      </c>
      <c r="AG30" s="113">
        <v>0</v>
      </c>
      <c r="AH30" s="113">
        <v>0</v>
      </c>
      <c r="AI30" s="113">
        <v>0</v>
      </c>
      <c r="AJ30" s="113">
        <v>0</v>
      </c>
      <c r="AK30" s="57" t="s">
        <v>238</v>
      </c>
    </row>
    <row r="31" spans="1:37" s="29" customFormat="1" ht="31.5" x14ac:dyDescent="0.25">
      <c r="A31" s="113">
        <f>A30+1</f>
        <v>2</v>
      </c>
      <c r="B31" s="58" t="s">
        <v>264</v>
      </c>
      <c r="C31" s="32">
        <v>0</v>
      </c>
      <c r="D31" s="32">
        <v>0</v>
      </c>
      <c r="E31" s="32">
        <v>0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  <c r="V31" s="32">
        <v>0</v>
      </c>
      <c r="W31" s="57"/>
      <c r="X31" s="57"/>
      <c r="Y31" s="57"/>
      <c r="Z31" s="57"/>
      <c r="AA31" s="113">
        <v>0</v>
      </c>
      <c r="AB31" s="113">
        <v>0</v>
      </c>
      <c r="AC31" s="57">
        <v>0</v>
      </c>
      <c r="AD31" s="113">
        <v>0</v>
      </c>
      <c r="AE31" s="113">
        <v>0</v>
      </c>
      <c r="AF31" s="113">
        <v>0</v>
      </c>
      <c r="AG31" s="113">
        <v>0</v>
      </c>
      <c r="AH31" s="113">
        <v>0</v>
      </c>
      <c r="AI31" s="113">
        <v>0</v>
      </c>
      <c r="AJ31" s="113">
        <v>0</v>
      </c>
      <c r="AK31" s="57" t="s">
        <v>388</v>
      </c>
    </row>
    <row r="32" spans="1:37" s="29" customFormat="1" ht="31.5" x14ac:dyDescent="0.25">
      <c r="A32" s="113">
        <f t="shared" ref="A32:A35" si="12">A31+1</f>
        <v>3</v>
      </c>
      <c r="B32" s="58" t="s">
        <v>264</v>
      </c>
      <c r="C32" s="32">
        <v>419.74137462000004</v>
      </c>
      <c r="D32" s="32">
        <v>0</v>
      </c>
      <c r="E32" s="32">
        <v>155.24999293364561</v>
      </c>
      <c r="F32" s="32">
        <v>227.55772322142215</v>
      </c>
      <c r="G32" s="32">
        <v>36.933683844932204</v>
      </c>
      <c r="H32" s="32">
        <v>167.54881280000001</v>
      </c>
      <c r="I32" s="32">
        <v>0</v>
      </c>
      <c r="J32" s="32">
        <v>83.391400269999991</v>
      </c>
      <c r="K32" s="32">
        <v>105.50126392999999</v>
      </c>
      <c r="L32" s="32">
        <v>-21.34385232</v>
      </c>
      <c r="M32" s="32">
        <v>-252.19256182000004</v>
      </c>
      <c r="N32" s="32">
        <v>0</v>
      </c>
      <c r="O32" s="32">
        <v>-71.858592663645624</v>
      </c>
      <c r="P32" s="32">
        <v>-122.05645929142216</v>
      </c>
      <c r="Q32" s="32">
        <v>-58.277536164932201</v>
      </c>
      <c r="R32" s="32">
        <v>50.214996349999993</v>
      </c>
      <c r="S32" s="32">
        <v>0</v>
      </c>
      <c r="T32" s="32">
        <v>32.245754399999996</v>
      </c>
      <c r="U32" s="32">
        <v>20.567374829999999</v>
      </c>
      <c r="V32" s="32">
        <v>-2.5981328900000005</v>
      </c>
      <c r="W32" s="57"/>
      <c r="X32" s="57"/>
      <c r="Y32" s="57"/>
      <c r="Z32" s="57"/>
      <c r="AA32" s="113">
        <v>0</v>
      </c>
      <c r="AB32" s="113">
        <v>0</v>
      </c>
      <c r="AC32" s="57">
        <v>0</v>
      </c>
      <c r="AD32" s="113">
        <v>0</v>
      </c>
      <c r="AE32" s="113">
        <v>0</v>
      </c>
      <c r="AF32" s="113">
        <v>0</v>
      </c>
      <c r="AG32" s="113">
        <v>0</v>
      </c>
      <c r="AH32" s="113">
        <v>0</v>
      </c>
      <c r="AI32" s="113">
        <v>0</v>
      </c>
      <c r="AJ32" s="113">
        <v>0</v>
      </c>
      <c r="AK32" s="57" t="s">
        <v>243</v>
      </c>
    </row>
    <row r="33" spans="1:37" s="29" customFormat="1" ht="31.5" x14ac:dyDescent="0.25">
      <c r="A33" s="113">
        <f t="shared" si="12"/>
        <v>4</v>
      </c>
      <c r="B33" s="58" t="s">
        <v>526</v>
      </c>
      <c r="C33" s="32">
        <v>9.4320880000000002</v>
      </c>
      <c r="D33" s="32">
        <v>0</v>
      </c>
      <c r="E33" s="32">
        <v>1.8864176000000001</v>
      </c>
      <c r="F33" s="32">
        <v>7.5456704000000006</v>
      </c>
      <c r="G33" s="32">
        <v>0</v>
      </c>
      <c r="H33" s="32">
        <v>6.6888155099999995</v>
      </c>
      <c r="I33" s="32">
        <v>0</v>
      </c>
      <c r="J33" s="32">
        <v>1.6722038774999999</v>
      </c>
      <c r="K33" s="32">
        <v>4.6821708569999991</v>
      </c>
      <c r="L33" s="32">
        <v>0.33444077550000095</v>
      </c>
      <c r="M33" s="32">
        <v>-2.7432724900000007</v>
      </c>
      <c r="N33" s="32">
        <v>0</v>
      </c>
      <c r="O33" s="32">
        <v>-0.21421372250000026</v>
      </c>
      <c r="P33" s="32">
        <v>-2.8634995430000014</v>
      </c>
      <c r="Q33" s="32">
        <v>0.33444077550000095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57"/>
      <c r="X33" s="57"/>
      <c r="Y33" s="57"/>
      <c r="Z33" s="57"/>
      <c r="AA33" s="113">
        <v>0</v>
      </c>
      <c r="AB33" s="113">
        <v>0</v>
      </c>
      <c r="AC33" s="57">
        <v>0</v>
      </c>
      <c r="AD33" s="113">
        <v>0</v>
      </c>
      <c r="AE33" s="113">
        <v>0</v>
      </c>
      <c r="AF33" s="113">
        <v>0</v>
      </c>
      <c r="AG33" s="113">
        <v>0</v>
      </c>
      <c r="AH33" s="113">
        <v>0</v>
      </c>
      <c r="AI33" s="113">
        <v>0</v>
      </c>
      <c r="AJ33" s="113">
        <v>0</v>
      </c>
      <c r="AK33" s="57" t="s">
        <v>237</v>
      </c>
    </row>
    <row r="34" spans="1:37" s="29" customFormat="1" ht="31.5" x14ac:dyDescent="0.25">
      <c r="A34" s="113">
        <f t="shared" si="12"/>
        <v>5</v>
      </c>
      <c r="B34" s="58" t="s">
        <v>447</v>
      </c>
      <c r="C34" s="32">
        <v>2.81875981</v>
      </c>
      <c r="D34" s="32">
        <v>0</v>
      </c>
      <c r="E34" s="32">
        <v>0.563751962</v>
      </c>
      <c r="F34" s="32">
        <v>2.255007848</v>
      </c>
      <c r="G34" s="32">
        <v>0</v>
      </c>
      <c r="H34" s="32">
        <v>2.8187598099999995</v>
      </c>
      <c r="I34" s="32">
        <v>0</v>
      </c>
      <c r="J34" s="32">
        <v>0.563751962</v>
      </c>
      <c r="K34" s="32">
        <v>2.255007848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57"/>
      <c r="X34" s="57"/>
      <c r="Y34" s="57"/>
      <c r="Z34" s="57"/>
      <c r="AA34" s="113">
        <v>2020</v>
      </c>
      <c r="AB34" s="113">
        <v>25</v>
      </c>
      <c r="AC34" s="57">
        <v>0</v>
      </c>
      <c r="AD34" s="113">
        <v>0</v>
      </c>
      <c r="AE34" s="113">
        <v>0</v>
      </c>
      <c r="AF34" s="113">
        <v>0</v>
      </c>
      <c r="AG34" s="113">
        <v>0</v>
      </c>
      <c r="AH34" s="113">
        <v>0</v>
      </c>
      <c r="AI34" s="113">
        <v>0</v>
      </c>
      <c r="AJ34" s="113">
        <v>0</v>
      </c>
      <c r="AK34" s="57" t="s">
        <v>239</v>
      </c>
    </row>
    <row r="35" spans="1:37" s="29" customFormat="1" ht="31.5" x14ac:dyDescent="0.25">
      <c r="A35" s="113">
        <f t="shared" si="12"/>
        <v>6</v>
      </c>
      <c r="B35" s="58" t="s">
        <v>447</v>
      </c>
      <c r="C35" s="32">
        <v>2.104031</v>
      </c>
      <c r="D35" s="32">
        <v>0</v>
      </c>
      <c r="E35" s="32">
        <v>0.42080620000000002</v>
      </c>
      <c r="F35" s="32">
        <v>1.6832248000000001</v>
      </c>
      <c r="G35" s="32">
        <v>0</v>
      </c>
      <c r="H35" s="32">
        <v>10.257836243</v>
      </c>
      <c r="I35" s="32">
        <v>0</v>
      </c>
      <c r="J35" s="32">
        <v>2.0515672486000001</v>
      </c>
      <c r="K35" s="32">
        <v>6.1223611252499994</v>
      </c>
      <c r="L35" s="32">
        <v>2.0839078691500008</v>
      </c>
      <c r="M35" s="32">
        <v>8.1538052430000008</v>
      </c>
      <c r="N35" s="32">
        <v>0</v>
      </c>
      <c r="O35" s="32">
        <v>1.6307610486000002</v>
      </c>
      <c r="P35" s="32">
        <v>4.4391363252499989</v>
      </c>
      <c r="Q35" s="32">
        <v>2.0839078691500008</v>
      </c>
      <c r="R35" s="32">
        <v>0</v>
      </c>
      <c r="S35" s="32">
        <v>0</v>
      </c>
      <c r="T35" s="32">
        <v>0</v>
      </c>
      <c r="U35" s="32">
        <v>0</v>
      </c>
      <c r="V35" s="32">
        <v>0</v>
      </c>
      <c r="W35" s="57"/>
      <c r="X35" s="57"/>
      <c r="Y35" s="57"/>
      <c r="Z35" s="57"/>
      <c r="AA35" s="113">
        <v>0</v>
      </c>
      <c r="AB35" s="113">
        <v>0</v>
      </c>
      <c r="AC35" s="57">
        <v>0</v>
      </c>
      <c r="AD35" s="113">
        <v>0</v>
      </c>
      <c r="AE35" s="113">
        <v>0</v>
      </c>
      <c r="AF35" s="113">
        <v>0</v>
      </c>
      <c r="AG35" s="113">
        <v>0</v>
      </c>
      <c r="AH35" s="113">
        <v>0</v>
      </c>
      <c r="AI35" s="113">
        <v>0</v>
      </c>
      <c r="AJ35" s="113">
        <v>0</v>
      </c>
      <c r="AK35" s="57" t="s">
        <v>240</v>
      </c>
    </row>
    <row r="36" spans="1:37" s="29" customFormat="1" ht="31.5" x14ac:dyDescent="0.25">
      <c r="A36" s="34" t="s">
        <v>47</v>
      </c>
      <c r="B36" s="34" t="s">
        <v>48</v>
      </c>
      <c r="C36" s="25">
        <f t="shared" ref="C36:V36" si="13">SUM(C37:C60)</f>
        <v>44.659951058893711</v>
      </c>
      <c r="D36" s="25">
        <f t="shared" si="13"/>
        <v>0</v>
      </c>
      <c r="E36" s="25">
        <f t="shared" si="13"/>
        <v>10.730734190886754</v>
      </c>
      <c r="F36" s="25">
        <f t="shared" si="13"/>
        <v>33.503046548876355</v>
      </c>
      <c r="G36" s="25">
        <f t="shared" si="13"/>
        <v>0.42617031913058767</v>
      </c>
      <c r="H36" s="25">
        <f t="shared" si="13"/>
        <v>56.185662134640005</v>
      </c>
      <c r="I36" s="25">
        <f t="shared" si="13"/>
        <v>0</v>
      </c>
      <c r="J36" s="25">
        <f t="shared" si="13"/>
        <v>3.7010972295821554</v>
      </c>
      <c r="K36" s="25">
        <f t="shared" si="13"/>
        <v>22.790734452765253</v>
      </c>
      <c r="L36" s="25">
        <f t="shared" si="13"/>
        <v>29.69383837729259</v>
      </c>
      <c r="M36" s="25">
        <f t="shared" si="13"/>
        <v>11.525711075746299</v>
      </c>
      <c r="N36" s="25">
        <f t="shared" si="13"/>
        <v>0</v>
      </c>
      <c r="O36" s="25">
        <f t="shared" si="13"/>
        <v>-7.0296369613045986</v>
      </c>
      <c r="P36" s="25">
        <f t="shared" si="13"/>
        <v>-10.712312096111106</v>
      </c>
      <c r="Q36" s="25">
        <f t="shared" si="13"/>
        <v>29.267668058162002</v>
      </c>
      <c r="R36" s="25">
        <f t="shared" si="13"/>
        <v>64.368403210000011</v>
      </c>
      <c r="S36" s="25">
        <f t="shared" si="13"/>
        <v>0.34618643999999998</v>
      </c>
      <c r="T36" s="25">
        <f t="shared" si="13"/>
        <v>10.939752312500001</v>
      </c>
      <c r="U36" s="25">
        <f t="shared" si="13"/>
        <v>45.066678609</v>
      </c>
      <c r="V36" s="25">
        <f t="shared" si="13"/>
        <v>8.0157554385000029</v>
      </c>
      <c r="W36" s="28"/>
      <c r="X36" s="28"/>
      <c r="Y36" s="28"/>
      <c r="Z36" s="28"/>
      <c r="AA36" s="114"/>
      <c r="AB36" s="114"/>
      <c r="AC36" s="28"/>
      <c r="AD36" s="114"/>
      <c r="AE36" s="114"/>
      <c r="AF36" s="114"/>
      <c r="AG36" s="114"/>
      <c r="AH36" s="114"/>
      <c r="AI36" s="114"/>
      <c r="AJ36" s="114"/>
      <c r="AK36" s="28"/>
    </row>
    <row r="37" spans="1:37" s="29" customFormat="1" ht="63" x14ac:dyDescent="0.25">
      <c r="A37" s="113">
        <v>7</v>
      </c>
      <c r="B37" s="58" t="s">
        <v>527</v>
      </c>
      <c r="C37" s="32">
        <v>1.3264231569999996</v>
      </c>
      <c r="D37" s="32">
        <v>0</v>
      </c>
      <c r="E37" s="32">
        <v>0.26528463139999992</v>
      </c>
      <c r="F37" s="32">
        <v>1.0611385255999997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-1.3264231569999996</v>
      </c>
      <c r="N37" s="32">
        <v>0</v>
      </c>
      <c r="O37" s="32">
        <v>-0.26528463139999992</v>
      </c>
      <c r="P37" s="32">
        <v>-1.0611385255999997</v>
      </c>
      <c r="Q37" s="32">
        <v>0</v>
      </c>
      <c r="R37" s="32">
        <v>0</v>
      </c>
      <c r="S37" s="32">
        <v>0</v>
      </c>
      <c r="T37" s="32">
        <v>0</v>
      </c>
      <c r="U37" s="32">
        <v>0</v>
      </c>
      <c r="V37" s="32">
        <v>0</v>
      </c>
      <c r="W37" s="57"/>
      <c r="X37" s="57"/>
      <c r="Y37" s="57"/>
      <c r="Z37" s="57"/>
      <c r="AA37" s="113">
        <v>2014</v>
      </c>
      <c r="AB37" s="113">
        <v>25</v>
      </c>
      <c r="AC37" s="57" t="s">
        <v>1259</v>
      </c>
      <c r="AD37" s="113">
        <v>80</v>
      </c>
      <c r="AE37" s="113">
        <v>0</v>
      </c>
      <c r="AF37" s="113">
        <v>0</v>
      </c>
      <c r="AG37" s="113">
        <v>0</v>
      </c>
      <c r="AH37" s="113">
        <v>0</v>
      </c>
      <c r="AI37" s="113">
        <v>0</v>
      </c>
      <c r="AJ37" s="113">
        <v>0</v>
      </c>
      <c r="AK37" s="57" t="s">
        <v>237</v>
      </c>
    </row>
    <row r="38" spans="1:37" s="29" customFormat="1" ht="47.25" x14ac:dyDescent="0.25">
      <c r="A38" s="113">
        <f>A37+1</f>
        <v>8</v>
      </c>
      <c r="B38" s="58" t="s">
        <v>528</v>
      </c>
      <c r="C38" s="32">
        <v>0.48779381784999976</v>
      </c>
      <c r="D38" s="32">
        <v>0</v>
      </c>
      <c r="E38" s="32">
        <v>9.7558763569999957E-2</v>
      </c>
      <c r="F38" s="32">
        <v>0.39023505427999983</v>
      </c>
      <c r="G38" s="32">
        <v>0</v>
      </c>
      <c r="H38" s="32">
        <v>0.13757436399999975</v>
      </c>
      <c r="I38" s="32">
        <v>0</v>
      </c>
      <c r="J38" s="32">
        <v>3.4393590999999939E-2</v>
      </c>
      <c r="K38" s="32">
        <v>8.9423336599999848E-2</v>
      </c>
      <c r="L38" s="32">
        <v>1.3757436399999962E-2</v>
      </c>
      <c r="M38" s="32">
        <v>-0.35021945384999997</v>
      </c>
      <c r="N38" s="32">
        <v>0</v>
      </c>
      <c r="O38" s="32">
        <v>-6.3165172570000011E-2</v>
      </c>
      <c r="P38" s="32">
        <v>-0.30081171767999998</v>
      </c>
      <c r="Q38" s="32">
        <v>1.3757436399999962E-2</v>
      </c>
      <c r="R38" s="32">
        <v>0</v>
      </c>
      <c r="S38" s="32">
        <v>0</v>
      </c>
      <c r="T38" s="32">
        <v>0</v>
      </c>
      <c r="U38" s="32">
        <v>0</v>
      </c>
      <c r="V38" s="32">
        <v>0</v>
      </c>
      <c r="W38" s="57"/>
      <c r="X38" s="57"/>
      <c r="Y38" s="57"/>
      <c r="Z38" s="57"/>
      <c r="AA38" s="113">
        <v>2014</v>
      </c>
      <c r="AB38" s="113">
        <v>25</v>
      </c>
      <c r="AC38" s="57" t="s">
        <v>1260</v>
      </c>
      <c r="AD38" s="113">
        <v>32</v>
      </c>
      <c r="AE38" s="113">
        <v>0</v>
      </c>
      <c r="AF38" s="113">
        <v>0</v>
      </c>
      <c r="AG38" s="113">
        <v>0</v>
      </c>
      <c r="AH38" s="113">
        <v>0</v>
      </c>
      <c r="AI38" s="113">
        <v>0</v>
      </c>
      <c r="AJ38" s="113">
        <v>0</v>
      </c>
      <c r="AK38" s="57" t="s">
        <v>237</v>
      </c>
    </row>
    <row r="39" spans="1:37" s="29" customFormat="1" ht="47.25" x14ac:dyDescent="0.25">
      <c r="A39" s="113">
        <f t="shared" ref="A39:A60" si="14">A38+1</f>
        <v>9</v>
      </c>
      <c r="B39" s="58" t="s">
        <v>529</v>
      </c>
      <c r="C39" s="32">
        <v>3.9637652886799999</v>
      </c>
      <c r="D39" s="32">
        <v>0</v>
      </c>
      <c r="E39" s="32">
        <v>0.79275305773600002</v>
      </c>
      <c r="F39" s="32">
        <v>3.1710122309440001</v>
      </c>
      <c r="G39" s="32">
        <v>0</v>
      </c>
      <c r="H39" s="32">
        <v>0.81622245273999994</v>
      </c>
      <c r="I39" s="32">
        <v>0</v>
      </c>
      <c r="J39" s="32">
        <v>0.20405561318499998</v>
      </c>
      <c r="K39" s="32">
        <v>0.53054459428099998</v>
      </c>
      <c r="L39" s="32">
        <v>8.1622245273999972E-2</v>
      </c>
      <c r="M39" s="32">
        <v>-3.14754283594</v>
      </c>
      <c r="N39" s="32">
        <v>0</v>
      </c>
      <c r="O39" s="32">
        <v>-0.58869744455100004</v>
      </c>
      <c r="P39" s="32">
        <v>-2.6404676366630002</v>
      </c>
      <c r="Q39" s="32">
        <v>8.1622245273999972E-2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57"/>
      <c r="X39" s="57"/>
      <c r="Y39" s="57"/>
      <c r="Z39" s="57"/>
      <c r="AA39" s="113">
        <v>2014</v>
      </c>
      <c r="AB39" s="113">
        <v>25</v>
      </c>
      <c r="AC39" s="57" t="s">
        <v>1261</v>
      </c>
      <c r="AD39" s="113">
        <v>20</v>
      </c>
      <c r="AE39" s="113">
        <v>0</v>
      </c>
      <c r="AF39" s="113">
        <v>0</v>
      </c>
      <c r="AG39" s="113">
        <v>0</v>
      </c>
      <c r="AH39" s="113">
        <v>0</v>
      </c>
      <c r="AI39" s="113">
        <v>0</v>
      </c>
      <c r="AJ39" s="113">
        <v>0</v>
      </c>
      <c r="AK39" s="57" t="s">
        <v>237</v>
      </c>
    </row>
    <row r="40" spans="1:37" s="29" customFormat="1" ht="47.25" x14ac:dyDescent="0.25">
      <c r="A40" s="113">
        <f t="shared" si="14"/>
        <v>10</v>
      </c>
      <c r="B40" s="58" t="s">
        <v>530</v>
      </c>
      <c r="C40" s="32">
        <v>6.3304162921289953</v>
      </c>
      <c r="D40" s="32">
        <v>0</v>
      </c>
      <c r="E40" s="32">
        <v>0</v>
      </c>
      <c r="F40" s="32">
        <v>6.3304162921289953</v>
      </c>
      <c r="G40" s="32">
        <v>0</v>
      </c>
      <c r="H40" s="32">
        <v>2.7686771294000003</v>
      </c>
      <c r="I40" s="32">
        <v>0</v>
      </c>
      <c r="J40" s="32">
        <v>0</v>
      </c>
      <c r="K40" s="32">
        <v>0</v>
      </c>
      <c r="L40" s="32">
        <v>2.7686771294000003</v>
      </c>
      <c r="M40" s="32">
        <v>-3.5617391627289949</v>
      </c>
      <c r="N40" s="32">
        <v>0</v>
      </c>
      <c r="O40" s="32">
        <v>0</v>
      </c>
      <c r="P40" s="32">
        <v>-6.3304162921289953</v>
      </c>
      <c r="Q40" s="32">
        <v>2.7686771294000003</v>
      </c>
      <c r="R40" s="32">
        <v>6.3485287499999998</v>
      </c>
      <c r="S40" s="32">
        <v>0</v>
      </c>
      <c r="T40" s="32">
        <v>1.5871321875</v>
      </c>
      <c r="U40" s="32">
        <v>4.4439701249999999</v>
      </c>
      <c r="V40" s="32">
        <v>0.31742643749999999</v>
      </c>
      <c r="W40" s="57"/>
      <c r="X40" s="57"/>
      <c r="Y40" s="57"/>
      <c r="Z40" s="57"/>
      <c r="AA40" s="113">
        <v>2015</v>
      </c>
      <c r="AB40" s="113">
        <v>25</v>
      </c>
      <c r="AC40" s="57" t="s">
        <v>1262</v>
      </c>
      <c r="AD40" s="113">
        <v>20</v>
      </c>
      <c r="AE40" s="113">
        <v>0</v>
      </c>
      <c r="AF40" s="113">
        <v>0</v>
      </c>
      <c r="AG40" s="113">
        <v>0</v>
      </c>
      <c r="AH40" s="113">
        <v>0</v>
      </c>
      <c r="AI40" s="113">
        <v>0</v>
      </c>
      <c r="AJ40" s="113">
        <v>0</v>
      </c>
      <c r="AK40" s="57" t="s">
        <v>237</v>
      </c>
    </row>
    <row r="41" spans="1:37" s="29" customFormat="1" ht="78.75" x14ac:dyDescent="0.25">
      <c r="A41" s="113">
        <f t="shared" si="14"/>
        <v>11</v>
      </c>
      <c r="B41" s="58" t="s">
        <v>531</v>
      </c>
      <c r="C41" s="32">
        <v>10.557185851797183</v>
      </c>
      <c r="D41" s="32">
        <v>0</v>
      </c>
      <c r="E41" s="32">
        <v>1.8136599999999998</v>
      </c>
      <c r="F41" s="32">
        <v>8.7435258517971821</v>
      </c>
      <c r="G41" s="32">
        <v>0</v>
      </c>
      <c r="H41" s="32">
        <v>1.4595449</v>
      </c>
      <c r="I41" s="32">
        <v>0</v>
      </c>
      <c r="J41" s="32">
        <v>0.36486742500000002</v>
      </c>
      <c r="K41" s="32">
        <v>0.96168479000000007</v>
      </c>
      <c r="L41" s="32">
        <v>0.13300000000000001</v>
      </c>
      <c r="M41" s="32">
        <v>-9.0976409517971817</v>
      </c>
      <c r="N41" s="32">
        <v>0</v>
      </c>
      <c r="O41" s="32">
        <v>-1.4487925749999997</v>
      </c>
      <c r="P41" s="32">
        <v>-7.7818410617971825</v>
      </c>
      <c r="Q41" s="32">
        <v>0.13300000000000001</v>
      </c>
      <c r="R41" s="32">
        <v>11.247555330000001</v>
      </c>
      <c r="S41" s="32">
        <v>0</v>
      </c>
      <c r="T41" s="32">
        <v>2.8118888325000002</v>
      </c>
      <c r="U41" s="32">
        <v>7.8732887309999997</v>
      </c>
      <c r="V41" s="32">
        <v>0.56237776650000182</v>
      </c>
      <c r="W41" s="57"/>
      <c r="X41" s="57"/>
      <c r="Y41" s="57"/>
      <c r="Z41" s="57"/>
      <c r="AA41" s="113">
        <v>2015</v>
      </c>
      <c r="AB41" s="113">
        <v>25</v>
      </c>
      <c r="AC41" s="57" t="s">
        <v>1263</v>
      </c>
      <c r="AD41" s="113">
        <v>91.5</v>
      </c>
      <c r="AE41" s="113">
        <v>0</v>
      </c>
      <c r="AF41" s="113">
        <v>0</v>
      </c>
      <c r="AG41" s="113">
        <v>0</v>
      </c>
      <c r="AH41" s="113">
        <v>0</v>
      </c>
      <c r="AI41" s="113">
        <v>0</v>
      </c>
      <c r="AJ41" s="113">
        <v>0</v>
      </c>
      <c r="AK41" s="57" t="s">
        <v>237</v>
      </c>
    </row>
    <row r="42" spans="1:37" s="29" customFormat="1" ht="47.25" x14ac:dyDescent="0.25">
      <c r="A42" s="113">
        <f t="shared" si="14"/>
        <v>12</v>
      </c>
      <c r="B42" s="58" t="s">
        <v>532</v>
      </c>
      <c r="C42" s="32">
        <v>4.8778600256675269</v>
      </c>
      <c r="D42" s="32">
        <v>0</v>
      </c>
      <c r="E42" s="32">
        <v>0</v>
      </c>
      <c r="F42" s="32">
        <v>4.8778600256675269</v>
      </c>
      <c r="G42" s="32">
        <v>0</v>
      </c>
      <c r="H42" s="32">
        <v>0.95913484999999998</v>
      </c>
      <c r="I42" s="32">
        <v>0</v>
      </c>
      <c r="J42" s="32">
        <v>0.24218608749999998</v>
      </c>
      <c r="K42" s="32">
        <v>0.67812104499999992</v>
      </c>
      <c r="L42" s="32">
        <v>4.8437217500000074E-2</v>
      </c>
      <c r="M42" s="32">
        <v>-3.918725175667527</v>
      </c>
      <c r="N42" s="32">
        <v>0</v>
      </c>
      <c r="O42" s="32">
        <v>0.24218608749999998</v>
      </c>
      <c r="P42" s="32">
        <v>-4.1997389806675267</v>
      </c>
      <c r="Q42" s="32">
        <v>4.8437217500000074E-2</v>
      </c>
      <c r="R42" s="32">
        <v>3.8063659999999999E-2</v>
      </c>
      <c r="S42" s="32">
        <v>0</v>
      </c>
      <c r="T42" s="32">
        <v>0</v>
      </c>
      <c r="U42" s="32">
        <v>0</v>
      </c>
      <c r="V42" s="32">
        <v>3.8063659999999999E-2</v>
      </c>
      <c r="W42" s="57"/>
      <c r="X42" s="57"/>
      <c r="Y42" s="57"/>
      <c r="Z42" s="57"/>
      <c r="AA42" s="113">
        <v>2015</v>
      </c>
      <c r="AB42" s="113">
        <v>25</v>
      </c>
      <c r="AC42" s="57" t="s">
        <v>1264</v>
      </c>
      <c r="AD42" s="113">
        <v>20</v>
      </c>
      <c r="AE42" s="113">
        <v>0</v>
      </c>
      <c r="AF42" s="113">
        <v>0</v>
      </c>
      <c r="AG42" s="113">
        <v>0</v>
      </c>
      <c r="AH42" s="113">
        <v>0</v>
      </c>
      <c r="AI42" s="113">
        <v>0</v>
      </c>
      <c r="AJ42" s="113">
        <v>0</v>
      </c>
      <c r="AK42" s="57" t="s">
        <v>237</v>
      </c>
    </row>
    <row r="43" spans="1:37" s="29" customFormat="1" ht="47.25" x14ac:dyDescent="0.25">
      <c r="A43" s="113">
        <f t="shared" si="14"/>
        <v>13</v>
      </c>
      <c r="B43" s="58" t="s">
        <v>533</v>
      </c>
      <c r="C43" s="32">
        <v>2.242</v>
      </c>
      <c r="D43" s="32">
        <v>0</v>
      </c>
      <c r="E43" s="32">
        <v>1.2000599999999999</v>
      </c>
      <c r="F43" s="32">
        <v>1.0419400000000001</v>
      </c>
      <c r="G43" s="32">
        <v>0</v>
      </c>
      <c r="H43" s="32">
        <v>0.87551634999999994</v>
      </c>
      <c r="I43" s="32">
        <v>0</v>
      </c>
      <c r="J43" s="32">
        <v>0.21647686500000002</v>
      </c>
      <c r="K43" s="32">
        <v>0.60613522200000003</v>
      </c>
      <c r="L43" s="32">
        <v>4.3295373000000081E-2</v>
      </c>
      <c r="M43" s="32">
        <v>-1.3664836500000002</v>
      </c>
      <c r="N43" s="32">
        <v>0</v>
      </c>
      <c r="O43" s="32">
        <v>-0.98358313499999994</v>
      </c>
      <c r="P43" s="32">
        <v>-0.43580477800000006</v>
      </c>
      <c r="Q43" s="32">
        <v>4.3295373000000081E-2</v>
      </c>
      <c r="R43" s="32">
        <v>7.7662006899999998</v>
      </c>
      <c r="S43" s="32">
        <v>0</v>
      </c>
      <c r="T43" s="32">
        <v>1.9415501724999999</v>
      </c>
      <c r="U43" s="32">
        <v>5.4363404829999995</v>
      </c>
      <c r="V43" s="32">
        <v>0.38831003450000079</v>
      </c>
      <c r="W43" s="57"/>
      <c r="X43" s="57"/>
      <c r="Y43" s="57"/>
      <c r="Z43" s="57"/>
      <c r="AA43" s="113">
        <v>2015</v>
      </c>
      <c r="AB43" s="113">
        <v>25</v>
      </c>
      <c r="AC43" s="57" t="s">
        <v>1265</v>
      </c>
      <c r="AD43" s="113">
        <v>12.6</v>
      </c>
      <c r="AE43" s="113">
        <v>0</v>
      </c>
      <c r="AF43" s="113">
        <v>0</v>
      </c>
      <c r="AG43" s="113">
        <v>0</v>
      </c>
      <c r="AH43" s="113">
        <v>0</v>
      </c>
      <c r="AI43" s="113">
        <v>0</v>
      </c>
      <c r="AJ43" s="113">
        <v>0</v>
      </c>
      <c r="AK43" s="57" t="s">
        <v>237</v>
      </c>
    </row>
    <row r="44" spans="1:37" s="29" customFormat="1" ht="47.25" x14ac:dyDescent="0.25">
      <c r="A44" s="113">
        <f t="shared" si="14"/>
        <v>14</v>
      </c>
      <c r="B44" s="58" t="s">
        <v>534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32">
        <v>2.15190948</v>
      </c>
      <c r="I44" s="32">
        <v>0</v>
      </c>
      <c r="J44" s="32">
        <v>0</v>
      </c>
      <c r="K44" s="32">
        <v>0</v>
      </c>
      <c r="L44" s="32">
        <v>2.15190948</v>
      </c>
      <c r="M44" s="32">
        <v>2.15190948</v>
      </c>
      <c r="N44" s="32">
        <v>0</v>
      </c>
      <c r="O44" s="32">
        <v>0</v>
      </c>
      <c r="P44" s="32">
        <v>0</v>
      </c>
      <c r="Q44" s="32">
        <v>2.15190948</v>
      </c>
      <c r="R44" s="32">
        <v>0</v>
      </c>
      <c r="S44" s="32">
        <v>0</v>
      </c>
      <c r="T44" s="32">
        <v>0</v>
      </c>
      <c r="U44" s="32">
        <v>0</v>
      </c>
      <c r="V44" s="32">
        <v>0</v>
      </c>
      <c r="W44" s="57"/>
      <c r="X44" s="57"/>
      <c r="Y44" s="57"/>
      <c r="Z44" s="57"/>
      <c r="AA44" s="113">
        <v>0</v>
      </c>
      <c r="AB44" s="113">
        <v>0</v>
      </c>
      <c r="AC44" s="57">
        <v>0</v>
      </c>
      <c r="AD44" s="113">
        <v>0</v>
      </c>
      <c r="AE44" s="113">
        <v>2014</v>
      </c>
      <c r="AF44" s="113">
        <v>33</v>
      </c>
      <c r="AG44" s="113">
        <v>0</v>
      </c>
      <c r="AH44" s="113">
        <v>0</v>
      </c>
      <c r="AI44" s="113">
        <v>81.7</v>
      </c>
      <c r="AJ44" s="113">
        <v>0</v>
      </c>
      <c r="AK44" s="57" t="s">
        <v>238</v>
      </c>
    </row>
    <row r="45" spans="1:37" s="29" customFormat="1" ht="47.25" x14ac:dyDescent="0.25">
      <c r="A45" s="113">
        <f t="shared" si="14"/>
        <v>15</v>
      </c>
      <c r="B45" s="58" t="s">
        <v>535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2.1632452419999999</v>
      </c>
      <c r="I45" s="32">
        <v>0</v>
      </c>
      <c r="J45" s="32">
        <v>0</v>
      </c>
      <c r="K45" s="32">
        <v>0</v>
      </c>
      <c r="L45" s="32">
        <v>2.1632452419999999</v>
      </c>
      <c r="M45" s="32">
        <v>2.1632452419999999</v>
      </c>
      <c r="N45" s="32">
        <v>0</v>
      </c>
      <c r="O45" s="32">
        <v>0</v>
      </c>
      <c r="P45" s="32">
        <v>0</v>
      </c>
      <c r="Q45" s="32">
        <v>2.1632452419999999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57"/>
      <c r="X45" s="57"/>
      <c r="Y45" s="57"/>
      <c r="Z45" s="57"/>
      <c r="AA45" s="113">
        <v>0</v>
      </c>
      <c r="AB45" s="113">
        <v>0</v>
      </c>
      <c r="AC45" s="57">
        <v>0</v>
      </c>
      <c r="AD45" s="113">
        <v>0</v>
      </c>
      <c r="AE45" s="113">
        <v>2014</v>
      </c>
      <c r="AF45" s="113">
        <v>33</v>
      </c>
      <c r="AG45" s="113">
        <v>0</v>
      </c>
      <c r="AH45" s="113">
        <v>0</v>
      </c>
      <c r="AI45" s="113">
        <v>7.2</v>
      </c>
      <c r="AJ45" s="113">
        <v>0</v>
      </c>
      <c r="AK45" s="57" t="s">
        <v>238</v>
      </c>
    </row>
    <row r="46" spans="1:37" s="29" customFormat="1" ht="63" x14ac:dyDescent="0.25">
      <c r="A46" s="113">
        <f t="shared" si="14"/>
        <v>16</v>
      </c>
      <c r="B46" s="58" t="s">
        <v>370</v>
      </c>
      <c r="C46" s="32">
        <v>0</v>
      </c>
      <c r="D46" s="32">
        <v>0</v>
      </c>
      <c r="E46" s="32">
        <v>0</v>
      </c>
      <c r="F46" s="32">
        <v>0</v>
      </c>
      <c r="G46" s="32">
        <v>0</v>
      </c>
      <c r="H46" s="32">
        <v>2.1629175685000002</v>
      </c>
      <c r="I46" s="32">
        <v>0</v>
      </c>
      <c r="J46" s="32">
        <v>0</v>
      </c>
      <c r="K46" s="32">
        <v>0</v>
      </c>
      <c r="L46" s="32">
        <v>2.1629175685000002</v>
      </c>
      <c r="M46" s="32">
        <v>2.1629175685000002</v>
      </c>
      <c r="N46" s="32">
        <v>0</v>
      </c>
      <c r="O46" s="32">
        <v>0</v>
      </c>
      <c r="P46" s="32">
        <v>0</v>
      </c>
      <c r="Q46" s="32">
        <v>2.1629175685000002</v>
      </c>
      <c r="R46" s="32">
        <v>0</v>
      </c>
      <c r="S46" s="32">
        <v>0</v>
      </c>
      <c r="T46" s="32">
        <v>0</v>
      </c>
      <c r="U46" s="32">
        <v>0</v>
      </c>
      <c r="V46" s="32">
        <v>0</v>
      </c>
      <c r="W46" s="57"/>
      <c r="X46" s="57"/>
      <c r="Y46" s="57"/>
      <c r="Z46" s="57"/>
      <c r="AA46" s="113">
        <v>0</v>
      </c>
      <c r="AB46" s="113">
        <v>0</v>
      </c>
      <c r="AC46" s="57">
        <v>0</v>
      </c>
      <c r="AD46" s="113">
        <v>0</v>
      </c>
      <c r="AE46" s="113">
        <v>2014</v>
      </c>
      <c r="AF46" s="113">
        <v>33</v>
      </c>
      <c r="AG46" s="113">
        <v>0</v>
      </c>
      <c r="AH46" s="113">
        <v>0</v>
      </c>
      <c r="AI46" s="113">
        <v>25.13</v>
      </c>
      <c r="AJ46" s="113">
        <v>0</v>
      </c>
      <c r="AK46" s="57" t="s">
        <v>238</v>
      </c>
    </row>
    <row r="47" spans="1:37" s="29" customFormat="1" ht="31.5" x14ac:dyDescent="0.25">
      <c r="A47" s="113">
        <f t="shared" si="14"/>
        <v>17</v>
      </c>
      <c r="B47" s="58" t="s">
        <v>371</v>
      </c>
      <c r="C47" s="32">
        <v>0</v>
      </c>
      <c r="D47" s="32">
        <v>0</v>
      </c>
      <c r="E47" s="32">
        <v>0</v>
      </c>
      <c r="F47" s="32">
        <v>0</v>
      </c>
      <c r="G47" s="32">
        <v>0</v>
      </c>
      <c r="H47" s="32">
        <v>2.16255402</v>
      </c>
      <c r="I47" s="32">
        <v>0</v>
      </c>
      <c r="J47" s="32">
        <v>0</v>
      </c>
      <c r="K47" s="32">
        <v>0</v>
      </c>
      <c r="L47" s="32">
        <v>2.16255402</v>
      </c>
      <c r="M47" s="32">
        <v>2.16255402</v>
      </c>
      <c r="N47" s="32">
        <v>0</v>
      </c>
      <c r="O47" s="32">
        <v>0</v>
      </c>
      <c r="P47" s="32">
        <v>0</v>
      </c>
      <c r="Q47" s="32">
        <v>2.16255402</v>
      </c>
      <c r="R47" s="32">
        <v>0</v>
      </c>
      <c r="S47" s="32">
        <v>0</v>
      </c>
      <c r="T47" s="32">
        <v>0</v>
      </c>
      <c r="U47" s="32">
        <v>0</v>
      </c>
      <c r="V47" s="32">
        <v>0</v>
      </c>
      <c r="W47" s="57"/>
      <c r="X47" s="57"/>
      <c r="Y47" s="57"/>
      <c r="Z47" s="57"/>
      <c r="AA47" s="113">
        <v>2014</v>
      </c>
      <c r="AB47" s="113">
        <v>25</v>
      </c>
      <c r="AC47" s="57">
        <v>0</v>
      </c>
      <c r="AD47" s="113">
        <v>10</v>
      </c>
      <c r="AE47" s="113">
        <v>0</v>
      </c>
      <c r="AF47" s="113">
        <v>0</v>
      </c>
      <c r="AG47" s="113">
        <v>0</v>
      </c>
      <c r="AH47" s="113">
        <v>0</v>
      </c>
      <c r="AI47" s="113">
        <v>0</v>
      </c>
      <c r="AJ47" s="113">
        <v>0</v>
      </c>
      <c r="AK47" s="57" t="s">
        <v>238</v>
      </c>
    </row>
    <row r="48" spans="1:37" s="29" customFormat="1" ht="31.5" x14ac:dyDescent="0.25">
      <c r="A48" s="113">
        <f t="shared" si="14"/>
        <v>18</v>
      </c>
      <c r="B48" s="58" t="s">
        <v>536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32">
        <v>2.1639480600000001</v>
      </c>
      <c r="I48" s="32">
        <v>0</v>
      </c>
      <c r="J48" s="32">
        <v>0</v>
      </c>
      <c r="K48" s="32">
        <v>0</v>
      </c>
      <c r="L48" s="32">
        <v>2.1639480600000001</v>
      </c>
      <c r="M48" s="32">
        <v>2.1639480600000001</v>
      </c>
      <c r="N48" s="32">
        <v>0</v>
      </c>
      <c r="O48" s="32">
        <v>0</v>
      </c>
      <c r="P48" s="32">
        <v>0</v>
      </c>
      <c r="Q48" s="32">
        <v>2.1639480600000001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57"/>
      <c r="X48" s="57"/>
      <c r="Y48" s="57"/>
      <c r="Z48" s="57"/>
      <c r="AA48" s="113">
        <v>2014</v>
      </c>
      <c r="AB48" s="113">
        <v>25</v>
      </c>
      <c r="AC48" s="57">
        <v>0</v>
      </c>
      <c r="AD48" s="113">
        <v>20</v>
      </c>
      <c r="AE48" s="113">
        <v>0</v>
      </c>
      <c r="AF48" s="113">
        <v>0</v>
      </c>
      <c r="AG48" s="113">
        <v>0</v>
      </c>
      <c r="AH48" s="113">
        <v>0</v>
      </c>
      <c r="AI48" s="113">
        <v>0</v>
      </c>
      <c r="AJ48" s="113">
        <v>0</v>
      </c>
      <c r="AK48" s="57" t="s">
        <v>238</v>
      </c>
    </row>
    <row r="49" spans="1:37" s="29" customFormat="1" ht="31.5" x14ac:dyDescent="0.25">
      <c r="A49" s="113">
        <f t="shared" si="14"/>
        <v>19</v>
      </c>
      <c r="B49" s="58" t="s">
        <v>373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32">
        <v>5.4311000000000005E-2</v>
      </c>
      <c r="I49" s="32">
        <v>0</v>
      </c>
      <c r="J49" s="32">
        <v>0</v>
      </c>
      <c r="K49" s="32">
        <v>0</v>
      </c>
      <c r="L49" s="32">
        <v>5.4311000000000005E-2</v>
      </c>
      <c r="M49" s="32">
        <v>5.4311000000000005E-2</v>
      </c>
      <c r="N49" s="32">
        <v>0</v>
      </c>
      <c r="O49" s="32">
        <v>0</v>
      </c>
      <c r="P49" s="32">
        <v>0</v>
      </c>
      <c r="Q49" s="32">
        <v>5.4311000000000005E-2</v>
      </c>
      <c r="R49" s="32">
        <v>1.4271566199999999</v>
      </c>
      <c r="S49" s="32">
        <v>0</v>
      </c>
      <c r="T49" s="32">
        <v>0</v>
      </c>
      <c r="U49" s="32">
        <v>1.37284458</v>
      </c>
      <c r="V49" s="32">
        <v>5.4281639999999999E-2</v>
      </c>
      <c r="W49" s="57"/>
      <c r="X49" s="57"/>
      <c r="Y49" s="57"/>
      <c r="Z49" s="57"/>
      <c r="AA49" s="113">
        <v>2014</v>
      </c>
      <c r="AB49" s="113">
        <v>25</v>
      </c>
      <c r="AC49" s="57">
        <v>0</v>
      </c>
      <c r="AD49" s="113">
        <v>32</v>
      </c>
      <c r="AE49" s="113">
        <v>0</v>
      </c>
      <c r="AF49" s="113">
        <v>0</v>
      </c>
      <c r="AG49" s="113">
        <v>0</v>
      </c>
      <c r="AH49" s="113">
        <v>0</v>
      </c>
      <c r="AI49" s="113">
        <v>0</v>
      </c>
      <c r="AJ49" s="113">
        <v>0</v>
      </c>
      <c r="AK49" s="57" t="s">
        <v>238</v>
      </c>
    </row>
    <row r="50" spans="1:37" s="29" customFormat="1" ht="31.5" x14ac:dyDescent="0.25">
      <c r="A50" s="113">
        <f t="shared" si="14"/>
        <v>20</v>
      </c>
      <c r="B50" s="58" t="s">
        <v>374</v>
      </c>
      <c r="C50" s="32">
        <v>0</v>
      </c>
      <c r="D50" s="32">
        <v>0</v>
      </c>
      <c r="E50" s="32">
        <v>0</v>
      </c>
      <c r="F50" s="32">
        <v>0</v>
      </c>
      <c r="G50" s="32">
        <v>0</v>
      </c>
      <c r="H50" s="32">
        <v>7.2547E-2</v>
      </c>
      <c r="I50" s="32">
        <v>0</v>
      </c>
      <c r="J50" s="32">
        <v>0</v>
      </c>
      <c r="K50" s="32">
        <v>0</v>
      </c>
      <c r="L50" s="32">
        <v>7.2547E-2</v>
      </c>
      <c r="M50" s="32">
        <v>7.2547E-2</v>
      </c>
      <c r="N50" s="32">
        <v>0</v>
      </c>
      <c r="O50" s="32">
        <v>0</v>
      </c>
      <c r="P50" s="32">
        <v>0</v>
      </c>
      <c r="Q50" s="32">
        <v>7.2547E-2</v>
      </c>
      <c r="R50" s="32">
        <v>1.90635098</v>
      </c>
      <c r="S50" s="32">
        <v>0</v>
      </c>
      <c r="T50" s="32">
        <v>0</v>
      </c>
      <c r="U50" s="32">
        <v>1.8338026700000001</v>
      </c>
      <c r="V50" s="32">
        <v>7.2548310000000005E-2</v>
      </c>
      <c r="W50" s="57"/>
      <c r="X50" s="57"/>
      <c r="Y50" s="57"/>
      <c r="Z50" s="57"/>
      <c r="AA50" s="113">
        <v>2015</v>
      </c>
      <c r="AB50" s="113">
        <v>25</v>
      </c>
      <c r="AC50" s="57">
        <v>0</v>
      </c>
      <c r="AD50" s="113">
        <v>20</v>
      </c>
      <c r="AE50" s="113">
        <v>0</v>
      </c>
      <c r="AF50" s="113">
        <v>0</v>
      </c>
      <c r="AG50" s="113">
        <v>0</v>
      </c>
      <c r="AH50" s="113">
        <v>0</v>
      </c>
      <c r="AI50" s="113">
        <v>0</v>
      </c>
      <c r="AJ50" s="113">
        <v>0</v>
      </c>
      <c r="AK50" s="57" t="s">
        <v>238</v>
      </c>
    </row>
    <row r="51" spans="1:37" s="29" customFormat="1" ht="47.25" x14ac:dyDescent="0.25">
      <c r="A51" s="113">
        <f t="shared" si="14"/>
        <v>21</v>
      </c>
      <c r="B51" s="58" t="s">
        <v>379</v>
      </c>
      <c r="C51" s="32">
        <v>0</v>
      </c>
      <c r="D51" s="32">
        <v>0</v>
      </c>
      <c r="E51" s="32">
        <v>0</v>
      </c>
      <c r="F51" s="32">
        <v>0</v>
      </c>
      <c r="G51" s="32">
        <v>0</v>
      </c>
      <c r="H51" s="32">
        <v>1.03978E-2</v>
      </c>
      <c r="I51" s="32">
        <v>0</v>
      </c>
      <c r="J51" s="32">
        <v>0</v>
      </c>
      <c r="K51" s="32">
        <v>0</v>
      </c>
      <c r="L51" s="32">
        <v>1.03978E-2</v>
      </c>
      <c r="M51" s="32">
        <v>1.03978E-2</v>
      </c>
      <c r="N51" s="32">
        <v>0</v>
      </c>
      <c r="O51" s="32">
        <v>0</v>
      </c>
      <c r="P51" s="32">
        <v>0</v>
      </c>
      <c r="Q51" s="32">
        <v>1.03978E-2</v>
      </c>
      <c r="R51" s="32">
        <v>4.5026150300000003</v>
      </c>
      <c r="S51" s="32">
        <v>0.34618643999999998</v>
      </c>
      <c r="T51" s="32">
        <v>0.23343238999999999</v>
      </c>
      <c r="U51" s="32">
        <v>3.69144213</v>
      </c>
      <c r="V51" s="32">
        <v>0.23155406000000001</v>
      </c>
      <c r="W51" s="57"/>
      <c r="X51" s="57"/>
      <c r="Y51" s="57"/>
      <c r="Z51" s="57"/>
      <c r="AA51" s="113">
        <v>0</v>
      </c>
      <c r="AB51" s="113">
        <v>0</v>
      </c>
      <c r="AC51" s="57">
        <v>0</v>
      </c>
      <c r="AD51" s="113">
        <v>0</v>
      </c>
      <c r="AE51" s="113">
        <v>2017</v>
      </c>
      <c r="AF51" s="113">
        <v>33</v>
      </c>
      <c r="AG51" s="113">
        <v>0</v>
      </c>
      <c r="AH51" s="113">
        <v>0</v>
      </c>
      <c r="AI51" s="113">
        <v>81.7</v>
      </c>
      <c r="AJ51" s="113">
        <v>0</v>
      </c>
      <c r="AK51" s="57" t="s">
        <v>238</v>
      </c>
    </row>
    <row r="52" spans="1:37" s="29" customFormat="1" ht="78.75" x14ac:dyDescent="0.25">
      <c r="A52" s="113">
        <f t="shared" si="14"/>
        <v>22</v>
      </c>
      <c r="B52" s="58" t="s">
        <v>380</v>
      </c>
      <c r="C52" s="32">
        <v>1.9621128000000001</v>
      </c>
      <c r="D52" s="32">
        <v>0</v>
      </c>
      <c r="E52" s="32">
        <v>0.29431691999999998</v>
      </c>
      <c r="F52" s="32">
        <v>1.5696902400000001</v>
      </c>
      <c r="G52" s="32">
        <v>9.8105640000000008E-2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-1.9621128000000001</v>
      </c>
      <c r="N52" s="32">
        <v>0</v>
      </c>
      <c r="O52" s="32">
        <v>-0.29431691999999998</v>
      </c>
      <c r="P52" s="32">
        <v>-1.5696902400000001</v>
      </c>
      <c r="Q52" s="32">
        <v>-9.8105640000000008E-2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57"/>
      <c r="X52" s="57"/>
      <c r="Y52" s="57"/>
      <c r="Z52" s="57"/>
      <c r="AA52" s="113">
        <v>2016</v>
      </c>
      <c r="AB52" s="113">
        <v>0</v>
      </c>
      <c r="AC52" s="57">
        <v>0</v>
      </c>
      <c r="AD52" s="113">
        <v>0</v>
      </c>
      <c r="AE52" s="113">
        <v>2014</v>
      </c>
      <c r="AF52" s="113">
        <v>33</v>
      </c>
      <c r="AG52" s="113">
        <v>0</v>
      </c>
      <c r="AH52" s="113">
        <v>0</v>
      </c>
      <c r="AI52" s="113">
        <v>8.6</v>
      </c>
      <c r="AJ52" s="113">
        <v>0</v>
      </c>
      <c r="AK52" s="57" t="s">
        <v>238</v>
      </c>
    </row>
    <row r="53" spans="1:37" s="29" customFormat="1" ht="31.5" x14ac:dyDescent="0.25">
      <c r="A53" s="113">
        <f t="shared" si="14"/>
        <v>23</v>
      </c>
      <c r="B53" s="58" t="s">
        <v>440</v>
      </c>
      <c r="C53" s="32">
        <v>0.83096689847999994</v>
      </c>
      <c r="D53" s="32">
        <v>0</v>
      </c>
      <c r="E53" s="32">
        <v>0.83096689847999994</v>
      </c>
      <c r="F53" s="32">
        <v>0</v>
      </c>
      <c r="G53" s="32">
        <v>0</v>
      </c>
      <c r="H53" s="32">
        <v>2.7100349134999999</v>
      </c>
      <c r="I53" s="32">
        <v>0</v>
      </c>
      <c r="J53" s="32">
        <v>5.461033000000004E-2</v>
      </c>
      <c r="K53" s="32">
        <v>0</v>
      </c>
      <c r="L53" s="32">
        <v>2.6554245834999999</v>
      </c>
      <c r="M53" s="32">
        <v>1.8790680150200001</v>
      </c>
      <c r="N53" s="32">
        <v>0</v>
      </c>
      <c r="O53" s="32">
        <v>-0.7763565684799999</v>
      </c>
      <c r="P53" s="32">
        <v>0</v>
      </c>
      <c r="Q53" s="32">
        <v>2.6554245834999999</v>
      </c>
      <c r="R53" s="32">
        <v>1.4756837699999998</v>
      </c>
      <c r="S53" s="32">
        <v>0</v>
      </c>
      <c r="T53" s="32">
        <v>0.65739420999999998</v>
      </c>
      <c r="U53" s="32">
        <v>0.35162071</v>
      </c>
      <c r="V53" s="32">
        <v>0.46666884999999986</v>
      </c>
      <c r="W53" s="57"/>
      <c r="X53" s="57"/>
      <c r="Y53" s="57"/>
      <c r="Z53" s="57"/>
      <c r="AA53" s="113">
        <v>2016</v>
      </c>
      <c r="AB53" s="113">
        <v>25</v>
      </c>
      <c r="AC53" s="57">
        <v>0</v>
      </c>
      <c r="AD53" s="113">
        <v>0</v>
      </c>
      <c r="AE53" s="113">
        <v>0</v>
      </c>
      <c r="AF53" s="113">
        <v>0</v>
      </c>
      <c r="AG53" s="113">
        <v>0</v>
      </c>
      <c r="AH53" s="113">
        <v>0</v>
      </c>
      <c r="AI53" s="113">
        <v>0</v>
      </c>
      <c r="AJ53" s="113">
        <v>0</v>
      </c>
      <c r="AK53" s="57" t="s">
        <v>239</v>
      </c>
    </row>
    <row r="54" spans="1:37" s="29" customFormat="1" ht="31.5" x14ac:dyDescent="0.25">
      <c r="A54" s="113">
        <f t="shared" si="14"/>
        <v>24</v>
      </c>
      <c r="B54" s="58" t="s">
        <v>537</v>
      </c>
      <c r="C54" s="32">
        <v>2.3802961893899997</v>
      </c>
      <c r="D54" s="32">
        <v>0</v>
      </c>
      <c r="E54" s="32">
        <v>1.3645349999995999</v>
      </c>
      <c r="F54" s="32">
        <v>1.0157611893903997</v>
      </c>
      <c r="G54" s="32">
        <v>0</v>
      </c>
      <c r="H54" s="32">
        <v>8.1720806985000003</v>
      </c>
      <c r="I54" s="32">
        <v>0</v>
      </c>
      <c r="J54" s="32">
        <v>0.19766</v>
      </c>
      <c r="K54" s="32">
        <v>5.5454999999999997</v>
      </c>
      <c r="L54" s="32">
        <v>2.4289206985000007</v>
      </c>
      <c r="M54" s="32">
        <v>5.7917845091100002</v>
      </c>
      <c r="N54" s="32">
        <v>0</v>
      </c>
      <c r="O54" s="32">
        <v>-1.1668749999996</v>
      </c>
      <c r="P54" s="32">
        <v>4.5297388106095999</v>
      </c>
      <c r="Q54" s="32">
        <v>2.4289206985000007</v>
      </c>
      <c r="R54" s="32">
        <v>3.3457217699999999</v>
      </c>
      <c r="S54" s="32">
        <v>0</v>
      </c>
      <c r="T54" s="32">
        <v>0.91359645</v>
      </c>
      <c r="U54" s="32">
        <v>1.6544537100000001</v>
      </c>
      <c r="V54" s="32">
        <v>0.77767160999999985</v>
      </c>
      <c r="W54" s="57"/>
      <c r="X54" s="57"/>
      <c r="Y54" s="57"/>
      <c r="Z54" s="57"/>
      <c r="AA54" s="113">
        <v>2016</v>
      </c>
      <c r="AB54" s="113">
        <v>25</v>
      </c>
      <c r="AC54" s="57">
        <v>0</v>
      </c>
      <c r="AD54" s="113">
        <v>0</v>
      </c>
      <c r="AE54" s="113">
        <v>0</v>
      </c>
      <c r="AF54" s="113">
        <v>0</v>
      </c>
      <c r="AG54" s="113">
        <v>0</v>
      </c>
      <c r="AH54" s="113">
        <v>0</v>
      </c>
      <c r="AI54" s="113">
        <v>0</v>
      </c>
      <c r="AJ54" s="113">
        <v>0</v>
      </c>
      <c r="AK54" s="57" t="s">
        <v>239</v>
      </c>
    </row>
    <row r="55" spans="1:37" s="29" customFormat="1" ht="31.5" x14ac:dyDescent="0.25">
      <c r="A55" s="113">
        <f t="shared" si="14"/>
        <v>25</v>
      </c>
      <c r="B55" s="58" t="s">
        <v>442</v>
      </c>
      <c r="C55" s="32">
        <v>8.030938E-2</v>
      </c>
      <c r="D55" s="32">
        <v>0</v>
      </c>
      <c r="E55" s="32">
        <v>8.030938E-2</v>
      </c>
      <c r="F55" s="32">
        <v>0</v>
      </c>
      <c r="G55" s="32">
        <v>0</v>
      </c>
      <c r="H55" s="32">
        <v>8.0867803770000002</v>
      </c>
      <c r="I55" s="32">
        <v>0</v>
      </c>
      <c r="J55" s="32">
        <v>0.35753499999999999</v>
      </c>
      <c r="K55" s="32">
        <v>2.60608</v>
      </c>
      <c r="L55" s="32">
        <v>5.1231653769999994</v>
      </c>
      <c r="M55" s="32">
        <v>8.006470997000001</v>
      </c>
      <c r="N55" s="32">
        <v>0</v>
      </c>
      <c r="O55" s="32">
        <v>0.27722562000000001</v>
      </c>
      <c r="P55" s="32">
        <v>2.60608</v>
      </c>
      <c r="Q55" s="32">
        <v>5.1231653769999994</v>
      </c>
      <c r="R55" s="32">
        <v>8.9167089700000002</v>
      </c>
      <c r="S55" s="32">
        <v>0</v>
      </c>
      <c r="T55" s="32">
        <v>1.0892598</v>
      </c>
      <c r="U55" s="32">
        <v>6.8314784199999998</v>
      </c>
      <c r="V55" s="32">
        <v>0.99597075000000057</v>
      </c>
      <c r="W55" s="57"/>
      <c r="X55" s="57"/>
      <c r="Y55" s="57"/>
      <c r="Z55" s="57"/>
      <c r="AA55" s="113">
        <v>2017</v>
      </c>
      <c r="AB55" s="113">
        <v>25</v>
      </c>
      <c r="AC55" s="57">
        <v>0</v>
      </c>
      <c r="AD55" s="113">
        <v>0</v>
      </c>
      <c r="AE55" s="113">
        <v>0</v>
      </c>
      <c r="AF55" s="113">
        <v>0</v>
      </c>
      <c r="AG55" s="113">
        <v>0</v>
      </c>
      <c r="AH55" s="113">
        <v>0</v>
      </c>
      <c r="AI55" s="113">
        <v>0</v>
      </c>
      <c r="AJ55" s="113">
        <v>0</v>
      </c>
      <c r="AK55" s="57" t="s">
        <v>239</v>
      </c>
    </row>
    <row r="56" spans="1:37" s="29" customFormat="1" ht="31.5" x14ac:dyDescent="0.25">
      <c r="A56" s="113">
        <f t="shared" si="14"/>
        <v>26</v>
      </c>
      <c r="B56" s="58" t="s">
        <v>443</v>
      </c>
      <c r="C56" s="32">
        <v>1.2735747139</v>
      </c>
      <c r="D56" s="32">
        <v>0</v>
      </c>
      <c r="E56" s="32">
        <v>1.2735747139</v>
      </c>
      <c r="F56" s="32">
        <v>0</v>
      </c>
      <c r="G56" s="32">
        <v>0</v>
      </c>
      <c r="H56" s="32">
        <v>4.8752795600000001</v>
      </c>
      <c r="I56" s="32">
        <v>0</v>
      </c>
      <c r="J56" s="32">
        <v>0.33097500000000002</v>
      </c>
      <c r="K56" s="32">
        <v>2.915162</v>
      </c>
      <c r="L56" s="32">
        <v>1.6291425600000005</v>
      </c>
      <c r="M56" s="32">
        <v>3.6017048461000001</v>
      </c>
      <c r="N56" s="32">
        <v>0</v>
      </c>
      <c r="O56" s="32">
        <v>-0.94259971389999997</v>
      </c>
      <c r="P56" s="32">
        <v>2.915162</v>
      </c>
      <c r="Q56" s="32">
        <v>1.6291425600000005</v>
      </c>
      <c r="R56" s="32">
        <v>3.9867197399999998</v>
      </c>
      <c r="S56" s="32">
        <v>0</v>
      </c>
      <c r="T56" s="32">
        <v>0.44748297999999997</v>
      </c>
      <c r="U56" s="32">
        <v>2.2707902899999999</v>
      </c>
      <c r="V56" s="32">
        <v>1.2684464699999998</v>
      </c>
      <c r="W56" s="57"/>
      <c r="X56" s="57"/>
      <c r="Y56" s="57"/>
      <c r="Z56" s="57"/>
      <c r="AA56" s="113">
        <v>2016</v>
      </c>
      <c r="AB56" s="113">
        <v>25</v>
      </c>
      <c r="AC56" s="57">
        <v>0</v>
      </c>
      <c r="AD56" s="113">
        <v>0</v>
      </c>
      <c r="AE56" s="113">
        <v>0</v>
      </c>
      <c r="AF56" s="113">
        <v>0</v>
      </c>
      <c r="AG56" s="113">
        <v>0</v>
      </c>
      <c r="AH56" s="113">
        <v>0</v>
      </c>
      <c r="AI56" s="113">
        <v>0</v>
      </c>
      <c r="AJ56" s="113">
        <v>0</v>
      </c>
      <c r="AK56" s="57" t="s">
        <v>239</v>
      </c>
    </row>
    <row r="57" spans="1:37" s="29" customFormat="1" ht="31.5" x14ac:dyDescent="0.25">
      <c r="A57" s="113">
        <f t="shared" si="14"/>
        <v>27</v>
      </c>
      <c r="B57" s="58" t="s">
        <v>444</v>
      </c>
      <c r="C57" s="32">
        <v>1.389999644</v>
      </c>
      <c r="D57" s="32">
        <v>0</v>
      </c>
      <c r="E57" s="32">
        <v>1.389999644</v>
      </c>
      <c r="F57" s="32">
        <v>0</v>
      </c>
      <c r="G57" s="32">
        <v>0</v>
      </c>
      <c r="H57" s="32">
        <v>5.9887561389999995</v>
      </c>
      <c r="I57" s="32">
        <v>0</v>
      </c>
      <c r="J57" s="32">
        <v>0.17749899999999999</v>
      </c>
      <c r="K57" s="32">
        <v>2.7629760000000001</v>
      </c>
      <c r="L57" s="32">
        <v>3.0482811389999993</v>
      </c>
      <c r="M57" s="32">
        <v>4.5987564949999999</v>
      </c>
      <c r="N57" s="32">
        <v>0</v>
      </c>
      <c r="O57" s="32">
        <v>-1.2125006439999999</v>
      </c>
      <c r="P57" s="32">
        <v>2.7629760000000001</v>
      </c>
      <c r="Q57" s="32">
        <v>3.0482811389999993</v>
      </c>
      <c r="R57" s="32">
        <v>4.1279371300000003</v>
      </c>
      <c r="S57" s="32">
        <v>0</v>
      </c>
      <c r="T57" s="32">
        <v>0.66657153999999996</v>
      </c>
      <c r="U57" s="32">
        <v>2.2407869499999999</v>
      </c>
      <c r="V57" s="32">
        <v>1.2205786400000003</v>
      </c>
      <c r="W57" s="57"/>
      <c r="X57" s="57"/>
      <c r="Y57" s="57"/>
      <c r="Z57" s="57"/>
      <c r="AA57" s="113">
        <v>2016</v>
      </c>
      <c r="AB57" s="113">
        <v>25</v>
      </c>
      <c r="AC57" s="57">
        <v>0</v>
      </c>
      <c r="AD57" s="113">
        <v>0</v>
      </c>
      <c r="AE57" s="113">
        <v>0</v>
      </c>
      <c r="AF57" s="113">
        <v>0</v>
      </c>
      <c r="AG57" s="113">
        <v>0</v>
      </c>
      <c r="AH57" s="113">
        <v>0</v>
      </c>
      <c r="AI57" s="113">
        <v>0</v>
      </c>
      <c r="AJ57" s="113">
        <v>0</v>
      </c>
      <c r="AK57" s="57" t="s">
        <v>239</v>
      </c>
    </row>
    <row r="58" spans="1:37" s="29" customFormat="1" ht="31.5" x14ac:dyDescent="0.25">
      <c r="A58" s="113">
        <f t="shared" si="14"/>
        <v>28</v>
      </c>
      <c r="B58" s="58" t="s">
        <v>445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32">
        <v>0.14318769000000001</v>
      </c>
      <c r="I58" s="32">
        <v>0</v>
      </c>
      <c r="J58" s="32">
        <v>0</v>
      </c>
      <c r="K58" s="32">
        <v>0</v>
      </c>
      <c r="L58" s="32">
        <v>0.14318769000000001</v>
      </c>
      <c r="M58" s="32">
        <v>0.14318769000000001</v>
      </c>
      <c r="N58" s="32">
        <v>0</v>
      </c>
      <c r="O58" s="32">
        <v>0</v>
      </c>
      <c r="P58" s="32">
        <v>0</v>
      </c>
      <c r="Q58" s="32">
        <v>0.14318769000000001</v>
      </c>
      <c r="R58" s="32">
        <v>4.7182889999999998E-2</v>
      </c>
      <c r="S58" s="32">
        <v>0</v>
      </c>
      <c r="T58" s="32">
        <v>0</v>
      </c>
      <c r="U58" s="32">
        <v>0</v>
      </c>
      <c r="V58" s="32">
        <v>4.7182889999999998E-2</v>
      </c>
      <c r="W58" s="57"/>
      <c r="X58" s="57"/>
      <c r="Y58" s="57"/>
      <c r="Z58" s="57"/>
      <c r="AA58" s="113">
        <v>2018</v>
      </c>
      <c r="AB58" s="113">
        <v>25</v>
      </c>
      <c r="AC58" s="57">
        <v>0</v>
      </c>
      <c r="AD58" s="113">
        <v>0</v>
      </c>
      <c r="AE58" s="113">
        <v>0</v>
      </c>
      <c r="AF58" s="113">
        <v>0</v>
      </c>
      <c r="AG58" s="113">
        <v>0</v>
      </c>
      <c r="AH58" s="113">
        <v>0</v>
      </c>
      <c r="AI58" s="113">
        <v>0</v>
      </c>
      <c r="AJ58" s="113">
        <v>0</v>
      </c>
      <c r="AK58" s="57" t="s">
        <v>239</v>
      </c>
    </row>
    <row r="59" spans="1:37" s="29" customFormat="1" ht="31.5" x14ac:dyDescent="0.25">
      <c r="A59" s="113">
        <f t="shared" si="14"/>
        <v>29</v>
      </c>
      <c r="B59" s="58" t="s">
        <v>538</v>
      </c>
      <c r="C59" s="32">
        <v>4.3374699999999997</v>
      </c>
      <c r="D59" s="32">
        <v>0</v>
      </c>
      <c r="E59" s="32">
        <v>0.83973419199999988</v>
      </c>
      <c r="F59" s="32">
        <v>3.4508911319999998</v>
      </c>
      <c r="G59" s="32">
        <v>4.6844676000000085E-2</v>
      </c>
      <c r="H59" s="32">
        <v>5.33500686</v>
      </c>
      <c r="I59" s="32">
        <v>0</v>
      </c>
      <c r="J59" s="32">
        <v>1.0328573280960001</v>
      </c>
      <c r="K59" s="32">
        <v>4.2445314578159996</v>
      </c>
      <c r="L59" s="32">
        <v>5.7618074088000348E-2</v>
      </c>
      <c r="M59" s="32">
        <v>0.9975368600000003</v>
      </c>
      <c r="N59" s="32">
        <v>0</v>
      </c>
      <c r="O59" s="32">
        <v>0.19312313609600018</v>
      </c>
      <c r="P59" s="32">
        <v>0.79364032581599986</v>
      </c>
      <c r="Q59" s="32">
        <v>1.0773398088000263E-2</v>
      </c>
      <c r="R59" s="32">
        <v>6.0353052900000002</v>
      </c>
      <c r="S59" s="32">
        <v>0</v>
      </c>
      <c r="T59" s="32">
        <v>0.37107565999999997</v>
      </c>
      <c r="U59" s="32">
        <v>4.5792997399999997</v>
      </c>
      <c r="V59" s="32">
        <v>1.08492989</v>
      </c>
      <c r="W59" s="57"/>
      <c r="X59" s="57"/>
      <c r="Y59" s="57"/>
      <c r="Z59" s="57"/>
      <c r="AA59" s="113">
        <v>1957</v>
      </c>
      <c r="AB59" s="113">
        <v>25</v>
      </c>
      <c r="AC59" s="57" t="s">
        <v>1266</v>
      </c>
      <c r="AD59" s="113">
        <v>65</v>
      </c>
      <c r="AE59" s="113">
        <v>0</v>
      </c>
      <c r="AF59" s="113">
        <v>0</v>
      </c>
      <c r="AG59" s="113">
        <v>0</v>
      </c>
      <c r="AH59" s="113">
        <v>0</v>
      </c>
      <c r="AI59" s="113">
        <v>0</v>
      </c>
      <c r="AJ59" s="113">
        <v>0</v>
      </c>
      <c r="AK59" s="57" t="s">
        <v>240</v>
      </c>
    </row>
    <row r="60" spans="1:37" s="29" customFormat="1" ht="31.5" x14ac:dyDescent="0.25">
      <c r="A60" s="113">
        <f t="shared" si="14"/>
        <v>30</v>
      </c>
      <c r="B60" s="58" t="s">
        <v>539</v>
      </c>
      <c r="C60" s="32">
        <v>2.619777</v>
      </c>
      <c r="D60" s="32">
        <v>0</v>
      </c>
      <c r="E60" s="32">
        <v>0.48798098980115567</v>
      </c>
      <c r="F60" s="32">
        <v>1.8505760070682569</v>
      </c>
      <c r="G60" s="32">
        <v>0.28122000313058759</v>
      </c>
      <c r="H60" s="32">
        <v>2.9160356799999998</v>
      </c>
      <c r="I60" s="32">
        <v>0</v>
      </c>
      <c r="J60" s="32">
        <v>0.48798098980115567</v>
      </c>
      <c r="K60" s="32">
        <v>1.8505760070682569</v>
      </c>
      <c r="L60" s="32">
        <v>0.57747868313058737</v>
      </c>
      <c r="M60" s="32">
        <v>0.29625867999999977</v>
      </c>
      <c r="N60" s="32">
        <v>0</v>
      </c>
      <c r="O60" s="32">
        <v>0</v>
      </c>
      <c r="P60" s="32">
        <v>0</v>
      </c>
      <c r="Q60" s="32">
        <v>0.29625867999999977</v>
      </c>
      <c r="R60" s="32">
        <v>3.1966725899999999</v>
      </c>
      <c r="S60" s="32">
        <v>0</v>
      </c>
      <c r="T60" s="32">
        <v>0.22036808999999999</v>
      </c>
      <c r="U60" s="32">
        <v>2.4865600699999999</v>
      </c>
      <c r="V60" s="32">
        <v>0.48974443000000001</v>
      </c>
      <c r="W60" s="57"/>
      <c r="X60" s="57"/>
      <c r="Y60" s="57"/>
      <c r="Z60" s="57"/>
      <c r="AA60" s="113">
        <v>1978</v>
      </c>
      <c r="AB60" s="113">
        <v>25</v>
      </c>
      <c r="AC60" s="57" t="s">
        <v>1267</v>
      </c>
      <c r="AD60" s="113">
        <v>72</v>
      </c>
      <c r="AE60" s="113">
        <v>0</v>
      </c>
      <c r="AF60" s="113">
        <v>0</v>
      </c>
      <c r="AG60" s="113">
        <v>0</v>
      </c>
      <c r="AH60" s="113">
        <v>0</v>
      </c>
      <c r="AI60" s="113">
        <v>0</v>
      </c>
      <c r="AJ60" s="113">
        <v>0</v>
      </c>
      <c r="AK60" s="57" t="s">
        <v>240</v>
      </c>
    </row>
    <row r="61" spans="1:37" s="29" customFormat="1" x14ac:dyDescent="0.25">
      <c r="A61" s="34" t="s">
        <v>58</v>
      </c>
      <c r="B61" s="34" t="s">
        <v>59</v>
      </c>
      <c r="C61" s="25">
        <f>SUM(C62:C71)</f>
        <v>139.25384433757148</v>
      </c>
      <c r="D61" s="25">
        <f t="shared" ref="D61:V61" si="15">SUM(D62:D71)</f>
        <v>0</v>
      </c>
      <c r="E61" s="25">
        <f t="shared" si="15"/>
        <v>22.712977111879731</v>
      </c>
      <c r="F61" s="25">
        <f t="shared" si="15"/>
        <v>68.433931335639173</v>
      </c>
      <c r="G61" s="25">
        <f t="shared" si="15"/>
        <v>48.106935890052583</v>
      </c>
      <c r="H61" s="25">
        <f t="shared" si="15"/>
        <v>156.37428218000005</v>
      </c>
      <c r="I61" s="25">
        <f t="shared" si="15"/>
        <v>0</v>
      </c>
      <c r="J61" s="25">
        <f t="shared" si="15"/>
        <v>26.118227003300007</v>
      </c>
      <c r="K61" s="25">
        <f t="shared" si="15"/>
        <v>63.588335199000007</v>
      </c>
      <c r="L61" s="25">
        <f t="shared" si="15"/>
        <v>66.667718527699989</v>
      </c>
      <c r="M61" s="25">
        <f t="shared" si="15"/>
        <v>17.120437842428519</v>
      </c>
      <c r="N61" s="25">
        <f t="shared" si="15"/>
        <v>0</v>
      </c>
      <c r="O61" s="25">
        <f t="shared" si="15"/>
        <v>3.4052498914202749</v>
      </c>
      <c r="P61" s="25">
        <f t="shared" si="15"/>
        <v>-4.8455961366391733</v>
      </c>
      <c r="Q61" s="25">
        <f t="shared" si="15"/>
        <v>18.560782637647417</v>
      </c>
      <c r="R61" s="25">
        <f t="shared" si="15"/>
        <v>58.458577079999998</v>
      </c>
      <c r="S61" s="25">
        <f t="shared" si="15"/>
        <v>1.3843414900000002</v>
      </c>
      <c r="T61" s="25">
        <f t="shared" si="15"/>
        <v>6.8041955949999995</v>
      </c>
      <c r="U61" s="25">
        <f t="shared" si="15"/>
        <v>17.826485718000001</v>
      </c>
      <c r="V61" s="25">
        <f t="shared" si="15"/>
        <v>32.443555236999998</v>
      </c>
      <c r="W61" s="28"/>
      <c r="X61" s="28"/>
      <c r="Y61" s="28"/>
      <c r="Z61" s="28"/>
      <c r="AA61" s="114"/>
      <c r="AB61" s="114"/>
      <c r="AC61" s="28"/>
      <c r="AD61" s="114"/>
      <c r="AE61" s="114"/>
      <c r="AF61" s="114"/>
      <c r="AG61" s="114"/>
      <c r="AH61" s="114"/>
      <c r="AI61" s="114"/>
      <c r="AJ61" s="114"/>
      <c r="AK61" s="28"/>
    </row>
    <row r="62" spans="1:37" s="29" customFormat="1" ht="78.75" x14ac:dyDescent="0.25">
      <c r="A62" s="113">
        <v>31</v>
      </c>
      <c r="B62" s="58" t="s">
        <v>540</v>
      </c>
      <c r="C62" s="32">
        <v>31.854152349398632</v>
      </c>
      <c r="D62" s="32">
        <v>0</v>
      </c>
      <c r="E62" s="32">
        <v>6.3708304698797269</v>
      </c>
      <c r="F62" s="32">
        <v>19.11249140963918</v>
      </c>
      <c r="G62" s="32">
        <v>6.3708304698797242</v>
      </c>
      <c r="H62" s="32">
        <v>19.768211450000003</v>
      </c>
      <c r="I62" s="32">
        <v>0</v>
      </c>
      <c r="J62" s="32">
        <v>4.07721</v>
      </c>
      <c r="K62" s="32">
        <v>0</v>
      </c>
      <c r="L62" s="32">
        <v>15.691000000000001</v>
      </c>
      <c r="M62" s="32">
        <v>-12.085940899398629</v>
      </c>
      <c r="N62" s="32">
        <v>0</v>
      </c>
      <c r="O62" s="32">
        <v>-2.2936204698797269</v>
      </c>
      <c r="P62" s="32">
        <v>-19.11249140963918</v>
      </c>
      <c r="Q62" s="32">
        <v>9.3201695301202765</v>
      </c>
      <c r="R62" s="32">
        <v>6.5168788499999994</v>
      </c>
      <c r="S62" s="32">
        <v>0</v>
      </c>
      <c r="T62" s="32">
        <v>1.6292197124999999</v>
      </c>
      <c r="U62" s="32">
        <v>3.9216928349999995</v>
      </c>
      <c r="V62" s="32">
        <v>0.96596630250000048</v>
      </c>
      <c r="W62" s="57"/>
      <c r="X62" s="57"/>
      <c r="Y62" s="57"/>
      <c r="Z62" s="57"/>
      <c r="AA62" s="113">
        <v>0</v>
      </c>
      <c r="AB62" s="113">
        <v>0</v>
      </c>
      <c r="AC62" s="57">
        <v>0</v>
      </c>
      <c r="AD62" s="113">
        <v>0</v>
      </c>
      <c r="AE62" s="113">
        <v>0</v>
      </c>
      <c r="AF62" s="113">
        <v>0</v>
      </c>
      <c r="AG62" s="113">
        <v>0</v>
      </c>
      <c r="AH62" s="113">
        <v>0</v>
      </c>
      <c r="AI62" s="113">
        <v>0</v>
      </c>
      <c r="AJ62" s="113" t="s">
        <v>1268</v>
      </c>
      <c r="AK62" s="57" t="s">
        <v>237</v>
      </c>
    </row>
    <row r="63" spans="1:37" s="29" customFormat="1" ht="110.25" x14ac:dyDescent="0.25">
      <c r="A63" s="113">
        <f>A62+1</f>
        <v>32</v>
      </c>
      <c r="B63" s="58" t="s">
        <v>381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32">
        <v>1.1771E-2</v>
      </c>
      <c r="I63" s="32">
        <v>0</v>
      </c>
      <c r="J63" s="32">
        <v>0</v>
      </c>
      <c r="K63" s="32">
        <v>0</v>
      </c>
      <c r="L63" s="32">
        <v>1.1771E-2</v>
      </c>
      <c r="M63" s="32">
        <v>1.1771E-2</v>
      </c>
      <c r="N63" s="32">
        <v>0</v>
      </c>
      <c r="O63" s="32">
        <v>0</v>
      </c>
      <c r="P63" s="32">
        <v>0</v>
      </c>
      <c r="Q63" s="32">
        <v>1.1771E-2</v>
      </c>
      <c r="R63" s="32">
        <v>1.04992638</v>
      </c>
      <c r="S63" s="32">
        <v>1.0381550500000001</v>
      </c>
      <c r="T63" s="32">
        <v>0</v>
      </c>
      <c r="U63" s="32">
        <v>0</v>
      </c>
      <c r="V63" s="32">
        <v>1.177132E-2</v>
      </c>
      <c r="W63" s="57"/>
      <c r="X63" s="57"/>
      <c r="Y63" s="57"/>
      <c r="Z63" s="57"/>
      <c r="AA63" s="113">
        <v>2017</v>
      </c>
      <c r="AB63" s="113">
        <v>0</v>
      </c>
      <c r="AC63" s="57">
        <v>0</v>
      </c>
      <c r="AD63" s="113">
        <v>0</v>
      </c>
      <c r="AE63" s="113">
        <v>0</v>
      </c>
      <c r="AF63" s="113">
        <v>0</v>
      </c>
      <c r="AG63" s="113">
        <v>0</v>
      </c>
      <c r="AH63" s="113">
        <v>0</v>
      </c>
      <c r="AI63" s="113">
        <v>0</v>
      </c>
      <c r="AJ63" s="113">
        <v>0</v>
      </c>
      <c r="AK63" s="57" t="s">
        <v>238</v>
      </c>
    </row>
    <row r="64" spans="1:37" s="29" customFormat="1" ht="47.25" x14ac:dyDescent="0.25">
      <c r="A64" s="113">
        <f t="shared" ref="A64:A71" si="16">A63+1</f>
        <v>33</v>
      </c>
      <c r="B64" s="58" t="s">
        <v>541</v>
      </c>
      <c r="C64" s="32">
        <v>31.22459703817286</v>
      </c>
      <c r="D64" s="32">
        <v>0</v>
      </c>
      <c r="E64" s="32">
        <v>1.18</v>
      </c>
      <c r="F64" s="32">
        <v>3.835</v>
      </c>
      <c r="G64" s="32">
        <v>26.209597038172859</v>
      </c>
      <c r="H64" s="32">
        <v>64.404115380000007</v>
      </c>
      <c r="I64" s="32">
        <v>0</v>
      </c>
      <c r="J64" s="32">
        <v>12.880823076000002</v>
      </c>
      <c r="K64" s="32">
        <v>41.862674997000006</v>
      </c>
      <c r="L64" s="32">
        <v>9.6606173070000008</v>
      </c>
      <c r="M64" s="32">
        <v>33.179518341827148</v>
      </c>
      <c r="N64" s="32">
        <v>0</v>
      </c>
      <c r="O64" s="32">
        <v>11.700823076000002</v>
      </c>
      <c r="P64" s="32">
        <v>38.027674997000005</v>
      </c>
      <c r="Q64" s="32">
        <v>-16.548979731172857</v>
      </c>
      <c r="R64" s="32">
        <v>24.02525155</v>
      </c>
      <c r="S64" s="32">
        <v>0</v>
      </c>
      <c r="T64" s="32">
        <v>0.1895066</v>
      </c>
      <c r="U64" s="32">
        <v>4.4314642500000003</v>
      </c>
      <c r="V64" s="32">
        <v>19.404280699999997</v>
      </c>
      <c r="W64" s="57"/>
      <c r="X64" s="57"/>
      <c r="Y64" s="57"/>
      <c r="Z64" s="57"/>
      <c r="AA64" s="113">
        <v>2021</v>
      </c>
      <c r="AB64" s="113">
        <v>25</v>
      </c>
      <c r="AC64" s="57">
        <v>0</v>
      </c>
      <c r="AD64" s="113">
        <v>0</v>
      </c>
      <c r="AE64" s="113">
        <v>0</v>
      </c>
      <c r="AF64" s="113">
        <v>0</v>
      </c>
      <c r="AG64" s="113">
        <v>0</v>
      </c>
      <c r="AH64" s="113">
        <v>0</v>
      </c>
      <c r="AI64" s="113">
        <v>0</v>
      </c>
      <c r="AJ64" s="113">
        <v>0</v>
      </c>
      <c r="AK64" s="57" t="s">
        <v>239</v>
      </c>
    </row>
    <row r="65" spans="1:37" s="29" customFormat="1" ht="94.5" x14ac:dyDescent="0.25">
      <c r="A65" s="113">
        <f t="shared" si="16"/>
        <v>34</v>
      </c>
      <c r="B65" s="58" t="s">
        <v>542</v>
      </c>
      <c r="C65" s="32">
        <v>67.460842</v>
      </c>
      <c r="D65" s="32">
        <v>0</v>
      </c>
      <c r="E65" s="32">
        <v>13.492168400000001</v>
      </c>
      <c r="F65" s="32">
        <v>40.476505199999998</v>
      </c>
      <c r="G65" s="32">
        <v>13.492168400000004</v>
      </c>
      <c r="H65" s="32">
        <v>29.783301740000002</v>
      </c>
      <c r="I65" s="32">
        <v>0</v>
      </c>
      <c r="J65" s="32">
        <v>7.1680930289999996</v>
      </c>
      <c r="K65" s="32">
        <v>17.869981043999999</v>
      </c>
      <c r="L65" s="32">
        <v>4.7452276670000018</v>
      </c>
      <c r="M65" s="32">
        <v>-37.677540260000001</v>
      </c>
      <c r="N65" s="32">
        <v>0</v>
      </c>
      <c r="O65" s="32">
        <v>-6.3240753710000011</v>
      </c>
      <c r="P65" s="32">
        <v>-22.606524155999999</v>
      </c>
      <c r="Q65" s="32">
        <v>-8.7469407330000024</v>
      </c>
      <c r="R65" s="32">
        <v>12.221926210000001</v>
      </c>
      <c r="S65" s="32">
        <v>0</v>
      </c>
      <c r="T65" s="32">
        <v>4.8813218599999999</v>
      </c>
      <c r="U65" s="32">
        <v>4.9155833600000003</v>
      </c>
      <c r="V65" s="32">
        <v>2.425020990000001</v>
      </c>
      <c r="W65" s="57"/>
      <c r="X65" s="57"/>
      <c r="Y65" s="57"/>
      <c r="Z65" s="57"/>
      <c r="AA65" s="113">
        <v>0</v>
      </c>
      <c r="AB65" s="113">
        <v>0</v>
      </c>
      <c r="AC65" s="57">
        <v>0</v>
      </c>
      <c r="AD65" s="113">
        <v>0</v>
      </c>
      <c r="AE65" s="113">
        <v>0</v>
      </c>
      <c r="AF65" s="113">
        <v>0</v>
      </c>
      <c r="AG65" s="113">
        <v>0</v>
      </c>
      <c r="AH65" s="113">
        <v>0</v>
      </c>
      <c r="AI65" s="113">
        <v>0</v>
      </c>
      <c r="AJ65" s="113">
        <v>0</v>
      </c>
      <c r="AK65" s="57" t="s">
        <v>240</v>
      </c>
    </row>
    <row r="66" spans="1:37" s="29" customFormat="1" ht="126" x14ac:dyDescent="0.25">
      <c r="A66" s="113">
        <f t="shared" si="16"/>
        <v>35</v>
      </c>
      <c r="B66" s="58" t="s">
        <v>490</v>
      </c>
      <c r="C66" s="32">
        <v>6.1155852100000008</v>
      </c>
      <c r="D66" s="32">
        <v>0</v>
      </c>
      <c r="E66" s="32">
        <v>1.2231170420000002</v>
      </c>
      <c r="F66" s="32">
        <v>3.6693511260000005</v>
      </c>
      <c r="G66" s="32">
        <v>1.2231170420000002</v>
      </c>
      <c r="H66" s="32">
        <v>6.4261319300000004</v>
      </c>
      <c r="I66" s="32">
        <v>0</v>
      </c>
      <c r="J66" s="32">
        <v>1.9921008983000004</v>
      </c>
      <c r="K66" s="32">
        <v>3.8556791580000001</v>
      </c>
      <c r="L66" s="32">
        <v>0.57835187369999996</v>
      </c>
      <c r="M66" s="32">
        <v>0.31054671999999961</v>
      </c>
      <c r="N66" s="32">
        <v>0</v>
      </c>
      <c r="O66" s="32">
        <v>0.76898385630000021</v>
      </c>
      <c r="P66" s="32">
        <v>0.18632803199999959</v>
      </c>
      <c r="Q66" s="32">
        <v>-0.64476516830000019</v>
      </c>
      <c r="R66" s="32">
        <v>1.2926109100000001</v>
      </c>
      <c r="S66" s="32">
        <v>0</v>
      </c>
      <c r="T66" s="32">
        <v>0</v>
      </c>
      <c r="U66" s="32">
        <v>0</v>
      </c>
      <c r="V66" s="32">
        <v>1.2926109100000001</v>
      </c>
      <c r="W66" s="57"/>
      <c r="X66" s="57"/>
      <c r="Y66" s="57"/>
      <c r="Z66" s="57"/>
      <c r="AA66" s="113">
        <v>1974</v>
      </c>
      <c r="AB66" s="113">
        <v>25</v>
      </c>
      <c r="AC66" s="57" t="s">
        <v>1269</v>
      </c>
      <c r="AD66" s="113">
        <v>359.7</v>
      </c>
      <c r="AE66" s="113">
        <v>0</v>
      </c>
      <c r="AF66" s="113">
        <v>0</v>
      </c>
      <c r="AG66" s="113">
        <v>0</v>
      </c>
      <c r="AH66" s="113">
        <v>0</v>
      </c>
      <c r="AI66" s="113">
        <v>0</v>
      </c>
      <c r="AJ66" s="113">
        <v>0</v>
      </c>
      <c r="AK66" s="57" t="s">
        <v>241</v>
      </c>
    </row>
    <row r="67" spans="1:37" s="29" customFormat="1" ht="47.25" x14ac:dyDescent="0.25">
      <c r="A67" s="113">
        <f t="shared" si="16"/>
        <v>36</v>
      </c>
      <c r="B67" s="58" t="s">
        <v>543</v>
      </c>
      <c r="C67" s="32">
        <v>0.3643617400000001</v>
      </c>
      <c r="D67" s="32">
        <v>0</v>
      </c>
      <c r="E67" s="32">
        <v>0</v>
      </c>
      <c r="F67" s="32">
        <v>0</v>
      </c>
      <c r="G67" s="32">
        <v>0.3643617400000001</v>
      </c>
      <c r="H67" s="32">
        <v>33.82599871</v>
      </c>
      <c r="I67" s="32">
        <v>0</v>
      </c>
      <c r="J67" s="32">
        <v>0</v>
      </c>
      <c r="K67" s="32">
        <v>0</v>
      </c>
      <c r="L67" s="32">
        <v>33.82599871</v>
      </c>
      <c r="M67" s="32">
        <v>33.461636970000001</v>
      </c>
      <c r="N67" s="32">
        <v>0</v>
      </c>
      <c r="O67" s="32">
        <v>0</v>
      </c>
      <c r="P67" s="32">
        <v>0</v>
      </c>
      <c r="Q67" s="32">
        <v>33.461636970000001</v>
      </c>
      <c r="R67" s="32">
        <v>8.1369640000000008</v>
      </c>
      <c r="S67" s="32">
        <v>0</v>
      </c>
      <c r="T67" s="32">
        <v>0</v>
      </c>
      <c r="U67" s="32">
        <v>0</v>
      </c>
      <c r="V67" s="32">
        <v>8.1369640000000008</v>
      </c>
      <c r="W67" s="57"/>
      <c r="X67" s="57"/>
      <c r="Y67" s="57"/>
      <c r="Z67" s="57"/>
      <c r="AA67" s="113">
        <v>0</v>
      </c>
      <c r="AB67" s="113">
        <v>0</v>
      </c>
      <c r="AC67" s="57">
        <v>0</v>
      </c>
      <c r="AD67" s="113">
        <v>0</v>
      </c>
      <c r="AE67" s="113">
        <v>0</v>
      </c>
      <c r="AF67" s="113">
        <v>0</v>
      </c>
      <c r="AG67" s="113">
        <v>0</v>
      </c>
      <c r="AH67" s="113">
        <v>0</v>
      </c>
      <c r="AI67" s="113">
        <v>0</v>
      </c>
      <c r="AJ67" s="113">
        <v>0</v>
      </c>
      <c r="AK67" s="57" t="s">
        <v>388</v>
      </c>
    </row>
    <row r="68" spans="1:37" s="29" customFormat="1" ht="47.25" x14ac:dyDescent="0.25">
      <c r="A68" s="113">
        <f t="shared" si="16"/>
        <v>37</v>
      </c>
      <c r="B68" s="58" t="s">
        <v>544</v>
      </c>
      <c r="C68" s="32">
        <v>2.2343060000000001</v>
      </c>
      <c r="D68" s="32">
        <v>0</v>
      </c>
      <c r="E68" s="32">
        <v>0.44686120000000007</v>
      </c>
      <c r="F68" s="32">
        <v>1.3405836</v>
      </c>
      <c r="G68" s="32">
        <v>0.44686120000000007</v>
      </c>
      <c r="H68" s="32">
        <v>0.55857653000000007</v>
      </c>
      <c r="I68" s="32">
        <v>0</v>
      </c>
      <c r="J68" s="32">
        <v>0</v>
      </c>
      <c r="K68" s="32">
        <v>0</v>
      </c>
      <c r="L68" s="32">
        <v>0.55857653000000007</v>
      </c>
      <c r="M68" s="32">
        <v>-1.6757294700000001</v>
      </c>
      <c r="N68" s="32">
        <v>0</v>
      </c>
      <c r="O68" s="32">
        <v>-0.44686120000000007</v>
      </c>
      <c r="P68" s="32">
        <v>-1.3405836</v>
      </c>
      <c r="Q68" s="32">
        <v>0.11171533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57"/>
      <c r="X68" s="57"/>
      <c r="Y68" s="57"/>
      <c r="Z68" s="57"/>
      <c r="AA68" s="113">
        <v>0</v>
      </c>
      <c r="AB68" s="113">
        <v>0</v>
      </c>
      <c r="AC68" s="57">
        <v>0</v>
      </c>
      <c r="AD68" s="113">
        <v>0</v>
      </c>
      <c r="AE68" s="113">
        <v>0</v>
      </c>
      <c r="AF68" s="113">
        <v>0</v>
      </c>
      <c r="AG68" s="113">
        <v>0</v>
      </c>
      <c r="AH68" s="113">
        <v>0</v>
      </c>
      <c r="AI68" s="113">
        <v>0</v>
      </c>
      <c r="AJ68" s="113" t="s">
        <v>1270</v>
      </c>
      <c r="AK68" s="57" t="s">
        <v>237</v>
      </c>
    </row>
    <row r="69" spans="1:37" s="29" customFormat="1" ht="47.25" x14ac:dyDescent="0.25">
      <c r="A69" s="113">
        <f t="shared" si="16"/>
        <v>38</v>
      </c>
      <c r="B69" s="58" t="s">
        <v>545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32">
        <v>0.73145102000000006</v>
      </c>
      <c r="I69" s="32">
        <v>0</v>
      </c>
      <c r="J69" s="32">
        <v>0</v>
      </c>
      <c r="K69" s="32">
        <v>0</v>
      </c>
      <c r="L69" s="32">
        <v>0.73145102000000006</v>
      </c>
      <c r="M69" s="32">
        <v>0.73145102000000006</v>
      </c>
      <c r="N69" s="32">
        <v>0</v>
      </c>
      <c r="O69" s="32">
        <v>0</v>
      </c>
      <c r="P69" s="32">
        <v>0</v>
      </c>
      <c r="Q69" s="32">
        <v>0.73145102000000006</v>
      </c>
      <c r="R69" s="32">
        <v>0.23471352000000001</v>
      </c>
      <c r="S69" s="32">
        <v>0</v>
      </c>
      <c r="T69" s="32">
        <v>5.2080037500000002E-2</v>
      </c>
      <c r="U69" s="32">
        <v>0.14582410500000001</v>
      </c>
      <c r="V69" s="32">
        <v>3.680937749999999E-2</v>
      </c>
      <c r="W69" s="57"/>
      <c r="X69" s="57"/>
      <c r="Y69" s="57"/>
      <c r="Z69" s="57"/>
      <c r="AA69" s="113">
        <v>0</v>
      </c>
      <c r="AB69" s="113">
        <v>0</v>
      </c>
      <c r="AC69" s="57">
        <v>0</v>
      </c>
      <c r="AD69" s="113">
        <v>0</v>
      </c>
      <c r="AE69" s="113">
        <v>0</v>
      </c>
      <c r="AF69" s="113">
        <v>0</v>
      </c>
      <c r="AG69" s="113">
        <v>0</v>
      </c>
      <c r="AH69" s="113">
        <v>0</v>
      </c>
      <c r="AI69" s="113">
        <v>0</v>
      </c>
      <c r="AJ69" s="113" t="s">
        <v>1270</v>
      </c>
      <c r="AK69" s="57" t="s">
        <v>237</v>
      </c>
    </row>
    <row r="70" spans="1:37" s="29" customFormat="1" ht="47.25" x14ac:dyDescent="0.25">
      <c r="A70" s="113">
        <f t="shared" si="16"/>
        <v>39</v>
      </c>
      <c r="B70" s="58" t="s">
        <v>546</v>
      </c>
      <c r="C70" s="32">
        <v>0</v>
      </c>
      <c r="D70" s="32">
        <v>0</v>
      </c>
      <c r="E70" s="32">
        <v>0</v>
      </c>
      <c r="F70" s="32">
        <v>0</v>
      </c>
      <c r="G70" s="32">
        <v>0</v>
      </c>
      <c r="H70" s="32">
        <v>0.73139942000000002</v>
      </c>
      <c r="I70" s="32">
        <v>0</v>
      </c>
      <c r="J70" s="32">
        <v>0</v>
      </c>
      <c r="K70" s="32">
        <v>0</v>
      </c>
      <c r="L70" s="32">
        <v>0.73139942000000002</v>
      </c>
      <c r="M70" s="32">
        <v>0.73139942000000002</v>
      </c>
      <c r="N70" s="32">
        <v>0</v>
      </c>
      <c r="O70" s="32">
        <v>0</v>
      </c>
      <c r="P70" s="32">
        <v>0</v>
      </c>
      <c r="Q70" s="32">
        <v>0.73139942000000002</v>
      </c>
      <c r="R70" s="32">
        <v>0.23466192000000002</v>
      </c>
      <c r="S70" s="32">
        <v>0</v>
      </c>
      <c r="T70" s="32">
        <v>5.2067385000000008E-2</v>
      </c>
      <c r="U70" s="32">
        <v>0.145788678</v>
      </c>
      <c r="V70" s="32">
        <v>3.6805856999999997E-2</v>
      </c>
      <c r="W70" s="57"/>
      <c r="X70" s="57"/>
      <c r="Y70" s="57"/>
      <c r="Z70" s="57"/>
      <c r="AA70" s="113">
        <v>0</v>
      </c>
      <c r="AB70" s="113">
        <v>0</v>
      </c>
      <c r="AC70" s="57">
        <v>0</v>
      </c>
      <c r="AD70" s="113">
        <v>0</v>
      </c>
      <c r="AE70" s="113">
        <v>0</v>
      </c>
      <c r="AF70" s="113">
        <v>0</v>
      </c>
      <c r="AG70" s="113">
        <v>0</v>
      </c>
      <c r="AH70" s="113">
        <v>0</v>
      </c>
      <c r="AI70" s="113">
        <v>0</v>
      </c>
      <c r="AJ70" s="113" t="s">
        <v>1271</v>
      </c>
      <c r="AK70" s="57" t="s">
        <v>237</v>
      </c>
    </row>
    <row r="71" spans="1:37" s="29" customFormat="1" ht="47.25" x14ac:dyDescent="0.25">
      <c r="A71" s="113">
        <f t="shared" si="16"/>
        <v>40</v>
      </c>
      <c r="B71" s="58" t="s">
        <v>382</v>
      </c>
      <c r="C71" s="32">
        <v>0</v>
      </c>
      <c r="D71" s="32">
        <v>0</v>
      </c>
      <c r="E71" s="32">
        <v>0</v>
      </c>
      <c r="F71" s="32">
        <v>0</v>
      </c>
      <c r="G71" s="32">
        <v>0</v>
      </c>
      <c r="H71" s="32">
        <v>0.133325</v>
      </c>
      <c r="I71" s="32">
        <v>0</v>
      </c>
      <c r="J71" s="32">
        <v>0</v>
      </c>
      <c r="K71" s="32">
        <v>0</v>
      </c>
      <c r="L71" s="32">
        <v>0.133325</v>
      </c>
      <c r="M71" s="32">
        <v>0.133325</v>
      </c>
      <c r="N71" s="32">
        <v>0</v>
      </c>
      <c r="O71" s="32">
        <v>0</v>
      </c>
      <c r="P71" s="32">
        <v>0</v>
      </c>
      <c r="Q71" s="32">
        <v>0.133325</v>
      </c>
      <c r="R71" s="32">
        <v>4.7456437400000002</v>
      </c>
      <c r="S71" s="32">
        <v>0.34618643999999998</v>
      </c>
      <c r="T71" s="32">
        <v>0</v>
      </c>
      <c r="U71" s="32">
        <v>4.2661324900000004</v>
      </c>
      <c r="V71" s="32">
        <v>0.13332578</v>
      </c>
      <c r="W71" s="57"/>
      <c r="X71" s="57"/>
      <c r="Y71" s="57"/>
      <c r="Z71" s="57"/>
      <c r="AA71" s="113">
        <v>0</v>
      </c>
      <c r="AB71" s="113">
        <v>0</v>
      </c>
      <c r="AC71" s="57">
        <v>0</v>
      </c>
      <c r="AD71" s="113">
        <v>0</v>
      </c>
      <c r="AE71" s="113">
        <v>2015</v>
      </c>
      <c r="AF71" s="113">
        <v>33</v>
      </c>
      <c r="AG71" s="113">
        <v>0</v>
      </c>
      <c r="AH71" s="113">
        <v>0</v>
      </c>
      <c r="AI71" s="113">
        <v>43.91</v>
      </c>
      <c r="AJ71" s="113">
        <v>0</v>
      </c>
      <c r="AK71" s="57" t="s">
        <v>238</v>
      </c>
    </row>
    <row r="72" spans="1:37" s="29" customFormat="1" ht="31.5" x14ac:dyDescent="0.25">
      <c r="A72" s="34" t="s">
        <v>62</v>
      </c>
      <c r="B72" s="34" t="s">
        <v>63</v>
      </c>
      <c r="C72" s="25"/>
      <c r="D72" s="32"/>
      <c r="E72" s="32"/>
      <c r="F72" s="32"/>
      <c r="G72" s="32"/>
      <c r="H72" s="54"/>
      <c r="I72" s="32"/>
      <c r="J72" s="32"/>
      <c r="K72" s="32"/>
      <c r="L72" s="32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115"/>
      <c r="X72" s="115"/>
      <c r="Y72" s="115"/>
      <c r="Z72" s="115"/>
      <c r="AA72" s="116"/>
      <c r="AB72" s="116"/>
      <c r="AC72" s="115"/>
      <c r="AD72" s="116"/>
      <c r="AE72" s="116"/>
      <c r="AF72" s="116"/>
      <c r="AG72" s="116"/>
      <c r="AH72" s="116"/>
      <c r="AI72" s="116"/>
      <c r="AJ72" s="116"/>
      <c r="AK72" s="115"/>
    </row>
    <row r="73" spans="1:37" s="29" customFormat="1" x14ac:dyDescent="0.25">
      <c r="A73" s="34">
        <v>1.5</v>
      </c>
      <c r="B73" s="34" t="s">
        <v>65</v>
      </c>
      <c r="C73" s="25">
        <f t="shared" ref="C73:V73" si="17">SUM(C74:C451)+C452+C523+C550+C565+C596+C626+C631+C650+SUM(C826:C832)</f>
        <v>775.4967271437913</v>
      </c>
      <c r="D73" s="25">
        <f t="shared" si="17"/>
        <v>18.986929804770767</v>
      </c>
      <c r="E73" s="25">
        <f t="shared" si="17"/>
        <v>282.30693767634028</v>
      </c>
      <c r="F73" s="25">
        <f t="shared" si="17"/>
        <v>362.40866902529581</v>
      </c>
      <c r="G73" s="25">
        <f t="shared" si="17"/>
        <v>111.7941906441842</v>
      </c>
      <c r="H73" s="25">
        <f t="shared" si="17"/>
        <v>988.09658381247596</v>
      </c>
      <c r="I73" s="25">
        <f t="shared" si="17"/>
        <v>15.782170953014003</v>
      </c>
      <c r="J73" s="25">
        <f t="shared" si="17"/>
        <v>371.31058140570769</v>
      </c>
      <c r="K73" s="25">
        <f t="shared" si="17"/>
        <v>433.21194361566592</v>
      </c>
      <c r="L73" s="25">
        <f t="shared" si="17"/>
        <v>167.79186713580012</v>
      </c>
      <c r="M73" s="25">
        <f t="shared" si="17"/>
        <v>212.59985666868411</v>
      </c>
      <c r="N73" s="25">
        <f t="shared" si="17"/>
        <v>-3.2047588517567638</v>
      </c>
      <c r="O73" s="25">
        <f t="shared" si="17"/>
        <v>89.003643729367511</v>
      </c>
      <c r="P73" s="25">
        <f t="shared" si="17"/>
        <v>70.803274590370549</v>
      </c>
      <c r="Q73" s="25">
        <f t="shared" si="17"/>
        <v>55.997676491615969</v>
      </c>
      <c r="R73" s="25">
        <f t="shared" si="17"/>
        <v>587.91992585999947</v>
      </c>
      <c r="S73" s="25">
        <f t="shared" si="17"/>
        <v>6.6495024199999992</v>
      </c>
      <c r="T73" s="25">
        <f t="shared" si="17"/>
        <v>221.70374303778479</v>
      </c>
      <c r="U73" s="25">
        <f t="shared" si="17"/>
        <v>289.58769077485596</v>
      </c>
      <c r="V73" s="25">
        <f t="shared" si="17"/>
        <v>69.978067782919155</v>
      </c>
      <c r="W73" s="28"/>
      <c r="X73" s="28"/>
      <c r="Y73" s="28"/>
      <c r="Z73" s="28"/>
      <c r="AA73" s="114"/>
      <c r="AB73" s="114"/>
      <c r="AC73" s="28"/>
      <c r="AD73" s="114"/>
      <c r="AE73" s="114"/>
      <c r="AF73" s="114"/>
      <c r="AG73" s="114"/>
      <c r="AH73" s="114"/>
      <c r="AI73" s="114"/>
      <c r="AJ73" s="114"/>
      <c r="AK73" s="28"/>
    </row>
    <row r="74" spans="1:37" s="29" customFormat="1" ht="31.5" x14ac:dyDescent="0.25">
      <c r="A74" s="113">
        <v>41</v>
      </c>
      <c r="B74" s="58" t="s">
        <v>409</v>
      </c>
      <c r="C74" s="32">
        <v>8.506418</v>
      </c>
      <c r="D74" s="32">
        <v>0</v>
      </c>
      <c r="E74" s="32">
        <v>1.7012836</v>
      </c>
      <c r="F74" s="32">
        <v>5.1038508</v>
      </c>
      <c r="G74" s="32">
        <v>1.7012836</v>
      </c>
      <c r="H74" s="32">
        <v>16.790007160000002</v>
      </c>
      <c r="I74" s="32">
        <v>0</v>
      </c>
      <c r="J74" s="32">
        <v>4.414291038</v>
      </c>
      <c r="K74" s="32">
        <v>5.885721384</v>
      </c>
      <c r="L74" s="32">
        <v>6.4899947380000018</v>
      </c>
      <c r="M74" s="32">
        <v>8.2835891600000018</v>
      </c>
      <c r="N74" s="32">
        <v>0</v>
      </c>
      <c r="O74" s="32">
        <v>2.713007438</v>
      </c>
      <c r="P74" s="32">
        <v>0.78187058399999998</v>
      </c>
      <c r="Q74" s="32">
        <v>4.7887111380000018</v>
      </c>
      <c r="R74" s="32">
        <v>13.851460260000001</v>
      </c>
      <c r="S74" s="32">
        <v>0</v>
      </c>
      <c r="T74" s="32">
        <v>0</v>
      </c>
      <c r="U74" s="32">
        <v>0</v>
      </c>
      <c r="V74" s="32">
        <v>13.851460260000001</v>
      </c>
      <c r="W74" s="57"/>
      <c r="X74" s="57"/>
      <c r="Y74" s="57"/>
      <c r="Z74" s="57"/>
      <c r="AA74" s="113">
        <v>1936</v>
      </c>
      <c r="AB74" s="113">
        <v>25</v>
      </c>
      <c r="AC74" s="57" t="s">
        <v>1272</v>
      </c>
      <c r="AD74" s="113">
        <v>75</v>
      </c>
      <c r="AE74" s="113">
        <v>0</v>
      </c>
      <c r="AF74" s="113">
        <v>0</v>
      </c>
      <c r="AG74" s="113">
        <v>0</v>
      </c>
      <c r="AH74" s="113">
        <v>0</v>
      </c>
      <c r="AI74" s="113">
        <v>0</v>
      </c>
      <c r="AJ74" s="113">
        <v>0</v>
      </c>
      <c r="AK74" s="57" t="s">
        <v>239</v>
      </c>
    </row>
    <row r="75" spans="1:37" s="29" customFormat="1" ht="31.5" x14ac:dyDescent="0.25">
      <c r="A75" s="113">
        <f t="shared" ref="A75:A138" si="18">A74+1</f>
        <v>42</v>
      </c>
      <c r="B75" s="58" t="s">
        <v>489</v>
      </c>
      <c r="C75" s="32">
        <v>0</v>
      </c>
      <c r="D75" s="32">
        <v>0</v>
      </c>
      <c r="E75" s="32">
        <v>0</v>
      </c>
      <c r="F75" s="32">
        <v>0</v>
      </c>
      <c r="G75" s="32">
        <v>0</v>
      </c>
      <c r="H75" s="32">
        <v>9.253789059999999</v>
      </c>
      <c r="I75" s="32">
        <v>0</v>
      </c>
      <c r="J75" s="32">
        <v>0</v>
      </c>
      <c r="K75" s="32">
        <v>0</v>
      </c>
      <c r="L75" s="32">
        <v>9.253789059999999</v>
      </c>
      <c r="M75" s="32">
        <v>9.253789059999999</v>
      </c>
      <c r="N75" s="32">
        <v>0</v>
      </c>
      <c r="O75" s="32">
        <v>0</v>
      </c>
      <c r="P75" s="32">
        <v>0</v>
      </c>
      <c r="Q75" s="32">
        <v>9.253789059999999</v>
      </c>
      <c r="R75" s="32">
        <v>5.1500027900000003</v>
      </c>
      <c r="S75" s="32">
        <v>0</v>
      </c>
      <c r="T75" s="32">
        <v>0</v>
      </c>
      <c r="U75" s="32">
        <v>0</v>
      </c>
      <c r="V75" s="32">
        <v>5.1500027900000003</v>
      </c>
      <c r="W75" s="57"/>
      <c r="X75" s="57"/>
      <c r="Y75" s="57"/>
      <c r="Z75" s="57"/>
      <c r="AA75" s="113">
        <v>2016</v>
      </c>
      <c r="AB75" s="113">
        <v>25</v>
      </c>
      <c r="AC75" s="57" t="s">
        <v>1273</v>
      </c>
      <c r="AD75" s="113" t="s">
        <v>1274</v>
      </c>
      <c r="AE75" s="113">
        <v>0</v>
      </c>
      <c r="AF75" s="113">
        <v>0</v>
      </c>
      <c r="AG75" s="113">
        <v>0</v>
      </c>
      <c r="AH75" s="113">
        <v>0</v>
      </c>
      <c r="AI75" s="113">
        <v>0</v>
      </c>
      <c r="AJ75" s="113">
        <v>0</v>
      </c>
      <c r="AK75" s="57" t="s">
        <v>241</v>
      </c>
    </row>
    <row r="76" spans="1:37" s="29" customFormat="1" ht="110.25" x14ac:dyDescent="0.25">
      <c r="A76" s="113">
        <f t="shared" si="18"/>
        <v>43</v>
      </c>
      <c r="B76" s="58" t="s">
        <v>547</v>
      </c>
      <c r="C76" s="32">
        <v>1.9308872800000001</v>
      </c>
      <c r="D76" s="32">
        <v>0</v>
      </c>
      <c r="E76" s="32">
        <v>1.5447098240000001</v>
      </c>
      <c r="F76" s="32">
        <v>0</v>
      </c>
      <c r="G76" s="32">
        <v>0.38617745599999997</v>
      </c>
      <c r="H76" s="32">
        <v>1.9308872774500008</v>
      </c>
      <c r="I76" s="32">
        <v>0</v>
      </c>
      <c r="J76" s="32">
        <v>1.4867832036365007</v>
      </c>
      <c r="K76" s="32">
        <v>0.19308872774500008</v>
      </c>
      <c r="L76" s="32">
        <v>0.25101534606849996</v>
      </c>
      <c r="M76" s="32">
        <v>-2.5499993228095263E-9</v>
      </c>
      <c r="N76" s="32">
        <v>0</v>
      </c>
      <c r="O76" s="32">
        <v>-5.7926620363499381E-2</v>
      </c>
      <c r="P76" s="32">
        <v>0.19308872774500008</v>
      </c>
      <c r="Q76" s="32">
        <v>-0.13516210993150002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57"/>
      <c r="X76" s="57"/>
      <c r="Y76" s="57"/>
      <c r="Z76" s="57"/>
      <c r="AA76" s="113">
        <v>0</v>
      </c>
      <c r="AB76" s="113">
        <v>0</v>
      </c>
      <c r="AC76" s="57">
        <v>0</v>
      </c>
      <c r="AD76" s="113">
        <v>0</v>
      </c>
      <c r="AE76" s="113">
        <v>2014</v>
      </c>
      <c r="AF76" s="113">
        <v>40</v>
      </c>
      <c r="AG76" s="113" t="s">
        <v>1275</v>
      </c>
      <c r="AH76" s="113" t="s">
        <v>1276</v>
      </c>
      <c r="AI76" s="113">
        <v>17.079999999999998</v>
      </c>
      <c r="AJ76" s="113">
        <v>0</v>
      </c>
      <c r="AK76" s="57" t="s">
        <v>237</v>
      </c>
    </row>
    <row r="77" spans="1:37" s="29" customFormat="1" ht="31.5" x14ac:dyDescent="0.25">
      <c r="A77" s="113">
        <f t="shared" si="18"/>
        <v>44</v>
      </c>
      <c r="B77" s="58" t="s">
        <v>548</v>
      </c>
      <c r="C77" s="32">
        <v>0.10944387</v>
      </c>
      <c r="D77" s="32">
        <v>0</v>
      </c>
      <c r="E77" s="32">
        <v>8.7555095999999999E-2</v>
      </c>
      <c r="F77" s="32">
        <v>0</v>
      </c>
      <c r="G77" s="32">
        <v>2.1888774E-2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-0.10944387</v>
      </c>
      <c r="N77" s="32">
        <v>0</v>
      </c>
      <c r="O77" s="32">
        <v>-8.7555095999999999E-2</v>
      </c>
      <c r="P77" s="32">
        <v>0</v>
      </c>
      <c r="Q77" s="32">
        <v>-2.1888774E-2</v>
      </c>
      <c r="R77" s="32">
        <v>0</v>
      </c>
      <c r="S77" s="32">
        <v>0</v>
      </c>
      <c r="T77" s="32">
        <v>0</v>
      </c>
      <c r="U77" s="32">
        <v>0</v>
      </c>
      <c r="V77" s="32">
        <v>0</v>
      </c>
      <c r="W77" s="57"/>
      <c r="X77" s="57"/>
      <c r="Y77" s="57"/>
      <c r="Z77" s="57"/>
      <c r="AA77" s="113">
        <v>0</v>
      </c>
      <c r="AB77" s="113">
        <v>0</v>
      </c>
      <c r="AC77" s="57">
        <v>0</v>
      </c>
      <c r="AD77" s="113">
        <v>0</v>
      </c>
      <c r="AE77" s="113">
        <v>2014</v>
      </c>
      <c r="AF77" s="113">
        <v>40</v>
      </c>
      <c r="AG77" s="113" t="s">
        <v>1277</v>
      </c>
      <c r="AH77" s="113" t="s">
        <v>1276</v>
      </c>
      <c r="AI77" s="113">
        <v>45</v>
      </c>
      <c r="AJ77" s="113">
        <v>0</v>
      </c>
      <c r="AK77" s="57" t="s">
        <v>237</v>
      </c>
    </row>
    <row r="78" spans="1:37" s="29" customFormat="1" ht="63" x14ac:dyDescent="0.25">
      <c r="A78" s="113">
        <f t="shared" si="18"/>
        <v>45</v>
      </c>
      <c r="B78" s="58" t="s">
        <v>549</v>
      </c>
      <c r="C78" s="32">
        <v>17.904181130000001</v>
      </c>
      <c r="D78" s="32">
        <v>0</v>
      </c>
      <c r="E78" s="32">
        <v>15.576637583100002</v>
      </c>
      <c r="F78" s="32">
        <v>0.71616724520000008</v>
      </c>
      <c r="G78" s="32">
        <v>1.6113763016999982</v>
      </c>
      <c r="H78" s="32">
        <v>29.37894556434</v>
      </c>
      <c r="I78" s="32">
        <v>0</v>
      </c>
      <c r="J78" s="32">
        <v>7.3447373615850005</v>
      </c>
      <c r="K78" s="32">
        <v>19.341214612438002</v>
      </c>
      <c r="L78" s="32">
        <v>2.6930000000000001</v>
      </c>
      <c r="M78" s="32">
        <v>11.474764434339999</v>
      </c>
      <c r="N78" s="32">
        <v>0</v>
      </c>
      <c r="O78" s="32">
        <v>-8.2319002215150014</v>
      </c>
      <c r="P78" s="32">
        <v>18.625047367238</v>
      </c>
      <c r="Q78" s="32">
        <v>1.0816236983000018</v>
      </c>
      <c r="R78" s="32">
        <v>40.658874519999998</v>
      </c>
      <c r="S78" s="32">
        <v>0</v>
      </c>
      <c r="T78" s="32">
        <v>35.373220832400001</v>
      </c>
      <c r="U78" s="32">
        <v>1.6263549808</v>
      </c>
      <c r="V78" s="32">
        <v>3.6592987067999965</v>
      </c>
      <c r="W78" s="57"/>
      <c r="X78" s="57"/>
      <c r="Y78" s="57"/>
      <c r="Z78" s="57"/>
      <c r="AA78" s="113">
        <v>0</v>
      </c>
      <c r="AB78" s="113">
        <v>0</v>
      </c>
      <c r="AC78" s="57">
        <v>0</v>
      </c>
      <c r="AD78" s="113">
        <v>0</v>
      </c>
      <c r="AE78" s="113">
        <v>2016</v>
      </c>
      <c r="AF78" s="113">
        <v>40</v>
      </c>
      <c r="AG78" s="113" t="s">
        <v>1278</v>
      </c>
      <c r="AH78" s="113" t="s">
        <v>1276</v>
      </c>
      <c r="AI78" s="113">
        <v>18.059999999999999</v>
      </c>
      <c r="AJ78" s="113">
        <v>0</v>
      </c>
      <c r="AK78" s="57" t="s">
        <v>237</v>
      </c>
    </row>
    <row r="79" spans="1:37" s="29" customFormat="1" ht="78.75" x14ac:dyDescent="0.25">
      <c r="A79" s="113">
        <f t="shared" si="18"/>
        <v>46</v>
      </c>
      <c r="B79" s="58" t="s">
        <v>550</v>
      </c>
      <c r="C79" s="32">
        <v>2.31354266</v>
      </c>
      <c r="D79" s="32">
        <v>0</v>
      </c>
      <c r="E79" s="32">
        <v>1.850834128</v>
      </c>
      <c r="F79" s="32">
        <v>0</v>
      </c>
      <c r="G79" s="32">
        <v>0.46270853199999995</v>
      </c>
      <c r="H79" s="32">
        <v>1.1506424311250001</v>
      </c>
      <c r="I79" s="32">
        <v>0</v>
      </c>
      <c r="J79" s="32">
        <v>1.0010589150787501</v>
      </c>
      <c r="K79" s="32">
        <v>4.6025697245000004E-2</v>
      </c>
      <c r="L79" s="32">
        <v>0.10355781880124998</v>
      </c>
      <c r="M79" s="32">
        <v>-1.1629002288749999</v>
      </c>
      <c r="N79" s="32">
        <v>0</v>
      </c>
      <c r="O79" s="32">
        <v>-0.84977521292124991</v>
      </c>
      <c r="P79" s="32">
        <v>4.6025697245000004E-2</v>
      </c>
      <c r="Q79" s="32">
        <v>-0.35915071319874997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57"/>
      <c r="X79" s="57"/>
      <c r="Y79" s="57"/>
      <c r="Z79" s="57"/>
      <c r="AA79" s="113">
        <v>0</v>
      </c>
      <c r="AB79" s="113">
        <v>0</v>
      </c>
      <c r="AC79" s="57">
        <v>0</v>
      </c>
      <c r="AD79" s="113">
        <v>0</v>
      </c>
      <c r="AE79" s="113">
        <v>2014</v>
      </c>
      <c r="AF79" s="113">
        <v>40</v>
      </c>
      <c r="AG79" s="113" t="s">
        <v>1279</v>
      </c>
      <c r="AH79" s="113" t="s">
        <v>1276</v>
      </c>
      <c r="AI79" s="113">
        <v>42.8</v>
      </c>
      <c r="AJ79" s="113">
        <v>0</v>
      </c>
      <c r="AK79" s="57" t="s">
        <v>237</v>
      </c>
    </row>
    <row r="80" spans="1:37" s="29" customFormat="1" ht="63" x14ac:dyDescent="0.25">
      <c r="A80" s="113">
        <f t="shared" si="18"/>
        <v>47</v>
      </c>
      <c r="B80" s="58" t="s">
        <v>293</v>
      </c>
      <c r="C80" s="32">
        <v>6.1727596161999987</v>
      </c>
      <c r="D80" s="32">
        <v>0</v>
      </c>
      <c r="E80" s="32">
        <v>4.938207692959999</v>
      </c>
      <c r="F80" s="32">
        <v>0</v>
      </c>
      <c r="G80" s="32">
        <v>1.2345519232399997</v>
      </c>
      <c r="H80" s="32">
        <v>6.1727596161999987</v>
      </c>
      <c r="I80" s="32">
        <v>0</v>
      </c>
      <c r="J80" s="32">
        <v>4.938207692959999</v>
      </c>
      <c r="K80" s="32">
        <v>0</v>
      </c>
      <c r="L80" s="32">
        <v>1.2345519232399997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32">
        <v>0</v>
      </c>
      <c r="W80" s="57"/>
      <c r="X80" s="57"/>
      <c r="Y80" s="57"/>
      <c r="Z80" s="57"/>
      <c r="AA80" s="113">
        <v>0</v>
      </c>
      <c r="AB80" s="113">
        <v>0</v>
      </c>
      <c r="AC80" s="57">
        <v>0</v>
      </c>
      <c r="AD80" s="113">
        <v>0</v>
      </c>
      <c r="AE80" s="113">
        <v>2014</v>
      </c>
      <c r="AF80" s="113">
        <v>33</v>
      </c>
      <c r="AG80" s="113">
        <v>0</v>
      </c>
      <c r="AH80" s="113" t="s">
        <v>1280</v>
      </c>
      <c r="AI80" s="113">
        <v>3.53</v>
      </c>
      <c r="AJ80" s="113">
        <v>0</v>
      </c>
      <c r="AK80" s="57" t="s">
        <v>238</v>
      </c>
    </row>
    <row r="81" spans="1:37" s="29" customFormat="1" ht="63" x14ac:dyDescent="0.25">
      <c r="A81" s="113">
        <f t="shared" si="18"/>
        <v>48</v>
      </c>
      <c r="B81" s="58" t="s">
        <v>295</v>
      </c>
      <c r="C81" s="32">
        <v>9.8756238130000042</v>
      </c>
      <c r="D81" s="32">
        <v>0</v>
      </c>
      <c r="E81" s="32">
        <v>7.9004990504000041</v>
      </c>
      <c r="F81" s="32">
        <v>0</v>
      </c>
      <c r="G81" s="32">
        <v>1.9751247626000001</v>
      </c>
      <c r="H81" s="32">
        <v>67.008885305999996</v>
      </c>
      <c r="I81" s="32">
        <v>0</v>
      </c>
      <c r="J81" s="32">
        <v>53.607108244800003</v>
      </c>
      <c r="K81" s="32">
        <v>0</v>
      </c>
      <c r="L81" s="32">
        <v>13.401777061199994</v>
      </c>
      <c r="M81" s="32">
        <v>57.133261492999992</v>
      </c>
      <c r="N81" s="32">
        <v>0</v>
      </c>
      <c r="O81" s="32">
        <v>45.706609194400002</v>
      </c>
      <c r="P81" s="32">
        <v>0</v>
      </c>
      <c r="Q81" s="32">
        <v>11.426652298599993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57"/>
      <c r="X81" s="57"/>
      <c r="Y81" s="57"/>
      <c r="Z81" s="57"/>
      <c r="AA81" s="113">
        <v>0</v>
      </c>
      <c r="AB81" s="113">
        <v>0</v>
      </c>
      <c r="AC81" s="57">
        <v>0</v>
      </c>
      <c r="AD81" s="113">
        <v>0</v>
      </c>
      <c r="AE81" s="113">
        <v>2014</v>
      </c>
      <c r="AF81" s="113">
        <v>33</v>
      </c>
      <c r="AG81" s="113">
        <v>0</v>
      </c>
      <c r="AH81" s="113" t="s">
        <v>1281</v>
      </c>
      <c r="AI81" s="113">
        <v>29.8</v>
      </c>
      <c r="AJ81" s="113">
        <v>0</v>
      </c>
      <c r="AK81" s="57" t="s">
        <v>238</v>
      </c>
    </row>
    <row r="82" spans="1:37" s="29" customFormat="1" ht="63" x14ac:dyDescent="0.25">
      <c r="A82" s="113">
        <f t="shared" si="18"/>
        <v>49</v>
      </c>
      <c r="B82" s="58" t="s">
        <v>296</v>
      </c>
      <c r="C82" s="32">
        <v>0</v>
      </c>
      <c r="D82" s="32">
        <v>0</v>
      </c>
      <c r="E82" s="32">
        <v>0</v>
      </c>
      <c r="F82" s="32">
        <v>0</v>
      </c>
      <c r="G82" s="32">
        <v>0</v>
      </c>
      <c r="H82" s="32">
        <v>63.543685530499999</v>
      </c>
      <c r="I82" s="32">
        <v>0</v>
      </c>
      <c r="J82" s="32">
        <v>50.834948424400004</v>
      </c>
      <c r="K82" s="32">
        <v>0</v>
      </c>
      <c r="L82" s="32">
        <v>12.708737106099996</v>
      </c>
      <c r="M82" s="32">
        <v>63.543685530499999</v>
      </c>
      <c r="N82" s="32">
        <v>0</v>
      </c>
      <c r="O82" s="32">
        <v>50.834948424400004</v>
      </c>
      <c r="P82" s="32">
        <v>0</v>
      </c>
      <c r="Q82" s="32">
        <v>12.708737106099996</v>
      </c>
      <c r="R82" s="32">
        <v>4.2747375200000004</v>
      </c>
      <c r="S82" s="32">
        <v>0</v>
      </c>
      <c r="T82" s="32">
        <v>3.1494063799999998</v>
      </c>
      <c r="U82" s="32">
        <v>0</v>
      </c>
      <c r="V82" s="32">
        <v>1.1253311399999999</v>
      </c>
      <c r="W82" s="57"/>
      <c r="X82" s="57"/>
      <c r="Y82" s="57"/>
      <c r="Z82" s="57"/>
      <c r="AA82" s="113">
        <v>0</v>
      </c>
      <c r="AB82" s="113">
        <v>0</v>
      </c>
      <c r="AC82" s="57">
        <v>0</v>
      </c>
      <c r="AD82" s="113">
        <v>0</v>
      </c>
      <c r="AE82" s="113">
        <v>2014</v>
      </c>
      <c r="AF82" s="113">
        <v>33</v>
      </c>
      <c r="AG82" s="113">
        <v>0</v>
      </c>
      <c r="AH82" s="113" t="s">
        <v>1281</v>
      </c>
      <c r="AI82" s="113">
        <v>14.4</v>
      </c>
      <c r="AJ82" s="113">
        <v>0</v>
      </c>
      <c r="AK82" s="57" t="s">
        <v>238</v>
      </c>
    </row>
    <row r="83" spans="1:37" s="29" customFormat="1" x14ac:dyDescent="0.25">
      <c r="A83" s="113">
        <f t="shared" si="18"/>
        <v>50</v>
      </c>
      <c r="B83" s="58" t="s">
        <v>297</v>
      </c>
      <c r="C83" s="32">
        <v>0.20177999999999999</v>
      </c>
      <c r="D83" s="32">
        <v>0</v>
      </c>
      <c r="E83" s="32">
        <v>0.16142400000000001</v>
      </c>
      <c r="F83" s="32">
        <v>0</v>
      </c>
      <c r="G83" s="32">
        <v>4.0355999999999975E-2</v>
      </c>
      <c r="H83" s="32">
        <v>0.26178571449999999</v>
      </c>
      <c r="I83" s="32">
        <v>0</v>
      </c>
      <c r="J83" s="32">
        <v>0.2094285716</v>
      </c>
      <c r="K83" s="32">
        <v>0</v>
      </c>
      <c r="L83" s="32">
        <v>5.2357142899999987E-2</v>
      </c>
      <c r="M83" s="32">
        <v>6.0005714500000001E-2</v>
      </c>
      <c r="N83" s="32">
        <v>0</v>
      </c>
      <c r="O83" s="32">
        <v>4.800457159999999E-2</v>
      </c>
      <c r="P83" s="32">
        <v>0</v>
      </c>
      <c r="Q83" s="32">
        <v>1.2001142900000011E-2</v>
      </c>
      <c r="R83" s="32">
        <v>0</v>
      </c>
      <c r="S83" s="32">
        <v>0</v>
      </c>
      <c r="T83" s="32">
        <v>0</v>
      </c>
      <c r="U83" s="32">
        <v>0</v>
      </c>
      <c r="V83" s="32">
        <v>0</v>
      </c>
      <c r="W83" s="57"/>
      <c r="X83" s="57"/>
      <c r="Y83" s="57"/>
      <c r="Z83" s="57"/>
      <c r="AA83" s="113">
        <v>0</v>
      </c>
      <c r="AB83" s="113">
        <v>0</v>
      </c>
      <c r="AC83" s="57">
        <v>0</v>
      </c>
      <c r="AD83" s="113">
        <v>0</v>
      </c>
      <c r="AE83" s="113">
        <v>2015</v>
      </c>
      <c r="AF83" s="113">
        <v>33</v>
      </c>
      <c r="AG83" s="113">
        <v>0</v>
      </c>
      <c r="AH83" s="113">
        <v>0</v>
      </c>
      <c r="AI83" s="113">
        <v>0</v>
      </c>
      <c r="AJ83" s="113">
        <v>0</v>
      </c>
      <c r="AK83" s="57" t="s">
        <v>238</v>
      </c>
    </row>
    <row r="84" spans="1:37" s="29" customFormat="1" x14ac:dyDescent="0.25">
      <c r="A84" s="113">
        <f t="shared" si="18"/>
        <v>51</v>
      </c>
      <c r="B84" s="58" t="s">
        <v>298</v>
      </c>
      <c r="C84" s="32">
        <v>0.20130000000000001</v>
      </c>
      <c r="D84" s="32">
        <v>0</v>
      </c>
      <c r="E84" s="32">
        <v>0.16104000000000002</v>
      </c>
      <c r="F84" s="32">
        <v>0</v>
      </c>
      <c r="G84" s="32">
        <v>4.025999999999999E-2</v>
      </c>
      <c r="H84" s="32">
        <v>0.26234628100000001</v>
      </c>
      <c r="I84" s="32">
        <v>0</v>
      </c>
      <c r="J84" s="32">
        <v>0.20987702480000003</v>
      </c>
      <c r="K84" s="32">
        <v>0</v>
      </c>
      <c r="L84" s="32">
        <v>5.2469256199999981E-2</v>
      </c>
      <c r="M84" s="32">
        <v>6.1046281000000008E-2</v>
      </c>
      <c r="N84" s="32">
        <v>0</v>
      </c>
      <c r="O84" s="32">
        <v>4.8837024800000017E-2</v>
      </c>
      <c r="P84" s="32">
        <v>0</v>
      </c>
      <c r="Q84" s="32">
        <v>1.220925619999999E-2</v>
      </c>
      <c r="R84" s="32">
        <v>0</v>
      </c>
      <c r="S84" s="32">
        <v>0</v>
      </c>
      <c r="T84" s="32">
        <v>0</v>
      </c>
      <c r="U84" s="32">
        <v>0</v>
      </c>
      <c r="V84" s="32">
        <v>0</v>
      </c>
      <c r="W84" s="57"/>
      <c r="X84" s="57"/>
      <c r="Y84" s="57"/>
      <c r="Z84" s="57"/>
      <c r="AA84" s="113">
        <v>0</v>
      </c>
      <c r="AB84" s="113">
        <v>0</v>
      </c>
      <c r="AC84" s="57">
        <v>0</v>
      </c>
      <c r="AD84" s="113">
        <v>0</v>
      </c>
      <c r="AE84" s="113">
        <v>2015</v>
      </c>
      <c r="AF84" s="113">
        <v>33</v>
      </c>
      <c r="AG84" s="113">
        <v>0</v>
      </c>
      <c r="AH84" s="113">
        <v>0</v>
      </c>
      <c r="AI84" s="113">
        <v>0</v>
      </c>
      <c r="AJ84" s="113">
        <v>0</v>
      </c>
      <c r="AK84" s="57" t="s">
        <v>238</v>
      </c>
    </row>
    <row r="85" spans="1:37" s="29" customFormat="1" x14ac:dyDescent="0.25">
      <c r="A85" s="113">
        <f t="shared" si="18"/>
        <v>52</v>
      </c>
      <c r="B85" s="58" t="s">
        <v>299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32">
        <v>0.13120350250000001</v>
      </c>
      <c r="I85" s="32">
        <v>0</v>
      </c>
      <c r="J85" s="32">
        <v>0.10496280200000002</v>
      </c>
      <c r="K85" s="32">
        <v>0</v>
      </c>
      <c r="L85" s="32">
        <v>2.6240700499999992E-2</v>
      </c>
      <c r="M85" s="32">
        <v>0.13120350250000001</v>
      </c>
      <c r="N85" s="32">
        <v>0</v>
      </c>
      <c r="O85" s="32">
        <v>0.10496280200000002</v>
      </c>
      <c r="P85" s="32">
        <v>0</v>
      </c>
      <c r="Q85" s="32">
        <v>2.6240700499999992E-2</v>
      </c>
      <c r="R85" s="32">
        <v>0</v>
      </c>
      <c r="S85" s="32">
        <v>0</v>
      </c>
      <c r="T85" s="32">
        <v>0</v>
      </c>
      <c r="U85" s="32">
        <v>0</v>
      </c>
      <c r="V85" s="32">
        <v>0</v>
      </c>
      <c r="W85" s="57"/>
      <c r="X85" s="57"/>
      <c r="Y85" s="57"/>
      <c r="Z85" s="57"/>
      <c r="AA85" s="113">
        <v>0</v>
      </c>
      <c r="AB85" s="113">
        <v>0</v>
      </c>
      <c r="AC85" s="57">
        <v>0</v>
      </c>
      <c r="AD85" s="113">
        <v>0</v>
      </c>
      <c r="AE85" s="113">
        <v>2014</v>
      </c>
      <c r="AF85" s="113">
        <v>33</v>
      </c>
      <c r="AG85" s="113">
        <v>0</v>
      </c>
      <c r="AH85" s="113">
        <v>0</v>
      </c>
      <c r="AI85" s="113">
        <v>0</v>
      </c>
      <c r="AJ85" s="113">
        <v>0</v>
      </c>
      <c r="AK85" s="57" t="s">
        <v>238</v>
      </c>
    </row>
    <row r="86" spans="1:37" s="29" customFormat="1" ht="47.25" x14ac:dyDescent="0.25">
      <c r="A86" s="113">
        <f t="shared" si="18"/>
        <v>53</v>
      </c>
      <c r="B86" s="58" t="s">
        <v>300</v>
      </c>
      <c r="C86" s="32">
        <v>6.0264674300000003</v>
      </c>
      <c r="D86" s="32">
        <v>0</v>
      </c>
      <c r="E86" s="32">
        <v>4.8211739440000008</v>
      </c>
      <c r="F86" s="32">
        <v>0</v>
      </c>
      <c r="G86" s="32">
        <v>1.2052934859999995</v>
      </c>
      <c r="H86" s="32">
        <v>6.0264674424999987</v>
      </c>
      <c r="I86" s="32">
        <v>0</v>
      </c>
      <c r="J86" s="32">
        <v>4.8211739539999989</v>
      </c>
      <c r="K86" s="32">
        <v>0</v>
      </c>
      <c r="L86" s="32">
        <v>1.2052934884999997</v>
      </c>
      <c r="M86" s="32">
        <v>1.2499998369719378E-8</v>
      </c>
      <c r="N86" s="32">
        <v>0</v>
      </c>
      <c r="O86" s="32">
        <v>9.9999981628684509E-9</v>
      </c>
      <c r="P86" s="32">
        <v>0</v>
      </c>
      <c r="Q86" s="32">
        <v>2.5000002068509275E-9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57"/>
      <c r="X86" s="57"/>
      <c r="Y86" s="57"/>
      <c r="Z86" s="57"/>
      <c r="AA86" s="113">
        <v>0</v>
      </c>
      <c r="AB86" s="113">
        <v>0</v>
      </c>
      <c r="AC86" s="57">
        <v>0</v>
      </c>
      <c r="AD86" s="113">
        <v>0</v>
      </c>
      <c r="AE86" s="113">
        <v>2014</v>
      </c>
      <c r="AF86" s="113">
        <v>33</v>
      </c>
      <c r="AG86" s="113">
        <v>0</v>
      </c>
      <c r="AH86" s="113" t="s">
        <v>1281</v>
      </c>
      <c r="AI86" s="113">
        <v>15.8</v>
      </c>
      <c r="AJ86" s="113">
        <v>0</v>
      </c>
      <c r="AK86" s="57" t="s">
        <v>238</v>
      </c>
    </row>
    <row r="87" spans="1:37" s="29" customFormat="1" ht="47.25" x14ac:dyDescent="0.25">
      <c r="A87" s="113">
        <f t="shared" si="18"/>
        <v>54</v>
      </c>
      <c r="B87" s="58" t="s">
        <v>301</v>
      </c>
      <c r="C87" s="32">
        <v>28.796375000000001</v>
      </c>
      <c r="D87" s="32">
        <v>0</v>
      </c>
      <c r="E87" s="32">
        <v>23.037100000000002</v>
      </c>
      <c r="F87" s="32">
        <v>0</v>
      </c>
      <c r="G87" s="32">
        <v>5.7592749999999988</v>
      </c>
      <c r="H87" s="32">
        <v>25.629118089999999</v>
      </c>
      <c r="I87" s="32">
        <v>0</v>
      </c>
      <c r="J87" s="32">
        <v>20.503294472</v>
      </c>
      <c r="K87" s="32">
        <v>0</v>
      </c>
      <c r="L87" s="32">
        <v>5.1258236179999983</v>
      </c>
      <c r="M87" s="32">
        <v>-3.1672569100000025</v>
      </c>
      <c r="N87" s="32">
        <v>0</v>
      </c>
      <c r="O87" s="32">
        <v>-2.533805528000002</v>
      </c>
      <c r="P87" s="32">
        <v>0</v>
      </c>
      <c r="Q87" s="32">
        <v>-0.63345138200000051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57"/>
      <c r="X87" s="57"/>
      <c r="Y87" s="57"/>
      <c r="Z87" s="57"/>
      <c r="AA87" s="113">
        <v>0</v>
      </c>
      <c r="AB87" s="113">
        <v>0</v>
      </c>
      <c r="AC87" s="57">
        <v>0</v>
      </c>
      <c r="AD87" s="113">
        <v>0</v>
      </c>
      <c r="AE87" s="113">
        <v>2015</v>
      </c>
      <c r="AF87" s="113">
        <v>33</v>
      </c>
      <c r="AG87" s="113">
        <v>0</v>
      </c>
      <c r="AH87" s="113" t="s">
        <v>1281</v>
      </c>
      <c r="AI87" s="113">
        <v>12.8</v>
      </c>
      <c r="AJ87" s="113">
        <v>0</v>
      </c>
      <c r="AK87" s="57" t="s">
        <v>238</v>
      </c>
    </row>
    <row r="88" spans="1:37" s="29" customFormat="1" ht="63" x14ac:dyDescent="0.25">
      <c r="A88" s="113">
        <f t="shared" si="18"/>
        <v>55</v>
      </c>
      <c r="B88" s="58" t="s">
        <v>302</v>
      </c>
      <c r="C88" s="32">
        <v>0</v>
      </c>
      <c r="D88" s="32">
        <v>0</v>
      </c>
      <c r="E88" s="32">
        <v>0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2">
        <v>0</v>
      </c>
      <c r="W88" s="57"/>
      <c r="X88" s="57"/>
      <c r="Y88" s="57"/>
      <c r="Z88" s="57"/>
      <c r="AA88" s="113">
        <v>0</v>
      </c>
      <c r="AB88" s="113">
        <v>0</v>
      </c>
      <c r="AC88" s="57">
        <v>0</v>
      </c>
      <c r="AD88" s="113">
        <v>0</v>
      </c>
      <c r="AE88" s="113">
        <v>2017</v>
      </c>
      <c r="AF88" s="113">
        <v>33</v>
      </c>
      <c r="AG88" s="113">
        <v>0</v>
      </c>
      <c r="AH88" s="113">
        <v>0</v>
      </c>
      <c r="AI88" s="113">
        <v>60.2</v>
      </c>
      <c r="AJ88" s="113">
        <v>0</v>
      </c>
      <c r="AK88" s="57" t="s">
        <v>238</v>
      </c>
    </row>
    <row r="89" spans="1:37" s="29" customFormat="1" ht="47.25" x14ac:dyDescent="0.25">
      <c r="A89" s="113">
        <f t="shared" si="18"/>
        <v>56</v>
      </c>
      <c r="B89" s="58" t="s">
        <v>303</v>
      </c>
      <c r="C89" s="32">
        <v>20.186920139999998</v>
      </c>
      <c r="D89" s="32">
        <v>0</v>
      </c>
      <c r="E89" s="32">
        <v>16.149536112</v>
      </c>
      <c r="F89" s="32">
        <v>0</v>
      </c>
      <c r="G89" s="32">
        <v>4.0373840279999982</v>
      </c>
      <c r="H89" s="32">
        <v>4.0732590599999998</v>
      </c>
      <c r="I89" s="32">
        <v>0</v>
      </c>
      <c r="J89" s="32">
        <v>0</v>
      </c>
      <c r="K89" s="32">
        <v>3.5109564999999998</v>
      </c>
      <c r="L89" s="32">
        <v>0.56230256000000001</v>
      </c>
      <c r="M89" s="32">
        <v>-16.11366108</v>
      </c>
      <c r="N89" s="32">
        <v>0</v>
      </c>
      <c r="O89" s="32">
        <v>-16.149536112</v>
      </c>
      <c r="P89" s="32">
        <v>3.5109564999999998</v>
      </c>
      <c r="Q89" s="32">
        <v>-3.4750814679999982</v>
      </c>
      <c r="R89" s="32">
        <v>3.69428943</v>
      </c>
      <c r="S89" s="32">
        <v>0</v>
      </c>
      <c r="T89" s="32">
        <v>0</v>
      </c>
      <c r="U89" s="32">
        <v>3.1319873600000001</v>
      </c>
      <c r="V89" s="32">
        <v>0.56230256000000001</v>
      </c>
      <c r="W89" s="57"/>
      <c r="X89" s="57"/>
      <c r="Y89" s="57"/>
      <c r="Z89" s="57"/>
      <c r="AA89" s="113">
        <v>0</v>
      </c>
      <c r="AB89" s="113">
        <v>0</v>
      </c>
      <c r="AC89" s="57">
        <v>0</v>
      </c>
      <c r="AD89" s="113">
        <v>0</v>
      </c>
      <c r="AE89" s="113">
        <v>2015</v>
      </c>
      <c r="AF89" s="113">
        <v>33</v>
      </c>
      <c r="AG89" s="113">
        <v>0</v>
      </c>
      <c r="AH89" s="113">
        <v>0</v>
      </c>
      <c r="AI89" s="113">
        <v>35</v>
      </c>
      <c r="AJ89" s="113">
        <v>0</v>
      </c>
      <c r="AK89" s="57" t="s">
        <v>238</v>
      </c>
    </row>
    <row r="90" spans="1:37" s="29" customFormat="1" ht="47.25" x14ac:dyDescent="0.25">
      <c r="A90" s="113">
        <f t="shared" si="18"/>
        <v>57</v>
      </c>
      <c r="B90" s="58" t="s">
        <v>304</v>
      </c>
      <c r="C90" s="32">
        <v>13.660051950000025</v>
      </c>
      <c r="D90" s="32">
        <v>0</v>
      </c>
      <c r="E90" s="32">
        <v>10.92804156000002</v>
      </c>
      <c r="F90" s="32">
        <v>0</v>
      </c>
      <c r="G90" s="32">
        <v>2.7320103900000046</v>
      </c>
      <c r="H90" s="32">
        <v>3.4971000000000002E-2</v>
      </c>
      <c r="I90" s="32">
        <v>0</v>
      </c>
      <c r="J90" s="32">
        <v>0</v>
      </c>
      <c r="K90" s="32">
        <v>0</v>
      </c>
      <c r="L90" s="32">
        <v>3.4971000000000002E-2</v>
      </c>
      <c r="M90" s="32">
        <v>-13.625080950000024</v>
      </c>
      <c r="N90" s="32">
        <v>0</v>
      </c>
      <c r="O90" s="32">
        <v>-10.92804156000002</v>
      </c>
      <c r="P90" s="32">
        <v>0</v>
      </c>
      <c r="Q90" s="32">
        <v>-2.6970393900000045</v>
      </c>
      <c r="R90" s="32">
        <v>25.438804829999999</v>
      </c>
      <c r="S90" s="32">
        <v>1.7851042399999999</v>
      </c>
      <c r="T90" s="32">
        <v>23.618728619999999</v>
      </c>
      <c r="U90" s="32">
        <v>0</v>
      </c>
      <c r="V90" s="32">
        <v>3.4971969999999998E-2</v>
      </c>
      <c r="W90" s="57"/>
      <c r="X90" s="57"/>
      <c r="Y90" s="57"/>
      <c r="Z90" s="57"/>
      <c r="AA90" s="113">
        <v>0</v>
      </c>
      <c r="AB90" s="113">
        <v>0</v>
      </c>
      <c r="AC90" s="57">
        <v>0</v>
      </c>
      <c r="AD90" s="113">
        <v>0</v>
      </c>
      <c r="AE90" s="113">
        <v>2017</v>
      </c>
      <c r="AF90" s="113">
        <v>33</v>
      </c>
      <c r="AG90" s="113">
        <v>0</v>
      </c>
      <c r="AH90" s="113">
        <v>0</v>
      </c>
      <c r="AI90" s="113">
        <v>88.91</v>
      </c>
      <c r="AJ90" s="113">
        <v>0</v>
      </c>
      <c r="AK90" s="57" t="s">
        <v>238</v>
      </c>
    </row>
    <row r="91" spans="1:37" s="29" customFormat="1" x14ac:dyDescent="0.25">
      <c r="A91" s="113">
        <f t="shared" si="18"/>
        <v>58</v>
      </c>
      <c r="B91" s="58" t="s">
        <v>306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-0.80696811999999996</v>
      </c>
      <c r="S91" s="32">
        <v>0</v>
      </c>
      <c r="T91" s="32">
        <v>-0.80696811999999996</v>
      </c>
      <c r="U91" s="32">
        <v>0</v>
      </c>
      <c r="V91" s="32">
        <v>0</v>
      </c>
      <c r="W91" s="57"/>
      <c r="X91" s="57"/>
      <c r="Y91" s="57"/>
      <c r="Z91" s="57"/>
      <c r="AA91" s="113">
        <v>0</v>
      </c>
      <c r="AB91" s="113">
        <v>0</v>
      </c>
      <c r="AC91" s="57">
        <v>0</v>
      </c>
      <c r="AD91" s="113">
        <v>0</v>
      </c>
      <c r="AE91" s="113">
        <v>2015</v>
      </c>
      <c r="AF91" s="113">
        <v>33</v>
      </c>
      <c r="AG91" s="113">
        <v>0</v>
      </c>
      <c r="AH91" s="113">
        <v>0</v>
      </c>
      <c r="AI91" s="113">
        <v>2</v>
      </c>
      <c r="AJ91" s="113">
        <v>0</v>
      </c>
      <c r="AK91" s="57" t="s">
        <v>238</v>
      </c>
    </row>
    <row r="92" spans="1:37" s="29" customFormat="1" ht="31.5" x14ac:dyDescent="0.25">
      <c r="A92" s="113">
        <f t="shared" si="18"/>
        <v>59</v>
      </c>
      <c r="B92" s="58" t="s">
        <v>410</v>
      </c>
      <c r="C92" s="32">
        <v>6.4944466175999995</v>
      </c>
      <c r="D92" s="32">
        <v>0</v>
      </c>
      <c r="E92" s="32">
        <v>2.2081118499839998</v>
      </c>
      <c r="F92" s="32">
        <v>3.8966679705599994</v>
      </c>
      <c r="G92" s="32">
        <v>0.38966679705599994</v>
      </c>
      <c r="H92" s="32">
        <v>5</v>
      </c>
      <c r="I92" s="32">
        <v>0</v>
      </c>
      <c r="J92" s="32">
        <v>3</v>
      </c>
      <c r="K92" s="32">
        <v>0</v>
      </c>
      <c r="L92" s="32">
        <v>2</v>
      </c>
      <c r="M92" s="32">
        <v>-1.4944466175999995</v>
      </c>
      <c r="N92" s="32">
        <v>0</v>
      </c>
      <c r="O92" s="32">
        <v>0.79188815001600021</v>
      </c>
      <c r="P92" s="32">
        <v>-3.8966679705599994</v>
      </c>
      <c r="Q92" s="32">
        <v>1.6103332029440001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57"/>
      <c r="X92" s="57"/>
      <c r="Y92" s="57"/>
      <c r="Z92" s="57"/>
      <c r="AA92" s="113">
        <v>0</v>
      </c>
      <c r="AB92" s="113">
        <v>0</v>
      </c>
      <c r="AC92" s="57">
        <v>0</v>
      </c>
      <c r="AD92" s="113">
        <v>0</v>
      </c>
      <c r="AE92" s="113">
        <v>1951</v>
      </c>
      <c r="AF92" s="113">
        <v>25</v>
      </c>
      <c r="AG92" s="113" t="s">
        <v>1282</v>
      </c>
      <c r="AH92" s="113" t="s">
        <v>1280</v>
      </c>
      <c r="AI92" s="113">
        <v>10.706</v>
      </c>
      <c r="AJ92" s="113">
        <v>0</v>
      </c>
      <c r="AK92" s="57" t="s">
        <v>239</v>
      </c>
    </row>
    <row r="93" spans="1:37" s="29" customFormat="1" ht="31.5" x14ac:dyDescent="0.25">
      <c r="A93" s="113">
        <f t="shared" si="18"/>
        <v>60</v>
      </c>
      <c r="B93" s="58" t="s">
        <v>411</v>
      </c>
      <c r="C93" s="32">
        <v>3.709524213008482</v>
      </c>
      <c r="D93" s="32">
        <v>0</v>
      </c>
      <c r="E93" s="32">
        <v>3.5240480023580578</v>
      </c>
      <c r="F93" s="32">
        <v>0</v>
      </c>
      <c r="G93" s="32">
        <v>0.18547621065042419</v>
      </c>
      <c r="H93" s="32">
        <v>0.61945108999999987</v>
      </c>
      <c r="I93" s="32">
        <v>0</v>
      </c>
      <c r="J93" s="32">
        <v>0</v>
      </c>
      <c r="K93" s="32">
        <v>0</v>
      </c>
      <c r="L93" s="32">
        <v>0.61945108999999987</v>
      </c>
      <c r="M93" s="32">
        <v>-3.0900731230084819</v>
      </c>
      <c r="N93" s="32">
        <v>0</v>
      </c>
      <c r="O93" s="32">
        <v>-3.5240480023580578</v>
      </c>
      <c r="P93" s="32">
        <v>0</v>
      </c>
      <c r="Q93" s="32">
        <v>0.43397487934957568</v>
      </c>
      <c r="R93" s="32">
        <v>6.8826141600000001</v>
      </c>
      <c r="S93" s="32">
        <v>0</v>
      </c>
      <c r="T93" s="32">
        <v>6.7109052273024696</v>
      </c>
      <c r="U93" s="32">
        <v>0</v>
      </c>
      <c r="V93" s="32">
        <v>0.17170893269753051</v>
      </c>
      <c r="W93" s="57"/>
      <c r="X93" s="57"/>
      <c r="Y93" s="57"/>
      <c r="Z93" s="57"/>
      <c r="AA93" s="113">
        <v>0</v>
      </c>
      <c r="AB93" s="113">
        <v>0</v>
      </c>
      <c r="AC93" s="57">
        <v>0</v>
      </c>
      <c r="AD93" s="113">
        <v>0</v>
      </c>
      <c r="AE93" s="113">
        <v>1961</v>
      </c>
      <c r="AF93" s="113">
        <v>25</v>
      </c>
      <c r="AG93" s="113" t="s">
        <v>1283</v>
      </c>
      <c r="AH93" s="113" t="s">
        <v>1284</v>
      </c>
      <c r="AI93" s="113">
        <v>10.324999999999999</v>
      </c>
      <c r="AJ93" s="113">
        <v>0</v>
      </c>
      <c r="AK93" s="57" t="s">
        <v>239</v>
      </c>
    </row>
    <row r="94" spans="1:37" s="29" customFormat="1" ht="78.75" x14ac:dyDescent="0.25">
      <c r="A94" s="113">
        <f t="shared" si="18"/>
        <v>61</v>
      </c>
      <c r="B94" s="58" t="s">
        <v>551</v>
      </c>
      <c r="C94" s="32">
        <v>0</v>
      </c>
      <c r="D94" s="32">
        <v>0</v>
      </c>
      <c r="E94" s="32">
        <v>0</v>
      </c>
      <c r="F94" s="32">
        <v>0</v>
      </c>
      <c r="G94" s="32">
        <v>0</v>
      </c>
      <c r="H94" s="32">
        <v>14.905320061120001</v>
      </c>
      <c r="I94" s="32">
        <v>0</v>
      </c>
      <c r="J94" s="32">
        <v>11.924256048896002</v>
      </c>
      <c r="K94" s="32">
        <v>0</v>
      </c>
      <c r="L94" s="32">
        <v>2.9810640122239995</v>
      </c>
      <c r="M94" s="32">
        <v>14.905320061120001</v>
      </c>
      <c r="N94" s="32">
        <v>0</v>
      </c>
      <c r="O94" s="32">
        <v>11.924256048896002</v>
      </c>
      <c r="P94" s="32">
        <v>0</v>
      </c>
      <c r="Q94" s="32">
        <v>2.9810640122239995</v>
      </c>
      <c r="R94" s="32">
        <v>6.8701166000000002</v>
      </c>
      <c r="S94" s="32">
        <v>0</v>
      </c>
      <c r="T94" s="32">
        <v>0</v>
      </c>
      <c r="U94" s="32">
        <v>0</v>
      </c>
      <c r="V94" s="32">
        <v>6.8701166000000002</v>
      </c>
      <c r="W94" s="57"/>
      <c r="X94" s="57"/>
      <c r="Y94" s="57"/>
      <c r="Z94" s="57"/>
      <c r="AA94" s="113">
        <v>0</v>
      </c>
      <c r="AB94" s="113">
        <v>0</v>
      </c>
      <c r="AC94" s="57">
        <v>0</v>
      </c>
      <c r="AD94" s="113">
        <v>0</v>
      </c>
      <c r="AE94" s="113">
        <v>2015</v>
      </c>
      <c r="AF94" s="113">
        <v>33</v>
      </c>
      <c r="AG94" s="113" t="s">
        <v>1285</v>
      </c>
      <c r="AH94" s="113" t="s">
        <v>1280</v>
      </c>
      <c r="AI94" s="113">
        <v>82.06</v>
      </c>
      <c r="AJ94" s="113">
        <v>0</v>
      </c>
      <c r="AK94" s="57" t="s">
        <v>241</v>
      </c>
    </row>
    <row r="95" spans="1:37" s="29" customFormat="1" ht="47.25" x14ac:dyDescent="0.25">
      <c r="A95" s="113">
        <f t="shared" si="18"/>
        <v>62</v>
      </c>
      <c r="B95" s="58" t="s">
        <v>492</v>
      </c>
      <c r="C95" s="32">
        <v>6.1056161495200003</v>
      </c>
      <c r="D95" s="32">
        <v>0</v>
      </c>
      <c r="E95" s="32">
        <v>4.884492919616001</v>
      </c>
      <c r="F95" s="32">
        <v>0</v>
      </c>
      <c r="G95" s="32">
        <v>1.2211232299039994</v>
      </c>
      <c r="H95" s="32">
        <v>3.2</v>
      </c>
      <c r="I95" s="32">
        <v>0</v>
      </c>
      <c r="J95" s="32">
        <v>0</v>
      </c>
      <c r="K95" s="32">
        <v>0</v>
      </c>
      <c r="L95" s="32">
        <v>3.2</v>
      </c>
      <c r="M95" s="32">
        <v>-2.9056161495200001</v>
      </c>
      <c r="N95" s="32">
        <v>0</v>
      </c>
      <c r="O95" s="32">
        <v>-4.884492919616001</v>
      </c>
      <c r="P95" s="32">
        <v>0</v>
      </c>
      <c r="Q95" s="32">
        <v>1.9788767700960008</v>
      </c>
      <c r="R95" s="32">
        <v>0</v>
      </c>
      <c r="S95" s="32">
        <v>0</v>
      </c>
      <c r="T95" s="32">
        <v>0</v>
      </c>
      <c r="U95" s="32">
        <v>0</v>
      </c>
      <c r="V95" s="32">
        <v>0</v>
      </c>
      <c r="W95" s="57"/>
      <c r="X95" s="57"/>
      <c r="Y95" s="57"/>
      <c r="Z95" s="57"/>
      <c r="AA95" s="113">
        <v>0</v>
      </c>
      <c r="AB95" s="113">
        <v>0</v>
      </c>
      <c r="AC95" s="57">
        <v>0</v>
      </c>
      <c r="AD95" s="113">
        <v>0</v>
      </c>
      <c r="AE95" s="113">
        <v>2014</v>
      </c>
      <c r="AF95" s="113">
        <v>33</v>
      </c>
      <c r="AG95" s="113" t="s">
        <v>1286</v>
      </c>
      <c r="AH95" s="113" t="s">
        <v>1281</v>
      </c>
      <c r="AI95" s="113">
        <v>21.4</v>
      </c>
      <c r="AJ95" s="113">
        <v>0</v>
      </c>
      <c r="AK95" s="57" t="s">
        <v>241</v>
      </c>
    </row>
    <row r="96" spans="1:37" s="29" customFormat="1" ht="31.5" x14ac:dyDescent="0.25">
      <c r="A96" s="113">
        <f t="shared" si="18"/>
        <v>63</v>
      </c>
      <c r="B96" s="58" t="s">
        <v>552</v>
      </c>
      <c r="C96" s="32">
        <v>0</v>
      </c>
      <c r="D96" s="32">
        <v>0</v>
      </c>
      <c r="E96" s="32">
        <v>0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32">
        <v>0</v>
      </c>
      <c r="S96" s="32">
        <v>0</v>
      </c>
      <c r="T96" s="32">
        <v>0</v>
      </c>
      <c r="U96" s="32">
        <v>0</v>
      </c>
      <c r="V96" s="32">
        <v>0</v>
      </c>
      <c r="W96" s="57"/>
      <c r="X96" s="57"/>
      <c r="Y96" s="57"/>
      <c r="Z96" s="57"/>
      <c r="AA96" s="113">
        <v>0</v>
      </c>
      <c r="AB96" s="113">
        <v>0</v>
      </c>
      <c r="AC96" s="57">
        <v>0</v>
      </c>
      <c r="AD96" s="113">
        <v>0</v>
      </c>
      <c r="AE96" s="113">
        <v>2015</v>
      </c>
      <c r="AF96" s="113">
        <v>0</v>
      </c>
      <c r="AG96" s="113" t="s">
        <v>1287</v>
      </c>
      <c r="AH96" s="113" t="s">
        <v>1281</v>
      </c>
      <c r="AI96" s="113">
        <v>0.3</v>
      </c>
      <c r="AJ96" s="113">
        <v>0</v>
      </c>
      <c r="AK96" s="57" t="s">
        <v>241</v>
      </c>
    </row>
    <row r="97" spans="1:37" s="29" customFormat="1" ht="47.25" x14ac:dyDescent="0.25">
      <c r="A97" s="113">
        <f t="shared" si="18"/>
        <v>64</v>
      </c>
      <c r="B97" s="58" t="s">
        <v>307</v>
      </c>
      <c r="C97" s="32">
        <v>0</v>
      </c>
      <c r="D97" s="32">
        <v>0</v>
      </c>
      <c r="E97" s="32">
        <v>0</v>
      </c>
      <c r="F97" s="32">
        <v>0</v>
      </c>
      <c r="G97" s="32">
        <v>0</v>
      </c>
      <c r="H97" s="32">
        <v>0.118454816</v>
      </c>
      <c r="I97" s="32">
        <v>0</v>
      </c>
      <c r="J97" s="32">
        <v>2.9613704000000001E-2</v>
      </c>
      <c r="K97" s="32">
        <v>8.2918371199999993E-2</v>
      </c>
      <c r="L97" s="32">
        <v>5.9227408000000004E-3</v>
      </c>
      <c r="M97" s="32">
        <v>0.118454816</v>
      </c>
      <c r="N97" s="32">
        <v>0</v>
      </c>
      <c r="O97" s="32">
        <v>2.9613704000000001E-2</v>
      </c>
      <c r="P97" s="32">
        <v>8.2918371199999993E-2</v>
      </c>
      <c r="Q97" s="32">
        <v>5.9227408000000004E-3</v>
      </c>
      <c r="R97" s="32">
        <v>0</v>
      </c>
      <c r="S97" s="32">
        <v>0</v>
      </c>
      <c r="T97" s="32">
        <v>0</v>
      </c>
      <c r="U97" s="32">
        <v>0</v>
      </c>
      <c r="V97" s="32">
        <v>0</v>
      </c>
      <c r="W97" s="57"/>
      <c r="X97" s="57"/>
      <c r="Y97" s="57"/>
      <c r="Z97" s="57"/>
      <c r="AA97" s="113">
        <v>0</v>
      </c>
      <c r="AB97" s="113">
        <v>0</v>
      </c>
      <c r="AC97" s="57">
        <v>0</v>
      </c>
      <c r="AD97" s="113">
        <v>0</v>
      </c>
      <c r="AE97" s="113">
        <v>2016</v>
      </c>
      <c r="AF97" s="113">
        <v>33</v>
      </c>
      <c r="AG97" s="113">
        <v>0</v>
      </c>
      <c r="AH97" s="113">
        <v>0</v>
      </c>
      <c r="AI97" s="113">
        <v>0.5</v>
      </c>
      <c r="AJ97" s="113">
        <v>0</v>
      </c>
      <c r="AK97" s="57" t="s">
        <v>238</v>
      </c>
    </row>
    <row r="98" spans="1:37" s="29" customFormat="1" ht="31.5" x14ac:dyDescent="0.25">
      <c r="A98" s="113">
        <f t="shared" si="18"/>
        <v>65</v>
      </c>
      <c r="B98" s="58" t="s">
        <v>494</v>
      </c>
      <c r="C98" s="32">
        <v>7.1156519786599999</v>
      </c>
      <c r="D98" s="32">
        <v>0</v>
      </c>
      <c r="E98" s="32">
        <v>5.6925215829280003</v>
      </c>
      <c r="F98" s="32">
        <v>0</v>
      </c>
      <c r="G98" s="32">
        <v>1.4231303957319996</v>
      </c>
      <c r="H98" s="32">
        <v>7.1156519789999999</v>
      </c>
      <c r="I98" s="32">
        <v>0</v>
      </c>
      <c r="J98" s="32">
        <v>5.6925215832000005</v>
      </c>
      <c r="K98" s="32">
        <v>0</v>
      </c>
      <c r="L98" s="32">
        <v>1.4231303957999994</v>
      </c>
      <c r="M98" s="32">
        <v>3.4000002813172614E-10</v>
      </c>
      <c r="N98" s="32">
        <v>0</v>
      </c>
      <c r="O98" s="32">
        <v>2.7200020014106485E-10</v>
      </c>
      <c r="P98" s="32">
        <v>0</v>
      </c>
      <c r="Q98" s="32">
        <v>6.7999827990661288E-11</v>
      </c>
      <c r="R98" s="32">
        <v>0</v>
      </c>
      <c r="S98" s="32">
        <v>0</v>
      </c>
      <c r="T98" s="32">
        <v>0</v>
      </c>
      <c r="U98" s="32">
        <v>0</v>
      </c>
      <c r="V98" s="32">
        <v>0</v>
      </c>
      <c r="W98" s="57"/>
      <c r="X98" s="57"/>
      <c r="Y98" s="57"/>
      <c r="Z98" s="57"/>
      <c r="AA98" s="113">
        <v>0</v>
      </c>
      <c r="AB98" s="113">
        <v>0</v>
      </c>
      <c r="AC98" s="57">
        <v>0</v>
      </c>
      <c r="AD98" s="113">
        <v>0</v>
      </c>
      <c r="AE98" s="113">
        <v>2014</v>
      </c>
      <c r="AF98" s="113">
        <v>33</v>
      </c>
      <c r="AG98" s="113" t="s">
        <v>1288</v>
      </c>
      <c r="AH98" s="113" t="s">
        <v>1289</v>
      </c>
      <c r="AI98" s="113">
        <v>17.399999999999999</v>
      </c>
      <c r="AJ98" s="113">
        <v>0</v>
      </c>
      <c r="AK98" s="57" t="s">
        <v>241</v>
      </c>
    </row>
    <row r="99" spans="1:37" s="29" customFormat="1" ht="189" x14ac:dyDescent="0.25">
      <c r="A99" s="113">
        <f t="shared" si="18"/>
        <v>66</v>
      </c>
      <c r="B99" s="58" t="s">
        <v>553</v>
      </c>
      <c r="C99" s="32">
        <v>24.621351350000001</v>
      </c>
      <c r="D99" s="32">
        <v>0</v>
      </c>
      <c r="E99" s="32">
        <v>24.621351350000001</v>
      </c>
      <c r="F99" s="32">
        <v>0</v>
      </c>
      <c r="G99" s="32">
        <v>0</v>
      </c>
      <c r="H99" s="32">
        <v>30.391546069999997</v>
      </c>
      <c r="I99" s="32">
        <v>0</v>
      </c>
      <c r="J99" s="32">
        <v>7.5978865174999992</v>
      </c>
      <c r="K99" s="32">
        <v>21.274082248999996</v>
      </c>
      <c r="L99" s="32">
        <v>1.5195773035000002</v>
      </c>
      <c r="M99" s="32">
        <v>5.7701947199999957</v>
      </c>
      <c r="N99" s="32">
        <v>0</v>
      </c>
      <c r="O99" s="32">
        <v>-17.023464832500004</v>
      </c>
      <c r="P99" s="32">
        <v>21.274082248999996</v>
      </c>
      <c r="Q99" s="32">
        <v>1.5195773035000002</v>
      </c>
      <c r="R99" s="32">
        <v>5.5233653500000006</v>
      </c>
      <c r="S99" s="32">
        <v>0</v>
      </c>
      <c r="T99" s="32">
        <v>1.3808413375000002</v>
      </c>
      <c r="U99" s="32">
        <v>3.8663557450000003</v>
      </c>
      <c r="V99" s="32">
        <v>0.27616826750000056</v>
      </c>
      <c r="W99" s="57"/>
      <c r="X99" s="57"/>
      <c r="Y99" s="57"/>
      <c r="Z99" s="57"/>
      <c r="AA99" s="113">
        <v>2014</v>
      </c>
      <c r="AB99" s="113">
        <v>25</v>
      </c>
      <c r="AC99" s="57" t="s">
        <v>1290</v>
      </c>
      <c r="AD99" s="113">
        <v>10</v>
      </c>
      <c r="AE99" s="113">
        <v>0</v>
      </c>
      <c r="AF99" s="113">
        <v>0</v>
      </c>
      <c r="AG99" s="113">
        <v>0</v>
      </c>
      <c r="AH99" s="113">
        <v>0</v>
      </c>
      <c r="AI99" s="113">
        <v>0</v>
      </c>
      <c r="AJ99" s="113">
        <v>0</v>
      </c>
      <c r="AK99" s="57" t="s">
        <v>237</v>
      </c>
    </row>
    <row r="100" spans="1:37" s="29" customFormat="1" ht="94.5" x14ac:dyDescent="0.25">
      <c r="A100" s="113">
        <f t="shared" si="18"/>
        <v>67</v>
      </c>
      <c r="B100" s="58" t="s">
        <v>554</v>
      </c>
      <c r="C100" s="32">
        <v>14.91384176</v>
      </c>
      <c r="D100" s="32">
        <v>0</v>
      </c>
      <c r="E100" s="32">
        <v>3.7284604400000001</v>
      </c>
      <c r="F100" s="32">
        <v>10.439689231999999</v>
      </c>
      <c r="G100" s="32">
        <v>0.74569208800000197</v>
      </c>
      <c r="H100" s="32">
        <v>14.876998004299999</v>
      </c>
      <c r="I100" s="32">
        <v>0</v>
      </c>
      <c r="J100" s="32">
        <v>2.9753996008599999</v>
      </c>
      <c r="K100" s="32">
        <v>10.413898603009999</v>
      </c>
      <c r="L100" s="32">
        <v>1.4876998004300006</v>
      </c>
      <c r="M100" s="32">
        <v>-3.6843755700001424E-2</v>
      </c>
      <c r="N100" s="32">
        <v>0</v>
      </c>
      <c r="O100" s="32">
        <v>-0.75306083914000022</v>
      </c>
      <c r="P100" s="32">
        <v>-2.5790628990000286E-2</v>
      </c>
      <c r="Q100" s="32">
        <v>0.74200771242999863</v>
      </c>
      <c r="R100" s="32">
        <v>0</v>
      </c>
      <c r="S100" s="32">
        <v>0</v>
      </c>
      <c r="T100" s="32">
        <v>0</v>
      </c>
      <c r="U100" s="32">
        <v>0</v>
      </c>
      <c r="V100" s="32">
        <v>0</v>
      </c>
      <c r="W100" s="57"/>
      <c r="X100" s="57"/>
      <c r="Y100" s="57"/>
      <c r="Z100" s="57"/>
      <c r="AA100" s="113">
        <v>2016</v>
      </c>
      <c r="AB100" s="113">
        <v>25</v>
      </c>
      <c r="AC100" s="57" t="s">
        <v>1291</v>
      </c>
      <c r="AD100" s="113">
        <v>50</v>
      </c>
      <c r="AE100" s="113">
        <v>0</v>
      </c>
      <c r="AF100" s="113">
        <v>0</v>
      </c>
      <c r="AG100" s="113">
        <v>0</v>
      </c>
      <c r="AH100" s="113">
        <v>0</v>
      </c>
      <c r="AI100" s="113">
        <v>0</v>
      </c>
      <c r="AJ100" s="113">
        <v>0</v>
      </c>
      <c r="AK100" s="57" t="s">
        <v>237</v>
      </c>
    </row>
    <row r="101" spans="1:37" s="29" customFormat="1" ht="47.25" x14ac:dyDescent="0.25">
      <c r="A101" s="113">
        <f t="shared" si="18"/>
        <v>68</v>
      </c>
      <c r="B101" s="58" t="s">
        <v>555</v>
      </c>
      <c r="C101" s="32">
        <v>17.589359210000001</v>
      </c>
      <c r="D101" s="32">
        <v>0</v>
      </c>
      <c r="E101" s="32">
        <v>3.5178718420000004</v>
      </c>
      <c r="F101" s="32">
        <v>10.553615526</v>
      </c>
      <c r="G101" s="32">
        <v>3.5178718420000017</v>
      </c>
      <c r="H101" s="32">
        <v>19.084266079999999</v>
      </c>
      <c r="I101" s="32">
        <v>0</v>
      </c>
      <c r="J101" s="32">
        <v>4.7710665199999998</v>
      </c>
      <c r="K101" s="32">
        <v>13.358986255999998</v>
      </c>
      <c r="L101" s="32">
        <v>0.95421330400000137</v>
      </c>
      <c r="M101" s="32">
        <v>1.4949068699999977</v>
      </c>
      <c r="N101" s="32">
        <v>0</v>
      </c>
      <c r="O101" s="32">
        <v>1.2531946779999994</v>
      </c>
      <c r="P101" s="32">
        <v>2.8053707299999981</v>
      </c>
      <c r="Q101" s="32">
        <v>-2.5636585380000003</v>
      </c>
      <c r="R101" s="32">
        <v>0.94624947000000004</v>
      </c>
      <c r="S101" s="32">
        <v>0</v>
      </c>
      <c r="T101" s="32">
        <v>0.23656236750000001</v>
      </c>
      <c r="U101" s="32">
        <v>0.66237462899999999</v>
      </c>
      <c r="V101" s="32">
        <v>4.7312473500000007E-2</v>
      </c>
      <c r="W101" s="57"/>
      <c r="X101" s="57"/>
      <c r="Y101" s="57"/>
      <c r="Z101" s="57"/>
      <c r="AA101" s="113">
        <v>2014</v>
      </c>
      <c r="AB101" s="113">
        <v>25</v>
      </c>
      <c r="AC101" s="57">
        <v>0</v>
      </c>
      <c r="AD101" s="113">
        <v>32</v>
      </c>
      <c r="AE101" s="113">
        <v>0</v>
      </c>
      <c r="AF101" s="113">
        <v>0</v>
      </c>
      <c r="AG101" s="113">
        <v>0</v>
      </c>
      <c r="AH101" s="113">
        <v>0</v>
      </c>
      <c r="AI101" s="113">
        <v>0</v>
      </c>
      <c r="AJ101" s="113">
        <v>0</v>
      </c>
      <c r="AK101" s="57" t="s">
        <v>237</v>
      </c>
    </row>
    <row r="102" spans="1:37" s="29" customFormat="1" ht="78.75" x14ac:dyDescent="0.25">
      <c r="A102" s="113">
        <f t="shared" si="18"/>
        <v>69</v>
      </c>
      <c r="B102" s="58" t="s">
        <v>556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0.17189284999999999</v>
      </c>
      <c r="I102" s="32">
        <v>0</v>
      </c>
      <c r="J102" s="32">
        <v>0</v>
      </c>
      <c r="K102" s="32">
        <v>0</v>
      </c>
      <c r="L102" s="32">
        <v>0.17189284999999999</v>
      </c>
      <c r="M102" s="32">
        <v>0.17189284999999999</v>
      </c>
      <c r="N102" s="32">
        <v>0</v>
      </c>
      <c r="O102" s="32">
        <v>0</v>
      </c>
      <c r="P102" s="32">
        <v>0</v>
      </c>
      <c r="Q102" s="32">
        <v>0.17189284999999999</v>
      </c>
      <c r="R102" s="32">
        <v>5.7165101099999998</v>
      </c>
      <c r="S102" s="32">
        <v>0</v>
      </c>
      <c r="T102" s="32">
        <v>1.4291275275000002</v>
      </c>
      <c r="U102" s="32">
        <v>4.0015570770000002</v>
      </c>
      <c r="V102" s="32">
        <v>0.28582550550000008</v>
      </c>
      <c r="W102" s="57"/>
      <c r="X102" s="57"/>
      <c r="Y102" s="57"/>
      <c r="Z102" s="57"/>
      <c r="AA102" s="113">
        <v>2015</v>
      </c>
      <c r="AB102" s="113">
        <v>25</v>
      </c>
      <c r="AC102" s="57" t="s">
        <v>1290</v>
      </c>
      <c r="AD102" s="113">
        <v>40</v>
      </c>
      <c r="AE102" s="113">
        <v>0</v>
      </c>
      <c r="AF102" s="113">
        <v>0</v>
      </c>
      <c r="AG102" s="113">
        <v>0</v>
      </c>
      <c r="AH102" s="113">
        <v>0</v>
      </c>
      <c r="AI102" s="113">
        <v>0</v>
      </c>
      <c r="AJ102" s="113">
        <v>0</v>
      </c>
      <c r="AK102" s="57" t="s">
        <v>237</v>
      </c>
    </row>
    <row r="103" spans="1:37" s="29" customFormat="1" ht="63" x14ac:dyDescent="0.25">
      <c r="A103" s="113">
        <f t="shared" si="18"/>
        <v>70</v>
      </c>
      <c r="B103" s="58" t="s">
        <v>557</v>
      </c>
      <c r="C103" s="32">
        <v>1.9631855441577724</v>
      </c>
      <c r="D103" s="32">
        <v>0</v>
      </c>
      <c r="E103" s="32">
        <v>0.293489</v>
      </c>
      <c r="F103" s="32">
        <v>1.5056384830096301</v>
      </c>
      <c r="G103" s="32">
        <v>0.16405806114814214</v>
      </c>
      <c r="H103" s="32">
        <v>0.53396323999999995</v>
      </c>
      <c r="I103" s="32">
        <v>0</v>
      </c>
      <c r="J103" s="32">
        <v>0</v>
      </c>
      <c r="K103" s="32">
        <v>0</v>
      </c>
      <c r="L103" s="32">
        <v>0.53396323999999995</v>
      </c>
      <c r="M103" s="32">
        <v>-1.4292223041577725</v>
      </c>
      <c r="N103" s="32">
        <v>0</v>
      </c>
      <c r="O103" s="32">
        <v>-0.293489</v>
      </c>
      <c r="P103" s="32">
        <v>-1.5056384830096301</v>
      </c>
      <c r="Q103" s="32">
        <v>0.36990517885185781</v>
      </c>
      <c r="R103" s="32">
        <v>2.8605163</v>
      </c>
      <c r="S103" s="32">
        <v>0</v>
      </c>
      <c r="T103" s="32">
        <v>0.715129075</v>
      </c>
      <c r="U103" s="32">
        <v>2.0023614099999998</v>
      </c>
      <c r="V103" s="32">
        <v>0.14302581500000011</v>
      </c>
      <c r="W103" s="57"/>
      <c r="X103" s="57"/>
      <c r="Y103" s="57"/>
      <c r="Z103" s="57"/>
      <c r="AA103" s="113">
        <v>2015</v>
      </c>
      <c r="AB103" s="113">
        <v>25</v>
      </c>
      <c r="AC103" s="57" t="s">
        <v>1290</v>
      </c>
      <c r="AD103" s="113">
        <v>39</v>
      </c>
      <c r="AE103" s="113">
        <v>0</v>
      </c>
      <c r="AF103" s="113">
        <v>0</v>
      </c>
      <c r="AG103" s="113">
        <v>0</v>
      </c>
      <c r="AH103" s="113">
        <v>0</v>
      </c>
      <c r="AI103" s="113">
        <v>0</v>
      </c>
      <c r="AJ103" s="113">
        <v>0</v>
      </c>
      <c r="AK103" s="57" t="s">
        <v>237</v>
      </c>
    </row>
    <row r="104" spans="1:37" s="29" customFormat="1" ht="110.25" x14ac:dyDescent="0.25">
      <c r="A104" s="113">
        <f t="shared" si="18"/>
        <v>71</v>
      </c>
      <c r="B104" s="58" t="s">
        <v>558</v>
      </c>
      <c r="C104" s="32">
        <v>0</v>
      </c>
      <c r="D104" s="32">
        <v>0</v>
      </c>
      <c r="E104" s="32">
        <v>0</v>
      </c>
      <c r="F104" s="32">
        <v>0</v>
      </c>
      <c r="G104" s="32">
        <v>0</v>
      </c>
      <c r="H104" s="32">
        <v>0.45480821999999999</v>
      </c>
      <c r="I104" s="32">
        <v>0</v>
      </c>
      <c r="J104" s="32">
        <v>5.6809999999999999E-2</v>
      </c>
      <c r="K104" s="32">
        <v>0</v>
      </c>
      <c r="L104" s="32">
        <v>0.39800000000000002</v>
      </c>
      <c r="M104" s="32">
        <v>0.45480821999999999</v>
      </c>
      <c r="N104" s="32">
        <v>0</v>
      </c>
      <c r="O104" s="32">
        <v>5.6809999999999999E-2</v>
      </c>
      <c r="P104" s="32">
        <v>0</v>
      </c>
      <c r="Q104" s="32">
        <v>0.39800000000000002</v>
      </c>
      <c r="R104" s="32">
        <v>0.45480916999999998</v>
      </c>
      <c r="S104" s="32">
        <v>0</v>
      </c>
      <c r="T104" s="32">
        <v>0</v>
      </c>
      <c r="U104" s="32">
        <v>0</v>
      </c>
      <c r="V104" s="32">
        <v>0.45480916999999998</v>
      </c>
      <c r="W104" s="57"/>
      <c r="X104" s="57"/>
      <c r="Y104" s="57"/>
      <c r="Z104" s="57"/>
      <c r="AA104" s="113">
        <v>2015</v>
      </c>
      <c r="AB104" s="113">
        <v>25</v>
      </c>
      <c r="AC104" s="57">
        <v>0</v>
      </c>
      <c r="AD104" s="113">
        <v>0</v>
      </c>
      <c r="AE104" s="113">
        <v>0</v>
      </c>
      <c r="AF104" s="113">
        <v>0</v>
      </c>
      <c r="AG104" s="113">
        <v>0</v>
      </c>
      <c r="AH104" s="113">
        <v>0</v>
      </c>
      <c r="AI104" s="113">
        <v>0</v>
      </c>
      <c r="AJ104" s="113" t="s">
        <v>1292</v>
      </c>
      <c r="AK104" s="57" t="s">
        <v>237</v>
      </c>
    </row>
    <row r="105" spans="1:37" s="29" customFormat="1" ht="110.25" x14ac:dyDescent="0.25">
      <c r="A105" s="113">
        <f t="shared" si="18"/>
        <v>72</v>
      </c>
      <c r="B105" s="58" t="s">
        <v>559</v>
      </c>
      <c r="C105" s="32">
        <v>0</v>
      </c>
      <c r="D105" s="32">
        <v>0</v>
      </c>
      <c r="E105" s="32">
        <v>0</v>
      </c>
      <c r="F105" s="32">
        <v>0</v>
      </c>
      <c r="G105" s="32">
        <v>0</v>
      </c>
      <c r="H105" s="32">
        <v>0.16477817</v>
      </c>
      <c r="I105" s="32">
        <v>0</v>
      </c>
      <c r="J105" s="32">
        <v>0</v>
      </c>
      <c r="K105" s="32">
        <v>0</v>
      </c>
      <c r="L105" s="32">
        <v>0.16477817</v>
      </c>
      <c r="M105" s="32">
        <v>0.16477817</v>
      </c>
      <c r="N105" s="32">
        <v>0</v>
      </c>
      <c r="O105" s="32">
        <v>0</v>
      </c>
      <c r="P105" s="32">
        <v>0</v>
      </c>
      <c r="Q105" s="32">
        <v>0.16477817</v>
      </c>
      <c r="R105" s="32">
        <v>0.16477817</v>
      </c>
      <c r="S105" s="32">
        <v>0</v>
      </c>
      <c r="T105" s="32">
        <v>0</v>
      </c>
      <c r="U105" s="32">
        <v>0</v>
      </c>
      <c r="V105" s="32">
        <v>0.16477817</v>
      </c>
      <c r="W105" s="57"/>
      <c r="X105" s="57"/>
      <c r="Y105" s="57"/>
      <c r="Z105" s="57"/>
      <c r="AA105" s="113">
        <v>2015</v>
      </c>
      <c r="AB105" s="113">
        <v>25</v>
      </c>
      <c r="AC105" s="57">
        <v>0</v>
      </c>
      <c r="AD105" s="113">
        <v>0</v>
      </c>
      <c r="AE105" s="113">
        <v>0</v>
      </c>
      <c r="AF105" s="113">
        <v>0</v>
      </c>
      <c r="AG105" s="113">
        <v>0</v>
      </c>
      <c r="AH105" s="113">
        <v>0</v>
      </c>
      <c r="AI105" s="113">
        <v>0</v>
      </c>
      <c r="AJ105" s="113" t="s">
        <v>1292</v>
      </c>
      <c r="AK105" s="57" t="s">
        <v>237</v>
      </c>
    </row>
    <row r="106" spans="1:37" s="29" customFormat="1" ht="63" x14ac:dyDescent="0.25">
      <c r="A106" s="113">
        <f t="shared" si="18"/>
        <v>73</v>
      </c>
      <c r="B106" s="58" t="s">
        <v>560</v>
      </c>
      <c r="C106" s="32">
        <v>2.251152687109705</v>
      </c>
      <c r="D106" s="32">
        <v>2.251152687109705</v>
      </c>
      <c r="E106" s="32">
        <v>0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-2.251152687109705</v>
      </c>
      <c r="N106" s="32">
        <v>-2.251152687109705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0</v>
      </c>
      <c r="U106" s="32">
        <v>0</v>
      </c>
      <c r="V106" s="32">
        <v>0</v>
      </c>
      <c r="W106" s="57"/>
      <c r="X106" s="57"/>
      <c r="Y106" s="57"/>
      <c r="Z106" s="57"/>
      <c r="AA106" s="113">
        <v>2016</v>
      </c>
      <c r="AB106" s="113">
        <v>25</v>
      </c>
      <c r="AC106" s="57" t="s">
        <v>1293</v>
      </c>
      <c r="AD106" s="113">
        <v>22.3</v>
      </c>
      <c r="AE106" s="113">
        <v>0</v>
      </c>
      <c r="AF106" s="113">
        <v>0</v>
      </c>
      <c r="AG106" s="113">
        <v>0</v>
      </c>
      <c r="AH106" s="113">
        <v>0</v>
      </c>
      <c r="AI106" s="113">
        <v>0</v>
      </c>
      <c r="AJ106" s="113">
        <v>0</v>
      </c>
      <c r="AK106" s="57" t="s">
        <v>237</v>
      </c>
    </row>
    <row r="107" spans="1:37" s="29" customFormat="1" ht="31.5" x14ac:dyDescent="0.25">
      <c r="A107" s="113">
        <f t="shared" si="18"/>
        <v>74</v>
      </c>
      <c r="B107" s="58" t="s">
        <v>561</v>
      </c>
      <c r="C107" s="32">
        <v>0</v>
      </c>
      <c r="D107" s="32">
        <v>0</v>
      </c>
      <c r="E107" s="32">
        <v>0</v>
      </c>
      <c r="F107" s="32">
        <v>0</v>
      </c>
      <c r="G107" s="32">
        <v>0</v>
      </c>
      <c r="H107" s="32">
        <v>1.0071433496</v>
      </c>
      <c r="I107" s="32">
        <v>0</v>
      </c>
      <c r="J107" s="32">
        <v>0.25178499999999998</v>
      </c>
      <c r="K107" s="32">
        <v>0.7049979999999999</v>
      </c>
      <c r="L107" s="32">
        <v>5.0357000000000096E-2</v>
      </c>
      <c r="M107" s="32">
        <v>1.0071433496</v>
      </c>
      <c r="N107" s="32">
        <v>0</v>
      </c>
      <c r="O107" s="32">
        <v>0.25178499999999998</v>
      </c>
      <c r="P107" s="32">
        <v>0.7049979999999999</v>
      </c>
      <c r="Q107" s="32">
        <v>5.0357000000000096E-2</v>
      </c>
      <c r="R107" s="32">
        <v>0.85479247999999997</v>
      </c>
      <c r="S107" s="32">
        <v>0</v>
      </c>
      <c r="T107" s="32">
        <v>0.21369811999999999</v>
      </c>
      <c r="U107" s="32">
        <v>0.59835473599999989</v>
      </c>
      <c r="V107" s="32">
        <v>4.2739624000000087E-2</v>
      </c>
      <c r="W107" s="57"/>
      <c r="X107" s="57"/>
      <c r="Y107" s="57"/>
      <c r="Z107" s="57"/>
      <c r="AA107" s="113">
        <v>0</v>
      </c>
      <c r="AB107" s="113">
        <v>0</v>
      </c>
      <c r="AC107" s="57">
        <v>0</v>
      </c>
      <c r="AD107" s="113">
        <v>0</v>
      </c>
      <c r="AE107" s="113">
        <v>0</v>
      </c>
      <c r="AF107" s="113">
        <v>0</v>
      </c>
      <c r="AG107" s="113">
        <v>0</v>
      </c>
      <c r="AH107" s="113">
        <v>0</v>
      </c>
      <c r="AI107" s="113">
        <v>0</v>
      </c>
      <c r="AJ107" s="113">
        <v>0</v>
      </c>
      <c r="AK107" s="57" t="s">
        <v>237</v>
      </c>
    </row>
    <row r="108" spans="1:37" s="29" customFormat="1" x14ac:dyDescent="0.25">
      <c r="A108" s="113">
        <f t="shared" si="18"/>
        <v>75</v>
      </c>
      <c r="B108" s="58" t="s">
        <v>562</v>
      </c>
      <c r="C108" s="32">
        <v>100.18879608269603</v>
      </c>
      <c r="D108" s="32">
        <v>0</v>
      </c>
      <c r="E108" s="32">
        <v>10.124378410544683</v>
      </c>
      <c r="F108" s="32">
        <v>80.126490611116566</v>
      </c>
      <c r="G108" s="32">
        <v>9.9379270610347845</v>
      </c>
      <c r="H108" s="32">
        <v>79.038013460000002</v>
      </c>
      <c r="I108" s="32">
        <v>0</v>
      </c>
      <c r="J108" s="32">
        <v>19.759503112500003</v>
      </c>
      <c r="K108" s="32">
        <v>55.326608715000006</v>
      </c>
      <c r="L108" s="32">
        <v>3.9519006225000055</v>
      </c>
      <c r="M108" s="32">
        <v>-21.150782622696028</v>
      </c>
      <c r="N108" s="32">
        <v>0</v>
      </c>
      <c r="O108" s="32">
        <v>9.6351247019553199</v>
      </c>
      <c r="P108" s="32">
        <v>-24.79988189611656</v>
      </c>
      <c r="Q108" s="32">
        <v>-5.986026438534779</v>
      </c>
      <c r="R108" s="32">
        <v>57.084247560000001</v>
      </c>
      <c r="S108" s="32">
        <v>0</v>
      </c>
      <c r="T108" s="32">
        <v>14.27106189</v>
      </c>
      <c r="U108" s="32">
        <v>39.958973291999996</v>
      </c>
      <c r="V108" s="32">
        <v>2.8542123780000068</v>
      </c>
      <c r="W108" s="57"/>
      <c r="X108" s="57"/>
      <c r="Y108" s="57"/>
      <c r="Z108" s="57"/>
      <c r="AA108" s="113">
        <v>2015</v>
      </c>
      <c r="AB108" s="113">
        <v>25</v>
      </c>
      <c r="AC108" s="57" t="s">
        <v>1294</v>
      </c>
      <c r="AD108" s="113">
        <v>63</v>
      </c>
      <c r="AE108" s="113">
        <v>0</v>
      </c>
      <c r="AF108" s="113">
        <v>0</v>
      </c>
      <c r="AG108" s="113">
        <v>0</v>
      </c>
      <c r="AH108" s="113">
        <v>0</v>
      </c>
      <c r="AI108" s="113">
        <v>0</v>
      </c>
      <c r="AJ108" s="113">
        <v>0</v>
      </c>
      <c r="AK108" s="57" t="s">
        <v>237</v>
      </c>
    </row>
    <row r="109" spans="1:37" s="29" customFormat="1" ht="31.5" x14ac:dyDescent="0.25">
      <c r="A109" s="113">
        <f t="shared" si="18"/>
        <v>76</v>
      </c>
      <c r="B109" s="58" t="s">
        <v>308</v>
      </c>
      <c r="C109" s="32">
        <v>8.7806339999999992</v>
      </c>
      <c r="D109" s="32">
        <v>0</v>
      </c>
      <c r="E109" s="32">
        <v>1.7561267999999999</v>
      </c>
      <c r="F109" s="32">
        <v>5.268380399999999</v>
      </c>
      <c r="G109" s="32">
        <v>1.7561268000000005</v>
      </c>
      <c r="H109" s="32">
        <v>8.7806341602</v>
      </c>
      <c r="I109" s="32">
        <v>0</v>
      </c>
      <c r="J109" s="32">
        <v>1.7561268320400001</v>
      </c>
      <c r="K109" s="32">
        <v>5.2683804961199998</v>
      </c>
      <c r="L109" s="32">
        <v>1.7561268320400005</v>
      </c>
      <c r="M109" s="32">
        <v>1.6020000082050956E-7</v>
      </c>
      <c r="N109" s="32">
        <v>0</v>
      </c>
      <c r="O109" s="32">
        <v>3.2040000208510833E-8</v>
      </c>
      <c r="P109" s="32">
        <v>9.6120000847577103E-8</v>
      </c>
      <c r="Q109" s="32">
        <v>3.2039999986466228E-8</v>
      </c>
      <c r="R109" s="32">
        <v>0</v>
      </c>
      <c r="S109" s="32">
        <v>0</v>
      </c>
      <c r="T109" s="32">
        <v>0</v>
      </c>
      <c r="U109" s="32">
        <v>0</v>
      </c>
      <c r="V109" s="32">
        <v>0</v>
      </c>
      <c r="W109" s="57"/>
      <c r="X109" s="57"/>
      <c r="Y109" s="57"/>
      <c r="Z109" s="57"/>
      <c r="AA109" s="113">
        <v>2015</v>
      </c>
      <c r="AB109" s="113">
        <v>25</v>
      </c>
      <c r="AC109" s="57" t="s">
        <v>1295</v>
      </c>
      <c r="AD109" s="113">
        <v>25</v>
      </c>
      <c r="AE109" s="113">
        <v>0</v>
      </c>
      <c r="AF109" s="113">
        <v>0</v>
      </c>
      <c r="AG109" s="113">
        <v>0</v>
      </c>
      <c r="AH109" s="113">
        <v>0</v>
      </c>
      <c r="AI109" s="113">
        <v>0</v>
      </c>
      <c r="AJ109" s="113">
        <v>0</v>
      </c>
      <c r="AK109" s="57" t="s">
        <v>238</v>
      </c>
    </row>
    <row r="110" spans="1:37" s="29" customFormat="1" ht="47.25" x14ac:dyDescent="0.25">
      <c r="A110" s="113">
        <f t="shared" si="18"/>
        <v>77</v>
      </c>
      <c r="B110" s="58" t="s">
        <v>309</v>
      </c>
      <c r="C110" s="32">
        <v>3.1851976</v>
      </c>
      <c r="D110" s="32">
        <v>0</v>
      </c>
      <c r="E110" s="32">
        <v>0.63703952000000008</v>
      </c>
      <c r="F110" s="32">
        <v>1.9111185599999998</v>
      </c>
      <c r="G110" s="32">
        <v>0.63703952000000008</v>
      </c>
      <c r="H110" s="32">
        <v>3.1851976</v>
      </c>
      <c r="I110" s="32">
        <v>0</v>
      </c>
      <c r="J110" s="32">
        <v>0.63703952000000008</v>
      </c>
      <c r="K110" s="32">
        <v>1.9111185599999998</v>
      </c>
      <c r="L110" s="32">
        <v>0.63703952000000008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2">
        <v>0</v>
      </c>
      <c r="U110" s="32">
        <v>0</v>
      </c>
      <c r="V110" s="32">
        <v>0</v>
      </c>
      <c r="W110" s="57"/>
      <c r="X110" s="57"/>
      <c r="Y110" s="57"/>
      <c r="Z110" s="57"/>
      <c r="AA110" s="113">
        <v>2014</v>
      </c>
      <c r="AB110" s="113">
        <v>25</v>
      </c>
      <c r="AC110" s="57" t="s">
        <v>1296</v>
      </c>
      <c r="AD110" s="113">
        <v>10</v>
      </c>
      <c r="AE110" s="113">
        <v>0</v>
      </c>
      <c r="AF110" s="113">
        <v>0</v>
      </c>
      <c r="AG110" s="113">
        <v>0</v>
      </c>
      <c r="AH110" s="113">
        <v>0</v>
      </c>
      <c r="AI110" s="113">
        <v>0</v>
      </c>
      <c r="AJ110" s="113">
        <v>0</v>
      </c>
      <c r="AK110" s="57" t="s">
        <v>238</v>
      </c>
    </row>
    <row r="111" spans="1:37" s="29" customFormat="1" ht="31.5" x14ac:dyDescent="0.25">
      <c r="A111" s="113">
        <f t="shared" si="18"/>
        <v>78</v>
      </c>
      <c r="B111" s="58" t="s">
        <v>310</v>
      </c>
      <c r="C111" s="32">
        <v>11.049400722900003</v>
      </c>
      <c r="D111" s="32">
        <v>0</v>
      </c>
      <c r="E111" s="32">
        <v>2.2098801445800009</v>
      </c>
      <c r="F111" s="32">
        <v>6.6296404337400014</v>
      </c>
      <c r="G111" s="32">
        <v>2.2098801445800005</v>
      </c>
      <c r="H111" s="32">
        <v>29.419273089999997</v>
      </c>
      <c r="I111" s="32">
        <v>0</v>
      </c>
      <c r="J111" s="32">
        <v>5.883854618</v>
      </c>
      <c r="K111" s="32">
        <v>17.651563853999999</v>
      </c>
      <c r="L111" s="32">
        <v>5.8838546179999973</v>
      </c>
      <c r="M111" s="32">
        <v>18.369872367099994</v>
      </c>
      <c r="N111" s="32">
        <v>0</v>
      </c>
      <c r="O111" s="32">
        <v>3.6739744734199991</v>
      </c>
      <c r="P111" s="32">
        <v>11.021923420259998</v>
      </c>
      <c r="Q111" s="32">
        <v>3.6739744734199968</v>
      </c>
      <c r="R111" s="32">
        <v>0</v>
      </c>
      <c r="S111" s="32">
        <v>0</v>
      </c>
      <c r="T111" s="32">
        <v>0</v>
      </c>
      <c r="U111" s="32">
        <v>0</v>
      </c>
      <c r="V111" s="32">
        <v>0</v>
      </c>
      <c r="W111" s="57"/>
      <c r="X111" s="57"/>
      <c r="Y111" s="57"/>
      <c r="Z111" s="57"/>
      <c r="AA111" s="113">
        <v>2015</v>
      </c>
      <c r="AB111" s="113">
        <v>25</v>
      </c>
      <c r="AC111" s="57" t="s">
        <v>1295</v>
      </c>
      <c r="AD111" s="113">
        <v>16</v>
      </c>
      <c r="AE111" s="113">
        <v>0</v>
      </c>
      <c r="AF111" s="113">
        <v>0</v>
      </c>
      <c r="AG111" s="113">
        <v>0</v>
      </c>
      <c r="AH111" s="113">
        <v>0</v>
      </c>
      <c r="AI111" s="113">
        <v>0</v>
      </c>
      <c r="AJ111" s="113">
        <v>0</v>
      </c>
      <c r="AK111" s="57" t="s">
        <v>238</v>
      </c>
    </row>
    <row r="112" spans="1:37" s="29" customFormat="1" x14ac:dyDescent="0.25">
      <c r="A112" s="113">
        <f t="shared" si="18"/>
        <v>79</v>
      </c>
      <c r="B112" s="58" t="s">
        <v>311</v>
      </c>
      <c r="C112" s="32">
        <v>9.2699604499999992</v>
      </c>
      <c r="D112" s="32">
        <v>0</v>
      </c>
      <c r="E112" s="32">
        <v>1.85399209</v>
      </c>
      <c r="F112" s="32">
        <v>5.5619762699999997</v>
      </c>
      <c r="G112" s="32">
        <v>1.8539920899999993</v>
      </c>
      <c r="H112" s="32">
        <v>9.2699604499999992</v>
      </c>
      <c r="I112" s="32">
        <v>0</v>
      </c>
      <c r="J112" s="32">
        <v>1.85399209</v>
      </c>
      <c r="K112" s="32">
        <v>5.5619762699999997</v>
      </c>
      <c r="L112" s="32">
        <v>1.8539920899999993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2">
        <v>0</v>
      </c>
      <c r="W112" s="57"/>
      <c r="X112" s="57"/>
      <c r="Y112" s="57"/>
      <c r="Z112" s="57"/>
      <c r="AA112" s="113">
        <v>2014</v>
      </c>
      <c r="AB112" s="113">
        <v>25</v>
      </c>
      <c r="AC112" s="57" t="s">
        <v>1295</v>
      </c>
      <c r="AD112" s="113">
        <v>16</v>
      </c>
      <c r="AE112" s="113">
        <v>0</v>
      </c>
      <c r="AF112" s="113">
        <v>0</v>
      </c>
      <c r="AG112" s="113">
        <v>0</v>
      </c>
      <c r="AH112" s="113">
        <v>0</v>
      </c>
      <c r="AI112" s="113">
        <v>0</v>
      </c>
      <c r="AJ112" s="113">
        <v>0</v>
      </c>
      <c r="AK112" s="57" t="s">
        <v>238</v>
      </c>
    </row>
    <row r="113" spans="1:37" s="29" customFormat="1" ht="94.5" x14ac:dyDescent="0.25">
      <c r="A113" s="113">
        <f t="shared" si="18"/>
        <v>80</v>
      </c>
      <c r="B113" s="58" t="s">
        <v>312</v>
      </c>
      <c r="C113" s="32">
        <v>9.2276503200000004</v>
      </c>
      <c r="D113" s="32">
        <v>0</v>
      </c>
      <c r="E113" s="32">
        <v>1.8455300640000001</v>
      </c>
      <c r="F113" s="32">
        <v>5.5365901920000002</v>
      </c>
      <c r="G113" s="32">
        <v>1.8455300640000001</v>
      </c>
      <c r="H113" s="32">
        <v>9.2276503180000002</v>
      </c>
      <c r="I113" s="32">
        <v>0</v>
      </c>
      <c r="J113" s="32">
        <v>1.8455300636</v>
      </c>
      <c r="K113" s="32">
        <v>5.5365901908000001</v>
      </c>
      <c r="L113" s="32">
        <v>1.8455300636</v>
      </c>
      <c r="M113" s="32">
        <v>-2.000000165480742E-9</v>
      </c>
      <c r="N113" s="32">
        <v>0</v>
      </c>
      <c r="O113" s="32">
        <v>-4.000000330961484E-10</v>
      </c>
      <c r="P113" s="32">
        <v>-1.2000000992884452E-9</v>
      </c>
      <c r="Q113" s="32">
        <v>-4.000000330961484E-10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57"/>
      <c r="X113" s="57"/>
      <c r="Y113" s="57"/>
      <c r="Z113" s="57"/>
      <c r="AA113" s="113">
        <v>2014</v>
      </c>
      <c r="AB113" s="113">
        <v>25</v>
      </c>
      <c r="AC113" s="57" t="s">
        <v>1296</v>
      </c>
      <c r="AD113" s="113">
        <v>40</v>
      </c>
      <c r="AE113" s="113">
        <v>0</v>
      </c>
      <c r="AF113" s="113">
        <v>0</v>
      </c>
      <c r="AG113" s="113">
        <v>0</v>
      </c>
      <c r="AH113" s="113">
        <v>0</v>
      </c>
      <c r="AI113" s="113">
        <v>0</v>
      </c>
      <c r="AJ113" s="113">
        <v>0</v>
      </c>
      <c r="AK113" s="57" t="s">
        <v>238</v>
      </c>
    </row>
    <row r="114" spans="1:37" s="29" customFormat="1" ht="94.5" x14ac:dyDescent="0.25">
      <c r="A114" s="113">
        <f t="shared" si="18"/>
        <v>81</v>
      </c>
      <c r="B114" s="58" t="s">
        <v>313</v>
      </c>
      <c r="C114" s="32">
        <v>16.0441291516</v>
      </c>
      <c r="D114" s="32">
        <v>0</v>
      </c>
      <c r="E114" s="32">
        <v>3.2088258303200003</v>
      </c>
      <c r="F114" s="32">
        <v>9.6264774909599993</v>
      </c>
      <c r="G114" s="32">
        <v>3.2088258303200003</v>
      </c>
      <c r="H114" s="32">
        <v>16.0441291516</v>
      </c>
      <c r="I114" s="32">
        <v>0</v>
      </c>
      <c r="J114" s="32">
        <v>3.2088258303200003</v>
      </c>
      <c r="K114" s="32">
        <v>9.6264774909599993</v>
      </c>
      <c r="L114" s="32">
        <v>3.2088258303200003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57"/>
      <c r="X114" s="57"/>
      <c r="Y114" s="57"/>
      <c r="Z114" s="57"/>
      <c r="AA114" s="113">
        <v>2014</v>
      </c>
      <c r="AB114" s="113">
        <v>25</v>
      </c>
      <c r="AC114" s="57" t="s">
        <v>1297</v>
      </c>
      <c r="AD114" s="113">
        <v>12.6</v>
      </c>
      <c r="AE114" s="113">
        <v>0</v>
      </c>
      <c r="AF114" s="113">
        <v>0</v>
      </c>
      <c r="AG114" s="113">
        <v>0</v>
      </c>
      <c r="AH114" s="113">
        <v>0</v>
      </c>
      <c r="AI114" s="113">
        <v>0</v>
      </c>
      <c r="AJ114" s="113">
        <v>0</v>
      </c>
      <c r="AK114" s="57" t="s">
        <v>238</v>
      </c>
    </row>
    <row r="115" spans="1:37" s="29" customFormat="1" ht="47.25" x14ac:dyDescent="0.25">
      <c r="A115" s="113">
        <f t="shared" si="18"/>
        <v>82</v>
      </c>
      <c r="B115" s="58" t="s">
        <v>314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-0.11955347</v>
      </c>
      <c r="S115" s="32">
        <v>0</v>
      </c>
      <c r="T115" s="32">
        <v>0</v>
      </c>
      <c r="U115" s="32">
        <v>-0.11955347</v>
      </c>
      <c r="V115" s="32">
        <v>0</v>
      </c>
      <c r="W115" s="57"/>
      <c r="X115" s="57"/>
      <c r="Y115" s="57"/>
      <c r="Z115" s="57"/>
      <c r="AA115" s="113">
        <v>2015</v>
      </c>
      <c r="AB115" s="113">
        <v>25</v>
      </c>
      <c r="AC115" s="57" t="s">
        <v>1295</v>
      </c>
      <c r="AD115" s="113">
        <v>32</v>
      </c>
      <c r="AE115" s="113">
        <v>0</v>
      </c>
      <c r="AF115" s="113">
        <v>0</v>
      </c>
      <c r="AG115" s="113">
        <v>0</v>
      </c>
      <c r="AH115" s="113">
        <v>0</v>
      </c>
      <c r="AI115" s="113">
        <v>0</v>
      </c>
      <c r="AJ115" s="113">
        <v>0</v>
      </c>
      <c r="AK115" s="57" t="s">
        <v>238</v>
      </c>
    </row>
    <row r="116" spans="1:37" s="29" customFormat="1" ht="78.75" x14ac:dyDescent="0.25">
      <c r="A116" s="113">
        <f t="shared" si="18"/>
        <v>83</v>
      </c>
      <c r="B116" s="58" t="s">
        <v>563</v>
      </c>
      <c r="C116" s="32">
        <v>1.391960155</v>
      </c>
      <c r="D116" s="32">
        <v>0</v>
      </c>
      <c r="E116" s="32">
        <v>0.27839203100000004</v>
      </c>
      <c r="F116" s="32">
        <v>0.83517609299999995</v>
      </c>
      <c r="G116" s="32">
        <v>0.27839203099999998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-1.391960155</v>
      </c>
      <c r="N116" s="32">
        <v>0</v>
      </c>
      <c r="O116" s="32">
        <v>-0.27839203100000004</v>
      </c>
      <c r="P116" s="32">
        <v>-0.83517609299999995</v>
      </c>
      <c r="Q116" s="32">
        <v>-0.27839203099999998</v>
      </c>
      <c r="R116" s="32">
        <v>0</v>
      </c>
      <c r="S116" s="32">
        <v>0</v>
      </c>
      <c r="T116" s="32">
        <v>0</v>
      </c>
      <c r="U116" s="32">
        <v>0</v>
      </c>
      <c r="V116" s="32">
        <v>0</v>
      </c>
      <c r="W116" s="57"/>
      <c r="X116" s="57"/>
      <c r="Y116" s="57"/>
      <c r="Z116" s="57"/>
      <c r="AA116" s="113">
        <v>0</v>
      </c>
      <c r="AB116" s="113">
        <v>0</v>
      </c>
      <c r="AC116" s="57">
        <v>0</v>
      </c>
      <c r="AD116" s="113">
        <v>0</v>
      </c>
      <c r="AE116" s="113">
        <v>0</v>
      </c>
      <c r="AF116" s="113">
        <v>0</v>
      </c>
      <c r="AG116" s="113">
        <v>0</v>
      </c>
      <c r="AH116" s="113">
        <v>0</v>
      </c>
      <c r="AI116" s="113">
        <v>0</v>
      </c>
      <c r="AJ116" s="113">
        <v>0</v>
      </c>
      <c r="AK116" s="57" t="s">
        <v>239</v>
      </c>
    </row>
    <row r="117" spans="1:37" s="29" customFormat="1" ht="31.5" x14ac:dyDescent="0.25">
      <c r="A117" s="113">
        <f t="shared" si="18"/>
        <v>84</v>
      </c>
      <c r="B117" s="58" t="s">
        <v>412</v>
      </c>
      <c r="C117" s="32">
        <v>0</v>
      </c>
      <c r="D117" s="32">
        <v>0</v>
      </c>
      <c r="E117" s="32">
        <v>0</v>
      </c>
      <c r="F117" s="32">
        <v>0</v>
      </c>
      <c r="G117" s="32">
        <v>0</v>
      </c>
      <c r="H117" s="32">
        <v>0.9631803255000001</v>
      </c>
      <c r="I117" s="32">
        <v>0</v>
      </c>
      <c r="J117" s="32">
        <v>0.14447704882500001</v>
      </c>
      <c r="K117" s="32">
        <v>0.67422622785000008</v>
      </c>
      <c r="L117" s="32">
        <v>0.14447704882500001</v>
      </c>
      <c r="M117" s="32">
        <v>0.9631803255000001</v>
      </c>
      <c r="N117" s="32">
        <v>0</v>
      </c>
      <c r="O117" s="32">
        <v>0.14447704882500001</v>
      </c>
      <c r="P117" s="32">
        <v>0.67422622785000008</v>
      </c>
      <c r="Q117" s="32">
        <v>0.14447704882500001</v>
      </c>
      <c r="R117" s="32">
        <v>0.8636103100000001</v>
      </c>
      <c r="S117" s="32">
        <v>0</v>
      </c>
      <c r="T117" s="32">
        <v>0.30560350552237697</v>
      </c>
      <c r="U117" s="32">
        <v>0.43561950803600002</v>
      </c>
      <c r="V117" s="32">
        <v>0.12238729644162316</v>
      </c>
      <c r="W117" s="57"/>
      <c r="X117" s="57"/>
      <c r="Y117" s="57"/>
      <c r="Z117" s="57"/>
      <c r="AA117" s="113">
        <v>0</v>
      </c>
      <c r="AB117" s="113">
        <v>0</v>
      </c>
      <c r="AC117" s="57">
        <v>0</v>
      </c>
      <c r="AD117" s="113">
        <v>0</v>
      </c>
      <c r="AE117" s="113">
        <v>0</v>
      </c>
      <c r="AF117" s="113">
        <v>0</v>
      </c>
      <c r="AG117" s="113">
        <v>0</v>
      </c>
      <c r="AH117" s="113">
        <v>0</v>
      </c>
      <c r="AI117" s="113">
        <v>0</v>
      </c>
      <c r="AJ117" s="113" t="s">
        <v>1298</v>
      </c>
      <c r="AK117" s="57" t="s">
        <v>239</v>
      </c>
    </row>
    <row r="118" spans="1:37" s="29" customFormat="1" ht="63" x14ac:dyDescent="0.25">
      <c r="A118" s="113">
        <f t="shared" si="18"/>
        <v>85</v>
      </c>
      <c r="B118" s="58" t="s">
        <v>564</v>
      </c>
      <c r="C118" s="32">
        <v>1.9129218513099999</v>
      </c>
      <c r="D118" s="32">
        <v>0</v>
      </c>
      <c r="E118" s="32">
        <v>0.38258437026199998</v>
      </c>
      <c r="F118" s="32">
        <v>1.147753110786</v>
      </c>
      <c r="G118" s="32">
        <v>0.38258437026199998</v>
      </c>
      <c r="H118" s="32">
        <v>1.9129218513099999</v>
      </c>
      <c r="I118" s="32">
        <v>0</v>
      </c>
      <c r="J118" s="32">
        <v>0.38258437026199998</v>
      </c>
      <c r="K118" s="32">
        <v>1.147753110786</v>
      </c>
      <c r="L118" s="32">
        <v>0.38258437026199998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0</v>
      </c>
      <c r="T118" s="32">
        <v>0</v>
      </c>
      <c r="U118" s="32">
        <v>0</v>
      </c>
      <c r="V118" s="32">
        <v>0</v>
      </c>
      <c r="W118" s="57"/>
      <c r="X118" s="57"/>
      <c r="Y118" s="57"/>
      <c r="Z118" s="57"/>
      <c r="AA118" s="113">
        <v>1958</v>
      </c>
      <c r="AB118" s="113">
        <v>25</v>
      </c>
      <c r="AC118" s="57" t="s">
        <v>1299</v>
      </c>
      <c r="AD118" s="113">
        <v>22</v>
      </c>
      <c r="AE118" s="113">
        <v>0</v>
      </c>
      <c r="AF118" s="113">
        <v>0</v>
      </c>
      <c r="AG118" s="113">
        <v>0</v>
      </c>
      <c r="AH118" s="113">
        <v>0</v>
      </c>
      <c r="AI118" s="113">
        <v>0</v>
      </c>
      <c r="AJ118" s="113">
        <v>0</v>
      </c>
      <c r="AK118" s="57" t="s">
        <v>240</v>
      </c>
    </row>
    <row r="119" spans="1:37" s="29" customFormat="1" ht="47.25" x14ac:dyDescent="0.25">
      <c r="A119" s="113">
        <f t="shared" si="18"/>
        <v>86</v>
      </c>
      <c r="B119" s="58" t="s">
        <v>565</v>
      </c>
      <c r="C119" s="32">
        <v>0</v>
      </c>
      <c r="D119" s="32">
        <v>0</v>
      </c>
      <c r="E119" s="32">
        <v>0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0</v>
      </c>
      <c r="P119" s="32">
        <v>0</v>
      </c>
      <c r="Q119" s="32">
        <v>0</v>
      </c>
      <c r="R119" s="32">
        <v>0</v>
      </c>
      <c r="S119" s="32">
        <v>0</v>
      </c>
      <c r="T119" s="32">
        <v>0</v>
      </c>
      <c r="U119" s="32">
        <v>0</v>
      </c>
      <c r="V119" s="32">
        <v>0</v>
      </c>
      <c r="W119" s="57"/>
      <c r="X119" s="57"/>
      <c r="Y119" s="57"/>
      <c r="Z119" s="57"/>
      <c r="AA119" s="113">
        <v>1957</v>
      </c>
      <c r="AB119" s="113">
        <v>25</v>
      </c>
      <c r="AC119" s="57" t="s">
        <v>1300</v>
      </c>
      <c r="AD119" s="113">
        <v>65</v>
      </c>
      <c r="AE119" s="113">
        <v>0</v>
      </c>
      <c r="AF119" s="113">
        <v>0</v>
      </c>
      <c r="AG119" s="113">
        <v>0</v>
      </c>
      <c r="AH119" s="113">
        <v>0</v>
      </c>
      <c r="AI119" s="113">
        <v>0</v>
      </c>
      <c r="AJ119" s="113">
        <v>0</v>
      </c>
      <c r="AK119" s="57" t="s">
        <v>240</v>
      </c>
    </row>
    <row r="120" spans="1:37" s="29" customFormat="1" ht="31.5" x14ac:dyDescent="0.25">
      <c r="A120" s="113">
        <f t="shared" si="18"/>
        <v>87</v>
      </c>
      <c r="B120" s="58" t="s">
        <v>566</v>
      </c>
      <c r="C120" s="32">
        <v>0</v>
      </c>
      <c r="D120" s="32">
        <v>0</v>
      </c>
      <c r="E120" s="32">
        <v>0</v>
      </c>
      <c r="F120" s="32">
        <v>0</v>
      </c>
      <c r="G120" s="32">
        <v>0</v>
      </c>
      <c r="H120" s="32">
        <v>0.29721504999999998</v>
      </c>
      <c r="I120" s="32">
        <v>0</v>
      </c>
      <c r="J120" s="32">
        <v>0</v>
      </c>
      <c r="K120" s="32">
        <v>0</v>
      </c>
      <c r="L120" s="32">
        <v>0.29721504999999998</v>
      </c>
      <c r="M120" s="32">
        <v>0.29721504999999998</v>
      </c>
      <c r="N120" s="32">
        <v>0</v>
      </c>
      <c r="O120" s="32">
        <v>0</v>
      </c>
      <c r="P120" s="32">
        <v>0</v>
      </c>
      <c r="Q120" s="32">
        <v>0.29721504999999998</v>
      </c>
      <c r="R120" s="32">
        <v>0.29721504999999998</v>
      </c>
      <c r="S120" s="32">
        <v>0</v>
      </c>
      <c r="T120" s="32">
        <v>0</v>
      </c>
      <c r="U120" s="32">
        <v>0</v>
      </c>
      <c r="V120" s="32">
        <v>0.29721504999999998</v>
      </c>
      <c r="W120" s="57"/>
      <c r="X120" s="57"/>
      <c r="Y120" s="57"/>
      <c r="Z120" s="57"/>
      <c r="AA120" s="113">
        <v>1976</v>
      </c>
      <c r="AB120" s="113">
        <v>25</v>
      </c>
      <c r="AC120" s="57" t="s">
        <v>1301</v>
      </c>
      <c r="AD120" s="113">
        <v>65</v>
      </c>
      <c r="AE120" s="113">
        <v>0</v>
      </c>
      <c r="AF120" s="113">
        <v>0</v>
      </c>
      <c r="AG120" s="113">
        <v>0</v>
      </c>
      <c r="AH120" s="113">
        <v>0</v>
      </c>
      <c r="AI120" s="113">
        <v>0</v>
      </c>
      <c r="AJ120" s="113">
        <v>0</v>
      </c>
      <c r="AK120" s="57" t="s">
        <v>240</v>
      </c>
    </row>
    <row r="121" spans="1:37" s="29" customFormat="1" ht="31.5" x14ac:dyDescent="0.25">
      <c r="A121" s="113">
        <f t="shared" si="18"/>
        <v>88</v>
      </c>
      <c r="B121" s="58" t="s">
        <v>567</v>
      </c>
      <c r="C121" s="32">
        <v>0.130807956</v>
      </c>
      <c r="D121" s="32">
        <v>0</v>
      </c>
      <c r="E121" s="32">
        <v>2.6161591200000001E-2</v>
      </c>
      <c r="F121" s="32">
        <v>7.8484773600000002E-2</v>
      </c>
      <c r="G121" s="32">
        <v>2.6161591200000001E-2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-0.130807956</v>
      </c>
      <c r="N121" s="32">
        <v>0</v>
      </c>
      <c r="O121" s="32">
        <v>-2.6161591200000001E-2</v>
      </c>
      <c r="P121" s="32">
        <v>-7.8484773600000002E-2</v>
      </c>
      <c r="Q121" s="32">
        <v>-2.6161591200000001E-2</v>
      </c>
      <c r="R121" s="32">
        <v>0</v>
      </c>
      <c r="S121" s="32">
        <v>0</v>
      </c>
      <c r="T121" s="32">
        <v>0</v>
      </c>
      <c r="U121" s="32">
        <v>0</v>
      </c>
      <c r="V121" s="32">
        <v>0</v>
      </c>
      <c r="W121" s="57"/>
      <c r="X121" s="57"/>
      <c r="Y121" s="57"/>
      <c r="Z121" s="57"/>
      <c r="AA121" s="113">
        <v>1963</v>
      </c>
      <c r="AB121" s="113">
        <v>25</v>
      </c>
      <c r="AC121" s="57" t="s">
        <v>1302</v>
      </c>
      <c r="AD121" s="113">
        <v>12.6</v>
      </c>
      <c r="AE121" s="113">
        <v>0</v>
      </c>
      <c r="AF121" s="113">
        <v>0</v>
      </c>
      <c r="AG121" s="113">
        <v>0</v>
      </c>
      <c r="AH121" s="113">
        <v>0</v>
      </c>
      <c r="AI121" s="113">
        <v>0</v>
      </c>
      <c r="AJ121" s="113">
        <v>0</v>
      </c>
      <c r="AK121" s="57" t="s">
        <v>240</v>
      </c>
    </row>
    <row r="122" spans="1:37" s="29" customFormat="1" ht="31.5" x14ac:dyDescent="0.25">
      <c r="A122" s="113">
        <f t="shared" si="18"/>
        <v>89</v>
      </c>
      <c r="B122" s="58" t="s">
        <v>568</v>
      </c>
      <c r="C122" s="32">
        <v>0</v>
      </c>
      <c r="D122" s="32">
        <v>0</v>
      </c>
      <c r="E122" s="32">
        <v>0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2">
        <v>0</v>
      </c>
      <c r="V122" s="32">
        <v>0</v>
      </c>
      <c r="W122" s="57"/>
      <c r="X122" s="57"/>
      <c r="Y122" s="57"/>
      <c r="Z122" s="57"/>
      <c r="AA122" s="113">
        <v>1986</v>
      </c>
      <c r="AB122" s="113">
        <v>25</v>
      </c>
      <c r="AC122" s="57" t="s">
        <v>1303</v>
      </c>
      <c r="AD122" s="113">
        <v>16</v>
      </c>
      <c r="AE122" s="113">
        <v>0</v>
      </c>
      <c r="AF122" s="113">
        <v>0</v>
      </c>
      <c r="AG122" s="113">
        <v>0</v>
      </c>
      <c r="AH122" s="113">
        <v>0</v>
      </c>
      <c r="AI122" s="113">
        <v>0</v>
      </c>
      <c r="AJ122" s="113">
        <v>0</v>
      </c>
      <c r="AK122" s="57" t="s">
        <v>240</v>
      </c>
    </row>
    <row r="123" spans="1:37" s="29" customFormat="1" ht="31.5" x14ac:dyDescent="0.25">
      <c r="A123" s="113">
        <f t="shared" si="18"/>
        <v>90</v>
      </c>
      <c r="B123" s="58" t="s">
        <v>569</v>
      </c>
      <c r="C123" s="32">
        <v>0</v>
      </c>
      <c r="D123" s="32">
        <v>0</v>
      </c>
      <c r="E123" s="32">
        <v>0</v>
      </c>
      <c r="F123" s="32">
        <v>0</v>
      </c>
      <c r="G123" s="32">
        <v>0</v>
      </c>
      <c r="H123" s="32">
        <v>0.37314002000000002</v>
      </c>
      <c r="I123" s="32">
        <v>0</v>
      </c>
      <c r="J123" s="32">
        <v>0</v>
      </c>
      <c r="K123" s="32">
        <v>0</v>
      </c>
      <c r="L123" s="32">
        <v>0.37314002000000002</v>
      </c>
      <c r="M123" s="32">
        <v>0.37314002000000002</v>
      </c>
      <c r="N123" s="32">
        <v>0</v>
      </c>
      <c r="O123" s="32">
        <v>0</v>
      </c>
      <c r="P123" s="32">
        <v>0</v>
      </c>
      <c r="Q123" s="32">
        <v>0.37314002000000002</v>
      </c>
      <c r="R123" s="32">
        <v>0.37314002000000002</v>
      </c>
      <c r="S123" s="32">
        <v>0</v>
      </c>
      <c r="T123" s="32">
        <v>0</v>
      </c>
      <c r="U123" s="32">
        <v>0</v>
      </c>
      <c r="V123" s="32">
        <v>0.37314002000000002</v>
      </c>
      <c r="W123" s="57"/>
      <c r="X123" s="57"/>
      <c r="Y123" s="57"/>
      <c r="Z123" s="57"/>
      <c r="AA123" s="113">
        <v>1970</v>
      </c>
      <c r="AB123" s="113">
        <v>25</v>
      </c>
      <c r="AC123" s="57" t="s">
        <v>1304</v>
      </c>
      <c r="AD123" s="113">
        <v>26</v>
      </c>
      <c r="AE123" s="113">
        <v>0</v>
      </c>
      <c r="AF123" s="113">
        <v>0</v>
      </c>
      <c r="AG123" s="113">
        <v>0</v>
      </c>
      <c r="AH123" s="113">
        <v>0</v>
      </c>
      <c r="AI123" s="113">
        <v>0</v>
      </c>
      <c r="AJ123" s="113">
        <v>0</v>
      </c>
      <c r="AK123" s="57" t="s">
        <v>240</v>
      </c>
    </row>
    <row r="124" spans="1:37" s="29" customFormat="1" ht="31.5" x14ac:dyDescent="0.25">
      <c r="A124" s="113">
        <f t="shared" si="18"/>
        <v>91</v>
      </c>
      <c r="B124" s="58" t="s">
        <v>570</v>
      </c>
      <c r="C124" s="32">
        <v>0</v>
      </c>
      <c r="D124" s="32">
        <v>0</v>
      </c>
      <c r="E124" s="32">
        <v>0</v>
      </c>
      <c r="F124" s="32">
        <v>0</v>
      </c>
      <c r="G124" s="32">
        <v>0</v>
      </c>
      <c r="H124" s="32">
        <v>0.473014188</v>
      </c>
      <c r="I124" s="32">
        <v>0</v>
      </c>
      <c r="J124" s="32">
        <v>0</v>
      </c>
      <c r="K124" s="32">
        <v>0</v>
      </c>
      <c r="L124" s="32">
        <v>0.473014188</v>
      </c>
      <c r="M124" s="32">
        <v>0.473014188</v>
      </c>
      <c r="N124" s="32">
        <v>0</v>
      </c>
      <c r="O124" s="32">
        <v>0</v>
      </c>
      <c r="P124" s="32">
        <v>0</v>
      </c>
      <c r="Q124" s="32">
        <v>0.473014188</v>
      </c>
      <c r="R124" s="32">
        <v>0.47302083</v>
      </c>
      <c r="S124" s="32">
        <v>0</v>
      </c>
      <c r="T124" s="32">
        <v>0</v>
      </c>
      <c r="U124" s="32">
        <v>0</v>
      </c>
      <c r="V124" s="32">
        <v>0.47302083</v>
      </c>
      <c r="W124" s="57"/>
      <c r="X124" s="57"/>
      <c r="Y124" s="57"/>
      <c r="Z124" s="57"/>
      <c r="AA124" s="113">
        <v>1960</v>
      </c>
      <c r="AB124" s="113">
        <v>25</v>
      </c>
      <c r="AC124" s="57" t="s">
        <v>1302</v>
      </c>
      <c r="AD124" s="113">
        <v>12.6</v>
      </c>
      <c r="AE124" s="113">
        <v>0</v>
      </c>
      <c r="AF124" s="113">
        <v>0</v>
      </c>
      <c r="AG124" s="113">
        <v>0</v>
      </c>
      <c r="AH124" s="113">
        <v>0</v>
      </c>
      <c r="AI124" s="113">
        <v>0</v>
      </c>
      <c r="AJ124" s="113">
        <v>0</v>
      </c>
      <c r="AK124" s="57" t="s">
        <v>240</v>
      </c>
    </row>
    <row r="125" spans="1:37" s="29" customFormat="1" ht="31.5" x14ac:dyDescent="0.25">
      <c r="A125" s="113">
        <f t="shared" si="18"/>
        <v>92</v>
      </c>
      <c r="B125" s="58" t="s">
        <v>571</v>
      </c>
      <c r="C125" s="32">
        <v>0</v>
      </c>
      <c r="D125" s="32">
        <v>0</v>
      </c>
      <c r="E125" s="32">
        <v>0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2">
        <v>0</v>
      </c>
      <c r="V125" s="32">
        <v>0</v>
      </c>
      <c r="W125" s="57"/>
      <c r="X125" s="57"/>
      <c r="Y125" s="57"/>
      <c r="Z125" s="57"/>
      <c r="AA125" s="113">
        <v>1956</v>
      </c>
      <c r="AB125" s="113">
        <v>25</v>
      </c>
      <c r="AC125" s="57" t="s">
        <v>1305</v>
      </c>
      <c r="AD125" s="113">
        <v>22</v>
      </c>
      <c r="AE125" s="113">
        <v>0</v>
      </c>
      <c r="AF125" s="113">
        <v>0</v>
      </c>
      <c r="AG125" s="113">
        <v>0</v>
      </c>
      <c r="AH125" s="113">
        <v>0</v>
      </c>
      <c r="AI125" s="113">
        <v>0</v>
      </c>
      <c r="AJ125" s="113">
        <v>0</v>
      </c>
      <c r="AK125" s="57" t="s">
        <v>240</v>
      </c>
    </row>
    <row r="126" spans="1:37" s="29" customFormat="1" ht="31.5" x14ac:dyDescent="0.25">
      <c r="A126" s="113">
        <f t="shared" si="18"/>
        <v>93</v>
      </c>
      <c r="B126" s="58" t="s">
        <v>572</v>
      </c>
      <c r="C126" s="32">
        <v>0</v>
      </c>
      <c r="D126" s="32">
        <v>0</v>
      </c>
      <c r="E126" s="32">
        <v>0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57"/>
      <c r="X126" s="57"/>
      <c r="Y126" s="57"/>
      <c r="Z126" s="57"/>
      <c r="AA126" s="113">
        <v>1968</v>
      </c>
      <c r="AB126" s="113">
        <v>25</v>
      </c>
      <c r="AC126" s="57" t="s">
        <v>1306</v>
      </c>
      <c r="AD126" s="113">
        <v>50</v>
      </c>
      <c r="AE126" s="113">
        <v>0</v>
      </c>
      <c r="AF126" s="113">
        <v>0</v>
      </c>
      <c r="AG126" s="113">
        <v>0</v>
      </c>
      <c r="AH126" s="113">
        <v>0</v>
      </c>
      <c r="AI126" s="113">
        <v>0</v>
      </c>
      <c r="AJ126" s="113">
        <v>0</v>
      </c>
      <c r="AK126" s="57" t="s">
        <v>240</v>
      </c>
    </row>
    <row r="127" spans="1:37" s="29" customFormat="1" ht="31.5" x14ac:dyDescent="0.25">
      <c r="A127" s="113">
        <f t="shared" si="18"/>
        <v>94</v>
      </c>
      <c r="B127" s="58" t="s">
        <v>573</v>
      </c>
      <c r="C127" s="32">
        <v>0</v>
      </c>
      <c r="D127" s="32">
        <v>0</v>
      </c>
      <c r="E127" s="32">
        <v>0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  <c r="R127" s="32">
        <v>0</v>
      </c>
      <c r="S127" s="32">
        <v>0</v>
      </c>
      <c r="T127" s="32">
        <v>0</v>
      </c>
      <c r="U127" s="32">
        <v>0</v>
      </c>
      <c r="V127" s="32">
        <v>0</v>
      </c>
      <c r="W127" s="57"/>
      <c r="X127" s="57"/>
      <c r="Y127" s="57"/>
      <c r="Z127" s="57"/>
      <c r="AA127" s="113">
        <v>1969</v>
      </c>
      <c r="AB127" s="113">
        <v>25</v>
      </c>
      <c r="AC127" s="57" t="s">
        <v>1306</v>
      </c>
      <c r="AD127" s="113">
        <v>32</v>
      </c>
      <c r="AE127" s="113">
        <v>0</v>
      </c>
      <c r="AF127" s="113">
        <v>0</v>
      </c>
      <c r="AG127" s="113">
        <v>0</v>
      </c>
      <c r="AH127" s="113">
        <v>0</v>
      </c>
      <c r="AI127" s="113">
        <v>0</v>
      </c>
      <c r="AJ127" s="113">
        <v>0</v>
      </c>
      <c r="AK127" s="57" t="s">
        <v>240</v>
      </c>
    </row>
    <row r="128" spans="1:37" s="29" customFormat="1" ht="31.5" x14ac:dyDescent="0.25">
      <c r="A128" s="113">
        <f t="shared" si="18"/>
        <v>95</v>
      </c>
      <c r="B128" s="58" t="s">
        <v>574</v>
      </c>
      <c r="C128" s="32">
        <v>0</v>
      </c>
      <c r="D128" s="32">
        <v>0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32">
        <v>0</v>
      </c>
      <c r="W128" s="57"/>
      <c r="X128" s="57"/>
      <c r="Y128" s="57"/>
      <c r="Z128" s="57"/>
      <c r="AA128" s="113">
        <v>1958</v>
      </c>
      <c r="AB128" s="113">
        <v>25</v>
      </c>
      <c r="AC128" s="57" t="s">
        <v>1299</v>
      </c>
      <c r="AD128" s="113">
        <v>22</v>
      </c>
      <c r="AE128" s="113">
        <v>0</v>
      </c>
      <c r="AF128" s="113">
        <v>0</v>
      </c>
      <c r="AG128" s="113">
        <v>0</v>
      </c>
      <c r="AH128" s="113">
        <v>0</v>
      </c>
      <c r="AI128" s="113">
        <v>0</v>
      </c>
      <c r="AJ128" s="113">
        <v>0</v>
      </c>
      <c r="AK128" s="57" t="s">
        <v>240</v>
      </c>
    </row>
    <row r="129" spans="1:37" s="29" customFormat="1" ht="31.5" x14ac:dyDescent="0.25">
      <c r="A129" s="113">
        <f t="shared" si="18"/>
        <v>96</v>
      </c>
      <c r="B129" s="58" t="s">
        <v>575</v>
      </c>
      <c r="C129" s="32">
        <v>0</v>
      </c>
      <c r="D129" s="32">
        <v>0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57"/>
      <c r="X129" s="57"/>
      <c r="Y129" s="57"/>
      <c r="Z129" s="57"/>
      <c r="AA129" s="113">
        <v>1962</v>
      </c>
      <c r="AB129" s="113">
        <v>25</v>
      </c>
      <c r="AC129" s="57" t="s">
        <v>1304</v>
      </c>
      <c r="AD129" s="113">
        <v>50</v>
      </c>
      <c r="AE129" s="113">
        <v>0</v>
      </c>
      <c r="AF129" s="113">
        <v>0</v>
      </c>
      <c r="AG129" s="113">
        <v>0</v>
      </c>
      <c r="AH129" s="113">
        <v>0</v>
      </c>
      <c r="AI129" s="113">
        <v>0</v>
      </c>
      <c r="AJ129" s="113">
        <v>0</v>
      </c>
      <c r="AK129" s="57" t="s">
        <v>240</v>
      </c>
    </row>
    <row r="130" spans="1:37" s="29" customFormat="1" ht="47.25" x14ac:dyDescent="0.25">
      <c r="A130" s="113">
        <f t="shared" si="18"/>
        <v>97</v>
      </c>
      <c r="B130" s="58" t="s">
        <v>576</v>
      </c>
      <c r="C130" s="32">
        <v>0</v>
      </c>
      <c r="D130" s="32">
        <v>0</v>
      </c>
      <c r="E130" s="32">
        <v>0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2">
        <v>0</v>
      </c>
      <c r="V130" s="32">
        <v>0</v>
      </c>
      <c r="W130" s="57"/>
      <c r="X130" s="57"/>
      <c r="Y130" s="57"/>
      <c r="Z130" s="57"/>
      <c r="AA130" s="113">
        <v>1957</v>
      </c>
      <c r="AB130" s="113">
        <v>25</v>
      </c>
      <c r="AC130" s="57" t="s">
        <v>1300</v>
      </c>
      <c r="AD130" s="113">
        <v>65</v>
      </c>
      <c r="AE130" s="113">
        <v>0</v>
      </c>
      <c r="AF130" s="113">
        <v>0</v>
      </c>
      <c r="AG130" s="113">
        <v>0</v>
      </c>
      <c r="AH130" s="113">
        <v>0</v>
      </c>
      <c r="AI130" s="113">
        <v>0</v>
      </c>
      <c r="AJ130" s="113">
        <v>0</v>
      </c>
      <c r="AK130" s="57" t="s">
        <v>240</v>
      </c>
    </row>
    <row r="131" spans="1:37" s="29" customFormat="1" ht="31.5" x14ac:dyDescent="0.25">
      <c r="A131" s="113">
        <f t="shared" si="18"/>
        <v>98</v>
      </c>
      <c r="B131" s="58" t="s">
        <v>577</v>
      </c>
      <c r="C131" s="32">
        <v>0</v>
      </c>
      <c r="D131" s="32">
        <v>0</v>
      </c>
      <c r="E131" s="32">
        <v>0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2">
        <v>0</v>
      </c>
      <c r="V131" s="32">
        <v>0</v>
      </c>
      <c r="W131" s="57"/>
      <c r="X131" s="57"/>
      <c r="Y131" s="57"/>
      <c r="Z131" s="57"/>
      <c r="AA131" s="113">
        <v>1978</v>
      </c>
      <c r="AB131" s="113">
        <v>25</v>
      </c>
      <c r="AC131" s="57" t="s">
        <v>1307</v>
      </c>
      <c r="AD131" s="113">
        <v>72</v>
      </c>
      <c r="AE131" s="113">
        <v>0</v>
      </c>
      <c r="AF131" s="113">
        <v>0</v>
      </c>
      <c r="AG131" s="113">
        <v>0</v>
      </c>
      <c r="AH131" s="113">
        <v>0</v>
      </c>
      <c r="AI131" s="113">
        <v>0</v>
      </c>
      <c r="AJ131" s="113">
        <v>0</v>
      </c>
      <c r="AK131" s="57" t="s">
        <v>240</v>
      </c>
    </row>
    <row r="132" spans="1:37" s="29" customFormat="1" ht="63" x14ac:dyDescent="0.25">
      <c r="A132" s="113">
        <f t="shared" si="18"/>
        <v>99</v>
      </c>
      <c r="B132" s="58" t="s">
        <v>578</v>
      </c>
      <c r="C132" s="32">
        <v>38.860839999999996</v>
      </c>
      <c r="D132" s="32">
        <v>0</v>
      </c>
      <c r="E132" s="32">
        <v>10</v>
      </c>
      <c r="F132" s="32">
        <v>12.0832</v>
      </c>
      <c r="G132" s="32">
        <v>16.777639999999998</v>
      </c>
      <c r="H132" s="32">
        <v>27.830793610000001</v>
      </c>
      <c r="I132" s="32">
        <v>3.3999999399999998</v>
      </c>
      <c r="J132" s="32">
        <v>10</v>
      </c>
      <c r="K132" s="32">
        <v>12.0832</v>
      </c>
      <c r="L132" s="32">
        <v>2.3475936700000002</v>
      </c>
      <c r="M132" s="32">
        <v>-11.030046389999995</v>
      </c>
      <c r="N132" s="32">
        <v>3.3999999399999998</v>
      </c>
      <c r="O132" s="32">
        <v>0</v>
      </c>
      <c r="P132" s="32">
        <v>0</v>
      </c>
      <c r="Q132" s="32">
        <v>-14.430046329999998</v>
      </c>
      <c r="R132" s="32">
        <v>117.89513600999999</v>
      </c>
      <c r="S132" s="32">
        <v>0</v>
      </c>
      <c r="T132" s="32">
        <v>28.96498291</v>
      </c>
      <c r="U132" s="32">
        <v>83.986594760000003</v>
      </c>
      <c r="V132" s="32">
        <v>4.94355835</v>
      </c>
      <c r="W132" s="57"/>
      <c r="X132" s="57"/>
      <c r="Y132" s="57"/>
      <c r="Z132" s="57"/>
      <c r="AA132" s="113">
        <v>1979</v>
      </c>
      <c r="AB132" s="113">
        <v>25</v>
      </c>
      <c r="AC132" s="57" t="s">
        <v>1308</v>
      </c>
      <c r="AD132" s="113">
        <v>30</v>
      </c>
      <c r="AE132" s="113">
        <v>0</v>
      </c>
      <c r="AF132" s="113">
        <v>0</v>
      </c>
      <c r="AG132" s="113">
        <v>0</v>
      </c>
      <c r="AH132" s="113">
        <v>0</v>
      </c>
      <c r="AI132" s="113">
        <v>0</v>
      </c>
      <c r="AJ132" s="113">
        <v>0</v>
      </c>
      <c r="AK132" s="57" t="s">
        <v>240</v>
      </c>
    </row>
    <row r="133" spans="1:37" s="29" customFormat="1" ht="78.75" x14ac:dyDescent="0.25">
      <c r="A133" s="113">
        <f t="shared" si="18"/>
        <v>100</v>
      </c>
      <c r="B133" s="58" t="s">
        <v>579</v>
      </c>
      <c r="C133" s="32">
        <v>0</v>
      </c>
      <c r="D133" s="32">
        <v>0</v>
      </c>
      <c r="E133" s="32">
        <v>0</v>
      </c>
      <c r="F133" s="32">
        <v>0</v>
      </c>
      <c r="G133" s="32">
        <v>0</v>
      </c>
      <c r="H133" s="32">
        <v>3.0387617900000001</v>
      </c>
      <c r="I133" s="32">
        <v>0</v>
      </c>
      <c r="J133" s="32">
        <v>0.91162853699999991</v>
      </c>
      <c r="K133" s="32">
        <v>1.9751951635000002</v>
      </c>
      <c r="L133" s="32">
        <v>0.15193808950000001</v>
      </c>
      <c r="M133" s="32">
        <v>3.0387617900000001</v>
      </c>
      <c r="N133" s="32">
        <v>0</v>
      </c>
      <c r="O133" s="32">
        <v>0.91162853699999991</v>
      </c>
      <c r="P133" s="32">
        <v>1.9751951635000002</v>
      </c>
      <c r="Q133" s="32">
        <v>0.15193808950000001</v>
      </c>
      <c r="R133" s="32">
        <v>2.7654496499999999</v>
      </c>
      <c r="S133" s="32">
        <v>0</v>
      </c>
      <c r="T133" s="32">
        <v>0</v>
      </c>
      <c r="U133" s="32">
        <v>0</v>
      </c>
      <c r="V133" s="32">
        <v>2.7654496499999999</v>
      </c>
      <c r="W133" s="57"/>
      <c r="X133" s="57"/>
      <c r="Y133" s="57"/>
      <c r="Z133" s="57"/>
      <c r="AA133" s="113">
        <v>1968</v>
      </c>
      <c r="AB133" s="113">
        <v>25</v>
      </c>
      <c r="AC133" s="57" t="s">
        <v>1306</v>
      </c>
      <c r="AD133" s="113">
        <v>50</v>
      </c>
      <c r="AE133" s="113">
        <v>0</v>
      </c>
      <c r="AF133" s="113">
        <v>0</v>
      </c>
      <c r="AG133" s="113">
        <v>0</v>
      </c>
      <c r="AH133" s="113">
        <v>0</v>
      </c>
      <c r="AI133" s="113">
        <v>0</v>
      </c>
      <c r="AJ133" s="113">
        <v>0</v>
      </c>
      <c r="AK133" s="57" t="s">
        <v>240</v>
      </c>
    </row>
    <row r="134" spans="1:37" s="29" customFormat="1" ht="31.5" x14ac:dyDescent="0.25">
      <c r="A134" s="113">
        <f t="shared" si="18"/>
        <v>101</v>
      </c>
      <c r="B134" s="58" t="s">
        <v>580</v>
      </c>
      <c r="C134" s="32">
        <v>4.3294482845999998</v>
      </c>
      <c r="D134" s="32">
        <v>0</v>
      </c>
      <c r="E134" s="32">
        <v>0.86588965691999997</v>
      </c>
      <c r="F134" s="32">
        <v>2.5976689707599996</v>
      </c>
      <c r="G134" s="32">
        <v>0.86588965692000031</v>
      </c>
      <c r="H134" s="32">
        <v>0.77236731259999991</v>
      </c>
      <c r="I134" s="32">
        <v>0</v>
      </c>
      <c r="J134" s="32">
        <v>0.23171019378000002</v>
      </c>
      <c r="K134" s="32">
        <v>0.50203875318999991</v>
      </c>
      <c r="L134" s="32">
        <v>3.8618365629999998E-2</v>
      </c>
      <c r="M134" s="32">
        <v>-3.5570809719999996</v>
      </c>
      <c r="N134" s="32">
        <v>0</v>
      </c>
      <c r="O134" s="32">
        <v>-0.63417946313999995</v>
      </c>
      <c r="P134" s="32">
        <v>-2.0956302175699997</v>
      </c>
      <c r="Q134" s="32">
        <v>-0.82727129129000032</v>
      </c>
      <c r="R134" s="32">
        <v>0</v>
      </c>
      <c r="S134" s="32">
        <v>0</v>
      </c>
      <c r="T134" s="32">
        <v>0</v>
      </c>
      <c r="U134" s="32">
        <v>0</v>
      </c>
      <c r="V134" s="32">
        <v>0</v>
      </c>
      <c r="W134" s="57"/>
      <c r="X134" s="57"/>
      <c r="Y134" s="57"/>
      <c r="Z134" s="57"/>
      <c r="AA134" s="113">
        <v>1968</v>
      </c>
      <c r="AB134" s="113">
        <v>25</v>
      </c>
      <c r="AC134" s="57" t="s">
        <v>1306</v>
      </c>
      <c r="AD134" s="113">
        <v>50</v>
      </c>
      <c r="AE134" s="113">
        <v>0</v>
      </c>
      <c r="AF134" s="113">
        <v>0</v>
      </c>
      <c r="AG134" s="113">
        <v>0</v>
      </c>
      <c r="AH134" s="113">
        <v>0</v>
      </c>
      <c r="AI134" s="113">
        <v>0</v>
      </c>
      <c r="AJ134" s="113">
        <v>0</v>
      </c>
      <c r="AK134" s="57" t="s">
        <v>240</v>
      </c>
    </row>
    <row r="135" spans="1:37" s="29" customFormat="1" ht="47.25" x14ac:dyDescent="0.25">
      <c r="A135" s="113">
        <f t="shared" si="18"/>
        <v>102</v>
      </c>
      <c r="B135" s="58" t="s">
        <v>581</v>
      </c>
      <c r="C135" s="32">
        <v>0</v>
      </c>
      <c r="D135" s="32">
        <v>0</v>
      </c>
      <c r="E135" s="32">
        <v>0</v>
      </c>
      <c r="F135" s="32">
        <v>0</v>
      </c>
      <c r="G135" s="32">
        <v>0</v>
      </c>
      <c r="H135" s="32">
        <v>1.0620000000000001</v>
      </c>
      <c r="I135" s="32">
        <v>0</v>
      </c>
      <c r="J135" s="32">
        <v>0</v>
      </c>
      <c r="K135" s="32">
        <v>1.0620000000000001</v>
      </c>
      <c r="L135" s="32">
        <v>0</v>
      </c>
      <c r="M135" s="32">
        <v>1.0620000000000001</v>
      </c>
      <c r="N135" s="32">
        <v>0</v>
      </c>
      <c r="O135" s="32">
        <v>0</v>
      </c>
      <c r="P135" s="32">
        <v>1.0620000000000001</v>
      </c>
      <c r="Q135" s="32">
        <v>0</v>
      </c>
      <c r="R135" s="32">
        <v>0</v>
      </c>
      <c r="S135" s="32">
        <v>0</v>
      </c>
      <c r="T135" s="32">
        <v>0</v>
      </c>
      <c r="U135" s="32">
        <v>0</v>
      </c>
      <c r="V135" s="32">
        <v>0</v>
      </c>
      <c r="W135" s="57"/>
      <c r="X135" s="57"/>
      <c r="Y135" s="57"/>
      <c r="Z135" s="57"/>
      <c r="AA135" s="113">
        <v>1985</v>
      </c>
      <c r="AB135" s="113">
        <v>0</v>
      </c>
      <c r="AC135" s="57" t="s">
        <v>1309</v>
      </c>
      <c r="AD135" s="113" t="s">
        <v>1310</v>
      </c>
      <c r="AE135" s="113">
        <v>0</v>
      </c>
      <c r="AF135" s="113">
        <v>0</v>
      </c>
      <c r="AG135" s="113">
        <v>0</v>
      </c>
      <c r="AH135" s="113">
        <v>0</v>
      </c>
      <c r="AI135" s="113">
        <v>0</v>
      </c>
      <c r="AJ135" s="113">
        <v>0</v>
      </c>
      <c r="AK135" s="57" t="s">
        <v>241</v>
      </c>
    </row>
    <row r="136" spans="1:37" s="29" customFormat="1" ht="31.5" x14ac:dyDescent="0.25">
      <c r="A136" s="113">
        <f t="shared" si="18"/>
        <v>103</v>
      </c>
      <c r="B136" s="58" t="s">
        <v>582</v>
      </c>
      <c r="C136" s="32">
        <v>10.2468374</v>
      </c>
      <c r="D136" s="32">
        <v>0</v>
      </c>
      <c r="E136" s="32">
        <v>2.0493674800000004</v>
      </c>
      <c r="F136" s="32">
        <v>6.1481024399999997</v>
      </c>
      <c r="G136" s="32">
        <v>2.0493674799999999</v>
      </c>
      <c r="H136" s="32">
        <v>17.012493104000001</v>
      </c>
      <c r="I136" s="32">
        <v>0</v>
      </c>
      <c r="J136" s="32">
        <v>5.2738728622400011</v>
      </c>
      <c r="K136" s="32">
        <v>10.2074958624</v>
      </c>
      <c r="L136" s="32">
        <v>1.53112437936</v>
      </c>
      <c r="M136" s="32">
        <v>6.7656557040000003</v>
      </c>
      <c r="N136" s="32">
        <v>0</v>
      </c>
      <c r="O136" s="32">
        <v>3.2245053822400007</v>
      </c>
      <c r="P136" s="32">
        <v>4.0593934224000003</v>
      </c>
      <c r="Q136" s="32">
        <v>-0.5182431006399999</v>
      </c>
      <c r="R136" s="32">
        <v>23.461899729999999</v>
      </c>
      <c r="S136" s="32">
        <v>0</v>
      </c>
      <c r="T136" s="32">
        <v>18.226000469999999</v>
      </c>
      <c r="U136" s="32">
        <v>0</v>
      </c>
      <c r="V136" s="32">
        <v>5.2358992600000001</v>
      </c>
      <c r="W136" s="57"/>
      <c r="X136" s="57"/>
      <c r="Y136" s="57"/>
      <c r="Z136" s="57"/>
      <c r="AA136" s="113">
        <v>2015</v>
      </c>
      <c r="AB136" s="113">
        <v>25</v>
      </c>
      <c r="AC136" s="57" t="s">
        <v>1311</v>
      </c>
      <c r="AD136" s="113" t="s">
        <v>1312</v>
      </c>
      <c r="AE136" s="113">
        <v>0</v>
      </c>
      <c r="AF136" s="113">
        <v>0</v>
      </c>
      <c r="AG136" s="113">
        <v>0</v>
      </c>
      <c r="AH136" s="113">
        <v>0</v>
      </c>
      <c r="AI136" s="113">
        <v>0</v>
      </c>
      <c r="AJ136" s="113">
        <v>0</v>
      </c>
      <c r="AK136" s="57" t="s">
        <v>241</v>
      </c>
    </row>
    <row r="137" spans="1:37" s="29" customFormat="1" x14ac:dyDescent="0.25">
      <c r="A137" s="113">
        <f t="shared" si="18"/>
        <v>104</v>
      </c>
      <c r="B137" s="58" t="s">
        <v>496</v>
      </c>
      <c r="C137" s="32">
        <v>0</v>
      </c>
      <c r="D137" s="32">
        <v>0</v>
      </c>
      <c r="E137" s="32">
        <v>0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2">
        <v>0</v>
      </c>
      <c r="W137" s="57"/>
      <c r="X137" s="57"/>
      <c r="Y137" s="57"/>
      <c r="Z137" s="57"/>
      <c r="AA137" s="113">
        <v>2015</v>
      </c>
      <c r="AB137" s="113">
        <v>25</v>
      </c>
      <c r="AC137" s="57">
        <v>0</v>
      </c>
      <c r="AD137" s="113">
        <v>0</v>
      </c>
      <c r="AE137" s="113">
        <v>0</v>
      </c>
      <c r="AF137" s="113">
        <v>0</v>
      </c>
      <c r="AG137" s="113">
        <v>0</v>
      </c>
      <c r="AH137" s="113">
        <v>0</v>
      </c>
      <c r="AI137" s="113">
        <v>0</v>
      </c>
      <c r="AJ137" s="113" t="s">
        <v>1313</v>
      </c>
      <c r="AK137" s="57" t="s">
        <v>241</v>
      </c>
    </row>
    <row r="138" spans="1:37" s="29" customFormat="1" ht="47.25" x14ac:dyDescent="0.25">
      <c r="A138" s="113">
        <f t="shared" si="18"/>
        <v>105</v>
      </c>
      <c r="B138" s="58" t="s">
        <v>393</v>
      </c>
      <c r="C138" s="32">
        <v>0</v>
      </c>
      <c r="D138" s="32">
        <v>0</v>
      </c>
      <c r="E138" s="32">
        <v>0</v>
      </c>
      <c r="F138" s="32">
        <v>0</v>
      </c>
      <c r="G138" s="32">
        <v>0</v>
      </c>
      <c r="H138" s="32">
        <v>0.65178404519999955</v>
      </c>
      <c r="I138" s="32">
        <v>0</v>
      </c>
      <c r="J138" s="32">
        <v>0</v>
      </c>
      <c r="K138" s="32">
        <v>0</v>
      </c>
      <c r="L138" s="32">
        <v>0.65178404519999955</v>
      </c>
      <c r="M138" s="32">
        <v>0.65178404519999955</v>
      </c>
      <c r="N138" s="32">
        <v>0</v>
      </c>
      <c r="O138" s="32">
        <v>0</v>
      </c>
      <c r="P138" s="32">
        <v>0</v>
      </c>
      <c r="Q138" s="32">
        <v>0.65178404519999955</v>
      </c>
      <c r="R138" s="32">
        <v>0</v>
      </c>
      <c r="S138" s="32">
        <v>0</v>
      </c>
      <c r="T138" s="32">
        <v>0</v>
      </c>
      <c r="U138" s="32">
        <v>0</v>
      </c>
      <c r="V138" s="32">
        <v>0</v>
      </c>
      <c r="W138" s="57"/>
      <c r="X138" s="57"/>
      <c r="Y138" s="57"/>
      <c r="Z138" s="57"/>
      <c r="AA138" s="113">
        <v>0</v>
      </c>
      <c r="AB138" s="113">
        <v>0</v>
      </c>
      <c r="AC138" s="57">
        <v>0</v>
      </c>
      <c r="AD138" s="113">
        <v>0</v>
      </c>
      <c r="AE138" s="113">
        <v>0</v>
      </c>
      <c r="AF138" s="113">
        <v>0</v>
      </c>
      <c r="AG138" s="113">
        <v>0</v>
      </c>
      <c r="AH138" s="113">
        <v>0</v>
      </c>
      <c r="AI138" s="113">
        <v>0</v>
      </c>
      <c r="AJ138" s="113">
        <v>0</v>
      </c>
      <c r="AK138" s="57" t="s">
        <v>388</v>
      </c>
    </row>
    <row r="139" spans="1:37" s="29" customFormat="1" ht="47.25" x14ac:dyDescent="0.25">
      <c r="A139" s="113">
        <f t="shared" ref="A139:A202" si="19">A138+1</f>
        <v>106</v>
      </c>
      <c r="B139" s="58" t="s">
        <v>583</v>
      </c>
      <c r="C139" s="32">
        <v>7</v>
      </c>
      <c r="D139" s="32">
        <v>0</v>
      </c>
      <c r="E139" s="32">
        <v>1.9948809999999999</v>
      </c>
      <c r="F139" s="32">
        <v>4.5765509999999994</v>
      </c>
      <c r="G139" s="32">
        <v>0.42856800000000117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-7</v>
      </c>
      <c r="N139" s="32">
        <v>0</v>
      </c>
      <c r="O139" s="32">
        <v>-1.9948809999999999</v>
      </c>
      <c r="P139" s="32">
        <v>-4.5765509999999994</v>
      </c>
      <c r="Q139" s="32">
        <v>-0.42856800000000117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57"/>
      <c r="X139" s="57"/>
      <c r="Y139" s="57"/>
      <c r="Z139" s="57"/>
      <c r="AA139" s="113">
        <v>2015</v>
      </c>
      <c r="AB139" s="113">
        <v>25</v>
      </c>
      <c r="AC139" s="57" t="s">
        <v>1314</v>
      </c>
      <c r="AD139" s="113">
        <v>16.3</v>
      </c>
      <c r="AE139" s="113">
        <v>0</v>
      </c>
      <c r="AF139" s="113">
        <v>0</v>
      </c>
      <c r="AG139" s="113">
        <v>0</v>
      </c>
      <c r="AH139" s="113">
        <v>0</v>
      </c>
      <c r="AI139" s="113">
        <v>0</v>
      </c>
      <c r="AJ139" s="113">
        <v>0</v>
      </c>
      <c r="AK139" s="57" t="s">
        <v>237</v>
      </c>
    </row>
    <row r="140" spans="1:37" s="29" customFormat="1" ht="47.25" x14ac:dyDescent="0.25">
      <c r="A140" s="113">
        <f t="shared" si="19"/>
        <v>107</v>
      </c>
      <c r="B140" s="58" t="s">
        <v>584</v>
      </c>
      <c r="C140" s="32">
        <v>0</v>
      </c>
      <c r="D140" s="32">
        <v>0</v>
      </c>
      <c r="E140" s="32">
        <v>0</v>
      </c>
      <c r="F140" s="32">
        <v>0</v>
      </c>
      <c r="G140" s="32">
        <v>0</v>
      </c>
      <c r="H140" s="32">
        <v>0.15111207879999999</v>
      </c>
      <c r="I140" s="32">
        <v>0</v>
      </c>
      <c r="J140" s="32">
        <v>3.7777499999999999E-2</v>
      </c>
      <c r="K140" s="32">
        <v>0.105777</v>
      </c>
      <c r="L140" s="32">
        <v>7.5555000000000067E-3</v>
      </c>
      <c r="M140" s="32">
        <v>0.15111207879999999</v>
      </c>
      <c r="N140" s="32">
        <v>0</v>
      </c>
      <c r="O140" s="32">
        <v>3.7777499999999999E-2</v>
      </c>
      <c r="P140" s="32">
        <v>0.105777</v>
      </c>
      <c r="Q140" s="32">
        <v>7.5555000000000067E-3</v>
      </c>
      <c r="R140" s="32">
        <v>0.12825331000000001</v>
      </c>
      <c r="S140" s="32">
        <v>0</v>
      </c>
      <c r="T140" s="32">
        <v>3.2063327499999995E-2</v>
      </c>
      <c r="U140" s="32">
        <v>8.9777316999999981E-2</v>
      </c>
      <c r="V140" s="32">
        <v>6.4126655000000116E-3</v>
      </c>
      <c r="W140" s="57"/>
      <c r="X140" s="57"/>
      <c r="Y140" s="57"/>
      <c r="Z140" s="57"/>
      <c r="AA140" s="113">
        <v>2016</v>
      </c>
      <c r="AB140" s="113">
        <v>25</v>
      </c>
      <c r="AC140" s="57" t="s">
        <v>1315</v>
      </c>
      <c r="AD140" s="113">
        <v>4.0999999999999996</v>
      </c>
      <c r="AE140" s="113">
        <v>0</v>
      </c>
      <c r="AF140" s="113">
        <v>0</v>
      </c>
      <c r="AG140" s="113">
        <v>0</v>
      </c>
      <c r="AH140" s="113">
        <v>0</v>
      </c>
      <c r="AI140" s="113">
        <v>0</v>
      </c>
      <c r="AJ140" s="113">
        <v>0</v>
      </c>
      <c r="AK140" s="57" t="s">
        <v>237</v>
      </c>
    </row>
    <row r="141" spans="1:37" s="29" customFormat="1" ht="31.5" x14ac:dyDescent="0.25">
      <c r="A141" s="113">
        <f t="shared" si="19"/>
        <v>108</v>
      </c>
      <c r="B141" s="58" t="s">
        <v>585</v>
      </c>
      <c r="C141" s="32">
        <v>0</v>
      </c>
      <c r="D141" s="32">
        <v>0</v>
      </c>
      <c r="E141" s="32">
        <v>0</v>
      </c>
      <c r="F141" s="32">
        <v>0</v>
      </c>
      <c r="G141" s="32">
        <v>0</v>
      </c>
      <c r="H141" s="32">
        <v>7.2883344599999997E-2</v>
      </c>
      <c r="I141" s="32">
        <v>0</v>
      </c>
      <c r="J141" s="32">
        <v>1.822E-2</v>
      </c>
      <c r="K141" s="32">
        <v>5.1015999999999999E-2</v>
      </c>
      <c r="L141" s="32">
        <v>3.6440000000000014E-3</v>
      </c>
      <c r="M141" s="32">
        <v>7.2883344599999997E-2</v>
      </c>
      <c r="N141" s="32">
        <v>0</v>
      </c>
      <c r="O141" s="32">
        <v>1.822E-2</v>
      </c>
      <c r="P141" s="32">
        <v>5.1015999999999999E-2</v>
      </c>
      <c r="Q141" s="32">
        <v>3.6440000000000014E-3</v>
      </c>
      <c r="R141" s="32">
        <v>6.1858259999999998E-2</v>
      </c>
      <c r="S141" s="32">
        <v>0</v>
      </c>
      <c r="T141" s="32">
        <v>1.5464565E-2</v>
      </c>
      <c r="U141" s="32">
        <v>4.3300781999999996E-2</v>
      </c>
      <c r="V141" s="32">
        <v>3.0929130000000027E-3</v>
      </c>
      <c r="W141" s="57"/>
      <c r="X141" s="57"/>
      <c r="Y141" s="57"/>
      <c r="Z141" s="57"/>
      <c r="AA141" s="113">
        <v>2016</v>
      </c>
      <c r="AB141" s="113">
        <v>25</v>
      </c>
      <c r="AC141" s="57" t="s">
        <v>1316</v>
      </c>
      <c r="AD141" s="113">
        <v>6.5</v>
      </c>
      <c r="AE141" s="113">
        <v>0</v>
      </c>
      <c r="AF141" s="113">
        <v>0</v>
      </c>
      <c r="AG141" s="113">
        <v>0</v>
      </c>
      <c r="AH141" s="113">
        <v>0</v>
      </c>
      <c r="AI141" s="113">
        <v>0</v>
      </c>
      <c r="AJ141" s="113">
        <v>0</v>
      </c>
      <c r="AK141" s="57" t="s">
        <v>237</v>
      </c>
    </row>
    <row r="142" spans="1:37" s="29" customFormat="1" ht="31.5" x14ac:dyDescent="0.25">
      <c r="A142" s="113">
        <f t="shared" si="19"/>
        <v>109</v>
      </c>
      <c r="B142" s="58" t="s">
        <v>315</v>
      </c>
      <c r="C142" s="32">
        <v>17.9030001629</v>
      </c>
      <c r="D142" s="32">
        <v>0</v>
      </c>
      <c r="E142" s="32">
        <v>3.58060003258</v>
      </c>
      <c r="F142" s="32">
        <v>10.741800097739999</v>
      </c>
      <c r="G142" s="32">
        <v>3.5806000325800014</v>
      </c>
      <c r="H142" s="32">
        <v>17.903278000499999</v>
      </c>
      <c r="I142" s="32">
        <v>0</v>
      </c>
      <c r="J142" s="32">
        <v>3.5806556001000001</v>
      </c>
      <c r="K142" s="32">
        <v>10.741966800299998</v>
      </c>
      <c r="L142" s="32">
        <v>3.5806556001000001</v>
      </c>
      <c r="M142" s="32">
        <v>2.7783759999877589E-4</v>
      </c>
      <c r="N142" s="32">
        <v>0</v>
      </c>
      <c r="O142" s="32">
        <v>5.5567520000021631E-5</v>
      </c>
      <c r="P142" s="32">
        <v>1.667025599996208E-4</v>
      </c>
      <c r="Q142" s="32">
        <v>5.5567519998689363E-5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57"/>
      <c r="X142" s="57"/>
      <c r="Y142" s="57"/>
      <c r="Z142" s="57"/>
      <c r="AA142" s="113">
        <v>2014</v>
      </c>
      <c r="AB142" s="113">
        <v>25</v>
      </c>
      <c r="AC142" s="57" t="s">
        <v>1317</v>
      </c>
      <c r="AD142" s="113">
        <v>10</v>
      </c>
      <c r="AE142" s="113">
        <v>0</v>
      </c>
      <c r="AF142" s="113">
        <v>0</v>
      </c>
      <c r="AG142" s="113">
        <v>0</v>
      </c>
      <c r="AH142" s="113">
        <v>0</v>
      </c>
      <c r="AI142" s="113">
        <v>0</v>
      </c>
      <c r="AJ142" s="113">
        <v>0</v>
      </c>
      <c r="AK142" s="57" t="s">
        <v>238</v>
      </c>
    </row>
    <row r="143" spans="1:37" s="29" customFormat="1" ht="47.25" x14ac:dyDescent="0.25">
      <c r="A143" s="113">
        <f t="shared" si="19"/>
        <v>110</v>
      </c>
      <c r="B143" s="58" t="s">
        <v>316</v>
      </c>
      <c r="C143" s="32">
        <v>7.5709999999999997</v>
      </c>
      <c r="D143" s="32">
        <v>0</v>
      </c>
      <c r="E143" s="32">
        <v>1.5142</v>
      </c>
      <c r="F143" s="32">
        <v>4.5425999999999993</v>
      </c>
      <c r="G143" s="32">
        <v>1.5142000000000007</v>
      </c>
      <c r="H143" s="32">
        <v>7.5713313099999997</v>
      </c>
      <c r="I143" s="32">
        <v>0</v>
      </c>
      <c r="J143" s="32">
        <v>1.514266262</v>
      </c>
      <c r="K143" s="32">
        <v>4.5427987859999996</v>
      </c>
      <c r="L143" s="32">
        <v>1.5142662620000005</v>
      </c>
      <c r="M143" s="32">
        <v>3.3130999999997357E-4</v>
      </c>
      <c r="N143" s="32">
        <v>0</v>
      </c>
      <c r="O143" s="32">
        <v>6.6262000000039123E-5</v>
      </c>
      <c r="P143" s="32">
        <v>1.9878600000033941E-4</v>
      </c>
      <c r="Q143" s="32">
        <v>6.6261999999817078E-5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57"/>
      <c r="X143" s="57"/>
      <c r="Y143" s="57"/>
      <c r="Z143" s="57"/>
      <c r="AA143" s="113">
        <v>2014</v>
      </c>
      <c r="AB143" s="113">
        <v>25</v>
      </c>
      <c r="AC143" s="57" t="s">
        <v>1318</v>
      </c>
      <c r="AD143" s="113">
        <v>6.3</v>
      </c>
      <c r="AE143" s="113">
        <v>0</v>
      </c>
      <c r="AF143" s="113">
        <v>0</v>
      </c>
      <c r="AG143" s="113">
        <v>0</v>
      </c>
      <c r="AH143" s="113">
        <v>0</v>
      </c>
      <c r="AI143" s="113">
        <v>0</v>
      </c>
      <c r="AJ143" s="113">
        <v>0</v>
      </c>
      <c r="AK143" s="57" t="s">
        <v>238</v>
      </c>
    </row>
    <row r="144" spans="1:37" s="29" customFormat="1" ht="47.25" x14ac:dyDescent="0.25">
      <c r="A144" s="113">
        <f t="shared" si="19"/>
        <v>111</v>
      </c>
      <c r="B144" s="58" t="s">
        <v>586</v>
      </c>
      <c r="C144" s="32">
        <v>24.875506039999994</v>
      </c>
      <c r="D144" s="32">
        <v>0</v>
      </c>
      <c r="E144" s="32">
        <v>4.975101207999999</v>
      </c>
      <c r="F144" s="32">
        <v>14.925303623999996</v>
      </c>
      <c r="G144" s="32">
        <v>4.9751012079999999</v>
      </c>
      <c r="H144" s="32">
        <v>36.729449110000004</v>
      </c>
      <c r="I144" s="32">
        <v>0</v>
      </c>
      <c r="J144" s="32">
        <v>11.018834732999998</v>
      </c>
      <c r="K144" s="32">
        <v>23.874141921500005</v>
      </c>
      <c r="L144" s="32">
        <v>1.8364724555000003</v>
      </c>
      <c r="M144" s="32">
        <v>11.85394307000001</v>
      </c>
      <c r="N144" s="32">
        <v>0</v>
      </c>
      <c r="O144" s="32">
        <v>6.0437335249999995</v>
      </c>
      <c r="P144" s="32">
        <v>8.9488382975000089</v>
      </c>
      <c r="Q144" s="32">
        <v>-3.1386287524999998</v>
      </c>
      <c r="R144" s="32">
        <v>5.2578656400000003</v>
      </c>
      <c r="S144" s="32">
        <v>0</v>
      </c>
      <c r="T144" s="32">
        <v>0</v>
      </c>
      <c r="U144" s="32">
        <v>0</v>
      </c>
      <c r="V144" s="32">
        <v>5.2578656400000003</v>
      </c>
      <c r="W144" s="57"/>
      <c r="X144" s="57"/>
      <c r="Y144" s="57"/>
      <c r="Z144" s="57"/>
      <c r="AA144" s="113">
        <v>2015</v>
      </c>
      <c r="AB144" s="113">
        <v>25</v>
      </c>
      <c r="AC144" s="57" t="s">
        <v>1319</v>
      </c>
      <c r="AD144" s="113" t="s">
        <v>1320</v>
      </c>
      <c r="AE144" s="113">
        <v>0</v>
      </c>
      <c r="AF144" s="113">
        <v>0</v>
      </c>
      <c r="AG144" s="113">
        <v>0</v>
      </c>
      <c r="AH144" s="113">
        <v>0</v>
      </c>
      <c r="AI144" s="113">
        <v>0</v>
      </c>
      <c r="AJ144" s="113">
        <v>0</v>
      </c>
      <c r="AK144" s="57" t="s">
        <v>241</v>
      </c>
    </row>
    <row r="145" spans="1:37" s="29" customFormat="1" ht="31.5" x14ac:dyDescent="0.25">
      <c r="A145" s="113">
        <f t="shared" si="19"/>
        <v>112</v>
      </c>
      <c r="B145" s="58" t="s">
        <v>390</v>
      </c>
      <c r="C145" s="32">
        <v>4.5363006667999999</v>
      </c>
      <c r="D145" s="32">
        <v>0</v>
      </c>
      <c r="E145" s="32">
        <v>0</v>
      </c>
      <c r="F145" s="32">
        <v>4.3094856334599996</v>
      </c>
      <c r="G145" s="32">
        <v>0.22681503334</v>
      </c>
      <c r="H145" s="32">
        <v>2.3555206904999997</v>
      </c>
      <c r="I145" s="32">
        <v>0</v>
      </c>
      <c r="J145" s="32">
        <v>0.70665620714999988</v>
      </c>
      <c r="K145" s="32">
        <v>1.5310884488249998</v>
      </c>
      <c r="L145" s="32">
        <v>0.11777603452499999</v>
      </c>
      <c r="M145" s="32">
        <v>-2.1807799763000002</v>
      </c>
      <c r="N145" s="32">
        <v>0</v>
      </c>
      <c r="O145" s="32">
        <v>0.70665620714999988</v>
      </c>
      <c r="P145" s="32">
        <v>-2.7783971846349997</v>
      </c>
      <c r="Q145" s="32">
        <v>-0.10903899881500001</v>
      </c>
      <c r="R145" s="32">
        <v>0</v>
      </c>
      <c r="S145" s="32">
        <v>0</v>
      </c>
      <c r="T145" s="32">
        <v>0</v>
      </c>
      <c r="U145" s="32">
        <v>0</v>
      </c>
      <c r="V145" s="32">
        <v>0</v>
      </c>
      <c r="W145" s="57"/>
      <c r="X145" s="57"/>
      <c r="Y145" s="57"/>
      <c r="Z145" s="57"/>
      <c r="AA145" s="113">
        <v>2014</v>
      </c>
      <c r="AB145" s="113">
        <v>25</v>
      </c>
      <c r="AC145" s="57">
        <v>0</v>
      </c>
      <c r="AD145" s="113">
        <v>6.3</v>
      </c>
      <c r="AE145" s="113">
        <v>0</v>
      </c>
      <c r="AF145" s="113">
        <v>0</v>
      </c>
      <c r="AG145" s="113">
        <v>0</v>
      </c>
      <c r="AH145" s="113">
        <v>0</v>
      </c>
      <c r="AI145" s="113">
        <v>0</v>
      </c>
      <c r="AJ145" s="113">
        <v>0</v>
      </c>
      <c r="AK145" s="57" t="s">
        <v>388</v>
      </c>
    </row>
    <row r="146" spans="1:37" s="29" customFormat="1" ht="47.25" x14ac:dyDescent="0.25">
      <c r="A146" s="113">
        <f t="shared" si="19"/>
        <v>113</v>
      </c>
      <c r="B146" s="58" t="s">
        <v>498</v>
      </c>
      <c r="C146" s="32">
        <v>0.11855</v>
      </c>
      <c r="D146" s="32">
        <v>0</v>
      </c>
      <c r="E146" s="32">
        <v>0.11855</v>
      </c>
      <c r="F146" s="32">
        <v>0</v>
      </c>
      <c r="G146" s="32">
        <v>0</v>
      </c>
      <c r="H146" s="32">
        <v>0.33934699000000002</v>
      </c>
      <c r="I146" s="32">
        <v>0</v>
      </c>
      <c r="J146" s="32">
        <v>0</v>
      </c>
      <c r="K146" s="32">
        <v>0</v>
      </c>
      <c r="L146" s="32">
        <v>0.33934699000000002</v>
      </c>
      <c r="M146" s="32">
        <v>0.22079699000000003</v>
      </c>
      <c r="N146" s="32">
        <v>0</v>
      </c>
      <c r="O146" s="32">
        <v>-0.11855</v>
      </c>
      <c r="P146" s="32">
        <v>0</v>
      </c>
      <c r="Q146" s="32">
        <v>0.33934699000000002</v>
      </c>
      <c r="R146" s="32">
        <v>3.8503258999999996</v>
      </c>
      <c r="S146" s="32">
        <v>0</v>
      </c>
      <c r="T146" s="32">
        <v>3.5114544300000001</v>
      </c>
      <c r="U146" s="32">
        <v>0</v>
      </c>
      <c r="V146" s="32">
        <v>0.33887146999999951</v>
      </c>
      <c r="W146" s="57"/>
      <c r="X146" s="57"/>
      <c r="Y146" s="57"/>
      <c r="Z146" s="57"/>
      <c r="AA146" s="113">
        <v>0</v>
      </c>
      <c r="AB146" s="113">
        <v>0</v>
      </c>
      <c r="AC146" s="57">
        <v>0</v>
      </c>
      <c r="AD146" s="113">
        <v>0</v>
      </c>
      <c r="AE146" s="113">
        <v>1998</v>
      </c>
      <c r="AF146" s="113">
        <v>33</v>
      </c>
      <c r="AG146" s="113" t="s">
        <v>1321</v>
      </c>
      <c r="AH146" s="113" t="s">
        <v>1322</v>
      </c>
      <c r="AI146" s="113">
        <v>4.3</v>
      </c>
      <c r="AJ146" s="113">
        <v>0</v>
      </c>
      <c r="AK146" s="57" t="s">
        <v>241</v>
      </c>
    </row>
    <row r="147" spans="1:37" s="29" customFormat="1" ht="63" x14ac:dyDescent="0.25">
      <c r="A147" s="113">
        <f t="shared" si="19"/>
        <v>114</v>
      </c>
      <c r="B147" s="58" t="s">
        <v>499</v>
      </c>
      <c r="C147" s="32">
        <v>3.2415520000000004</v>
      </c>
      <c r="D147" s="32">
        <v>0</v>
      </c>
      <c r="E147" s="32">
        <v>2.6062078080000006</v>
      </c>
      <c r="F147" s="32">
        <v>0.24311640000000001</v>
      </c>
      <c r="G147" s="32">
        <v>0.3922277919999998</v>
      </c>
      <c r="H147" s="32">
        <v>4.3520059999999999E-2</v>
      </c>
      <c r="I147" s="32">
        <v>0</v>
      </c>
      <c r="J147" s="32">
        <v>0</v>
      </c>
      <c r="K147" s="32">
        <v>0</v>
      </c>
      <c r="L147" s="32">
        <v>4.3520059999999999E-2</v>
      </c>
      <c r="M147" s="32">
        <v>-3.1980319400000004</v>
      </c>
      <c r="N147" s="32">
        <v>0</v>
      </c>
      <c r="O147" s="32">
        <v>-2.6062078080000006</v>
      </c>
      <c r="P147" s="32">
        <v>-0.24311640000000001</v>
      </c>
      <c r="Q147" s="32">
        <v>-0.34870773199999983</v>
      </c>
      <c r="R147" s="32">
        <v>4.3520059999999999E-2</v>
      </c>
      <c r="S147" s="32">
        <v>0</v>
      </c>
      <c r="T147" s="32">
        <v>0</v>
      </c>
      <c r="U147" s="32">
        <v>0</v>
      </c>
      <c r="V147" s="32">
        <v>4.3520059999999999E-2</v>
      </c>
      <c r="W147" s="57"/>
      <c r="X147" s="57"/>
      <c r="Y147" s="57"/>
      <c r="Z147" s="57"/>
      <c r="AA147" s="113">
        <v>0</v>
      </c>
      <c r="AB147" s="113">
        <v>0</v>
      </c>
      <c r="AC147" s="57">
        <v>0</v>
      </c>
      <c r="AD147" s="113">
        <v>0</v>
      </c>
      <c r="AE147" s="113">
        <v>1998</v>
      </c>
      <c r="AF147" s="113">
        <v>33</v>
      </c>
      <c r="AG147" s="113" t="s">
        <v>1321</v>
      </c>
      <c r="AH147" s="113" t="s">
        <v>1322</v>
      </c>
      <c r="AI147" s="113">
        <v>4.99</v>
      </c>
      <c r="AJ147" s="113">
        <v>0</v>
      </c>
      <c r="AK147" s="57" t="s">
        <v>241</v>
      </c>
    </row>
    <row r="148" spans="1:37" s="29" customFormat="1" ht="78.75" x14ac:dyDescent="0.25">
      <c r="A148" s="113">
        <f t="shared" si="19"/>
        <v>115</v>
      </c>
      <c r="B148" s="58" t="s">
        <v>587</v>
      </c>
      <c r="C148" s="32">
        <v>6.3811999999999998</v>
      </c>
      <c r="D148" s="32">
        <v>0</v>
      </c>
      <c r="E148" s="32">
        <v>1.5952999999999999</v>
      </c>
      <c r="F148" s="32">
        <v>4.4668399999999995</v>
      </c>
      <c r="G148" s="32">
        <v>0.31906000000000034</v>
      </c>
      <c r="H148" s="32">
        <v>17.67467697</v>
      </c>
      <c r="I148" s="32">
        <v>0</v>
      </c>
      <c r="J148" s="32">
        <v>4.4186692425</v>
      </c>
      <c r="K148" s="32">
        <v>12.372273879</v>
      </c>
      <c r="L148" s="32">
        <v>0.88373384850000036</v>
      </c>
      <c r="M148" s="32">
        <v>11.29347697</v>
      </c>
      <c r="N148" s="32">
        <v>0</v>
      </c>
      <c r="O148" s="32">
        <v>2.8233692425000001</v>
      </c>
      <c r="P148" s="32">
        <v>7.9054338790000003</v>
      </c>
      <c r="Q148" s="32">
        <v>0.56467384850000002</v>
      </c>
      <c r="R148" s="32">
        <v>6.8530412799999993</v>
      </c>
      <c r="S148" s="32">
        <v>0</v>
      </c>
      <c r="T148" s="32">
        <v>1.7132603199999998</v>
      </c>
      <c r="U148" s="32">
        <v>4.7971288959999994</v>
      </c>
      <c r="V148" s="32">
        <v>0.34265206400000014</v>
      </c>
      <c r="W148" s="57"/>
      <c r="X148" s="57"/>
      <c r="Y148" s="57"/>
      <c r="Z148" s="57"/>
      <c r="AA148" s="113">
        <v>2015</v>
      </c>
      <c r="AB148" s="113">
        <v>25</v>
      </c>
      <c r="AC148" s="57" t="s">
        <v>1323</v>
      </c>
      <c r="AD148" s="113">
        <v>26</v>
      </c>
      <c r="AE148" s="113">
        <v>0</v>
      </c>
      <c r="AF148" s="113">
        <v>0</v>
      </c>
      <c r="AG148" s="113">
        <v>0</v>
      </c>
      <c r="AH148" s="113">
        <v>0</v>
      </c>
      <c r="AI148" s="113">
        <v>0</v>
      </c>
      <c r="AJ148" s="113">
        <v>0</v>
      </c>
      <c r="AK148" s="57" t="s">
        <v>237</v>
      </c>
    </row>
    <row r="149" spans="1:37" s="29" customFormat="1" ht="94.5" x14ac:dyDescent="0.25">
      <c r="A149" s="113">
        <f t="shared" si="19"/>
        <v>116</v>
      </c>
      <c r="B149" s="58" t="s">
        <v>588</v>
      </c>
      <c r="C149" s="32">
        <v>2.4952605100857959</v>
      </c>
      <c r="D149" s="32">
        <v>0</v>
      </c>
      <c r="E149" s="32">
        <v>0.65983920350555758</v>
      </c>
      <c r="F149" s="32">
        <v>1.4531848253427455</v>
      </c>
      <c r="G149" s="32">
        <v>0.38223648123749276</v>
      </c>
      <c r="H149" s="32">
        <v>1.2697055799999999</v>
      </c>
      <c r="I149" s="32">
        <v>0</v>
      </c>
      <c r="J149" s="32">
        <v>0.31742647499999999</v>
      </c>
      <c r="K149" s="32">
        <v>0.88879412999999985</v>
      </c>
      <c r="L149" s="32">
        <v>6.3485295000000108E-2</v>
      </c>
      <c r="M149" s="32">
        <v>-1.225554930085796</v>
      </c>
      <c r="N149" s="32">
        <v>0</v>
      </c>
      <c r="O149" s="32">
        <v>-0.3424127285055576</v>
      </c>
      <c r="P149" s="32">
        <v>-0.56439069534274566</v>
      </c>
      <c r="Q149" s="32">
        <v>-0.31875118623749266</v>
      </c>
      <c r="R149" s="32">
        <v>2.6534660000000002E-2</v>
      </c>
      <c r="S149" s="32">
        <v>0</v>
      </c>
      <c r="T149" s="32">
        <v>0</v>
      </c>
      <c r="U149" s="32">
        <v>0</v>
      </c>
      <c r="V149" s="32">
        <v>2.6534660000000002E-2</v>
      </c>
      <c r="W149" s="57"/>
      <c r="X149" s="57"/>
      <c r="Y149" s="57"/>
      <c r="Z149" s="57"/>
      <c r="AA149" s="113">
        <v>2015</v>
      </c>
      <c r="AB149" s="113">
        <v>25</v>
      </c>
      <c r="AC149" s="57" t="s">
        <v>1324</v>
      </c>
      <c r="AD149" s="113">
        <v>26</v>
      </c>
      <c r="AE149" s="113">
        <v>0</v>
      </c>
      <c r="AF149" s="113">
        <v>0</v>
      </c>
      <c r="AG149" s="113">
        <v>0</v>
      </c>
      <c r="AH149" s="113">
        <v>0</v>
      </c>
      <c r="AI149" s="113">
        <v>0</v>
      </c>
      <c r="AJ149" s="113">
        <v>0</v>
      </c>
      <c r="AK149" s="57" t="s">
        <v>237</v>
      </c>
    </row>
    <row r="150" spans="1:37" s="29" customFormat="1" ht="78.75" x14ac:dyDescent="0.25">
      <c r="A150" s="113">
        <f t="shared" si="19"/>
        <v>117</v>
      </c>
      <c r="B150" s="58" t="s">
        <v>589</v>
      </c>
      <c r="C150" s="32">
        <v>2.9528238137369947</v>
      </c>
      <c r="D150" s="32">
        <v>0</v>
      </c>
      <c r="E150" s="32">
        <v>1.1041198804325369</v>
      </c>
      <c r="F150" s="32">
        <v>1.3954868174292212</v>
      </c>
      <c r="G150" s="32">
        <v>0.4532171158752365</v>
      </c>
      <c r="H150" s="32">
        <v>1.4502879999999999E-2</v>
      </c>
      <c r="I150" s="32">
        <v>0</v>
      </c>
      <c r="J150" s="32">
        <v>0</v>
      </c>
      <c r="K150" s="32">
        <v>0</v>
      </c>
      <c r="L150" s="32">
        <v>1.450158E-2</v>
      </c>
      <c r="M150" s="32">
        <v>-2.9383209337369944</v>
      </c>
      <c r="N150" s="32">
        <v>0</v>
      </c>
      <c r="O150" s="32">
        <v>-1.1041198804325369</v>
      </c>
      <c r="P150" s="32">
        <v>-1.3954868174292212</v>
      </c>
      <c r="Q150" s="32">
        <v>-0.43871553587523648</v>
      </c>
      <c r="R150" s="32">
        <v>1.4502879999999999E-2</v>
      </c>
      <c r="S150" s="32">
        <v>0</v>
      </c>
      <c r="T150" s="32">
        <v>0</v>
      </c>
      <c r="U150" s="32">
        <v>0</v>
      </c>
      <c r="V150" s="32">
        <v>1.4502879999999999E-2</v>
      </c>
      <c r="W150" s="57"/>
      <c r="X150" s="57"/>
      <c r="Y150" s="57"/>
      <c r="Z150" s="57"/>
      <c r="AA150" s="113">
        <v>2015</v>
      </c>
      <c r="AB150" s="113">
        <v>25</v>
      </c>
      <c r="AC150" s="57" t="s">
        <v>1325</v>
      </c>
      <c r="AD150" s="113">
        <v>80</v>
      </c>
      <c r="AE150" s="113">
        <v>0</v>
      </c>
      <c r="AF150" s="113">
        <v>0</v>
      </c>
      <c r="AG150" s="113">
        <v>0</v>
      </c>
      <c r="AH150" s="113">
        <v>0</v>
      </c>
      <c r="AI150" s="113">
        <v>0</v>
      </c>
      <c r="AJ150" s="113">
        <v>0</v>
      </c>
      <c r="AK150" s="57" t="s">
        <v>237</v>
      </c>
    </row>
    <row r="151" spans="1:37" s="29" customFormat="1" ht="78.75" x14ac:dyDescent="0.25">
      <c r="A151" s="113">
        <f t="shared" si="19"/>
        <v>118</v>
      </c>
      <c r="B151" s="58" t="s">
        <v>590</v>
      </c>
      <c r="C151" s="32">
        <v>2.6950152802800345</v>
      </c>
      <c r="D151" s="32">
        <v>1.945524</v>
      </c>
      <c r="E151" s="32">
        <v>0</v>
      </c>
      <c r="F151" s="32">
        <v>0.74949128028003442</v>
      </c>
      <c r="G151" s="32">
        <v>0</v>
      </c>
      <c r="H151" s="32">
        <v>1.3109404999999998</v>
      </c>
      <c r="I151" s="32">
        <v>0</v>
      </c>
      <c r="J151" s="32">
        <v>0</v>
      </c>
      <c r="K151" s="32">
        <v>0</v>
      </c>
      <c r="L151" s="32">
        <v>1.3109404999999998</v>
      </c>
      <c r="M151" s="32">
        <v>-1.3840747802800346</v>
      </c>
      <c r="N151" s="32">
        <v>-1.945524</v>
      </c>
      <c r="O151" s="32">
        <v>0</v>
      </c>
      <c r="P151" s="32">
        <v>-0.74949128028003442</v>
      </c>
      <c r="Q151" s="32">
        <v>1.3109404999999998</v>
      </c>
      <c r="R151" s="32">
        <v>1.38539374</v>
      </c>
      <c r="S151" s="32">
        <v>1.3530950500000001</v>
      </c>
      <c r="T151" s="32">
        <v>0</v>
      </c>
      <c r="U151" s="32">
        <v>0</v>
      </c>
      <c r="V151" s="32">
        <v>3.2298689999999963E-2</v>
      </c>
      <c r="W151" s="57"/>
      <c r="X151" s="57"/>
      <c r="Y151" s="57"/>
      <c r="Z151" s="57"/>
      <c r="AA151" s="113">
        <v>2015</v>
      </c>
      <c r="AB151" s="113">
        <v>25</v>
      </c>
      <c r="AC151" s="57" t="s">
        <v>1326</v>
      </c>
      <c r="AD151" s="113">
        <v>6.3</v>
      </c>
      <c r="AE151" s="113">
        <v>0</v>
      </c>
      <c r="AF151" s="113">
        <v>0</v>
      </c>
      <c r="AG151" s="113">
        <v>0</v>
      </c>
      <c r="AH151" s="113">
        <v>0</v>
      </c>
      <c r="AI151" s="113">
        <v>0</v>
      </c>
      <c r="AJ151" s="113">
        <v>0</v>
      </c>
      <c r="AK151" s="57" t="s">
        <v>237</v>
      </c>
    </row>
    <row r="152" spans="1:37" s="29" customFormat="1" ht="94.5" x14ac:dyDescent="0.25">
      <c r="A152" s="113">
        <f t="shared" si="19"/>
        <v>119</v>
      </c>
      <c r="B152" s="58" t="s">
        <v>591</v>
      </c>
      <c r="C152" s="32">
        <v>2.1917193603480962</v>
      </c>
      <c r="D152" s="32">
        <v>0</v>
      </c>
      <c r="E152" s="32">
        <v>0.25428547190694645</v>
      </c>
      <c r="F152" s="32">
        <v>1.6629056965220284</v>
      </c>
      <c r="G152" s="32">
        <v>0.27452819191912137</v>
      </c>
      <c r="H152" s="32">
        <v>6.0643799999999994E-3</v>
      </c>
      <c r="I152" s="32">
        <v>0</v>
      </c>
      <c r="J152" s="32">
        <v>0</v>
      </c>
      <c r="K152" s="32">
        <v>0</v>
      </c>
      <c r="L152" s="32">
        <v>6.06341E-3</v>
      </c>
      <c r="M152" s="32">
        <v>-2.185654980348096</v>
      </c>
      <c r="N152" s="32">
        <v>0</v>
      </c>
      <c r="O152" s="32">
        <v>-0.25428547190694645</v>
      </c>
      <c r="P152" s="32">
        <v>-1.6629056965220284</v>
      </c>
      <c r="Q152" s="32">
        <v>-0.26846478191912138</v>
      </c>
      <c r="R152" s="32">
        <v>6.0643799999999994E-3</v>
      </c>
      <c r="S152" s="32">
        <v>0</v>
      </c>
      <c r="T152" s="32">
        <v>0</v>
      </c>
      <c r="U152" s="32">
        <v>0</v>
      </c>
      <c r="V152" s="32">
        <v>6.0643799999999994E-3</v>
      </c>
      <c r="W152" s="57"/>
      <c r="X152" s="57"/>
      <c r="Y152" s="57"/>
      <c r="Z152" s="57"/>
      <c r="AA152" s="113">
        <v>2015</v>
      </c>
      <c r="AB152" s="113">
        <v>25</v>
      </c>
      <c r="AC152" s="57" t="s">
        <v>1327</v>
      </c>
      <c r="AD152" s="113">
        <v>32</v>
      </c>
      <c r="AE152" s="113">
        <v>0</v>
      </c>
      <c r="AF152" s="113">
        <v>0</v>
      </c>
      <c r="AG152" s="113">
        <v>0</v>
      </c>
      <c r="AH152" s="113">
        <v>0</v>
      </c>
      <c r="AI152" s="113">
        <v>0</v>
      </c>
      <c r="AJ152" s="113">
        <v>0</v>
      </c>
      <c r="AK152" s="57" t="s">
        <v>237</v>
      </c>
    </row>
    <row r="153" spans="1:37" s="29" customFormat="1" ht="31.5" x14ac:dyDescent="0.25">
      <c r="A153" s="113">
        <f t="shared" si="19"/>
        <v>120</v>
      </c>
      <c r="B153" s="58" t="s">
        <v>592</v>
      </c>
      <c r="C153" s="32">
        <v>0</v>
      </c>
      <c r="D153" s="32">
        <v>0</v>
      </c>
      <c r="E153" s="32">
        <v>0</v>
      </c>
      <c r="F153" s="32">
        <v>0</v>
      </c>
      <c r="G153" s="32">
        <v>0</v>
      </c>
      <c r="H153" s="32">
        <v>3.0335763650000001</v>
      </c>
      <c r="I153" s="32">
        <v>0.21235034555000001</v>
      </c>
      <c r="J153" s="32">
        <v>0.60671527300000005</v>
      </c>
      <c r="K153" s="32">
        <v>1.8201458189999999</v>
      </c>
      <c r="L153" s="32">
        <v>0.39436492745000001</v>
      </c>
      <c r="M153" s="32">
        <v>3.0335763650000001</v>
      </c>
      <c r="N153" s="32">
        <v>0.21235034555000001</v>
      </c>
      <c r="O153" s="32">
        <v>0.60671527300000005</v>
      </c>
      <c r="P153" s="32">
        <v>1.8201458189999999</v>
      </c>
      <c r="Q153" s="32">
        <v>0.39436492745000001</v>
      </c>
      <c r="R153" s="32">
        <v>0</v>
      </c>
      <c r="S153" s="32">
        <v>0</v>
      </c>
      <c r="T153" s="32">
        <v>0</v>
      </c>
      <c r="U153" s="32">
        <v>0</v>
      </c>
      <c r="V153" s="32">
        <v>0</v>
      </c>
      <c r="W153" s="57"/>
      <c r="X153" s="57"/>
      <c r="Y153" s="57"/>
      <c r="Z153" s="57"/>
      <c r="AA153" s="113">
        <v>1989</v>
      </c>
      <c r="AB153" s="113">
        <v>25</v>
      </c>
      <c r="AC153" s="57" t="s">
        <v>1328</v>
      </c>
      <c r="AD153" s="113">
        <v>32</v>
      </c>
      <c r="AE153" s="113">
        <v>0</v>
      </c>
      <c r="AF153" s="113">
        <v>0</v>
      </c>
      <c r="AG153" s="113">
        <v>0</v>
      </c>
      <c r="AH153" s="113">
        <v>0</v>
      </c>
      <c r="AI153" s="113">
        <v>0</v>
      </c>
      <c r="AJ153" s="113">
        <v>0</v>
      </c>
      <c r="AK153" s="57" t="s">
        <v>239</v>
      </c>
    </row>
    <row r="154" spans="1:37" s="29" customFormat="1" ht="47.25" x14ac:dyDescent="0.25">
      <c r="A154" s="113">
        <f t="shared" si="19"/>
        <v>121</v>
      </c>
      <c r="B154" s="58" t="s">
        <v>593</v>
      </c>
      <c r="C154" s="32">
        <v>1.08255206</v>
      </c>
      <c r="D154" s="32">
        <v>0</v>
      </c>
      <c r="E154" s="32">
        <v>0.21651041200000001</v>
      </c>
      <c r="F154" s="32">
        <v>0.64953123599999996</v>
      </c>
      <c r="G154" s="32">
        <v>0.2165104120000001</v>
      </c>
      <c r="H154" s="32">
        <v>1.0825520609999999</v>
      </c>
      <c r="I154" s="32">
        <v>0</v>
      </c>
      <c r="J154" s="32">
        <v>0.21651041200000001</v>
      </c>
      <c r="K154" s="32">
        <v>0.64953123599999996</v>
      </c>
      <c r="L154" s="32">
        <v>0.2165104120000001</v>
      </c>
      <c r="M154" s="32">
        <v>9.9999986069576607E-10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2">
        <v>0</v>
      </c>
      <c r="V154" s="32">
        <v>0</v>
      </c>
      <c r="W154" s="57"/>
      <c r="X154" s="57"/>
      <c r="Y154" s="57"/>
      <c r="Z154" s="57"/>
      <c r="AA154" s="113">
        <v>1984</v>
      </c>
      <c r="AB154" s="113">
        <v>25</v>
      </c>
      <c r="AC154" s="57" t="s">
        <v>1329</v>
      </c>
      <c r="AD154" s="113">
        <v>10</v>
      </c>
      <c r="AE154" s="113">
        <v>0</v>
      </c>
      <c r="AF154" s="113">
        <v>0</v>
      </c>
      <c r="AG154" s="113">
        <v>0</v>
      </c>
      <c r="AH154" s="113">
        <v>0</v>
      </c>
      <c r="AI154" s="113">
        <v>0</v>
      </c>
      <c r="AJ154" s="113">
        <v>0</v>
      </c>
      <c r="AK154" s="57" t="s">
        <v>239</v>
      </c>
    </row>
    <row r="155" spans="1:37" s="29" customFormat="1" ht="31.5" x14ac:dyDescent="0.25">
      <c r="A155" s="113">
        <f t="shared" si="19"/>
        <v>122</v>
      </c>
      <c r="B155" s="58" t="s">
        <v>594</v>
      </c>
      <c r="C155" s="32">
        <v>0</v>
      </c>
      <c r="D155" s="32">
        <v>0</v>
      </c>
      <c r="E155" s="32">
        <v>0</v>
      </c>
      <c r="F155" s="32">
        <v>0</v>
      </c>
      <c r="G155" s="32">
        <v>0</v>
      </c>
      <c r="H155" s="32">
        <v>3.3200179999999996E-2</v>
      </c>
      <c r="I155" s="32">
        <v>0</v>
      </c>
      <c r="J155" s="32">
        <v>0</v>
      </c>
      <c r="K155" s="32">
        <v>0</v>
      </c>
      <c r="L155" s="32">
        <v>3.3200179999999996E-2</v>
      </c>
      <c r="M155" s="32">
        <v>3.3200179999999996E-2</v>
      </c>
      <c r="N155" s="32">
        <v>0</v>
      </c>
      <c r="O155" s="32">
        <v>0</v>
      </c>
      <c r="P155" s="32">
        <v>0</v>
      </c>
      <c r="Q155" s="32">
        <v>3.3200179999999996E-2</v>
      </c>
      <c r="R155" s="32">
        <v>1.25820018</v>
      </c>
      <c r="S155" s="32">
        <v>0</v>
      </c>
      <c r="T155" s="32">
        <v>0</v>
      </c>
      <c r="U155" s="32">
        <v>1.2250000000000001</v>
      </c>
      <c r="V155" s="32">
        <v>3.3200179999999913E-2</v>
      </c>
      <c r="W155" s="57"/>
      <c r="X155" s="57"/>
      <c r="Y155" s="57"/>
      <c r="Z155" s="57"/>
      <c r="AA155" s="113">
        <v>1966</v>
      </c>
      <c r="AB155" s="113">
        <v>25</v>
      </c>
      <c r="AC155" s="57" t="s">
        <v>1330</v>
      </c>
      <c r="AD155" s="113">
        <v>75</v>
      </c>
      <c r="AE155" s="113">
        <v>0</v>
      </c>
      <c r="AF155" s="113">
        <v>0</v>
      </c>
      <c r="AG155" s="113">
        <v>0</v>
      </c>
      <c r="AH155" s="113">
        <v>0</v>
      </c>
      <c r="AI155" s="113">
        <v>0</v>
      </c>
      <c r="AJ155" s="113">
        <v>0</v>
      </c>
      <c r="AK155" s="57" t="s">
        <v>239</v>
      </c>
    </row>
    <row r="156" spans="1:37" s="29" customFormat="1" ht="47.25" x14ac:dyDescent="0.25">
      <c r="A156" s="113">
        <f t="shared" si="19"/>
        <v>123</v>
      </c>
      <c r="B156" s="58" t="s">
        <v>416</v>
      </c>
      <c r="C156" s="32">
        <v>0</v>
      </c>
      <c r="D156" s="32">
        <v>0</v>
      </c>
      <c r="E156" s="32">
        <v>0</v>
      </c>
      <c r="F156" s="32">
        <v>0</v>
      </c>
      <c r="G156" s="32">
        <v>0</v>
      </c>
      <c r="H156" s="32">
        <v>3.1863820000000001E-2</v>
      </c>
      <c r="I156" s="32">
        <v>0</v>
      </c>
      <c r="J156" s="32">
        <v>0</v>
      </c>
      <c r="K156" s="32">
        <v>0</v>
      </c>
      <c r="L156" s="32">
        <v>3.1863820000000001E-2</v>
      </c>
      <c r="M156" s="32">
        <v>3.1863820000000001E-2</v>
      </c>
      <c r="N156" s="32">
        <v>0</v>
      </c>
      <c r="O156" s="32">
        <v>0</v>
      </c>
      <c r="P156" s="32">
        <v>0</v>
      </c>
      <c r="Q156" s="32">
        <v>3.1863820000000001E-2</v>
      </c>
      <c r="R156" s="32">
        <v>1.25686382</v>
      </c>
      <c r="S156" s="32">
        <v>0</v>
      </c>
      <c r="T156" s="32">
        <v>0</v>
      </c>
      <c r="U156" s="32">
        <v>1.2250000000000001</v>
      </c>
      <c r="V156" s="32">
        <v>3.1863819999999876E-2</v>
      </c>
      <c r="W156" s="57"/>
      <c r="X156" s="57"/>
      <c r="Y156" s="57"/>
      <c r="Z156" s="57"/>
      <c r="AA156" s="113">
        <v>1966</v>
      </c>
      <c r="AB156" s="113">
        <v>25</v>
      </c>
      <c r="AC156" s="57" t="s">
        <v>1330</v>
      </c>
      <c r="AD156" s="113">
        <v>75</v>
      </c>
      <c r="AE156" s="113">
        <v>0</v>
      </c>
      <c r="AF156" s="113">
        <v>0</v>
      </c>
      <c r="AG156" s="113">
        <v>0</v>
      </c>
      <c r="AH156" s="113">
        <v>0</v>
      </c>
      <c r="AI156" s="113">
        <v>0</v>
      </c>
      <c r="AJ156" s="113">
        <v>0</v>
      </c>
      <c r="AK156" s="57" t="s">
        <v>239</v>
      </c>
    </row>
    <row r="157" spans="1:37" s="29" customFormat="1" ht="47.25" x14ac:dyDescent="0.25">
      <c r="A157" s="113">
        <f t="shared" si="19"/>
        <v>124</v>
      </c>
      <c r="B157" s="58" t="s">
        <v>595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0.20811085000000001</v>
      </c>
      <c r="I157" s="32">
        <v>0.20811085000000001</v>
      </c>
      <c r="J157" s="32">
        <v>0</v>
      </c>
      <c r="K157" s="32">
        <v>0</v>
      </c>
      <c r="L157" s="32">
        <v>0</v>
      </c>
      <c r="M157" s="32">
        <v>0.20811085000000001</v>
      </c>
      <c r="N157" s="32">
        <v>0.20811085000000001</v>
      </c>
      <c r="O157" s="32">
        <v>0</v>
      </c>
      <c r="P157" s="32">
        <v>0</v>
      </c>
      <c r="Q157" s="32">
        <v>0</v>
      </c>
      <c r="R157" s="32">
        <v>0.17714474999999999</v>
      </c>
      <c r="S157" s="32">
        <v>0.17203389999999999</v>
      </c>
      <c r="T157" s="32">
        <v>0</v>
      </c>
      <c r="U157" s="32">
        <v>0</v>
      </c>
      <c r="V157" s="32">
        <v>5.1108500000000001E-3</v>
      </c>
      <c r="W157" s="57"/>
      <c r="X157" s="57"/>
      <c r="Y157" s="57"/>
      <c r="Z157" s="57"/>
      <c r="AA157" s="113">
        <v>1989</v>
      </c>
      <c r="AB157" s="113">
        <v>25</v>
      </c>
      <c r="AC157" s="57" t="s">
        <v>1328</v>
      </c>
      <c r="AD157" s="113">
        <v>32</v>
      </c>
      <c r="AE157" s="113">
        <v>0</v>
      </c>
      <c r="AF157" s="113">
        <v>0</v>
      </c>
      <c r="AG157" s="113">
        <v>0</v>
      </c>
      <c r="AH157" s="113">
        <v>0</v>
      </c>
      <c r="AI157" s="113">
        <v>0</v>
      </c>
      <c r="AJ157" s="113">
        <v>0</v>
      </c>
      <c r="AK157" s="57" t="s">
        <v>239</v>
      </c>
    </row>
    <row r="158" spans="1:37" s="29" customFormat="1" ht="47.25" x14ac:dyDescent="0.25">
      <c r="A158" s="113">
        <f t="shared" si="19"/>
        <v>125</v>
      </c>
      <c r="B158" s="58" t="s">
        <v>596</v>
      </c>
      <c r="C158" s="32">
        <v>0</v>
      </c>
      <c r="D158" s="32">
        <v>0</v>
      </c>
      <c r="E158" s="32">
        <v>0</v>
      </c>
      <c r="F158" s="32">
        <v>0</v>
      </c>
      <c r="G158" s="32">
        <v>0</v>
      </c>
      <c r="H158" s="32">
        <v>0.19990943999999999</v>
      </c>
      <c r="I158" s="32">
        <v>0.19990943999999999</v>
      </c>
      <c r="J158" s="32">
        <v>0</v>
      </c>
      <c r="K158" s="32">
        <v>0</v>
      </c>
      <c r="L158" s="32">
        <v>0</v>
      </c>
      <c r="M158" s="32">
        <v>0.19990943999999999</v>
      </c>
      <c r="N158" s="32">
        <v>0.19990943999999999</v>
      </c>
      <c r="O158" s="32">
        <v>0</v>
      </c>
      <c r="P158" s="32">
        <v>0</v>
      </c>
      <c r="Q158" s="32">
        <v>0</v>
      </c>
      <c r="R158" s="32">
        <v>0.17016368000000001</v>
      </c>
      <c r="S158" s="32">
        <v>0.16525424000000002</v>
      </c>
      <c r="T158" s="32">
        <v>0</v>
      </c>
      <c r="U158" s="32">
        <v>0</v>
      </c>
      <c r="V158" s="32">
        <v>4.9094400000000002E-3</v>
      </c>
      <c r="W158" s="57"/>
      <c r="X158" s="57"/>
      <c r="Y158" s="57"/>
      <c r="Z158" s="57"/>
      <c r="AA158" s="113">
        <v>0</v>
      </c>
      <c r="AB158" s="113">
        <v>0</v>
      </c>
      <c r="AC158" s="57">
        <v>0</v>
      </c>
      <c r="AD158" s="113">
        <v>0</v>
      </c>
      <c r="AE158" s="113">
        <v>0</v>
      </c>
      <c r="AF158" s="113">
        <v>0</v>
      </c>
      <c r="AG158" s="113">
        <v>0</v>
      </c>
      <c r="AH158" s="113">
        <v>0</v>
      </c>
      <c r="AI158" s="113">
        <v>0</v>
      </c>
      <c r="AJ158" s="113">
        <v>0</v>
      </c>
      <c r="AK158" s="57" t="s">
        <v>239</v>
      </c>
    </row>
    <row r="159" spans="1:37" s="29" customFormat="1" ht="63" x14ac:dyDescent="0.25">
      <c r="A159" s="113">
        <f t="shared" si="19"/>
        <v>126</v>
      </c>
      <c r="B159" s="58" t="s">
        <v>597</v>
      </c>
      <c r="C159" s="32">
        <v>0.17463999999999999</v>
      </c>
      <c r="D159" s="32">
        <v>1.3977116117348363E-2</v>
      </c>
      <c r="E159" s="32">
        <v>3.3823125184190818E-2</v>
      </c>
      <c r="F159" s="32">
        <v>0.11428063212598083</v>
      </c>
      <c r="G159" s="32">
        <v>1.2559126572479984E-2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-0.17463999999999999</v>
      </c>
      <c r="N159" s="32">
        <v>-1.3977116117348363E-2</v>
      </c>
      <c r="O159" s="32">
        <v>-3.3823125184190818E-2</v>
      </c>
      <c r="P159" s="32">
        <v>-0.11428063212598083</v>
      </c>
      <c r="Q159" s="32">
        <v>-1.2559126572479984E-2</v>
      </c>
      <c r="R159" s="32">
        <v>0</v>
      </c>
      <c r="S159" s="32">
        <v>0</v>
      </c>
      <c r="T159" s="32">
        <v>0</v>
      </c>
      <c r="U159" s="32">
        <v>0</v>
      </c>
      <c r="V159" s="32">
        <v>0</v>
      </c>
      <c r="W159" s="57"/>
      <c r="X159" s="57"/>
      <c r="Y159" s="57"/>
      <c r="Z159" s="57"/>
      <c r="AA159" s="113">
        <v>2012</v>
      </c>
      <c r="AB159" s="113">
        <v>25</v>
      </c>
      <c r="AC159" s="57" t="s">
        <v>1331</v>
      </c>
      <c r="AD159" s="113">
        <v>32</v>
      </c>
      <c r="AE159" s="113">
        <v>0</v>
      </c>
      <c r="AF159" s="113">
        <v>0</v>
      </c>
      <c r="AG159" s="113">
        <v>0</v>
      </c>
      <c r="AH159" s="113">
        <v>0</v>
      </c>
      <c r="AI159" s="113">
        <v>0</v>
      </c>
      <c r="AJ159" s="113">
        <v>0</v>
      </c>
      <c r="AK159" s="57" t="s">
        <v>240</v>
      </c>
    </row>
    <row r="160" spans="1:37" s="29" customFormat="1" ht="47.25" x14ac:dyDescent="0.25">
      <c r="A160" s="113">
        <f t="shared" si="19"/>
        <v>127</v>
      </c>
      <c r="B160" s="58" t="s">
        <v>598</v>
      </c>
      <c r="C160" s="32">
        <v>0</v>
      </c>
      <c r="D160" s="32">
        <v>0</v>
      </c>
      <c r="E160" s="32">
        <v>0</v>
      </c>
      <c r="F160" s="32">
        <v>0</v>
      </c>
      <c r="G160" s="32">
        <v>0</v>
      </c>
      <c r="H160" s="32">
        <v>1.9363287300000001</v>
      </c>
      <c r="I160" s="32">
        <v>0</v>
      </c>
      <c r="J160" s="32">
        <v>0.69222729450000009</v>
      </c>
      <c r="K160" s="32">
        <v>1.0969815155</v>
      </c>
      <c r="L160" s="32">
        <v>0.14711992000000002</v>
      </c>
      <c r="M160" s="32">
        <v>1.9363287300000001</v>
      </c>
      <c r="N160" s="32">
        <v>0</v>
      </c>
      <c r="O160" s="32">
        <v>0.69222729450000009</v>
      </c>
      <c r="P160" s="32">
        <v>1.0969815155</v>
      </c>
      <c r="Q160" s="32">
        <v>0.14711992000000002</v>
      </c>
      <c r="R160" s="32">
        <v>1.7533501200000001</v>
      </c>
      <c r="S160" s="32">
        <v>7.7295600000000006E-2</v>
      </c>
      <c r="T160" s="32">
        <v>0</v>
      </c>
      <c r="U160" s="32">
        <v>1.5289345999999999</v>
      </c>
      <c r="V160" s="32">
        <v>0.14711991999999999</v>
      </c>
      <c r="W160" s="57"/>
      <c r="X160" s="57"/>
      <c r="Y160" s="57"/>
      <c r="Z160" s="57"/>
      <c r="AA160" s="113">
        <v>1968</v>
      </c>
      <c r="AB160" s="113">
        <v>25</v>
      </c>
      <c r="AC160" s="57" t="s">
        <v>1306</v>
      </c>
      <c r="AD160" s="113">
        <v>50</v>
      </c>
      <c r="AE160" s="113">
        <v>0</v>
      </c>
      <c r="AF160" s="113">
        <v>0</v>
      </c>
      <c r="AG160" s="113">
        <v>0</v>
      </c>
      <c r="AH160" s="113">
        <v>0</v>
      </c>
      <c r="AI160" s="113">
        <v>0</v>
      </c>
      <c r="AJ160" s="113">
        <v>0</v>
      </c>
      <c r="AK160" s="57" t="s">
        <v>240</v>
      </c>
    </row>
    <row r="161" spans="1:37" s="29" customFormat="1" ht="47.25" x14ac:dyDescent="0.25">
      <c r="A161" s="113">
        <f t="shared" si="19"/>
        <v>128</v>
      </c>
      <c r="B161" s="58" t="s">
        <v>599</v>
      </c>
      <c r="C161" s="32">
        <v>0</v>
      </c>
      <c r="D161" s="32">
        <v>0</v>
      </c>
      <c r="E161" s="32">
        <v>0</v>
      </c>
      <c r="F161" s="32">
        <v>0</v>
      </c>
      <c r="G161" s="32">
        <v>0</v>
      </c>
      <c r="H161" s="32">
        <v>0.147896255</v>
      </c>
      <c r="I161" s="32">
        <v>0</v>
      </c>
      <c r="J161" s="32">
        <v>8.8637200000000003E-3</v>
      </c>
      <c r="K161" s="32">
        <v>0.1186227783</v>
      </c>
      <c r="L161" s="32">
        <v>2.0409756700000017E-2</v>
      </c>
      <c r="M161" s="32">
        <v>0.147896255</v>
      </c>
      <c r="N161" s="32">
        <v>0</v>
      </c>
      <c r="O161" s="32">
        <v>8.8637200000000003E-3</v>
      </c>
      <c r="P161" s="32">
        <v>0.1186227783</v>
      </c>
      <c r="Q161" s="32">
        <v>2.0409756700000017E-2</v>
      </c>
      <c r="R161" s="32">
        <v>0.13327323999999999</v>
      </c>
      <c r="S161" s="32">
        <v>0</v>
      </c>
      <c r="T161" s="32">
        <v>7.8440000000000003E-3</v>
      </c>
      <c r="U161" s="32">
        <v>0.10497591000000001</v>
      </c>
      <c r="V161" s="32">
        <v>2.0456330000000002E-2</v>
      </c>
      <c r="W161" s="57"/>
      <c r="X161" s="57"/>
      <c r="Y161" s="57"/>
      <c r="Z161" s="57"/>
      <c r="AA161" s="113">
        <v>2012</v>
      </c>
      <c r="AB161" s="113">
        <v>25</v>
      </c>
      <c r="AC161" s="57" t="s">
        <v>1331</v>
      </c>
      <c r="AD161" s="113">
        <v>32</v>
      </c>
      <c r="AE161" s="113">
        <v>0</v>
      </c>
      <c r="AF161" s="113">
        <v>0</v>
      </c>
      <c r="AG161" s="113">
        <v>0</v>
      </c>
      <c r="AH161" s="113">
        <v>0</v>
      </c>
      <c r="AI161" s="113">
        <v>0</v>
      </c>
      <c r="AJ161" s="113">
        <v>0</v>
      </c>
      <c r="AK161" s="57" t="s">
        <v>240</v>
      </c>
    </row>
    <row r="162" spans="1:37" s="29" customFormat="1" ht="47.25" x14ac:dyDescent="0.25">
      <c r="A162" s="113">
        <f t="shared" si="19"/>
        <v>129</v>
      </c>
      <c r="B162" s="58" t="s">
        <v>600</v>
      </c>
      <c r="C162" s="32">
        <v>0</v>
      </c>
      <c r="D162" s="32">
        <v>0</v>
      </c>
      <c r="E162" s="32">
        <v>0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2">
        <v>0</v>
      </c>
      <c r="V162" s="32">
        <v>0</v>
      </c>
      <c r="W162" s="57"/>
      <c r="X162" s="57"/>
      <c r="Y162" s="57"/>
      <c r="Z162" s="57"/>
      <c r="AA162" s="113">
        <v>1970</v>
      </c>
      <c r="AB162" s="113">
        <v>25</v>
      </c>
      <c r="AC162" s="57" t="s">
        <v>1306</v>
      </c>
      <c r="AD162" s="113">
        <v>26</v>
      </c>
      <c r="AE162" s="113">
        <v>0</v>
      </c>
      <c r="AF162" s="113">
        <v>0</v>
      </c>
      <c r="AG162" s="113">
        <v>0</v>
      </c>
      <c r="AH162" s="113">
        <v>0</v>
      </c>
      <c r="AI162" s="113">
        <v>0</v>
      </c>
      <c r="AJ162" s="113">
        <v>0</v>
      </c>
      <c r="AK162" s="57" t="s">
        <v>240</v>
      </c>
    </row>
    <row r="163" spans="1:37" s="29" customFormat="1" ht="47.25" x14ac:dyDescent="0.25">
      <c r="A163" s="113">
        <f t="shared" si="19"/>
        <v>130</v>
      </c>
      <c r="B163" s="58" t="s">
        <v>601</v>
      </c>
      <c r="C163" s="32">
        <v>8.33369200299999E-2</v>
      </c>
      <c r="D163" s="32">
        <v>0</v>
      </c>
      <c r="E163" s="32">
        <v>1.6667384005999982E-2</v>
      </c>
      <c r="F163" s="32">
        <v>5.0002152017999936E-2</v>
      </c>
      <c r="G163" s="32">
        <v>1.6667384005999979E-2</v>
      </c>
      <c r="H163" s="32">
        <v>8.3336919999999995E-2</v>
      </c>
      <c r="I163" s="32">
        <v>0</v>
      </c>
      <c r="J163" s="32">
        <v>1.6667384005999982E-2</v>
      </c>
      <c r="K163" s="32">
        <v>5.0002152017999936E-2</v>
      </c>
      <c r="L163" s="32">
        <v>1.6667384005999979E-2</v>
      </c>
      <c r="M163" s="32">
        <v>-2.9999905337696475E-11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0</v>
      </c>
      <c r="T163" s="32">
        <v>0</v>
      </c>
      <c r="U163" s="32">
        <v>0</v>
      </c>
      <c r="V163" s="32">
        <v>0</v>
      </c>
      <c r="W163" s="57"/>
      <c r="X163" s="57"/>
      <c r="Y163" s="57"/>
      <c r="Z163" s="57"/>
      <c r="AA163" s="113">
        <v>2001</v>
      </c>
      <c r="AB163" s="113">
        <v>25</v>
      </c>
      <c r="AC163" s="57" t="s">
        <v>1332</v>
      </c>
      <c r="AD163" s="113">
        <v>10</v>
      </c>
      <c r="AE163" s="113">
        <v>0</v>
      </c>
      <c r="AF163" s="113">
        <v>0</v>
      </c>
      <c r="AG163" s="113">
        <v>0</v>
      </c>
      <c r="AH163" s="113">
        <v>0</v>
      </c>
      <c r="AI163" s="113">
        <v>0</v>
      </c>
      <c r="AJ163" s="113">
        <v>0</v>
      </c>
      <c r="AK163" s="57" t="s">
        <v>240</v>
      </c>
    </row>
    <row r="164" spans="1:37" s="29" customFormat="1" ht="47.25" x14ac:dyDescent="0.25">
      <c r="A164" s="113">
        <f t="shared" si="19"/>
        <v>131</v>
      </c>
      <c r="B164" s="58" t="s">
        <v>602</v>
      </c>
      <c r="C164" s="32">
        <v>0</v>
      </c>
      <c r="D164" s="32">
        <v>0</v>
      </c>
      <c r="E164" s="32">
        <v>0</v>
      </c>
      <c r="F164" s="32">
        <v>0</v>
      </c>
      <c r="G164" s="32">
        <v>0</v>
      </c>
      <c r="H164" s="32">
        <v>12.378009680500002</v>
      </c>
      <c r="I164" s="32">
        <v>0.79868644</v>
      </c>
      <c r="J164" s="32">
        <v>6.2434699851499991</v>
      </c>
      <c r="K164" s="32">
        <v>3.8724850128250004</v>
      </c>
      <c r="L164" s="32">
        <v>1.4633682425250032</v>
      </c>
      <c r="M164" s="32">
        <v>12.378009680500002</v>
      </c>
      <c r="N164" s="32">
        <v>0.79868644</v>
      </c>
      <c r="O164" s="32">
        <v>6.2434699851499991</v>
      </c>
      <c r="P164" s="32">
        <v>3.8724850128250004</v>
      </c>
      <c r="Q164" s="32">
        <v>1.4633682425250032</v>
      </c>
      <c r="R164" s="32">
        <v>10.567881739999999</v>
      </c>
      <c r="S164" s="32">
        <v>0.79868644</v>
      </c>
      <c r="T164" s="32">
        <v>6.5201340500000002</v>
      </c>
      <c r="U164" s="32">
        <v>2.3635154699999998</v>
      </c>
      <c r="V164" s="32">
        <v>0.88554577999999995</v>
      </c>
      <c r="W164" s="57"/>
      <c r="X164" s="57"/>
      <c r="Y164" s="57"/>
      <c r="Z164" s="57"/>
      <c r="AA164" s="113" t="s">
        <v>1333</v>
      </c>
      <c r="AB164" s="113">
        <v>25</v>
      </c>
      <c r="AC164" s="57" t="s">
        <v>1334</v>
      </c>
      <c r="AD164" s="113" t="s">
        <v>1335</v>
      </c>
      <c r="AE164" s="113">
        <v>0</v>
      </c>
      <c r="AF164" s="113">
        <v>0</v>
      </c>
      <c r="AG164" s="113">
        <v>0</v>
      </c>
      <c r="AH164" s="113">
        <v>0</v>
      </c>
      <c r="AI164" s="113">
        <v>0</v>
      </c>
      <c r="AJ164" s="113">
        <v>0</v>
      </c>
      <c r="AK164" s="57" t="s">
        <v>240</v>
      </c>
    </row>
    <row r="165" spans="1:37" s="29" customFormat="1" ht="94.5" x14ac:dyDescent="0.25">
      <c r="A165" s="113">
        <f t="shared" si="19"/>
        <v>132</v>
      </c>
      <c r="B165" s="58" t="s">
        <v>603</v>
      </c>
      <c r="C165" s="32">
        <v>0.46372586862851578</v>
      </c>
      <c r="D165" s="32">
        <v>2.5588857156790129E-2</v>
      </c>
      <c r="E165" s="32">
        <v>0.10430771453408656</v>
      </c>
      <c r="F165" s="32">
        <v>0.23075880302105339</v>
      </c>
      <c r="G165" s="32">
        <v>0.10307049391658574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-0.46372586862851578</v>
      </c>
      <c r="N165" s="32">
        <v>-2.5588857156790129E-2</v>
      </c>
      <c r="O165" s="32">
        <v>-0.10430771453408656</v>
      </c>
      <c r="P165" s="32">
        <v>-0.23075880302105339</v>
      </c>
      <c r="Q165" s="32">
        <v>-0.10307049391658574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57"/>
      <c r="X165" s="57"/>
      <c r="Y165" s="57"/>
      <c r="Z165" s="57"/>
      <c r="AA165" s="113">
        <v>2015</v>
      </c>
      <c r="AB165" s="113">
        <v>25</v>
      </c>
      <c r="AC165" s="57" t="s">
        <v>1336</v>
      </c>
      <c r="AD165" s="113">
        <v>16.3</v>
      </c>
      <c r="AE165" s="113">
        <v>0</v>
      </c>
      <c r="AF165" s="113">
        <v>0</v>
      </c>
      <c r="AG165" s="113">
        <v>0</v>
      </c>
      <c r="AH165" s="113">
        <v>0</v>
      </c>
      <c r="AI165" s="113">
        <v>0</v>
      </c>
      <c r="AJ165" s="113">
        <v>0</v>
      </c>
      <c r="AK165" s="57" t="s">
        <v>237</v>
      </c>
    </row>
    <row r="166" spans="1:37" s="29" customFormat="1" ht="94.5" x14ac:dyDescent="0.25">
      <c r="A166" s="113">
        <f t="shared" si="19"/>
        <v>133</v>
      </c>
      <c r="B166" s="58" t="s">
        <v>604</v>
      </c>
      <c r="C166" s="32">
        <v>0</v>
      </c>
      <c r="D166" s="32">
        <v>0</v>
      </c>
      <c r="E166" s="32">
        <v>0</v>
      </c>
      <c r="F166" s="32">
        <v>0</v>
      </c>
      <c r="G166" s="32">
        <v>0</v>
      </c>
      <c r="H166" s="32">
        <v>0.79408964000000004</v>
      </c>
      <c r="I166" s="32">
        <v>0</v>
      </c>
      <c r="J166" s="32">
        <v>0</v>
      </c>
      <c r="K166" s="32">
        <v>0</v>
      </c>
      <c r="L166" s="32">
        <v>0.79408964000000004</v>
      </c>
      <c r="M166" s="32">
        <v>0.79408964000000004</v>
      </c>
      <c r="N166" s="32">
        <v>0</v>
      </c>
      <c r="O166" s="32">
        <v>0</v>
      </c>
      <c r="P166" s="32">
        <v>0</v>
      </c>
      <c r="Q166" s="32">
        <v>0.79408964000000004</v>
      </c>
      <c r="R166" s="32">
        <v>0.67406007000000001</v>
      </c>
      <c r="S166" s="32">
        <v>0</v>
      </c>
      <c r="T166" s="32">
        <v>0.5864322609</v>
      </c>
      <c r="U166" s="32">
        <v>2.6962402800000001E-3</v>
      </c>
      <c r="V166" s="32">
        <v>8.4931568820000011E-2</v>
      </c>
      <c r="W166" s="57"/>
      <c r="X166" s="57"/>
      <c r="Y166" s="57"/>
      <c r="Z166" s="57"/>
      <c r="AA166" s="113">
        <v>0</v>
      </c>
      <c r="AB166" s="113">
        <v>0</v>
      </c>
      <c r="AC166" s="57">
        <v>0</v>
      </c>
      <c r="AD166" s="113">
        <v>0</v>
      </c>
      <c r="AE166" s="113">
        <v>2015</v>
      </c>
      <c r="AF166" s="113">
        <v>30</v>
      </c>
      <c r="AG166" s="113" t="s">
        <v>1337</v>
      </c>
      <c r="AH166" s="113">
        <v>0</v>
      </c>
      <c r="AI166" s="113">
        <v>39.96</v>
      </c>
      <c r="AJ166" s="113">
        <v>0</v>
      </c>
      <c r="AK166" s="57" t="s">
        <v>237</v>
      </c>
    </row>
    <row r="167" spans="1:37" s="29" customFormat="1" ht="63" x14ac:dyDescent="0.25">
      <c r="A167" s="113">
        <f t="shared" si="19"/>
        <v>134</v>
      </c>
      <c r="B167" s="58" t="s">
        <v>605</v>
      </c>
      <c r="C167" s="32">
        <v>0</v>
      </c>
      <c r="D167" s="32">
        <v>0</v>
      </c>
      <c r="E167" s="32">
        <v>0</v>
      </c>
      <c r="F167" s="32">
        <v>0</v>
      </c>
      <c r="G167" s="32">
        <v>0</v>
      </c>
      <c r="H167" s="32">
        <v>6.2355589599999997E-2</v>
      </c>
      <c r="I167" s="32">
        <v>0</v>
      </c>
      <c r="J167" s="32">
        <v>1.5588897399999999E-2</v>
      </c>
      <c r="K167" s="32">
        <v>4.3648912719999995E-2</v>
      </c>
      <c r="L167" s="32">
        <v>3.1177794800000061E-3</v>
      </c>
      <c r="M167" s="32">
        <v>6.2355589599999997E-2</v>
      </c>
      <c r="N167" s="32">
        <v>0</v>
      </c>
      <c r="O167" s="32">
        <v>1.5588897399999999E-2</v>
      </c>
      <c r="P167" s="32">
        <v>4.3648912719999995E-2</v>
      </c>
      <c r="Q167" s="32">
        <v>3.1177794800000061E-3</v>
      </c>
      <c r="R167" s="32">
        <v>5.2843719999999997E-2</v>
      </c>
      <c r="S167" s="32">
        <v>0</v>
      </c>
      <c r="T167" s="32">
        <v>4.5974036399999994E-2</v>
      </c>
      <c r="U167" s="32">
        <v>2.1137487999999998E-3</v>
      </c>
      <c r="V167" s="32">
        <v>4.7559348000000027E-3</v>
      </c>
      <c r="W167" s="57"/>
      <c r="X167" s="57"/>
      <c r="Y167" s="57"/>
      <c r="Z167" s="57"/>
      <c r="AA167" s="113">
        <v>0</v>
      </c>
      <c r="AB167" s="113">
        <v>0</v>
      </c>
      <c r="AC167" s="57">
        <v>0</v>
      </c>
      <c r="AD167" s="113">
        <v>0</v>
      </c>
      <c r="AE167" s="113">
        <v>2015</v>
      </c>
      <c r="AF167" s="113">
        <v>40</v>
      </c>
      <c r="AG167" s="113" t="s">
        <v>1338</v>
      </c>
      <c r="AH167" s="113" t="s">
        <v>1339</v>
      </c>
      <c r="AI167" s="113">
        <v>23.69</v>
      </c>
      <c r="AJ167" s="113">
        <v>0</v>
      </c>
      <c r="AK167" s="57" t="s">
        <v>237</v>
      </c>
    </row>
    <row r="168" spans="1:37" s="29" customFormat="1" ht="63" x14ac:dyDescent="0.25">
      <c r="A168" s="113">
        <f t="shared" si="19"/>
        <v>135</v>
      </c>
      <c r="B168" s="58" t="s">
        <v>606</v>
      </c>
      <c r="C168" s="32">
        <v>5.7523999999999999E-2</v>
      </c>
      <c r="D168" s="32">
        <v>5.7523999999999999E-2</v>
      </c>
      <c r="E168" s="32">
        <v>0</v>
      </c>
      <c r="F168" s="32">
        <v>0</v>
      </c>
      <c r="G168" s="32">
        <v>0</v>
      </c>
      <c r="H168" s="32">
        <v>0.79045640000000006</v>
      </c>
      <c r="I168" s="32">
        <v>0</v>
      </c>
      <c r="J168" s="32">
        <v>0</v>
      </c>
      <c r="K168" s="32">
        <v>0</v>
      </c>
      <c r="L168" s="32">
        <v>0.79045640000000006</v>
      </c>
      <c r="M168" s="32">
        <v>0.73293240000000004</v>
      </c>
      <c r="N168" s="32">
        <v>-5.7523999999999999E-2</v>
      </c>
      <c r="O168" s="32">
        <v>0</v>
      </c>
      <c r="P168" s="32">
        <v>0</v>
      </c>
      <c r="Q168" s="32">
        <v>0.79045640000000006</v>
      </c>
      <c r="R168" s="32">
        <v>0.63231190000000004</v>
      </c>
      <c r="S168" s="32">
        <v>0</v>
      </c>
      <c r="T168" s="32">
        <v>0.55011135300000003</v>
      </c>
      <c r="U168" s="32">
        <v>2.5292476000000001E-2</v>
      </c>
      <c r="V168" s="32">
        <v>5.6908071000000011E-2</v>
      </c>
      <c r="W168" s="57"/>
      <c r="X168" s="57"/>
      <c r="Y168" s="57"/>
      <c r="Z168" s="57"/>
      <c r="AA168" s="113">
        <v>0</v>
      </c>
      <c r="AB168" s="113">
        <v>0</v>
      </c>
      <c r="AC168" s="57">
        <v>0</v>
      </c>
      <c r="AD168" s="113">
        <v>0</v>
      </c>
      <c r="AE168" s="113">
        <v>2014</v>
      </c>
      <c r="AF168" s="113">
        <v>40</v>
      </c>
      <c r="AG168" s="113" t="s">
        <v>1340</v>
      </c>
      <c r="AH168" s="113">
        <v>0</v>
      </c>
      <c r="AI168" s="113">
        <v>31.45</v>
      </c>
      <c r="AJ168" s="113">
        <v>0</v>
      </c>
      <c r="AK168" s="57" t="s">
        <v>237</v>
      </c>
    </row>
    <row r="169" spans="1:37" s="29" customFormat="1" ht="78.75" x14ac:dyDescent="0.25">
      <c r="A169" s="113">
        <f t="shared" si="19"/>
        <v>136</v>
      </c>
      <c r="B169" s="58" t="s">
        <v>607</v>
      </c>
      <c r="C169" s="32">
        <v>1.5009599999999998</v>
      </c>
      <c r="D169" s="32">
        <v>9.935195696278909E-2</v>
      </c>
      <c r="E169" s="32">
        <v>0.8148304539080935</v>
      </c>
      <c r="F169" s="32">
        <v>0.38363840144938627</v>
      </c>
      <c r="G169" s="32">
        <v>0.20313918767973088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-1.5009599999999998</v>
      </c>
      <c r="N169" s="32">
        <v>-9.935195696278909E-2</v>
      </c>
      <c r="O169" s="32">
        <v>-0.8148304539080935</v>
      </c>
      <c r="P169" s="32">
        <v>-0.38363840144938627</v>
      </c>
      <c r="Q169" s="32">
        <v>-0.20313918767973088</v>
      </c>
      <c r="R169" s="32">
        <v>0</v>
      </c>
      <c r="S169" s="32">
        <v>0</v>
      </c>
      <c r="T169" s="32">
        <v>0</v>
      </c>
      <c r="U169" s="32">
        <v>0</v>
      </c>
      <c r="V169" s="32">
        <v>0</v>
      </c>
      <c r="W169" s="57"/>
      <c r="X169" s="57"/>
      <c r="Y169" s="57"/>
      <c r="Z169" s="57"/>
      <c r="AA169" s="113">
        <v>0</v>
      </c>
      <c r="AB169" s="113">
        <v>0</v>
      </c>
      <c r="AC169" s="57">
        <v>0</v>
      </c>
      <c r="AD169" s="113">
        <v>0</v>
      </c>
      <c r="AE169" s="113">
        <v>2015</v>
      </c>
      <c r="AF169" s="113">
        <v>33</v>
      </c>
      <c r="AG169" s="113" t="s">
        <v>1341</v>
      </c>
      <c r="AH169" s="113" t="s">
        <v>1342</v>
      </c>
      <c r="AI169" s="113">
        <v>1.54</v>
      </c>
      <c r="AJ169" s="113" t="s">
        <v>1343</v>
      </c>
      <c r="AK169" s="57" t="s">
        <v>240</v>
      </c>
    </row>
    <row r="170" spans="1:37" s="29" customFormat="1" ht="78.75" x14ac:dyDescent="0.25">
      <c r="A170" s="113">
        <f t="shared" si="19"/>
        <v>137</v>
      </c>
      <c r="B170" s="58" t="s">
        <v>608</v>
      </c>
      <c r="C170" s="32">
        <v>0</v>
      </c>
      <c r="D170" s="32">
        <v>0</v>
      </c>
      <c r="E170" s="32">
        <v>0</v>
      </c>
      <c r="F170" s="32">
        <v>0</v>
      </c>
      <c r="G170" s="32">
        <v>0</v>
      </c>
      <c r="H170" s="32">
        <v>0.1001423414</v>
      </c>
      <c r="I170" s="32">
        <v>0</v>
      </c>
      <c r="J170" s="32">
        <v>9.1129530674000009E-2</v>
      </c>
      <c r="K170" s="32">
        <v>0</v>
      </c>
      <c r="L170" s="32">
        <v>9.0128107259999993E-3</v>
      </c>
      <c r="M170" s="32">
        <v>0.1001423414</v>
      </c>
      <c r="N170" s="32">
        <v>0</v>
      </c>
      <c r="O170" s="32">
        <v>9.1129530674000009E-2</v>
      </c>
      <c r="P170" s="32">
        <v>0</v>
      </c>
      <c r="Q170" s="32">
        <v>9.0128107259999993E-3</v>
      </c>
      <c r="R170" s="32">
        <v>0</v>
      </c>
      <c r="S170" s="32">
        <v>0</v>
      </c>
      <c r="T170" s="32">
        <v>0</v>
      </c>
      <c r="U170" s="32">
        <v>0</v>
      </c>
      <c r="V170" s="32">
        <v>0</v>
      </c>
      <c r="W170" s="57"/>
      <c r="X170" s="57"/>
      <c r="Y170" s="57"/>
      <c r="Z170" s="57"/>
      <c r="AA170" s="113">
        <v>0</v>
      </c>
      <c r="AB170" s="113">
        <v>0</v>
      </c>
      <c r="AC170" s="57">
        <v>0</v>
      </c>
      <c r="AD170" s="113">
        <v>0</v>
      </c>
      <c r="AE170" s="113">
        <v>2015</v>
      </c>
      <c r="AF170" s="113">
        <v>33</v>
      </c>
      <c r="AG170" s="113" t="s">
        <v>1344</v>
      </c>
      <c r="AH170" s="113" t="s">
        <v>1345</v>
      </c>
      <c r="AI170" s="113">
        <v>0.24</v>
      </c>
      <c r="AJ170" s="113">
        <v>0</v>
      </c>
      <c r="AK170" s="57" t="s">
        <v>240</v>
      </c>
    </row>
    <row r="171" spans="1:37" s="29" customFormat="1" ht="31.5" x14ac:dyDescent="0.25">
      <c r="A171" s="113">
        <f t="shared" si="19"/>
        <v>138</v>
      </c>
      <c r="B171" s="58" t="s">
        <v>317</v>
      </c>
      <c r="C171" s="32">
        <v>0</v>
      </c>
      <c r="D171" s="32">
        <v>0</v>
      </c>
      <c r="E171" s="32">
        <v>0</v>
      </c>
      <c r="F171" s="32">
        <v>0</v>
      </c>
      <c r="G171" s="32">
        <v>0</v>
      </c>
      <c r="H171" s="32">
        <v>0.1175619958</v>
      </c>
      <c r="I171" s="32">
        <v>0</v>
      </c>
      <c r="J171" s="32">
        <v>1.7634299369999999E-2</v>
      </c>
      <c r="K171" s="32">
        <v>9.4049596640000011E-2</v>
      </c>
      <c r="L171" s="32">
        <v>5.8780997900000007E-3</v>
      </c>
      <c r="M171" s="32">
        <v>0.1175619958</v>
      </c>
      <c r="N171" s="32">
        <v>0</v>
      </c>
      <c r="O171" s="32">
        <v>1.7634299369999999E-2</v>
      </c>
      <c r="P171" s="32">
        <v>9.4049596640000011E-2</v>
      </c>
      <c r="Q171" s="32">
        <v>5.8780997900000007E-3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57"/>
      <c r="X171" s="57"/>
      <c r="Y171" s="57"/>
      <c r="Z171" s="57"/>
      <c r="AA171" s="113">
        <v>2015</v>
      </c>
      <c r="AB171" s="113">
        <v>25</v>
      </c>
      <c r="AC171" s="57" t="s">
        <v>1295</v>
      </c>
      <c r="AD171" s="113">
        <v>50</v>
      </c>
      <c r="AE171" s="113">
        <v>0</v>
      </c>
      <c r="AF171" s="113">
        <v>0</v>
      </c>
      <c r="AG171" s="113">
        <v>0</v>
      </c>
      <c r="AH171" s="113">
        <v>0</v>
      </c>
      <c r="AI171" s="113">
        <v>0</v>
      </c>
      <c r="AJ171" s="113">
        <v>0</v>
      </c>
      <c r="AK171" s="57" t="s">
        <v>238</v>
      </c>
    </row>
    <row r="172" spans="1:37" s="29" customFormat="1" ht="31.5" x14ac:dyDescent="0.25">
      <c r="A172" s="113">
        <f t="shared" si="19"/>
        <v>139</v>
      </c>
      <c r="B172" s="58" t="s">
        <v>420</v>
      </c>
      <c r="C172" s="32">
        <v>0</v>
      </c>
      <c r="D172" s="32">
        <v>0</v>
      </c>
      <c r="E172" s="32">
        <v>0</v>
      </c>
      <c r="F172" s="32">
        <v>0</v>
      </c>
      <c r="G172" s="32">
        <v>0</v>
      </c>
      <c r="H172" s="32">
        <v>1.72843916</v>
      </c>
      <c r="I172" s="32">
        <v>0.12099074120000002</v>
      </c>
      <c r="J172" s="32">
        <v>0.34568783200000003</v>
      </c>
      <c r="K172" s="32">
        <v>1.037063496</v>
      </c>
      <c r="L172" s="32">
        <v>0.2246970908</v>
      </c>
      <c r="M172" s="32">
        <v>1.72843916</v>
      </c>
      <c r="N172" s="32">
        <v>0.12099074120000002</v>
      </c>
      <c r="O172" s="32">
        <v>0.34568783200000003</v>
      </c>
      <c r="P172" s="32">
        <v>1.037063496</v>
      </c>
      <c r="Q172" s="32">
        <v>0.2246970908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57"/>
      <c r="X172" s="57"/>
      <c r="Y172" s="57"/>
      <c r="Z172" s="57"/>
      <c r="AA172" s="113">
        <v>0</v>
      </c>
      <c r="AB172" s="113">
        <v>0</v>
      </c>
      <c r="AC172" s="57" t="s">
        <v>1346</v>
      </c>
      <c r="AD172" s="113">
        <v>12.6</v>
      </c>
      <c r="AE172" s="113">
        <v>0</v>
      </c>
      <c r="AF172" s="113">
        <v>0</v>
      </c>
      <c r="AG172" s="113">
        <v>0</v>
      </c>
      <c r="AH172" s="113">
        <v>0</v>
      </c>
      <c r="AI172" s="113">
        <v>0</v>
      </c>
      <c r="AJ172" s="113">
        <v>0</v>
      </c>
      <c r="AK172" s="57" t="s">
        <v>239</v>
      </c>
    </row>
    <row r="173" spans="1:37" s="29" customFormat="1" ht="47.25" x14ac:dyDescent="0.25">
      <c r="A173" s="113">
        <f t="shared" si="19"/>
        <v>140</v>
      </c>
      <c r="B173" s="58" t="s">
        <v>448</v>
      </c>
      <c r="C173" s="32">
        <v>0.30584529999999999</v>
      </c>
      <c r="D173" s="32">
        <v>0</v>
      </c>
      <c r="E173" s="32">
        <v>6.1169059999999997E-2</v>
      </c>
      <c r="F173" s="32">
        <v>0.18350717999999999</v>
      </c>
      <c r="G173" s="32">
        <v>6.1169059999999997E-2</v>
      </c>
      <c r="H173" s="32">
        <v>0.30584529999999999</v>
      </c>
      <c r="I173" s="32">
        <v>0</v>
      </c>
      <c r="J173" s="32">
        <v>6.1169059999999997E-2</v>
      </c>
      <c r="K173" s="32">
        <v>0.18350717999999999</v>
      </c>
      <c r="L173" s="32">
        <v>6.1169059999999997E-2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57"/>
      <c r="X173" s="57"/>
      <c r="Y173" s="57"/>
      <c r="Z173" s="57"/>
      <c r="AA173" s="113">
        <v>0</v>
      </c>
      <c r="AB173" s="113">
        <v>0</v>
      </c>
      <c r="AC173" s="57">
        <v>0</v>
      </c>
      <c r="AD173" s="113">
        <v>0</v>
      </c>
      <c r="AE173" s="113">
        <v>0</v>
      </c>
      <c r="AF173" s="113">
        <v>0</v>
      </c>
      <c r="AG173" s="113">
        <v>0</v>
      </c>
      <c r="AH173" s="113">
        <v>0</v>
      </c>
      <c r="AI173" s="113">
        <v>0</v>
      </c>
      <c r="AJ173" s="113">
        <v>0</v>
      </c>
      <c r="AK173" s="57" t="s">
        <v>239</v>
      </c>
    </row>
    <row r="174" spans="1:37" s="29" customFormat="1" ht="63" x14ac:dyDescent="0.25">
      <c r="A174" s="113">
        <f t="shared" si="19"/>
        <v>141</v>
      </c>
      <c r="B174" s="58" t="s">
        <v>449</v>
      </c>
      <c r="C174" s="32">
        <v>8.6920990000000004E-2</v>
      </c>
      <c r="D174" s="32">
        <v>0</v>
      </c>
      <c r="E174" s="32">
        <v>1.7384198E-2</v>
      </c>
      <c r="F174" s="32">
        <v>5.2152594000000004E-2</v>
      </c>
      <c r="G174" s="32">
        <v>1.7384197999999997E-2</v>
      </c>
      <c r="H174" s="32">
        <v>8.692098999999999E-2</v>
      </c>
      <c r="I174" s="32">
        <v>0</v>
      </c>
      <c r="J174" s="32">
        <v>1.7384198E-2</v>
      </c>
      <c r="K174" s="32">
        <v>5.2152594000000004E-2</v>
      </c>
      <c r="L174" s="32">
        <v>1.7384197999999997E-2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2">
        <v>0</v>
      </c>
      <c r="V174" s="32">
        <v>0</v>
      </c>
      <c r="W174" s="57"/>
      <c r="X174" s="57"/>
      <c r="Y174" s="57"/>
      <c r="Z174" s="57"/>
      <c r="AA174" s="113">
        <v>0</v>
      </c>
      <c r="AB174" s="113">
        <v>0</v>
      </c>
      <c r="AC174" s="57">
        <v>0</v>
      </c>
      <c r="AD174" s="113">
        <v>0</v>
      </c>
      <c r="AE174" s="113">
        <v>0</v>
      </c>
      <c r="AF174" s="113">
        <v>0</v>
      </c>
      <c r="AG174" s="113">
        <v>0</v>
      </c>
      <c r="AH174" s="113">
        <v>0</v>
      </c>
      <c r="AI174" s="113">
        <v>0</v>
      </c>
      <c r="AJ174" s="113">
        <v>0</v>
      </c>
      <c r="AK174" s="57" t="s">
        <v>239</v>
      </c>
    </row>
    <row r="175" spans="1:37" s="29" customFormat="1" ht="47.25" x14ac:dyDescent="0.25">
      <c r="A175" s="113">
        <f t="shared" si="19"/>
        <v>142</v>
      </c>
      <c r="B175" s="58" t="s">
        <v>609</v>
      </c>
      <c r="C175" s="32">
        <v>1.619845</v>
      </c>
      <c r="D175" s="32">
        <v>0.13823940002705609</v>
      </c>
      <c r="E175" s="32">
        <v>0.24269456155349819</v>
      </c>
      <c r="F175" s="32">
        <v>1.1477154351011332</v>
      </c>
      <c r="G175" s="32">
        <v>9.1195603318312557E-2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-1.619845</v>
      </c>
      <c r="N175" s="32">
        <v>-0.13823940002705609</v>
      </c>
      <c r="O175" s="32">
        <v>-0.24269456155349819</v>
      </c>
      <c r="P175" s="32">
        <v>-1.1477154351011332</v>
      </c>
      <c r="Q175" s="32">
        <v>-9.1195603318312557E-2</v>
      </c>
      <c r="R175" s="32">
        <v>0</v>
      </c>
      <c r="S175" s="32">
        <v>0</v>
      </c>
      <c r="T175" s="32">
        <v>0</v>
      </c>
      <c r="U175" s="32">
        <v>0</v>
      </c>
      <c r="V175" s="32">
        <v>0</v>
      </c>
      <c r="W175" s="57"/>
      <c r="X175" s="57"/>
      <c r="Y175" s="57"/>
      <c r="Z175" s="57"/>
      <c r="AA175" s="113">
        <v>1966</v>
      </c>
      <c r="AB175" s="113">
        <v>25</v>
      </c>
      <c r="AC175" s="57" t="s">
        <v>1347</v>
      </c>
      <c r="AD175" s="113">
        <v>40</v>
      </c>
      <c r="AE175" s="113">
        <v>0</v>
      </c>
      <c r="AF175" s="113">
        <v>0</v>
      </c>
      <c r="AG175" s="113">
        <v>0</v>
      </c>
      <c r="AH175" s="113">
        <v>0</v>
      </c>
      <c r="AI175" s="113">
        <v>0</v>
      </c>
      <c r="AJ175" s="113">
        <v>0</v>
      </c>
      <c r="AK175" s="57" t="s">
        <v>240</v>
      </c>
    </row>
    <row r="176" spans="1:37" s="29" customFormat="1" ht="63" x14ac:dyDescent="0.25">
      <c r="A176" s="113">
        <f t="shared" si="19"/>
        <v>143</v>
      </c>
      <c r="B176" s="58" t="s">
        <v>610</v>
      </c>
      <c r="C176" s="32">
        <v>1.4651469999999998</v>
      </c>
      <c r="D176" s="32">
        <v>0.10274406409068357</v>
      </c>
      <c r="E176" s="32">
        <v>0.77152185147970742</v>
      </c>
      <c r="F176" s="32">
        <v>0.43956470692729233</v>
      </c>
      <c r="G176" s="32">
        <v>0.15131637750231641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-1.4651469999999998</v>
      </c>
      <c r="N176" s="32">
        <v>-0.10274406409068357</v>
      </c>
      <c r="O176" s="32">
        <v>-0.77152185147970742</v>
      </c>
      <c r="P176" s="32">
        <v>-0.43956470692729233</v>
      </c>
      <c r="Q176" s="32">
        <v>-0.15131637750231641</v>
      </c>
      <c r="R176" s="32">
        <v>0</v>
      </c>
      <c r="S176" s="32">
        <v>0</v>
      </c>
      <c r="T176" s="32">
        <v>0</v>
      </c>
      <c r="U176" s="32">
        <v>0</v>
      </c>
      <c r="V176" s="32">
        <v>0</v>
      </c>
      <c r="W176" s="57"/>
      <c r="X176" s="57"/>
      <c r="Y176" s="57"/>
      <c r="Z176" s="57"/>
      <c r="AA176" s="113">
        <v>1976</v>
      </c>
      <c r="AB176" s="113">
        <v>25</v>
      </c>
      <c r="AC176" s="57" t="s">
        <v>1307</v>
      </c>
      <c r="AD176" s="113">
        <v>65</v>
      </c>
      <c r="AE176" s="113">
        <v>0</v>
      </c>
      <c r="AF176" s="113">
        <v>0</v>
      </c>
      <c r="AG176" s="113">
        <v>0</v>
      </c>
      <c r="AH176" s="113">
        <v>0</v>
      </c>
      <c r="AI176" s="113">
        <v>0</v>
      </c>
      <c r="AJ176" s="113">
        <v>0</v>
      </c>
      <c r="AK176" s="57" t="s">
        <v>240</v>
      </c>
    </row>
    <row r="177" spans="1:37" s="29" customFormat="1" ht="63" x14ac:dyDescent="0.25">
      <c r="A177" s="113">
        <f t="shared" si="19"/>
        <v>144</v>
      </c>
      <c r="B177" s="58" t="s">
        <v>611</v>
      </c>
      <c r="C177" s="32">
        <v>0.83178199999999991</v>
      </c>
      <c r="D177" s="32">
        <v>6.6697817261732545E-2</v>
      </c>
      <c r="E177" s="32">
        <v>0.14245263812454556</v>
      </c>
      <c r="F177" s="32">
        <v>0.51987957842140264</v>
      </c>
      <c r="G177" s="32">
        <v>0.10275196619231919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-0.83178199999999991</v>
      </c>
      <c r="N177" s="32">
        <v>-6.6697817261732545E-2</v>
      </c>
      <c r="O177" s="32">
        <v>-0.14245263812454556</v>
      </c>
      <c r="P177" s="32">
        <v>-0.51987957842140264</v>
      </c>
      <c r="Q177" s="32">
        <v>-0.10275196619231919</v>
      </c>
      <c r="R177" s="32">
        <v>0</v>
      </c>
      <c r="S177" s="32">
        <v>0</v>
      </c>
      <c r="T177" s="32">
        <v>0</v>
      </c>
      <c r="U177" s="32">
        <v>0</v>
      </c>
      <c r="V177" s="32">
        <v>0</v>
      </c>
      <c r="W177" s="57"/>
      <c r="X177" s="57"/>
      <c r="Y177" s="57"/>
      <c r="Z177" s="57"/>
      <c r="AA177" s="113" t="s">
        <v>1348</v>
      </c>
      <c r="AB177" s="113">
        <v>25</v>
      </c>
      <c r="AC177" s="57" t="s">
        <v>1349</v>
      </c>
      <c r="AD177" s="113">
        <v>30</v>
      </c>
      <c r="AE177" s="113">
        <v>0</v>
      </c>
      <c r="AF177" s="113">
        <v>0</v>
      </c>
      <c r="AG177" s="113">
        <v>0</v>
      </c>
      <c r="AH177" s="113">
        <v>0</v>
      </c>
      <c r="AI177" s="113">
        <v>0</v>
      </c>
      <c r="AJ177" s="113">
        <v>0</v>
      </c>
      <c r="AK177" s="57" t="s">
        <v>240</v>
      </c>
    </row>
    <row r="178" spans="1:37" s="29" customFormat="1" ht="78.75" x14ac:dyDescent="0.25">
      <c r="A178" s="113">
        <f t="shared" si="19"/>
        <v>145</v>
      </c>
      <c r="B178" s="58" t="s">
        <v>612</v>
      </c>
      <c r="C178" s="32">
        <v>0.90352599999999994</v>
      </c>
      <c r="D178" s="32">
        <v>7.1855863534161013E-2</v>
      </c>
      <c r="E178" s="32">
        <v>0.13766216525319594</v>
      </c>
      <c r="F178" s="32">
        <v>0.53724501580695461</v>
      </c>
      <c r="G178" s="32">
        <v>0.15676295540568841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-0.90352599999999994</v>
      </c>
      <c r="N178" s="32">
        <v>-7.1855863534161013E-2</v>
      </c>
      <c r="O178" s="32">
        <v>-0.13766216525319594</v>
      </c>
      <c r="P178" s="32">
        <v>-0.53724501580695461</v>
      </c>
      <c r="Q178" s="32">
        <v>-0.15676295540568841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57"/>
      <c r="X178" s="57"/>
      <c r="Y178" s="57"/>
      <c r="Z178" s="57"/>
      <c r="AA178" s="113">
        <v>1976</v>
      </c>
      <c r="AB178" s="113">
        <v>25</v>
      </c>
      <c r="AC178" s="57" t="s">
        <v>1307</v>
      </c>
      <c r="AD178" s="113">
        <v>65</v>
      </c>
      <c r="AE178" s="113">
        <v>0</v>
      </c>
      <c r="AF178" s="113">
        <v>0</v>
      </c>
      <c r="AG178" s="113">
        <v>0</v>
      </c>
      <c r="AH178" s="113">
        <v>0</v>
      </c>
      <c r="AI178" s="113">
        <v>0</v>
      </c>
      <c r="AJ178" s="113">
        <v>0</v>
      </c>
      <c r="AK178" s="57" t="s">
        <v>240</v>
      </c>
    </row>
    <row r="179" spans="1:37" s="29" customFormat="1" ht="31.5" x14ac:dyDescent="0.25">
      <c r="A179" s="113">
        <f t="shared" si="19"/>
        <v>146</v>
      </c>
      <c r="B179" s="58" t="s">
        <v>613</v>
      </c>
      <c r="C179" s="32">
        <v>0</v>
      </c>
      <c r="D179" s="32">
        <v>0</v>
      </c>
      <c r="E179" s="32">
        <v>0</v>
      </c>
      <c r="F179" s="32">
        <v>0</v>
      </c>
      <c r="G179" s="32">
        <v>0</v>
      </c>
      <c r="H179" s="32">
        <v>9.0475029999999984E-2</v>
      </c>
      <c r="I179" s="32">
        <v>0</v>
      </c>
      <c r="J179" s="32">
        <v>1.6243644E-3</v>
      </c>
      <c r="K179" s="32">
        <v>8.2581049199999992E-2</v>
      </c>
      <c r="L179" s="32">
        <v>6.2696163999999971E-3</v>
      </c>
      <c r="M179" s="32">
        <v>9.0475029999999984E-2</v>
      </c>
      <c r="N179" s="32">
        <v>0</v>
      </c>
      <c r="O179" s="32">
        <v>1.6243644E-3</v>
      </c>
      <c r="P179" s="32">
        <v>8.2581049199999992E-2</v>
      </c>
      <c r="Q179" s="32">
        <v>6.2696163999999971E-3</v>
      </c>
      <c r="R179" s="32">
        <v>8.1529249999999984E-2</v>
      </c>
      <c r="S179" s="32">
        <v>0</v>
      </c>
      <c r="T179" s="32">
        <v>1.3765800000000001E-3</v>
      </c>
      <c r="U179" s="32">
        <v>6.9983939999999994E-2</v>
      </c>
      <c r="V179" s="32">
        <v>1.0168730000000001E-2</v>
      </c>
      <c r="W179" s="57"/>
      <c r="X179" s="57"/>
      <c r="Y179" s="57"/>
      <c r="Z179" s="57"/>
      <c r="AA179" s="113">
        <v>1957</v>
      </c>
      <c r="AB179" s="113">
        <v>25</v>
      </c>
      <c r="AC179" s="57" t="s">
        <v>1266</v>
      </c>
      <c r="AD179" s="113">
        <v>65</v>
      </c>
      <c r="AE179" s="113">
        <v>0</v>
      </c>
      <c r="AF179" s="113">
        <v>0</v>
      </c>
      <c r="AG179" s="113">
        <v>0</v>
      </c>
      <c r="AH179" s="113">
        <v>0</v>
      </c>
      <c r="AI179" s="113">
        <v>0</v>
      </c>
      <c r="AJ179" s="113">
        <v>0</v>
      </c>
      <c r="AK179" s="57" t="s">
        <v>240</v>
      </c>
    </row>
    <row r="180" spans="1:37" s="29" customFormat="1" ht="47.25" x14ac:dyDescent="0.25">
      <c r="A180" s="113">
        <f t="shared" si="19"/>
        <v>147</v>
      </c>
      <c r="B180" s="58" t="s">
        <v>614</v>
      </c>
      <c r="C180" s="32">
        <v>0</v>
      </c>
      <c r="D180" s="32">
        <v>0</v>
      </c>
      <c r="E180" s="32">
        <v>0</v>
      </c>
      <c r="F180" s="32">
        <v>0</v>
      </c>
      <c r="G180" s="32">
        <v>0</v>
      </c>
      <c r="H180" s="32">
        <v>5.6521395500000002E-2</v>
      </c>
      <c r="I180" s="32">
        <v>0</v>
      </c>
      <c r="J180" s="32">
        <v>0</v>
      </c>
      <c r="K180" s="32">
        <v>0</v>
      </c>
      <c r="L180" s="32">
        <v>5.6521395500000002E-2</v>
      </c>
      <c r="M180" s="32">
        <v>5.6521395500000002E-2</v>
      </c>
      <c r="N180" s="32">
        <v>0</v>
      </c>
      <c r="O180" s="32">
        <v>0</v>
      </c>
      <c r="P180" s="32">
        <v>0</v>
      </c>
      <c r="Q180" s="32">
        <v>5.6521395500000002E-2</v>
      </c>
      <c r="R180" s="32">
        <v>5.0960470000000001E-2</v>
      </c>
      <c r="S180" s="32">
        <v>0</v>
      </c>
      <c r="T180" s="32">
        <v>8.04122E-3</v>
      </c>
      <c r="U180" s="32">
        <v>3.4991969999999997E-2</v>
      </c>
      <c r="V180" s="32">
        <v>7.9272800000000001E-3</v>
      </c>
      <c r="W180" s="57"/>
      <c r="X180" s="57"/>
      <c r="Y180" s="57"/>
      <c r="Z180" s="57"/>
      <c r="AA180" s="113" t="s">
        <v>1350</v>
      </c>
      <c r="AB180" s="113">
        <v>25</v>
      </c>
      <c r="AC180" s="57" t="s">
        <v>1351</v>
      </c>
      <c r="AD180" s="113">
        <v>30</v>
      </c>
      <c r="AE180" s="113">
        <v>0</v>
      </c>
      <c r="AF180" s="113">
        <v>0</v>
      </c>
      <c r="AG180" s="113">
        <v>0</v>
      </c>
      <c r="AH180" s="113">
        <v>0</v>
      </c>
      <c r="AI180" s="113">
        <v>0</v>
      </c>
      <c r="AJ180" s="113">
        <v>0</v>
      </c>
      <c r="AK180" s="57" t="s">
        <v>240</v>
      </c>
    </row>
    <row r="181" spans="1:37" s="29" customFormat="1" ht="31.5" x14ac:dyDescent="0.25">
      <c r="A181" s="113">
        <f t="shared" si="19"/>
        <v>148</v>
      </c>
      <c r="B181" s="58" t="s">
        <v>615</v>
      </c>
      <c r="C181" s="32">
        <v>0</v>
      </c>
      <c r="D181" s="32">
        <v>0</v>
      </c>
      <c r="E181" s="32">
        <v>0</v>
      </c>
      <c r="F181" s="32">
        <v>0</v>
      </c>
      <c r="G181" s="32">
        <v>0</v>
      </c>
      <c r="H181" s="32">
        <v>0.14789349500000001</v>
      </c>
      <c r="I181" s="32">
        <v>0</v>
      </c>
      <c r="J181" s="32">
        <v>0</v>
      </c>
      <c r="K181" s="32">
        <v>0</v>
      </c>
      <c r="L181" s="32">
        <v>0.14789349500000001</v>
      </c>
      <c r="M181" s="32">
        <v>0.14789349500000001</v>
      </c>
      <c r="N181" s="32">
        <v>0</v>
      </c>
      <c r="O181" s="32">
        <v>0</v>
      </c>
      <c r="P181" s="32">
        <v>0</v>
      </c>
      <c r="Q181" s="32">
        <v>0.14789349500000001</v>
      </c>
      <c r="R181" s="32">
        <v>0.13327323999999999</v>
      </c>
      <c r="S181" s="32">
        <v>0</v>
      </c>
      <c r="T181" s="32">
        <v>7.8440000000000003E-3</v>
      </c>
      <c r="U181" s="32">
        <v>0.10497591000000001</v>
      </c>
      <c r="V181" s="32">
        <v>2.0453329999999999E-2</v>
      </c>
      <c r="W181" s="57"/>
      <c r="X181" s="57"/>
      <c r="Y181" s="57"/>
      <c r="Z181" s="57"/>
      <c r="AA181" s="113">
        <v>1989</v>
      </c>
      <c r="AB181" s="113">
        <v>25</v>
      </c>
      <c r="AC181" s="57" t="s">
        <v>1306</v>
      </c>
      <c r="AD181" s="113">
        <v>50</v>
      </c>
      <c r="AE181" s="113">
        <v>0</v>
      </c>
      <c r="AF181" s="113">
        <v>0</v>
      </c>
      <c r="AG181" s="113">
        <v>0</v>
      </c>
      <c r="AH181" s="113">
        <v>0</v>
      </c>
      <c r="AI181" s="113">
        <v>0</v>
      </c>
      <c r="AJ181" s="113">
        <v>0</v>
      </c>
      <c r="AK181" s="57" t="s">
        <v>240</v>
      </c>
    </row>
    <row r="182" spans="1:37" s="29" customFormat="1" ht="31.5" x14ac:dyDescent="0.25">
      <c r="A182" s="113">
        <f t="shared" si="19"/>
        <v>149</v>
      </c>
      <c r="B182" s="58" t="s">
        <v>616</v>
      </c>
      <c r="C182" s="32">
        <v>0</v>
      </c>
      <c r="D182" s="32">
        <v>0</v>
      </c>
      <c r="E182" s="32">
        <v>0</v>
      </c>
      <c r="F182" s="32">
        <v>0</v>
      </c>
      <c r="G182" s="32">
        <v>0</v>
      </c>
      <c r="H182" s="32">
        <v>6.08746545E-2</v>
      </c>
      <c r="I182" s="32">
        <v>0</v>
      </c>
      <c r="J182" s="32">
        <v>0</v>
      </c>
      <c r="K182" s="32">
        <v>0</v>
      </c>
      <c r="L182" s="32">
        <v>6.08746545E-2</v>
      </c>
      <c r="M182" s="32">
        <v>6.08746545E-2</v>
      </c>
      <c r="N182" s="32">
        <v>0</v>
      </c>
      <c r="O182" s="32">
        <v>0</v>
      </c>
      <c r="P182" s="32">
        <v>0</v>
      </c>
      <c r="Q182" s="32">
        <v>6.08746545E-2</v>
      </c>
      <c r="R182" s="32">
        <v>5.4862759999999997E-2</v>
      </c>
      <c r="S182" s="32">
        <v>0</v>
      </c>
      <c r="T182" s="32">
        <v>1.151049E-2</v>
      </c>
      <c r="U182" s="32">
        <v>3.4991969999999997E-2</v>
      </c>
      <c r="V182" s="32">
        <v>8.3602999999999993E-3</v>
      </c>
      <c r="W182" s="57"/>
      <c r="X182" s="57"/>
      <c r="Y182" s="57"/>
      <c r="Z182" s="57"/>
      <c r="AA182" s="113">
        <v>1976</v>
      </c>
      <c r="AB182" s="113">
        <v>25</v>
      </c>
      <c r="AC182" s="57" t="s">
        <v>1352</v>
      </c>
      <c r="AD182" s="113">
        <v>65</v>
      </c>
      <c r="AE182" s="113">
        <v>0</v>
      </c>
      <c r="AF182" s="113">
        <v>0</v>
      </c>
      <c r="AG182" s="113">
        <v>0</v>
      </c>
      <c r="AH182" s="113">
        <v>0</v>
      </c>
      <c r="AI182" s="113">
        <v>0</v>
      </c>
      <c r="AJ182" s="113">
        <v>0</v>
      </c>
      <c r="AK182" s="57" t="s">
        <v>240</v>
      </c>
    </row>
    <row r="183" spans="1:37" s="29" customFormat="1" ht="31.5" x14ac:dyDescent="0.25">
      <c r="A183" s="113">
        <f t="shared" si="19"/>
        <v>150</v>
      </c>
      <c r="B183" s="58" t="s">
        <v>617</v>
      </c>
      <c r="C183" s="32">
        <v>0</v>
      </c>
      <c r="D183" s="32">
        <v>0</v>
      </c>
      <c r="E183" s="32">
        <v>0</v>
      </c>
      <c r="F183" s="32">
        <v>0</v>
      </c>
      <c r="G183" s="32">
        <v>0</v>
      </c>
      <c r="H183" s="32">
        <v>5.6551395499999997E-2</v>
      </c>
      <c r="I183" s="32">
        <v>0</v>
      </c>
      <c r="J183" s="32">
        <v>0</v>
      </c>
      <c r="K183" s="32">
        <v>0</v>
      </c>
      <c r="L183" s="32">
        <v>5.6551395499999997E-2</v>
      </c>
      <c r="M183" s="32">
        <v>5.6551395499999997E-2</v>
      </c>
      <c r="N183" s="32">
        <v>0</v>
      </c>
      <c r="O183" s="32">
        <v>0</v>
      </c>
      <c r="P183" s="32">
        <v>0</v>
      </c>
      <c r="Q183" s="32">
        <v>5.6551395499999997E-2</v>
      </c>
      <c r="R183" s="32">
        <v>5.0960470000000001E-2</v>
      </c>
      <c r="S183" s="32">
        <v>0</v>
      </c>
      <c r="T183" s="32">
        <v>8.04122E-3</v>
      </c>
      <c r="U183" s="32">
        <v>3.4991969999999997E-2</v>
      </c>
      <c r="V183" s="32">
        <v>7.9272800000000001E-3</v>
      </c>
      <c r="W183" s="57"/>
      <c r="X183" s="57"/>
      <c r="Y183" s="57"/>
      <c r="Z183" s="57"/>
      <c r="AA183" s="113">
        <v>1970</v>
      </c>
      <c r="AB183" s="113">
        <v>25</v>
      </c>
      <c r="AC183" s="57" t="s">
        <v>1306</v>
      </c>
      <c r="AD183" s="113">
        <v>26</v>
      </c>
      <c r="AE183" s="113">
        <v>0</v>
      </c>
      <c r="AF183" s="113">
        <v>0</v>
      </c>
      <c r="AG183" s="113">
        <v>0</v>
      </c>
      <c r="AH183" s="113">
        <v>0</v>
      </c>
      <c r="AI183" s="113">
        <v>0</v>
      </c>
      <c r="AJ183" s="113">
        <v>0</v>
      </c>
      <c r="AK183" s="57" t="s">
        <v>240</v>
      </c>
    </row>
    <row r="184" spans="1:37" s="29" customFormat="1" ht="63" x14ac:dyDescent="0.25">
      <c r="A184" s="113">
        <f t="shared" si="19"/>
        <v>151</v>
      </c>
      <c r="B184" s="58" t="s">
        <v>618</v>
      </c>
      <c r="C184" s="32">
        <v>0</v>
      </c>
      <c r="D184" s="32">
        <v>0</v>
      </c>
      <c r="E184" s="32">
        <v>0</v>
      </c>
      <c r="F184" s="32">
        <v>0</v>
      </c>
      <c r="G184" s="32">
        <v>0</v>
      </c>
      <c r="H184" s="32">
        <v>0.97271293000000003</v>
      </c>
      <c r="I184" s="32">
        <v>0</v>
      </c>
      <c r="J184" s="32">
        <v>0.24317823250000001</v>
      </c>
      <c r="K184" s="32">
        <v>0.68089905100000003</v>
      </c>
      <c r="L184" s="32">
        <v>4.8635646499999963E-2</v>
      </c>
      <c r="M184" s="32">
        <v>0.97271293000000003</v>
      </c>
      <c r="N184" s="32">
        <v>0</v>
      </c>
      <c r="O184" s="32">
        <v>0.24317823250000001</v>
      </c>
      <c r="P184" s="32">
        <v>0.68089905100000003</v>
      </c>
      <c r="Q184" s="32">
        <v>4.8635646499999963E-2</v>
      </c>
      <c r="R184" s="32">
        <v>0.82558682000000005</v>
      </c>
      <c r="S184" s="32">
        <v>0</v>
      </c>
      <c r="T184" s="32">
        <v>0.20639670500000001</v>
      </c>
      <c r="U184" s="32">
        <v>0.57791077400000002</v>
      </c>
      <c r="V184" s="32">
        <v>4.127934100000008E-2</v>
      </c>
      <c r="W184" s="57"/>
      <c r="X184" s="57"/>
      <c r="Y184" s="57"/>
      <c r="Z184" s="57"/>
      <c r="AA184" s="113">
        <v>2015</v>
      </c>
      <c r="AB184" s="113">
        <v>25</v>
      </c>
      <c r="AC184" s="57" t="s">
        <v>1353</v>
      </c>
      <c r="AD184" s="113">
        <v>8</v>
      </c>
      <c r="AE184" s="113">
        <v>0</v>
      </c>
      <c r="AF184" s="113">
        <v>0</v>
      </c>
      <c r="AG184" s="113">
        <v>0</v>
      </c>
      <c r="AH184" s="113">
        <v>0</v>
      </c>
      <c r="AI184" s="113">
        <v>0</v>
      </c>
      <c r="AJ184" s="113">
        <v>0</v>
      </c>
      <c r="AK184" s="57" t="s">
        <v>237</v>
      </c>
    </row>
    <row r="185" spans="1:37" s="29" customFormat="1" ht="47.25" x14ac:dyDescent="0.25">
      <c r="A185" s="113">
        <f t="shared" si="19"/>
        <v>152</v>
      </c>
      <c r="B185" s="58" t="s">
        <v>619</v>
      </c>
      <c r="C185" s="32">
        <v>0</v>
      </c>
      <c r="D185" s="32">
        <v>0</v>
      </c>
      <c r="E185" s="32">
        <v>0</v>
      </c>
      <c r="F185" s="32">
        <v>0</v>
      </c>
      <c r="G185" s="32">
        <v>0</v>
      </c>
      <c r="H185" s="32">
        <v>1.0655923700000001</v>
      </c>
      <c r="I185" s="32">
        <v>0</v>
      </c>
      <c r="J185" s="32">
        <v>0</v>
      </c>
      <c r="K185" s="32">
        <v>0</v>
      </c>
      <c r="L185" s="32">
        <v>1.0655923700000001</v>
      </c>
      <c r="M185" s="32">
        <v>1.0655923700000001</v>
      </c>
      <c r="N185" s="32">
        <v>0</v>
      </c>
      <c r="O185" s="32">
        <v>0</v>
      </c>
      <c r="P185" s="32">
        <v>0</v>
      </c>
      <c r="Q185" s="32">
        <v>1.0655923700000001</v>
      </c>
      <c r="R185" s="32">
        <v>0.90698897000000001</v>
      </c>
      <c r="S185" s="32">
        <v>0</v>
      </c>
      <c r="T185" s="32">
        <v>0.2267472425</v>
      </c>
      <c r="U185" s="32">
        <v>0.634892279</v>
      </c>
      <c r="V185" s="32">
        <v>4.53494485E-2</v>
      </c>
      <c r="W185" s="57"/>
      <c r="X185" s="57"/>
      <c r="Y185" s="57"/>
      <c r="Z185" s="57"/>
      <c r="AA185" s="113">
        <v>2015</v>
      </c>
      <c r="AB185" s="113">
        <v>25</v>
      </c>
      <c r="AC185" s="57" t="s">
        <v>1354</v>
      </c>
      <c r="AD185" s="113">
        <v>10.3</v>
      </c>
      <c r="AE185" s="113">
        <v>0</v>
      </c>
      <c r="AF185" s="113">
        <v>0</v>
      </c>
      <c r="AG185" s="113">
        <v>0</v>
      </c>
      <c r="AH185" s="113">
        <v>0</v>
      </c>
      <c r="AI185" s="113">
        <v>0</v>
      </c>
      <c r="AJ185" s="113">
        <v>0</v>
      </c>
      <c r="AK185" s="57" t="s">
        <v>237</v>
      </c>
    </row>
    <row r="186" spans="1:37" s="29" customFormat="1" ht="31.5" x14ac:dyDescent="0.25">
      <c r="A186" s="113">
        <f t="shared" si="19"/>
        <v>153</v>
      </c>
      <c r="B186" s="58" t="s">
        <v>318</v>
      </c>
      <c r="C186" s="32">
        <v>5.8784000000000003E-2</v>
      </c>
      <c r="D186" s="32">
        <v>0</v>
      </c>
      <c r="E186" s="32">
        <v>8.8176000000000001E-3</v>
      </c>
      <c r="F186" s="32">
        <v>4.7027200000000005E-2</v>
      </c>
      <c r="G186" s="32">
        <v>2.9392000000000003E-3</v>
      </c>
      <c r="H186" s="32">
        <v>5.8784493650000103E-2</v>
      </c>
      <c r="I186" s="32">
        <v>0</v>
      </c>
      <c r="J186" s="32">
        <v>8.8176740475000154E-3</v>
      </c>
      <c r="K186" s="32">
        <v>4.7027594920000082E-2</v>
      </c>
      <c r="L186" s="32">
        <v>2.9392246825000051E-3</v>
      </c>
      <c r="M186" s="32">
        <v>4.9365000009959914E-7</v>
      </c>
      <c r="N186" s="32">
        <v>0</v>
      </c>
      <c r="O186" s="32">
        <v>7.4047500015286816E-8</v>
      </c>
      <c r="P186" s="32">
        <v>3.9492000007690375E-7</v>
      </c>
      <c r="Q186" s="32">
        <v>2.4682500004806485E-8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57"/>
      <c r="X186" s="57"/>
      <c r="Y186" s="57"/>
      <c r="Z186" s="57"/>
      <c r="AA186" s="113">
        <v>2015</v>
      </c>
      <c r="AB186" s="113">
        <v>25</v>
      </c>
      <c r="AC186" s="57" t="s">
        <v>1355</v>
      </c>
      <c r="AD186" s="113" t="s">
        <v>1356</v>
      </c>
      <c r="AE186" s="113">
        <v>0</v>
      </c>
      <c r="AF186" s="113">
        <v>0</v>
      </c>
      <c r="AG186" s="113">
        <v>0</v>
      </c>
      <c r="AH186" s="113">
        <v>0</v>
      </c>
      <c r="AI186" s="113">
        <v>0</v>
      </c>
      <c r="AJ186" s="113">
        <v>0</v>
      </c>
      <c r="AK186" s="57" t="s">
        <v>238</v>
      </c>
    </row>
    <row r="187" spans="1:37" s="29" customFormat="1" ht="47.25" x14ac:dyDescent="0.25">
      <c r="A187" s="113">
        <f t="shared" si="19"/>
        <v>154</v>
      </c>
      <c r="B187" s="58" t="s">
        <v>620</v>
      </c>
      <c r="C187" s="32">
        <v>0</v>
      </c>
      <c r="D187" s="32">
        <v>0</v>
      </c>
      <c r="E187" s="32">
        <v>0</v>
      </c>
      <c r="F187" s="32">
        <v>0</v>
      </c>
      <c r="G187" s="32">
        <v>0</v>
      </c>
      <c r="H187" s="32">
        <v>2.0101199999999998E-3</v>
      </c>
      <c r="I187" s="32">
        <v>0</v>
      </c>
      <c r="J187" s="32">
        <v>0</v>
      </c>
      <c r="K187" s="32">
        <v>0</v>
      </c>
      <c r="L187" s="32">
        <v>2.0101199999999998E-3</v>
      </c>
      <c r="M187" s="32">
        <v>2.0101199999999998E-3</v>
      </c>
      <c r="N187" s="32">
        <v>0</v>
      </c>
      <c r="O187" s="32">
        <v>0</v>
      </c>
      <c r="P187" s="32">
        <v>0</v>
      </c>
      <c r="Q187" s="32">
        <v>2.0101199999999998E-3</v>
      </c>
      <c r="R187" s="32">
        <v>5.4984119999999997E-2</v>
      </c>
      <c r="S187" s="32">
        <v>0</v>
      </c>
      <c r="T187" s="32">
        <v>0</v>
      </c>
      <c r="U187" s="32">
        <v>5.2974E-2</v>
      </c>
      <c r="V187" s="32">
        <v>2.0101199999999972E-3</v>
      </c>
      <c r="W187" s="57"/>
      <c r="X187" s="57"/>
      <c r="Y187" s="57"/>
      <c r="Z187" s="57"/>
      <c r="AA187" s="113">
        <v>0</v>
      </c>
      <c r="AB187" s="113">
        <v>0</v>
      </c>
      <c r="AC187" s="57">
        <v>0</v>
      </c>
      <c r="AD187" s="113">
        <v>0</v>
      </c>
      <c r="AE187" s="113">
        <v>0</v>
      </c>
      <c r="AF187" s="113">
        <v>0</v>
      </c>
      <c r="AG187" s="113">
        <v>0</v>
      </c>
      <c r="AH187" s="113">
        <v>0</v>
      </c>
      <c r="AI187" s="113">
        <v>0</v>
      </c>
      <c r="AJ187" s="113">
        <v>0</v>
      </c>
      <c r="AK187" s="57" t="s">
        <v>239</v>
      </c>
    </row>
    <row r="188" spans="1:37" s="29" customFormat="1" ht="47.25" x14ac:dyDescent="0.25">
      <c r="A188" s="113">
        <f t="shared" si="19"/>
        <v>155</v>
      </c>
      <c r="B188" s="58" t="s">
        <v>621</v>
      </c>
      <c r="C188" s="32">
        <v>0</v>
      </c>
      <c r="D188" s="32">
        <v>0</v>
      </c>
      <c r="E188" s="32">
        <v>0</v>
      </c>
      <c r="F188" s="32">
        <v>0</v>
      </c>
      <c r="G188" s="32">
        <v>0</v>
      </c>
      <c r="H188" s="32">
        <v>0.17069163999999998</v>
      </c>
      <c r="I188" s="32">
        <v>0</v>
      </c>
      <c r="J188" s="32">
        <v>0</v>
      </c>
      <c r="K188" s="32">
        <v>0</v>
      </c>
      <c r="L188" s="32">
        <v>0.17069163999999998</v>
      </c>
      <c r="M188" s="32">
        <v>0.17069163999999998</v>
      </c>
      <c r="N188" s="32">
        <v>0</v>
      </c>
      <c r="O188" s="32">
        <v>0</v>
      </c>
      <c r="P188" s="32">
        <v>0</v>
      </c>
      <c r="Q188" s="32">
        <v>0.17069163999999998</v>
      </c>
      <c r="R188" s="32">
        <v>0.18504374000000001</v>
      </c>
      <c r="S188" s="32">
        <v>0</v>
      </c>
      <c r="T188" s="32">
        <v>0.1609880538</v>
      </c>
      <c r="U188" s="32">
        <v>7.4017496000000009E-4</v>
      </c>
      <c r="V188" s="32">
        <v>2.331551124000001E-2</v>
      </c>
      <c r="W188" s="57"/>
      <c r="X188" s="57"/>
      <c r="Y188" s="57"/>
      <c r="Z188" s="57"/>
      <c r="AA188" s="113">
        <v>0</v>
      </c>
      <c r="AB188" s="113">
        <v>0</v>
      </c>
      <c r="AC188" s="57">
        <v>0</v>
      </c>
      <c r="AD188" s="113">
        <v>0</v>
      </c>
      <c r="AE188" s="113">
        <v>2015</v>
      </c>
      <c r="AF188" s="113">
        <v>40</v>
      </c>
      <c r="AG188" s="113" t="s">
        <v>1340</v>
      </c>
      <c r="AH188" s="113" t="s">
        <v>1357</v>
      </c>
      <c r="AI188" s="113">
        <v>0.53</v>
      </c>
      <c r="AJ188" s="113">
        <v>0</v>
      </c>
      <c r="AK188" s="57" t="s">
        <v>237</v>
      </c>
    </row>
    <row r="189" spans="1:37" s="29" customFormat="1" ht="94.5" x14ac:dyDescent="0.25">
      <c r="A189" s="113">
        <f t="shared" si="19"/>
        <v>156</v>
      </c>
      <c r="B189" s="58" t="s">
        <v>622</v>
      </c>
      <c r="C189" s="32">
        <v>0</v>
      </c>
      <c r="D189" s="32">
        <v>0</v>
      </c>
      <c r="E189" s="32">
        <v>0</v>
      </c>
      <c r="F189" s="32">
        <v>0</v>
      </c>
      <c r="G189" s="32">
        <v>0</v>
      </c>
      <c r="H189" s="32">
        <v>0.59830958000000001</v>
      </c>
      <c r="I189" s="32">
        <v>0</v>
      </c>
      <c r="J189" s="32">
        <v>0</v>
      </c>
      <c r="K189" s="32">
        <v>0</v>
      </c>
      <c r="L189" s="32">
        <v>0.59830958000000001</v>
      </c>
      <c r="M189" s="32">
        <v>0.59830958000000001</v>
      </c>
      <c r="N189" s="32">
        <v>0</v>
      </c>
      <c r="O189" s="32">
        <v>0</v>
      </c>
      <c r="P189" s="32">
        <v>0</v>
      </c>
      <c r="Q189" s="32">
        <v>0.59830958000000001</v>
      </c>
      <c r="R189" s="32">
        <v>0.51253886000000004</v>
      </c>
      <c r="S189" s="32">
        <v>0</v>
      </c>
      <c r="T189" s="32">
        <v>0.44590880820000001</v>
      </c>
      <c r="U189" s="32">
        <v>2.0501554400000001E-3</v>
      </c>
      <c r="V189" s="32">
        <v>6.4579896360000028E-2</v>
      </c>
      <c r="W189" s="57"/>
      <c r="X189" s="57"/>
      <c r="Y189" s="57"/>
      <c r="Z189" s="57"/>
      <c r="AA189" s="113">
        <v>0</v>
      </c>
      <c r="AB189" s="113">
        <v>0</v>
      </c>
      <c r="AC189" s="57">
        <v>0</v>
      </c>
      <c r="AD189" s="113">
        <v>0</v>
      </c>
      <c r="AE189" s="113">
        <v>2015</v>
      </c>
      <c r="AF189" s="113">
        <v>40</v>
      </c>
      <c r="AG189" s="113" t="s">
        <v>1358</v>
      </c>
      <c r="AH189" s="113" t="s">
        <v>1345</v>
      </c>
      <c r="AI189" s="113">
        <v>0</v>
      </c>
      <c r="AJ189" s="113">
        <v>0</v>
      </c>
      <c r="AK189" s="57" t="s">
        <v>237</v>
      </c>
    </row>
    <row r="190" spans="1:37" s="29" customFormat="1" ht="110.25" x14ac:dyDescent="0.25">
      <c r="A190" s="113">
        <f t="shared" si="19"/>
        <v>157</v>
      </c>
      <c r="B190" s="58" t="s">
        <v>623</v>
      </c>
      <c r="C190" s="32">
        <v>2.4281966209209989</v>
      </c>
      <c r="D190" s="32">
        <v>0.11405879999999999</v>
      </c>
      <c r="E190" s="32">
        <v>1.8012817999999999</v>
      </c>
      <c r="F190" s="32">
        <v>0.21219939999999998</v>
      </c>
      <c r="G190" s="32">
        <v>0.3006566209209991</v>
      </c>
      <c r="H190" s="32">
        <v>1.9772781904999999</v>
      </c>
      <c r="I190" s="32">
        <v>0</v>
      </c>
      <c r="J190" s="32">
        <v>0.49431999999999998</v>
      </c>
      <c r="K190" s="32">
        <v>1.3840959999999998</v>
      </c>
      <c r="L190" s="32">
        <v>9.8864000000000063E-2</v>
      </c>
      <c r="M190" s="32">
        <v>-0.45091843042099899</v>
      </c>
      <c r="N190" s="32">
        <v>-0.11405879999999999</v>
      </c>
      <c r="O190" s="32">
        <v>-1.3069617999999998</v>
      </c>
      <c r="P190" s="32">
        <v>1.1718965999999997</v>
      </c>
      <c r="Q190" s="32">
        <v>-0.20179262092099903</v>
      </c>
      <c r="R190" s="32">
        <v>1.7900825899999999</v>
      </c>
      <c r="S190" s="32">
        <v>0</v>
      </c>
      <c r="T190" s="32">
        <v>1.5573718532999998</v>
      </c>
      <c r="U190" s="32">
        <v>7.1603303600000001E-2</v>
      </c>
      <c r="V190" s="32">
        <v>0.16110743310000009</v>
      </c>
      <c r="W190" s="57"/>
      <c r="X190" s="57"/>
      <c r="Y190" s="57"/>
      <c r="Z190" s="57"/>
      <c r="AA190" s="113">
        <v>0</v>
      </c>
      <c r="AB190" s="113">
        <v>0</v>
      </c>
      <c r="AC190" s="57">
        <v>0</v>
      </c>
      <c r="AD190" s="113">
        <v>0</v>
      </c>
      <c r="AE190" s="113">
        <v>2015</v>
      </c>
      <c r="AF190" s="113">
        <v>40</v>
      </c>
      <c r="AG190" s="113" t="s">
        <v>1359</v>
      </c>
      <c r="AH190" s="113">
        <v>0</v>
      </c>
      <c r="AI190" s="113">
        <v>26.5</v>
      </c>
      <c r="AJ190" s="113">
        <v>0</v>
      </c>
      <c r="AK190" s="57" t="s">
        <v>237</v>
      </c>
    </row>
    <row r="191" spans="1:37" s="29" customFormat="1" ht="31.5" x14ac:dyDescent="0.25">
      <c r="A191" s="113">
        <f t="shared" si="19"/>
        <v>158</v>
      </c>
      <c r="B191" s="58" t="s">
        <v>501</v>
      </c>
      <c r="C191" s="32">
        <v>3.9268379999999999E-2</v>
      </c>
      <c r="D191" s="32">
        <v>0</v>
      </c>
      <c r="E191" s="32">
        <v>2.8273233599999999E-2</v>
      </c>
      <c r="F191" s="32">
        <v>0</v>
      </c>
      <c r="G191" s="32">
        <v>1.0995146399999999E-2</v>
      </c>
      <c r="H191" s="32">
        <v>3.9268380000000006E-2</v>
      </c>
      <c r="I191" s="32">
        <v>0</v>
      </c>
      <c r="J191" s="32">
        <v>2.8273233599999999E-2</v>
      </c>
      <c r="K191" s="32">
        <v>0</v>
      </c>
      <c r="L191" s="32">
        <v>1.0995146399999999E-2</v>
      </c>
      <c r="M191" s="32">
        <v>0</v>
      </c>
      <c r="N191" s="32">
        <v>0</v>
      </c>
      <c r="O191" s="32">
        <v>0</v>
      </c>
      <c r="P191" s="32">
        <v>0</v>
      </c>
      <c r="Q191" s="32">
        <v>0</v>
      </c>
      <c r="R191" s="32">
        <v>0</v>
      </c>
      <c r="S191" s="32">
        <v>0</v>
      </c>
      <c r="T191" s="32">
        <v>0</v>
      </c>
      <c r="U191" s="32">
        <v>0</v>
      </c>
      <c r="V191" s="32">
        <v>0</v>
      </c>
      <c r="W191" s="57"/>
      <c r="X191" s="57"/>
      <c r="Y191" s="57"/>
      <c r="Z191" s="57"/>
      <c r="AA191" s="113">
        <v>0</v>
      </c>
      <c r="AB191" s="113">
        <v>0</v>
      </c>
      <c r="AC191" s="57">
        <v>0</v>
      </c>
      <c r="AD191" s="113">
        <v>0</v>
      </c>
      <c r="AE191" s="113">
        <v>2014</v>
      </c>
      <c r="AF191" s="113">
        <v>33</v>
      </c>
      <c r="AG191" s="113" t="s">
        <v>1360</v>
      </c>
      <c r="AH191" s="113" t="s">
        <v>1361</v>
      </c>
      <c r="AI191" s="113">
        <v>0.04</v>
      </c>
      <c r="AJ191" s="113">
        <v>0</v>
      </c>
      <c r="AK191" s="57" t="s">
        <v>241</v>
      </c>
    </row>
    <row r="192" spans="1:37" s="29" customFormat="1" ht="31.5" x14ac:dyDescent="0.25">
      <c r="A192" s="113">
        <f t="shared" si="19"/>
        <v>159</v>
      </c>
      <c r="B192" s="58" t="s">
        <v>502</v>
      </c>
      <c r="C192" s="32">
        <v>2.8389990599999999</v>
      </c>
      <c r="D192" s="32">
        <v>0</v>
      </c>
      <c r="E192" s="32">
        <v>2.0440793232000001</v>
      </c>
      <c r="F192" s="32">
        <v>0</v>
      </c>
      <c r="G192" s="32">
        <v>0.79491973679999983</v>
      </c>
      <c r="H192" s="32">
        <v>2.8380215399999997</v>
      </c>
      <c r="I192" s="32">
        <v>0</v>
      </c>
      <c r="J192" s="32">
        <v>2.0433755087999996</v>
      </c>
      <c r="K192" s="32">
        <v>0</v>
      </c>
      <c r="L192" s="32">
        <v>0.7946460312000001</v>
      </c>
      <c r="M192" s="32">
        <v>-9.7752000000017603E-4</v>
      </c>
      <c r="N192" s="32">
        <v>0</v>
      </c>
      <c r="O192" s="32">
        <v>-7.0381440000044648E-4</v>
      </c>
      <c r="P192" s="32">
        <v>0</v>
      </c>
      <c r="Q192" s="32">
        <v>-2.7370559999972954E-4</v>
      </c>
      <c r="R192" s="32">
        <v>0</v>
      </c>
      <c r="S192" s="32">
        <v>0</v>
      </c>
      <c r="T192" s="32">
        <v>0</v>
      </c>
      <c r="U192" s="32">
        <v>0</v>
      </c>
      <c r="V192" s="32">
        <v>0</v>
      </c>
      <c r="W192" s="57"/>
      <c r="X192" s="57"/>
      <c r="Y192" s="57"/>
      <c r="Z192" s="57"/>
      <c r="AA192" s="113">
        <v>0</v>
      </c>
      <c r="AB192" s="113">
        <v>0</v>
      </c>
      <c r="AC192" s="57">
        <v>0</v>
      </c>
      <c r="AD192" s="113">
        <v>0</v>
      </c>
      <c r="AE192" s="113">
        <v>2014</v>
      </c>
      <c r="AF192" s="113">
        <v>33</v>
      </c>
      <c r="AG192" s="113" t="s">
        <v>1360</v>
      </c>
      <c r="AH192" s="113" t="s">
        <v>1361</v>
      </c>
      <c r="AI192" s="113">
        <v>1.1100000000000001</v>
      </c>
      <c r="AJ192" s="113">
        <v>0</v>
      </c>
      <c r="AK192" s="57" t="s">
        <v>241</v>
      </c>
    </row>
    <row r="193" spans="1:37" s="29" customFormat="1" ht="63" x14ac:dyDescent="0.25">
      <c r="A193" s="113">
        <f t="shared" si="19"/>
        <v>160</v>
      </c>
      <c r="B193" s="58" t="s">
        <v>624</v>
      </c>
      <c r="C193" s="32">
        <v>0</v>
      </c>
      <c r="D193" s="32">
        <v>0</v>
      </c>
      <c r="E193" s="32">
        <v>0</v>
      </c>
      <c r="F193" s="32">
        <v>0</v>
      </c>
      <c r="G193" s="32">
        <v>0</v>
      </c>
      <c r="H193" s="32">
        <v>0.18241501300000001</v>
      </c>
      <c r="I193" s="32">
        <v>0</v>
      </c>
      <c r="J193" s="32">
        <v>9.8280010000000015E-2</v>
      </c>
      <c r="K193" s="32">
        <v>0</v>
      </c>
      <c r="L193" s="32">
        <v>8.4135003E-2</v>
      </c>
      <c r="M193" s="32">
        <v>0.18241501300000001</v>
      </c>
      <c r="N193" s="32">
        <v>0</v>
      </c>
      <c r="O193" s="32">
        <v>9.8280010000000015E-2</v>
      </c>
      <c r="P193" s="32">
        <v>0</v>
      </c>
      <c r="Q193" s="32">
        <v>8.4135003E-2</v>
      </c>
      <c r="R193" s="32">
        <v>0</v>
      </c>
      <c r="S193" s="32">
        <v>0</v>
      </c>
      <c r="T193" s="32">
        <v>0</v>
      </c>
      <c r="U193" s="32">
        <v>0</v>
      </c>
      <c r="V193" s="32">
        <v>0</v>
      </c>
      <c r="W193" s="57"/>
      <c r="X193" s="57"/>
      <c r="Y193" s="57"/>
      <c r="Z193" s="57"/>
      <c r="AA193" s="113">
        <v>0</v>
      </c>
      <c r="AB193" s="113">
        <v>0</v>
      </c>
      <c r="AC193" s="57">
        <v>0</v>
      </c>
      <c r="AD193" s="113">
        <v>0</v>
      </c>
      <c r="AE193" s="113">
        <v>2015</v>
      </c>
      <c r="AF193" s="113">
        <v>33</v>
      </c>
      <c r="AG193" s="113" t="s">
        <v>1344</v>
      </c>
      <c r="AH193" s="113" t="s">
        <v>1345</v>
      </c>
      <c r="AI193" s="113">
        <v>0.38</v>
      </c>
      <c r="AJ193" s="113">
        <v>0</v>
      </c>
      <c r="AK193" s="57" t="s">
        <v>240</v>
      </c>
    </row>
    <row r="194" spans="1:37" s="29" customFormat="1" ht="31.5" x14ac:dyDescent="0.25">
      <c r="A194" s="113">
        <f t="shared" si="19"/>
        <v>161</v>
      </c>
      <c r="B194" s="58" t="s">
        <v>625</v>
      </c>
      <c r="C194" s="32">
        <v>0</v>
      </c>
      <c r="D194" s="32">
        <v>0</v>
      </c>
      <c r="E194" s="32">
        <v>0</v>
      </c>
      <c r="F194" s="32">
        <v>0</v>
      </c>
      <c r="G194" s="32">
        <v>0</v>
      </c>
      <c r="H194" s="32">
        <v>5.6551395499999997E-2</v>
      </c>
      <c r="I194" s="32">
        <v>0</v>
      </c>
      <c r="J194" s="32">
        <v>0</v>
      </c>
      <c r="K194" s="32">
        <v>0</v>
      </c>
      <c r="L194" s="32">
        <v>5.6551395499999997E-2</v>
      </c>
      <c r="M194" s="32">
        <v>5.6551395499999997E-2</v>
      </c>
      <c r="N194" s="32">
        <v>0</v>
      </c>
      <c r="O194" s="32">
        <v>0</v>
      </c>
      <c r="P194" s="32">
        <v>0</v>
      </c>
      <c r="Q194" s="32">
        <v>5.6551395499999997E-2</v>
      </c>
      <c r="R194" s="32">
        <v>5.0960470000000001E-2</v>
      </c>
      <c r="S194" s="32">
        <v>0</v>
      </c>
      <c r="T194" s="32">
        <v>8.04122E-3</v>
      </c>
      <c r="U194" s="32">
        <v>3.4991969999999997E-2</v>
      </c>
      <c r="V194" s="32">
        <v>7.9272800000000001E-3</v>
      </c>
      <c r="W194" s="57"/>
      <c r="X194" s="57"/>
      <c r="Y194" s="57"/>
      <c r="Z194" s="57"/>
      <c r="AA194" s="113" t="s">
        <v>1350</v>
      </c>
      <c r="AB194" s="113">
        <v>25</v>
      </c>
      <c r="AC194" s="57" t="s">
        <v>1351</v>
      </c>
      <c r="AD194" s="113">
        <v>30</v>
      </c>
      <c r="AE194" s="113">
        <v>0</v>
      </c>
      <c r="AF194" s="113">
        <v>0</v>
      </c>
      <c r="AG194" s="113">
        <v>0</v>
      </c>
      <c r="AH194" s="113">
        <v>0</v>
      </c>
      <c r="AI194" s="113">
        <v>0</v>
      </c>
      <c r="AJ194" s="113">
        <v>0</v>
      </c>
      <c r="AK194" s="57" t="s">
        <v>240</v>
      </c>
    </row>
    <row r="195" spans="1:37" s="29" customFormat="1" ht="31.5" x14ac:dyDescent="0.25">
      <c r="A195" s="113">
        <f t="shared" si="19"/>
        <v>162</v>
      </c>
      <c r="B195" s="58" t="s">
        <v>626</v>
      </c>
      <c r="C195" s="32">
        <v>0</v>
      </c>
      <c r="D195" s="32">
        <v>0</v>
      </c>
      <c r="E195" s="32">
        <v>0</v>
      </c>
      <c r="F195" s="32">
        <v>0</v>
      </c>
      <c r="G195" s="32">
        <v>0</v>
      </c>
      <c r="H195" s="32">
        <v>5.6551395499999997E-2</v>
      </c>
      <c r="I195" s="32">
        <v>0</v>
      </c>
      <c r="J195" s="32">
        <v>0</v>
      </c>
      <c r="K195" s="32">
        <v>0</v>
      </c>
      <c r="L195" s="32">
        <v>5.6551395499999997E-2</v>
      </c>
      <c r="M195" s="32">
        <v>5.6551395499999997E-2</v>
      </c>
      <c r="N195" s="32">
        <v>0</v>
      </c>
      <c r="O195" s="32">
        <v>0</v>
      </c>
      <c r="P195" s="32">
        <v>0</v>
      </c>
      <c r="Q195" s="32">
        <v>5.6551395499999997E-2</v>
      </c>
      <c r="R195" s="32">
        <v>5.0960470000000001E-2</v>
      </c>
      <c r="S195" s="32">
        <v>0</v>
      </c>
      <c r="T195" s="32">
        <v>8.04122E-3</v>
      </c>
      <c r="U195" s="32">
        <v>3.4991969999999997E-2</v>
      </c>
      <c r="V195" s="32">
        <v>7.9272800000000001E-3</v>
      </c>
      <c r="W195" s="57"/>
      <c r="X195" s="57"/>
      <c r="Y195" s="57"/>
      <c r="Z195" s="57"/>
      <c r="AA195" s="113" t="s">
        <v>1350</v>
      </c>
      <c r="AB195" s="113">
        <v>25</v>
      </c>
      <c r="AC195" s="57" t="s">
        <v>1351</v>
      </c>
      <c r="AD195" s="113">
        <v>30</v>
      </c>
      <c r="AE195" s="113">
        <v>0</v>
      </c>
      <c r="AF195" s="113">
        <v>0</v>
      </c>
      <c r="AG195" s="113">
        <v>0</v>
      </c>
      <c r="AH195" s="113">
        <v>0</v>
      </c>
      <c r="AI195" s="113">
        <v>0</v>
      </c>
      <c r="AJ195" s="113">
        <v>0</v>
      </c>
      <c r="AK195" s="57" t="s">
        <v>240</v>
      </c>
    </row>
    <row r="196" spans="1:37" s="29" customFormat="1" ht="63" x14ac:dyDescent="0.25">
      <c r="A196" s="113">
        <f t="shared" si="19"/>
        <v>163</v>
      </c>
      <c r="B196" s="58" t="s">
        <v>627</v>
      </c>
      <c r="C196" s="32">
        <v>8.6139999999999994E-2</v>
      </c>
      <c r="D196" s="32">
        <v>7.0294268192512234E-3</v>
      </c>
      <c r="E196" s="32">
        <v>1.6911562592095409E-2</v>
      </c>
      <c r="F196" s="32">
        <v>5.7140316062990415E-2</v>
      </c>
      <c r="G196" s="32">
        <v>5.0586945256629462E-3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-8.6139999999999994E-2</v>
      </c>
      <c r="N196" s="32">
        <v>-7.0294268192512234E-3</v>
      </c>
      <c r="O196" s="32">
        <v>-1.6911562592095409E-2</v>
      </c>
      <c r="P196" s="32">
        <v>-5.7140316062990415E-2</v>
      </c>
      <c r="Q196" s="32">
        <v>-5.0586945256629462E-3</v>
      </c>
      <c r="R196" s="32">
        <v>0</v>
      </c>
      <c r="S196" s="32">
        <v>0</v>
      </c>
      <c r="T196" s="32">
        <v>0</v>
      </c>
      <c r="U196" s="32">
        <v>0</v>
      </c>
      <c r="V196" s="32">
        <v>0</v>
      </c>
      <c r="W196" s="57"/>
      <c r="X196" s="57"/>
      <c r="Y196" s="57"/>
      <c r="Z196" s="57"/>
      <c r="AA196" s="113">
        <v>1956</v>
      </c>
      <c r="AB196" s="113">
        <v>25</v>
      </c>
      <c r="AC196" s="57" t="s">
        <v>1362</v>
      </c>
      <c r="AD196" s="113">
        <v>12.6</v>
      </c>
      <c r="AE196" s="113">
        <v>0</v>
      </c>
      <c r="AF196" s="113">
        <v>0</v>
      </c>
      <c r="AG196" s="113">
        <v>0</v>
      </c>
      <c r="AH196" s="113">
        <v>0</v>
      </c>
      <c r="AI196" s="113">
        <v>0</v>
      </c>
      <c r="AJ196" s="113">
        <v>0</v>
      </c>
      <c r="AK196" s="57" t="s">
        <v>240</v>
      </c>
    </row>
    <row r="197" spans="1:37" s="29" customFormat="1" ht="47.25" x14ac:dyDescent="0.25">
      <c r="A197" s="113">
        <f t="shared" si="19"/>
        <v>164</v>
      </c>
      <c r="B197" s="58" t="s">
        <v>628</v>
      </c>
      <c r="C197" s="32">
        <v>0</v>
      </c>
      <c r="D197" s="32">
        <v>0</v>
      </c>
      <c r="E197" s="32">
        <v>0</v>
      </c>
      <c r="F197" s="32">
        <v>0</v>
      </c>
      <c r="G197" s="32">
        <v>0</v>
      </c>
      <c r="H197" s="32">
        <v>1.9033799999999999E-3</v>
      </c>
      <c r="I197" s="32">
        <v>0</v>
      </c>
      <c r="J197" s="32">
        <v>0</v>
      </c>
      <c r="K197" s="32">
        <v>0</v>
      </c>
      <c r="L197" s="32">
        <v>1.9033799999999999E-3</v>
      </c>
      <c r="M197" s="32">
        <v>1.9033799999999999E-3</v>
      </c>
      <c r="N197" s="32">
        <v>0</v>
      </c>
      <c r="O197" s="32">
        <v>0</v>
      </c>
      <c r="P197" s="32">
        <v>0</v>
      </c>
      <c r="Q197" s="32">
        <v>1.9033799999999999E-3</v>
      </c>
      <c r="R197" s="32">
        <v>7.8689899999999993E-3</v>
      </c>
      <c r="S197" s="32">
        <v>0</v>
      </c>
      <c r="T197" s="32">
        <v>0</v>
      </c>
      <c r="U197" s="32">
        <v>4.91837E-3</v>
      </c>
      <c r="V197" s="32">
        <v>2.6406200000000002E-3</v>
      </c>
      <c r="W197" s="57"/>
      <c r="X197" s="57"/>
      <c r="Y197" s="57"/>
      <c r="Z197" s="57"/>
      <c r="AA197" s="113">
        <v>0</v>
      </c>
      <c r="AB197" s="113">
        <v>0</v>
      </c>
      <c r="AC197" s="57">
        <v>0</v>
      </c>
      <c r="AD197" s="113">
        <v>0</v>
      </c>
      <c r="AE197" s="113">
        <v>0</v>
      </c>
      <c r="AF197" s="113">
        <v>0</v>
      </c>
      <c r="AG197" s="113">
        <v>0</v>
      </c>
      <c r="AH197" s="113">
        <v>0</v>
      </c>
      <c r="AI197" s="113">
        <v>0</v>
      </c>
      <c r="AJ197" s="113">
        <v>0</v>
      </c>
      <c r="AK197" s="57" t="s">
        <v>240</v>
      </c>
    </row>
    <row r="198" spans="1:37" s="29" customFormat="1" ht="94.5" x14ac:dyDescent="0.25">
      <c r="A198" s="113">
        <f t="shared" si="19"/>
        <v>165</v>
      </c>
      <c r="B198" s="58" t="s">
        <v>629</v>
      </c>
      <c r="C198" s="32">
        <v>2.5063075426568235</v>
      </c>
      <c r="D198" s="32">
        <v>2.5063075426568235</v>
      </c>
      <c r="E198" s="32">
        <v>0</v>
      </c>
      <c r="F198" s="32">
        <v>0</v>
      </c>
      <c r="G198" s="32">
        <v>0</v>
      </c>
      <c r="H198" s="32">
        <v>1.9391542799999999</v>
      </c>
      <c r="I198" s="32">
        <v>0</v>
      </c>
      <c r="J198" s="32">
        <v>0</v>
      </c>
      <c r="K198" s="32">
        <v>0</v>
      </c>
      <c r="L198" s="32">
        <v>1.93915343</v>
      </c>
      <c r="M198" s="32">
        <v>-0.56715326265682364</v>
      </c>
      <c r="N198" s="32">
        <v>-2.5063075426568235</v>
      </c>
      <c r="O198" s="32">
        <v>0</v>
      </c>
      <c r="P198" s="32">
        <v>0</v>
      </c>
      <c r="Q198" s="32">
        <v>1.93915343</v>
      </c>
      <c r="R198" s="32">
        <v>1.7474522300000002</v>
      </c>
      <c r="S198" s="32">
        <v>0</v>
      </c>
      <c r="T198" s="32">
        <v>1.5202834401</v>
      </c>
      <c r="U198" s="32">
        <v>1.3094616020000033E-2</v>
      </c>
      <c r="V198" s="32">
        <v>0.21407417388000008</v>
      </c>
      <c r="W198" s="57"/>
      <c r="X198" s="57"/>
      <c r="Y198" s="57"/>
      <c r="Z198" s="57"/>
      <c r="AA198" s="113">
        <v>0</v>
      </c>
      <c r="AB198" s="113">
        <v>0</v>
      </c>
      <c r="AC198" s="57">
        <v>0</v>
      </c>
      <c r="AD198" s="113">
        <v>0</v>
      </c>
      <c r="AE198" s="113">
        <v>2015</v>
      </c>
      <c r="AF198" s="113">
        <v>40</v>
      </c>
      <c r="AG198" s="113" t="s">
        <v>1363</v>
      </c>
      <c r="AH198" s="113" t="s">
        <v>1364</v>
      </c>
      <c r="AI198" s="113">
        <v>0.54</v>
      </c>
      <c r="AJ198" s="113">
        <v>0</v>
      </c>
      <c r="AK198" s="57" t="s">
        <v>237</v>
      </c>
    </row>
    <row r="199" spans="1:37" s="29" customFormat="1" ht="78.75" x14ac:dyDescent="0.25">
      <c r="A199" s="113">
        <f t="shared" si="19"/>
        <v>166</v>
      </c>
      <c r="B199" s="58" t="s">
        <v>630</v>
      </c>
      <c r="C199" s="32">
        <v>0.47064188567442944</v>
      </c>
      <c r="D199" s="32">
        <v>0.47064188567442944</v>
      </c>
      <c r="E199" s="32">
        <v>0</v>
      </c>
      <c r="F199" s="32">
        <v>0</v>
      </c>
      <c r="G199" s="32">
        <v>0</v>
      </c>
      <c r="H199" s="32">
        <v>0.65453044799999993</v>
      </c>
      <c r="I199" s="32">
        <v>0</v>
      </c>
      <c r="J199" s="32">
        <v>0.16363249999999999</v>
      </c>
      <c r="K199" s="32">
        <v>0.45817099999999994</v>
      </c>
      <c r="L199" s="32">
        <v>3.2726500000000047E-2</v>
      </c>
      <c r="M199" s="32">
        <v>0.18388856232557049</v>
      </c>
      <c r="N199" s="32">
        <v>-0.47064188567442944</v>
      </c>
      <c r="O199" s="32">
        <v>0.16363249999999999</v>
      </c>
      <c r="P199" s="32">
        <v>0.45817099999999994</v>
      </c>
      <c r="Q199" s="32">
        <v>3.2726500000000047E-2</v>
      </c>
      <c r="R199" s="32">
        <v>0.49334568000000001</v>
      </c>
      <c r="S199" s="32">
        <v>0</v>
      </c>
      <c r="T199" s="32">
        <v>0.4292107416</v>
      </c>
      <c r="U199" s="32">
        <v>1.9733827200000002E-2</v>
      </c>
      <c r="V199" s="32">
        <v>4.440111120000001E-2</v>
      </c>
      <c r="W199" s="57"/>
      <c r="X199" s="57"/>
      <c r="Y199" s="57"/>
      <c r="Z199" s="57"/>
      <c r="AA199" s="113">
        <v>2015</v>
      </c>
      <c r="AB199" s="113">
        <v>25</v>
      </c>
      <c r="AC199" s="57" t="s">
        <v>1365</v>
      </c>
      <c r="AD199" s="113">
        <v>2.5000000000000001E-2</v>
      </c>
      <c r="AE199" s="113">
        <v>2015</v>
      </c>
      <c r="AF199" s="113">
        <v>40</v>
      </c>
      <c r="AG199" s="113" t="s">
        <v>1366</v>
      </c>
      <c r="AH199" s="113" t="s">
        <v>1367</v>
      </c>
      <c r="AI199" s="113">
        <v>0.08</v>
      </c>
      <c r="AJ199" s="113">
        <v>0</v>
      </c>
      <c r="AK199" s="57" t="s">
        <v>237</v>
      </c>
    </row>
    <row r="200" spans="1:37" s="29" customFormat="1" ht="78.75" x14ac:dyDescent="0.25">
      <c r="A200" s="113">
        <f t="shared" si="19"/>
        <v>167</v>
      </c>
      <c r="B200" s="58" t="s">
        <v>631</v>
      </c>
      <c r="C200" s="32">
        <v>1.5365121828957156</v>
      </c>
      <c r="D200" s="32">
        <v>7.9815200000000003E-2</v>
      </c>
      <c r="E200" s="32">
        <v>0.95647260000000001</v>
      </c>
      <c r="F200" s="32">
        <v>0.34133859999999999</v>
      </c>
      <c r="G200" s="32">
        <v>0.15888578289571542</v>
      </c>
      <c r="H200" s="32">
        <v>0.92459380599999996</v>
      </c>
      <c r="I200" s="32">
        <v>0</v>
      </c>
      <c r="J200" s="32">
        <v>0</v>
      </c>
      <c r="K200" s="32">
        <v>0</v>
      </c>
      <c r="L200" s="32">
        <v>0.9245979795999999</v>
      </c>
      <c r="M200" s="32">
        <v>-0.6119183768957156</v>
      </c>
      <c r="N200" s="32">
        <v>-7.9815200000000003E-2</v>
      </c>
      <c r="O200" s="32">
        <v>-0.95647260000000001</v>
      </c>
      <c r="P200" s="32">
        <v>-0.34133859999999999</v>
      </c>
      <c r="Q200" s="32">
        <v>0.76571219670428448</v>
      </c>
      <c r="R200" s="32">
        <v>0.56072791</v>
      </c>
      <c r="S200" s="32">
        <v>0</v>
      </c>
      <c r="T200" s="32">
        <v>0.48783328170000001</v>
      </c>
      <c r="U200" s="32">
        <v>6.4041838599999679E-3</v>
      </c>
      <c r="V200" s="32">
        <v>6.6490444440000018E-2</v>
      </c>
      <c r="W200" s="57"/>
      <c r="X200" s="57"/>
      <c r="Y200" s="57"/>
      <c r="Z200" s="57"/>
      <c r="AA200" s="113">
        <v>0</v>
      </c>
      <c r="AB200" s="113">
        <v>0</v>
      </c>
      <c r="AC200" s="57">
        <v>0</v>
      </c>
      <c r="AD200" s="113">
        <v>0</v>
      </c>
      <c r="AE200" s="113">
        <v>2015</v>
      </c>
      <c r="AF200" s="113">
        <v>40</v>
      </c>
      <c r="AG200" s="113" t="s">
        <v>1337</v>
      </c>
      <c r="AH200" s="113">
        <v>0</v>
      </c>
      <c r="AI200" s="113">
        <v>8.68</v>
      </c>
      <c r="AJ200" s="113">
        <v>0</v>
      </c>
      <c r="AK200" s="57" t="s">
        <v>237</v>
      </c>
    </row>
    <row r="201" spans="1:37" s="29" customFormat="1" ht="110.25" x14ac:dyDescent="0.25">
      <c r="A201" s="113">
        <f t="shared" si="19"/>
        <v>168</v>
      </c>
      <c r="B201" s="58" t="s">
        <v>632</v>
      </c>
      <c r="C201" s="32">
        <v>2.7897878908521441</v>
      </c>
      <c r="D201" s="32">
        <v>0.1331512</v>
      </c>
      <c r="E201" s="32">
        <v>1.9928429999999999</v>
      </c>
      <c r="F201" s="32">
        <v>0.32729659999999999</v>
      </c>
      <c r="G201" s="32">
        <v>0.3364970908521443</v>
      </c>
      <c r="H201" s="32">
        <v>0.12587232000000001</v>
      </c>
      <c r="I201" s="32">
        <v>0</v>
      </c>
      <c r="J201" s="32">
        <v>3.1468265000000002E-2</v>
      </c>
      <c r="K201" s="32">
        <v>8.8111142000000003E-2</v>
      </c>
      <c r="L201" s="32">
        <v>6.2936530000000102E-3</v>
      </c>
      <c r="M201" s="32">
        <v>-2.663915570852144</v>
      </c>
      <c r="N201" s="32">
        <v>-0.1331512</v>
      </c>
      <c r="O201" s="32">
        <v>-1.9613747349999999</v>
      </c>
      <c r="P201" s="32">
        <v>-0.23918545799999999</v>
      </c>
      <c r="Q201" s="32">
        <v>-0.33020343785214429</v>
      </c>
      <c r="R201" s="32">
        <v>2.0532131099999997</v>
      </c>
      <c r="S201" s="32">
        <v>0</v>
      </c>
      <c r="T201" s="32">
        <v>1.7862954056999998</v>
      </c>
      <c r="U201" s="32">
        <v>8.2128524399999986E-2</v>
      </c>
      <c r="V201" s="32">
        <v>0.18478917989999996</v>
      </c>
      <c r="W201" s="57"/>
      <c r="X201" s="57"/>
      <c r="Y201" s="57"/>
      <c r="Z201" s="57"/>
      <c r="AA201" s="113">
        <v>0</v>
      </c>
      <c r="AB201" s="113">
        <v>0</v>
      </c>
      <c r="AC201" s="57">
        <v>0</v>
      </c>
      <c r="AD201" s="113">
        <v>0</v>
      </c>
      <c r="AE201" s="113">
        <v>2015</v>
      </c>
      <c r="AF201" s="113">
        <v>40</v>
      </c>
      <c r="AG201" s="113" t="s">
        <v>1368</v>
      </c>
      <c r="AH201" s="113" t="s">
        <v>1345</v>
      </c>
      <c r="AI201" s="113">
        <v>1.46</v>
      </c>
      <c r="AJ201" s="113">
        <v>0</v>
      </c>
      <c r="AK201" s="57" t="s">
        <v>237</v>
      </c>
    </row>
    <row r="202" spans="1:37" s="29" customFormat="1" ht="78.75" x14ac:dyDescent="0.25">
      <c r="A202" s="113">
        <f t="shared" si="19"/>
        <v>169</v>
      </c>
      <c r="B202" s="58" t="s">
        <v>633</v>
      </c>
      <c r="C202" s="32">
        <v>0.36888679320473489</v>
      </c>
      <c r="D202" s="32">
        <v>2.1499600000000001E-2</v>
      </c>
      <c r="E202" s="32">
        <v>0.1203718</v>
      </c>
      <c r="F202" s="32">
        <v>0.18422160000000001</v>
      </c>
      <c r="G202" s="32">
        <v>4.2793793204734865E-2</v>
      </c>
      <c r="H202" s="32">
        <v>9.6592499999999998E-2</v>
      </c>
      <c r="I202" s="32">
        <v>0</v>
      </c>
      <c r="J202" s="32">
        <v>2.4147499999999999E-2</v>
      </c>
      <c r="K202" s="32">
        <v>6.7612999999999993E-2</v>
      </c>
      <c r="L202" s="32">
        <v>4.8295000000000005E-3</v>
      </c>
      <c r="M202" s="32">
        <v>-0.27229429320473486</v>
      </c>
      <c r="N202" s="32">
        <v>-2.1499600000000001E-2</v>
      </c>
      <c r="O202" s="32">
        <v>-9.6224299999999999E-2</v>
      </c>
      <c r="P202" s="32">
        <v>-0.11660860000000002</v>
      </c>
      <c r="Q202" s="32">
        <v>-3.7964293204734864E-2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57"/>
      <c r="X202" s="57"/>
      <c r="Y202" s="57"/>
      <c r="Z202" s="57"/>
      <c r="AA202" s="113">
        <v>0</v>
      </c>
      <c r="AB202" s="113">
        <v>0</v>
      </c>
      <c r="AC202" s="57">
        <v>0</v>
      </c>
      <c r="AD202" s="113">
        <v>0</v>
      </c>
      <c r="AE202" s="113">
        <v>2015</v>
      </c>
      <c r="AF202" s="113">
        <v>40</v>
      </c>
      <c r="AG202" s="113" t="s">
        <v>1369</v>
      </c>
      <c r="AH202" s="113">
        <v>0</v>
      </c>
      <c r="AI202" s="113">
        <v>12.045</v>
      </c>
      <c r="AJ202" s="113">
        <v>0</v>
      </c>
      <c r="AK202" s="57" t="s">
        <v>237</v>
      </c>
    </row>
    <row r="203" spans="1:37" s="29" customFormat="1" ht="63" x14ac:dyDescent="0.25">
      <c r="A203" s="113">
        <f t="shared" ref="A203:A266" si="20">A202+1</f>
        <v>170</v>
      </c>
      <c r="B203" s="58" t="s">
        <v>634</v>
      </c>
      <c r="C203" s="32">
        <v>0.7</v>
      </c>
      <c r="D203" s="32">
        <v>5.5999999999999994E-2</v>
      </c>
      <c r="E203" s="32">
        <v>0.504</v>
      </c>
      <c r="F203" s="32">
        <v>2.7999999999999997E-2</v>
      </c>
      <c r="G203" s="32">
        <v>0.11199999999999991</v>
      </c>
      <c r="H203" s="32">
        <v>1.39677685</v>
      </c>
      <c r="I203" s="32">
        <v>0.111742148</v>
      </c>
      <c r="J203" s="32">
        <v>1.0056793319999999</v>
      </c>
      <c r="K203" s="32">
        <v>5.5871074E-2</v>
      </c>
      <c r="L203" s="32">
        <v>0.223484296</v>
      </c>
      <c r="M203" s="32">
        <v>0.69677685</v>
      </c>
      <c r="N203" s="32">
        <v>5.5742148000000005E-2</v>
      </c>
      <c r="O203" s="32">
        <v>0.50167933199999992</v>
      </c>
      <c r="P203" s="32">
        <v>2.7871074000000003E-2</v>
      </c>
      <c r="Q203" s="32">
        <v>0.11148429600000009</v>
      </c>
      <c r="R203" s="32">
        <v>1.45132314</v>
      </c>
      <c r="S203" s="32">
        <v>0.38079000000000002</v>
      </c>
      <c r="T203" s="32">
        <v>0.45911851249999991</v>
      </c>
      <c r="U203" s="32">
        <v>0</v>
      </c>
      <c r="V203" s="32">
        <v>0.61141462749999997</v>
      </c>
      <c r="W203" s="57"/>
      <c r="X203" s="57"/>
      <c r="Y203" s="57"/>
      <c r="Z203" s="57"/>
      <c r="AA203" s="113">
        <v>0</v>
      </c>
      <c r="AB203" s="113">
        <v>0</v>
      </c>
      <c r="AC203" s="57">
        <v>0</v>
      </c>
      <c r="AD203" s="113">
        <v>1</v>
      </c>
      <c r="AE203" s="113">
        <v>0</v>
      </c>
      <c r="AF203" s="113">
        <v>33</v>
      </c>
      <c r="AG203" s="113" t="s">
        <v>1344</v>
      </c>
      <c r="AH203" s="113" t="s">
        <v>1345</v>
      </c>
      <c r="AI203" s="113">
        <v>4.2</v>
      </c>
      <c r="AJ203" s="113">
        <v>0</v>
      </c>
      <c r="AK203" s="57" t="s">
        <v>240</v>
      </c>
    </row>
    <row r="204" spans="1:37" s="29" customFormat="1" ht="94.5" x14ac:dyDescent="0.25">
      <c r="A204" s="113">
        <f t="shared" si="20"/>
        <v>171</v>
      </c>
      <c r="B204" s="58" t="s">
        <v>635</v>
      </c>
      <c r="C204" s="32">
        <v>3.7255300000000005E-2</v>
      </c>
      <c r="D204" s="32">
        <v>0</v>
      </c>
      <c r="E204" s="32">
        <v>2.6823816000000004E-2</v>
      </c>
      <c r="F204" s="32">
        <v>0</v>
      </c>
      <c r="G204" s="32">
        <v>1.0431484000000001E-2</v>
      </c>
      <c r="H204" s="32">
        <v>3.7255300000000005E-2</v>
      </c>
      <c r="I204" s="32">
        <v>0</v>
      </c>
      <c r="J204" s="32">
        <v>0</v>
      </c>
      <c r="K204" s="32">
        <v>0</v>
      </c>
      <c r="L204" s="32">
        <v>3.7255300000000005E-2</v>
      </c>
      <c r="M204" s="32">
        <v>0</v>
      </c>
      <c r="N204" s="32">
        <v>0</v>
      </c>
      <c r="O204" s="32">
        <v>-2.6823816000000004E-2</v>
      </c>
      <c r="P204" s="32">
        <v>0</v>
      </c>
      <c r="Q204" s="32">
        <v>2.6823816000000004E-2</v>
      </c>
      <c r="R204" s="32">
        <v>0</v>
      </c>
      <c r="S204" s="32">
        <v>0</v>
      </c>
      <c r="T204" s="32">
        <v>0</v>
      </c>
      <c r="U204" s="32">
        <v>0</v>
      </c>
      <c r="V204" s="32">
        <v>0</v>
      </c>
      <c r="W204" s="57"/>
      <c r="X204" s="57"/>
      <c r="Y204" s="57"/>
      <c r="Z204" s="57"/>
      <c r="AA204" s="113">
        <v>0</v>
      </c>
      <c r="AB204" s="113">
        <v>0</v>
      </c>
      <c r="AC204" s="57">
        <v>0</v>
      </c>
      <c r="AD204" s="113">
        <v>0</v>
      </c>
      <c r="AE204" s="113">
        <v>2014</v>
      </c>
      <c r="AF204" s="113">
        <v>40</v>
      </c>
      <c r="AG204" s="113" t="s">
        <v>1370</v>
      </c>
      <c r="AH204" s="113">
        <v>0</v>
      </c>
      <c r="AI204" s="113">
        <v>1.4350000000000001</v>
      </c>
      <c r="AJ204" s="113">
        <v>0</v>
      </c>
      <c r="AK204" s="57" t="s">
        <v>237</v>
      </c>
    </row>
    <row r="205" spans="1:37" s="29" customFormat="1" ht="63" x14ac:dyDescent="0.25">
      <c r="A205" s="113">
        <f t="shared" si="20"/>
        <v>172</v>
      </c>
      <c r="B205" s="58" t="s">
        <v>636</v>
      </c>
      <c r="C205" s="32">
        <v>0</v>
      </c>
      <c r="D205" s="32">
        <v>0</v>
      </c>
      <c r="E205" s="32">
        <v>0</v>
      </c>
      <c r="F205" s="32">
        <v>0</v>
      </c>
      <c r="G205" s="32">
        <v>0</v>
      </c>
      <c r="H205" s="32">
        <v>8.5957030000000004E-2</v>
      </c>
      <c r="I205" s="32">
        <v>0</v>
      </c>
      <c r="J205" s="32">
        <v>0</v>
      </c>
      <c r="K205" s="32">
        <v>0</v>
      </c>
      <c r="L205" s="32">
        <v>8.5957030000000004E-2</v>
      </c>
      <c r="M205" s="32">
        <v>8.5957030000000004E-2</v>
      </c>
      <c r="N205" s="32">
        <v>0</v>
      </c>
      <c r="O205" s="32">
        <v>0</v>
      </c>
      <c r="P205" s="32">
        <v>0</v>
      </c>
      <c r="Q205" s="32">
        <v>8.5957030000000004E-2</v>
      </c>
      <c r="R205" s="32">
        <v>7.3072450000000011E-2</v>
      </c>
      <c r="S205" s="32">
        <v>0</v>
      </c>
      <c r="T205" s="32">
        <v>6.3573031500000016E-2</v>
      </c>
      <c r="U205" s="32">
        <v>2.9228980000000005E-4</v>
      </c>
      <c r="V205" s="32">
        <v>9.2071286999999957E-3</v>
      </c>
      <c r="W205" s="57"/>
      <c r="X205" s="57"/>
      <c r="Y205" s="57"/>
      <c r="Z205" s="57"/>
      <c r="AA205" s="113">
        <v>0</v>
      </c>
      <c r="AB205" s="113">
        <v>0</v>
      </c>
      <c r="AC205" s="57">
        <v>0</v>
      </c>
      <c r="AD205" s="113">
        <v>0</v>
      </c>
      <c r="AE205" s="113">
        <v>2015</v>
      </c>
      <c r="AF205" s="113">
        <v>40</v>
      </c>
      <c r="AG205" s="113" t="s">
        <v>1358</v>
      </c>
      <c r="AH205" s="113" t="s">
        <v>1345</v>
      </c>
      <c r="AI205" s="113">
        <v>0</v>
      </c>
      <c r="AJ205" s="113">
        <v>0</v>
      </c>
      <c r="AK205" s="57" t="s">
        <v>237</v>
      </c>
    </row>
    <row r="206" spans="1:37" s="29" customFormat="1" ht="78.75" x14ac:dyDescent="0.25">
      <c r="A206" s="113">
        <f t="shared" si="20"/>
        <v>173</v>
      </c>
      <c r="B206" s="58" t="s">
        <v>637</v>
      </c>
      <c r="C206" s="32">
        <v>0.39131374838186805</v>
      </c>
      <c r="D206" s="32">
        <v>1.8585000000000001E-2</v>
      </c>
      <c r="E206" s="32">
        <v>0.3249956</v>
      </c>
      <c r="F206" s="32">
        <v>1.07262E-2</v>
      </c>
      <c r="G206" s="32">
        <v>3.7006948381868042E-2</v>
      </c>
      <c r="H206" s="32">
        <v>0.34940098000000003</v>
      </c>
      <c r="I206" s="32">
        <v>0</v>
      </c>
      <c r="J206" s="32">
        <v>0</v>
      </c>
      <c r="K206" s="32">
        <v>0</v>
      </c>
      <c r="L206" s="32">
        <v>0.3493976305</v>
      </c>
      <c r="M206" s="32">
        <v>-4.1912768381868026E-2</v>
      </c>
      <c r="N206" s="32">
        <v>-1.8585000000000001E-2</v>
      </c>
      <c r="O206" s="32">
        <v>-0.3249956</v>
      </c>
      <c r="P206" s="32">
        <v>-1.07262E-2</v>
      </c>
      <c r="Q206" s="32">
        <v>0.31239068211813198</v>
      </c>
      <c r="R206" s="32">
        <v>0.29655564000000001</v>
      </c>
      <c r="S206" s="32">
        <v>0</v>
      </c>
      <c r="T206" s="32">
        <v>0.2580034068</v>
      </c>
      <c r="U206" s="32">
        <v>1.1862225600000002E-3</v>
      </c>
      <c r="V206" s="32">
        <v>3.7366010640000009E-2</v>
      </c>
      <c r="W206" s="57"/>
      <c r="X206" s="57"/>
      <c r="Y206" s="57"/>
      <c r="Z206" s="57"/>
      <c r="AA206" s="113">
        <v>0</v>
      </c>
      <c r="AB206" s="113">
        <v>0</v>
      </c>
      <c r="AC206" s="57">
        <v>0</v>
      </c>
      <c r="AD206" s="113">
        <v>0</v>
      </c>
      <c r="AE206" s="113">
        <v>2015</v>
      </c>
      <c r="AF206" s="113">
        <v>40</v>
      </c>
      <c r="AG206" s="113" t="s">
        <v>1371</v>
      </c>
      <c r="AH206" s="113">
        <v>0</v>
      </c>
      <c r="AI206" s="113">
        <v>1.05</v>
      </c>
      <c r="AJ206" s="113">
        <v>0</v>
      </c>
      <c r="AK206" s="57" t="s">
        <v>237</v>
      </c>
    </row>
    <row r="207" spans="1:37" s="29" customFormat="1" ht="126" x14ac:dyDescent="0.25">
      <c r="A207" s="113">
        <f t="shared" si="20"/>
        <v>174</v>
      </c>
      <c r="B207" s="58" t="s">
        <v>646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5.0044798239999997</v>
      </c>
      <c r="I207" s="32">
        <v>0</v>
      </c>
      <c r="J207" s="32">
        <v>1.2511195875000001</v>
      </c>
      <c r="K207" s="32">
        <v>3.5031348449999999</v>
      </c>
      <c r="L207" s="32">
        <v>0.2502239175000005</v>
      </c>
      <c r="M207" s="32">
        <v>5.0044798239999997</v>
      </c>
      <c r="N207" s="32">
        <v>0</v>
      </c>
      <c r="O207" s="32">
        <v>1.2511195875000001</v>
      </c>
      <c r="P207" s="32">
        <v>3.5031348449999999</v>
      </c>
      <c r="Q207" s="32">
        <v>0.2502239175000005</v>
      </c>
      <c r="R207" s="32">
        <v>4.2441071000000008</v>
      </c>
      <c r="S207" s="32">
        <v>0</v>
      </c>
      <c r="T207" s="32">
        <v>3.6923731770000008</v>
      </c>
      <c r="U207" s="32">
        <v>0.16976428400000004</v>
      </c>
      <c r="V207" s="32">
        <v>0.38196963899999997</v>
      </c>
      <c r="W207" s="57"/>
      <c r="X207" s="57"/>
      <c r="Y207" s="57"/>
      <c r="Z207" s="57"/>
      <c r="AA207" s="113">
        <v>0</v>
      </c>
      <c r="AB207" s="113">
        <v>0</v>
      </c>
      <c r="AC207" s="57">
        <v>0</v>
      </c>
      <c r="AD207" s="113">
        <v>0</v>
      </c>
      <c r="AE207" s="113">
        <v>2015</v>
      </c>
      <c r="AF207" s="113">
        <v>40</v>
      </c>
      <c r="AG207" s="113" t="s">
        <v>1372</v>
      </c>
      <c r="AH207" s="113">
        <v>0</v>
      </c>
      <c r="AI207" s="113">
        <v>0.80500000000000005</v>
      </c>
      <c r="AJ207" s="113">
        <v>0</v>
      </c>
      <c r="AK207" s="57" t="s">
        <v>237</v>
      </c>
    </row>
    <row r="208" spans="1:37" s="29" customFormat="1" ht="78.75" x14ac:dyDescent="0.25">
      <c r="A208" s="113">
        <f t="shared" si="20"/>
        <v>175</v>
      </c>
      <c r="B208" s="58" t="s">
        <v>638</v>
      </c>
      <c r="C208" s="32">
        <v>0.51582750079526529</v>
      </c>
      <c r="D208" s="32">
        <v>2.3599999999999999E-2</v>
      </c>
      <c r="E208" s="32">
        <v>0.42910699999999996</v>
      </c>
      <c r="F208" s="32">
        <v>1.4159999999999999E-2</v>
      </c>
      <c r="G208" s="32">
        <v>4.8960500795265316E-2</v>
      </c>
      <c r="H208" s="32">
        <v>0.47852541999999998</v>
      </c>
      <c r="I208" s="32">
        <v>0</v>
      </c>
      <c r="J208" s="32">
        <v>0.11963135499999999</v>
      </c>
      <c r="K208" s="32">
        <v>0.33496779399999999</v>
      </c>
      <c r="L208" s="32">
        <v>2.3926270999999999E-2</v>
      </c>
      <c r="M208" s="32">
        <v>-3.7302080795265313E-2</v>
      </c>
      <c r="N208" s="32">
        <v>-2.3599999999999999E-2</v>
      </c>
      <c r="O208" s="32">
        <v>-0.30947564499999997</v>
      </c>
      <c r="P208" s="32">
        <v>0.32080779399999998</v>
      </c>
      <c r="Q208" s="32">
        <v>-2.5034229795265317E-2</v>
      </c>
      <c r="R208" s="32">
        <v>0.41159925000000003</v>
      </c>
      <c r="S208" s="32">
        <v>0</v>
      </c>
      <c r="T208" s="32">
        <v>0.35809134750000005</v>
      </c>
      <c r="U208" s="32">
        <v>1.6463970000000002E-3</v>
      </c>
      <c r="V208" s="32">
        <v>5.1861505499999981E-2</v>
      </c>
      <c r="W208" s="57"/>
      <c r="X208" s="57"/>
      <c r="Y208" s="57"/>
      <c r="Z208" s="57"/>
      <c r="AA208" s="113">
        <v>0</v>
      </c>
      <c r="AB208" s="113">
        <v>0</v>
      </c>
      <c r="AC208" s="57">
        <v>0</v>
      </c>
      <c r="AD208" s="113">
        <v>0</v>
      </c>
      <c r="AE208" s="113">
        <v>2015</v>
      </c>
      <c r="AF208" s="113">
        <v>40</v>
      </c>
      <c r="AG208" s="113" t="s">
        <v>1373</v>
      </c>
      <c r="AH208" s="113">
        <v>0</v>
      </c>
      <c r="AI208" s="113">
        <v>0.55000000000000004</v>
      </c>
      <c r="AJ208" s="113">
        <v>0</v>
      </c>
      <c r="AK208" s="57" t="s">
        <v>237</v>
      </c>
    </row>
    <row r="209" spans="1:37" s="29" customFormat="1" ht="47.25" x14ac:dyDescent="0.25">
      <c r="A209" s="113">
        <f t="shared" si="20"/>
        <v>176</v>
      </c>
      <c r="B209" s="58" t="s">
        <v>639</v>
      </c>
      <c r="C209" s="32">
        <v>0</v>
      </c>
      <c r="D209" s="32">
        <v>0</v>
      </c>
      <c r="E209" s="32">
        <v>0</v>
      </c>
      <c r="F209" s="32">
        <v>0</v>
      </c>
      <c r="G209" s="32">
        <v>0</v>
      </c>
      <c r="H209" s="32">
        <v>0.1447415</v>
      </c>
      <c r="I209" s="32">
        <v>0</v>
      </c>
      <c r="J209" s="32">
        <v>3.6185374999999999E-2</v>
      </c>
      <c r="K209" s="32">
        <v>0.10131904999999999</v>
      </c>
      <c r="L209" s="32">
        <v>7.2370750000000095E-3</v>
      </c>
      <c r="M209" s="32">
        <v>0.1447415</v>
      </c>
      <c r="N209" s="32">
        <v>0</v>
      </c>
      <c r="O209" s="32">
        <v>3.6185374999999999E-2</v>
      </c>
      <c r="P209" s="32">
        <v>0.10131904999999999</v>
      </c>
      <c r="Q209" s="32">
        <v>7.2370750000000095E-3</v>
      </c>
      <c r="R209" s="32">
        <v>0.12283935</v>
      </c>
      <c r="S209" s="32">
        <v>0</v>
      </c>
      <c r="T209" s="32">
        <v>0.10687023449999999</v>
      </c>
      <c r="U209" s="32">
        <v>4.9135740000000002E-4</v>
      </c>
      <c r="V209" s="32">
        <v>1.5477758100000006E-2</v>
      </c>
      <c r="W209" s="57"/>
      <c r="X209" s="57"/>
      <c r="Y209" s="57"/>
      <c r="Z209" s="57"/>
      <c r="AA209" s="113">
        <v>0</v>
      </c>
      <c r="AB209" s="113">
        <v>0</v>
      </c>
      <c r="AC209" s="57">
        <v>0</v>
      </c>
      <c r="AD209" s="113">
        <v>0</v>
      </c>
      <c r="AE209" s="113">
        <v>2015</v>
      </c>
      <c r="AF209" s="113">
        <v>40</v>
      </c>
      <c r="AG209" s="113" t="s">
        <v>1358</v>
      </c>
      <c r="AH209" s="113" t="s">
        <v>1345</v>
      </c>
      <c r="AI209" s="113">
        <v>0</v>
      </c>
      <c r="AJ209" s="113">
        <v>0</v>
      </c>
      <c r="AK209" s="57" t="s">
        <v>237</v>
      </c>
    </row>
    <row r="210" spans="1:37" s="29" customFormat="1" ht="78.75" x14ac:dyDescent="0.25">
      <c r="A210" s="113">
        <f t="shared" si="20"/>
        <v>177</v>
      </c>
      <c r="B210" s="58" t="s">
        <v>640</v>
      </c>
      <c r="C210" s="32">
        <v>0.43044441118526905</v>
      </c>
      <c r="D210" s="32">
        <v>2.04494E-2</v>
      </c>
      <c r="E210" s="32">
        <v>0.3574928</v>
      </c>
      <c r="F210" s="32">
        <v>0</v>
      </c>
      <c r="G210" s="32">
        <v>5.2502211185269043E-2</v>
      </c>
      <c r="H210" s="32">
        <v>0.50269010449999996</v>
      </c>
      <c r="I210" s="32">
        <v>0</v>
      </c>
      <c r="J210" s="32">
        <v>0.12567221249999999</v>
      </c>
      <c r="K210" s="32">
        <v>0.35188219499999995</v>
      </c>
      <c r="L210" s="32">
        <v>2.513444250000002E-2</v>
      </c>
      <c r="M210" s="32">
        <v>7.2245693314730908E-2</v>
      </c>
      <c r="N210" s="32">
        <v>-2.04494E-2</v>
      </c>
      <c r="O210" s="32">
        <v>-0.23182058750000001</v>
      </c>
      <c r="P210" s="32">
        <v>0.35188219499999995</v>
      </c>
      <c r="Q210" s="32">
        <v>-2.7367768685269023E-2</v>
      </c>
      <c r="R210" s="32">
        <v>0.32040532999999999</v>
      </c>
      <c r="S210" s="32">
        <v>0</v>
      </c>
      <c r="T210" s="32">
        <v>0.27875263709999998</v>
      </c>
      <c r="U210" s="32">
        <v>1.28162132E-3</v>
      </c>
      <c r="V210" s="32">
        <v>4.0371071580000008E-2</v>
      </c>
      <c r="W210" s="57"/>
      <c r="X210" s="57"/>
      <c r="Y210" s="57"/>
      <c r="Z210" s="57"/>
      <c r="AA210" s="113">
        <v>0</v>
      </c>
      <c r="AB210" s="113">
        <v>0</v>
      </c>
      <c r="AC210" s="57">
        <v>0</v>
      </c>
      <c r="AD210" s="113">
        <v>0</v>
      </c>
      <c r="AE210" s="113">
        <v>2015</v>
      </c>
      <c r="AF210" s="113">
        <v>40</v>
      </c>
      <c r="AG210" s="113" t="s">
        <v>1374</v>
      </c>
      <c r="AH210" s="113">
        <v>0</v>
      </c>
      <c r="AI210" s="113">
        <v>1.631</v>
      </c>
      <c r="AJ210" s="113">
        <v>0</v>
      </c>
      <c r="AK210" s="57" t="s">
        <v>237</v>
      </c>
    </row>
    <row r="211" spans="1:37" s="29" customFormat="1" ht="94.5" x14ac:dyDescent="0.25">
      <c r="A211" s="113">
        <f t="shared" si="20"/>
        <v>178</v>
      </c>
      <c r="B211" s="58" t="s">
        <v>641</v>
      </c>
      <c r="C211" s="32">
        <v>2.057466899998535</v>
      </c>
      <c r="D211" s="32">
        <v>0.1036512</v>
      </c>
      <c r="E211" s="32">
        <v>1.1811799999999999</v>
      </c>
      <c r="F211" s="32">
        <v>0.49913999999999997</v>
      </c>
      <c r="G211" s="32">
        <v>0.27349569999853518</v>
      </c>
      <c r="H211" s="32">
        <v>8.846032999999999E-2</v>
      </c>
      <c r="I211" s="32">
        <v>0</v>
      </c>
      <c r="J211" s="32">
        <v>2.2114195E-2</v>
      </c>
      <c r="K211" s="32">
        <v>6.1919745999999998E-2</v>
      </c>
      <c r="L211" s="32">
        <v>4.4228389999999979E-3</v>
      </c>
      <c r="M211" s="32">
        <v>-1.9690065699985351</v>
      </c>
      <c r="N211" s="32">
        <v>-0.1036512</v>
      </c>
      <c r="O211" s="32">
        <v>-1.159065805</v>
      </c>
      <c r="P211" s="32">
        <v>-0.43722025399999997</v>
      </c>
      <c r="Q211" s="32">
        <v>-0.26907286099853517</v>
      </c>
      <c r="R211" s="32">
        <v>1.5977861500000001</v>
      </c>
      <c r="S211" s="32">
        <v>0</v>
      </c>
      <c r="T211" s="32">
        <v>1.3900739505000002</v>
      </c>
      <c r="U211" s="32">
        <v>6.3911446000000011E-2</v>
      </c>
      <c r="V211" s="32">
        <v>0.14380075349999996</v>
      </c>
      <c r="W211" s="57"/>
      <c r="X211" s="57"/>
      <c r="Y211" s="57"/>
      <c r="Z211" s="57"/>
      <c r="AA211" s="113">
        <v>0</v>
      </c>
      <c r="AB211" s="113">
        <v>0</v>
      </c>
      <c r="AC211" s="57">
        <v>0</v>
      </c>
      <c r="AD211" s="113">
        <v>0</v>
      </c>
      <c r="AE211" s="113">
        <v>2015</v>
      </c>
      <c r="AF211" s="113">
        <v>44</v>
      </c>
      <c r="AG211" s="113" t="s">
        <v>1375</v>
      </c>
      <c r="AH211" s="113" t="s">
        <v>1376</v>
      </c>
      <c r="AI211" s="113">
        <v>1</v>
      </c>
      <c r="AJ211" s="113">
        <v>0</v>
      </c>
      <c r="AK211" s="57" t="s">
        <v>237</v>
      </c>
    </row>
    <row r="212" spans="1:37" s="29" customFormat="1" ht="63" x14ac:dyDescent="0.25">
      <c r="A212" s="113">
        <f t="shared" si="20"/>
        <v>179</v>
      </c>
      <c r="B212" s="58" t="s">
        <v>642</v>
      </c>
      <c r="C212" s="32">
        <v>0</v>
      </c>
      <c r="D212" s="32">
        <v>0</v>
      </c>
      <c r="E212" s="32">
        <v>0</v>
      </c>
      <c r="F212" s="32">
        <v>0</v>
      </c>
      <c r="G212" s="32">
        <v>0</v>
      </c>
      <c r="H212" s="32">
        <v>2.9366524599999999E-2</v>
      </c>
      <c r="I212" s="32">
        <v>0</v>
      </c>
      <c r="J212" s="32">
        <v>7.3411914999999993E-3</v>
      </c>
      <c r="K212" s="32">
        <v>2.0555336199999996E-2</v>
      </c>
      <c r="L212" s="32">
        <v>1.4682383000000007E-3</v>
      </c>
      <c r="M212" s="32">
        <v>2.9366524599999999E-2</v>
      </c>
      <c r="N212" s="32">
        <v>0</v>
      </c>
      <c r="O212" s="32">
        <v>7.3411914999999993E-3</v>
      </c>
      <c r="P212" s="32">
        <v>2.0555336199999996E-2</v>
      </c>
      <c r="Q212" s="32">
        <v>1.4682383000000007E-3</v>
      </c>
      <c r="R212" s="32">
        <v>2.4920609999999999E-2</v>
      </c>
      <c r="S212" s="32">
        <v>0</v>
      </c>
      <c r="T212" s="32">
        <v>2.1150230759999999E-2</v>
      </c>
      <c r="U212" s="32">
        <v>9.9682440000000002E-4</v>
      </c>
      <c r="V212" s="32">
        <v>2.7735548399999994E-3</v>
      </c>
      <c r="W212" s="57"/>
      <c r="X212" s="57"/>
      <c r="Y212" s="57"/>
      <c r="Z212" s="57"/>
      <c r="AA212" s="113">
        <v>0</v>
      </c>
      <c r="AB212" s="113">
        <v>0</v>
      </c>
      <c r="AC212" s="57">
        <v>0</v>
      </c>
      <c r="AD212" s="113">
        <v>0</v>
      </c>
      <c r="AE212" s="113">
        <v>2015</v>
      </c>
      <c r="AF212" s="113">
        <v>44</v>
      </c>
      <c r="AG212" s="113" t="s">
        <v>1377</v>
      </c>
      <c r="AH212" s="113" t="s">
        <v>1378</v>
      </c>
      <c r="AI212" s="113">
        <v>0.08</v>
      </c>
      <c r="AJ212" s="113">
        <v>0.08</v>
      </c>
      <c r="AK212" s="57" t="s">
        <v>237</v>
      </c>
    </row>
    <row r="213" spans="1:37" s="29" customFormat="1" ht="63" x14ac:dyDescent="0.25">
      <c r="A213" s="113">
        <f t="shared" si="20"/>
        <v>180</v>
      </c>
      <c r="B213" s="58" t="s">
        <v>643</v>
      </c>
      <c r="C213" s="32">
        <v>0</v>
      </c>
      <c r="D213" s="32">
        <v>0</v>
      </c>
      <c r="E213" s="32">
        <v>0</v>
      </c>
      <c r="F213" s="32">
        <v>0</v>
      </c>
      <c r="G213" s="32">
        <v>0</v>
      </c>
      <c r="H213" s="32">
        <v>7.2815180000000007E-2</v>
      </c>
      <c r="I213" s="32">
        <v>0</v>
      </c>
      <c r="J213" s="32">
        <v>0</v>
      </c>
      <c r="K213" s="32">
        <v>0</v>
      </c>
      <c r="L213" s="32">
        <v>7.2815180000000007E-2</v>
      </c>
      <c r="M213" s="32">
        <v>7.2815180000000007E-2</v>
      </c>
      <c r="N213" s="32">
        <v>0</v>
      </c>
      <c r="O213" s="32">
        <v>0</v>
      </c>
      <c r="P213" s="32">
        <v>0</v>
      </c>
      <c r="Q213" s="32">
        <v>7.2815180000000007E-2</v>
      </c>
      <c r="R213" s="32">
        <v>6.1980569999999999E-2</v>
      </c>
      <c r="S213" s="32">
        <v>0</v>
      </c>
      <c r="T213" s="32">
        <v>0</v>
      </c>
      <c r="U213" s="32">
        <v>0</v>
      </c>
      <c r="V213" s="32">
        <v>6.1980569999999999E-2</v>
      </c>
      <c r="W213" s="57"/>
      <c r="X213" s="57"/>
      <c r="Y213" s="57"/>
      <c r="Z213" s="57"/>
      <c r="AA213" s="113">
        <v>0</v>
      </c>
      <c r="AB213" s="113">
        <v>0</v>
      </c>
      <c r="AC213" s="57">
        <v>0</v>
      </c>
      <c r="AD213" s="113">
        <v>0</v>
      </c>
      <c r="AE213" s="113">
        <v>2015</v>
      </c>
      <c r="AF213" s="113">
        <v>40</v>
      </c>
      <c r="AG213" s="113" t="s">
        <v>1358</v>
      </c>
      <c r="AH213" s="113" t="s">
        <v>1345</v>
      </c>
      <c r="AI213" s="113">
        <v>0</v>
      </c>
      <c r="AJ213" s="113">
        <v>0</v>
      </c>
      <c r="AK213" s="57" t="s">
        <v>237</v>
      </c>
    </row>
    <row r="214" spans="1:37" s="29" customFormat="1" ht="63" x14ac:dyDescent="0.25">
      <c r="A214" s="113">
        <f t="shared" si="20"/>
        <v>181</v>
      </c>
      <c r="B214" s="58" t="s">
        <v>644</v>
      </c>
      <c r="C214" s="32">
        <v>0</v>
      </c>
      <c r="D214" s="32">
        <v>0</v>
      </c>
      <c r="E214" s="32">
        <v>0</v>
      </c>
      <c r="F214" s="32">
        <v>0</v>
      </c>
      <c r="G214" s="32">
        <v>0</v>
      </c>
      <c r="H214" s="32">
        <v>4.1053399999999999E-3</v>
      </c>
      <c r="I214" s="32">
        <v>0</v>
      </c>
      <c r="J214" s="32">
        <v>0</v>
      </c>
      <c r="K214" s="32">
        <v>0</v>
      </c>
      <c r="L214" s="32">
        <v>4.1053399999999999E-3</v>
      </c>
      <c r="M214" s="32">
        <v>4.1053399999999999E-3</v>
      </c>
      <c r="N214" s="32">
        <v>0</v>
      </c>
      <c r="O214" s="32">
        <v>0</v>
      </c>
      <c r="P214" s="32">
        <v>0</v>
      </c>
      <c r="Q214" s="32">
        <v>4.1053399999999999E-3</v>
      </c>
      <c r="R214" s="32">
        <v>3.5418200000000002E-3</v>
      </c>
      <c r="S214" s="32">
        <v>0</v>
      </c>
      <c r="T214" s="32">
        <v>0</v>
      </c>
      <c r="U214" s="32">
        <v>0</v>
      </c>
      <c r="V214" s="32">
        <v>3.5418200000000002E-3</v>
      </c>
      <c r="W214" s="57"/>
      <c r="X214" s="57"/>
      <c r="Y214" s="57"/>
      <c r="Z214" s="57"/>
      <c r="AA214" s="113">
        <v>0</v>
      </c>
      <c r="AB214" s="113">
        <v>0</v>
      </c>
      <c r="AC214" s="57">
        <v>0</v>
      </c>
      <c r="AD214" s="113">
        <v>0</v>
      </c>
      <c r="AE214" s="113">
        <v>2015</v>
      </c>
      <c r="AF214" s="113">
        <v>40</v>
      </c>
      <c r="AG214" s="113" t="s">
        <v>1358</v>
      </c>
      <c r="AH214" s="113" t="s">
        <v>1345</v>
      </c>
      <c r="AI214" s="113">
        <v>0</v>
      </c>
      <c r="AJ214" s="113">
        <v>0</v>
      </c>
      <c r="AK214" s="57" t="s">
        <v>237</v>
      </c>
    </row>
    <row r="215" spans="1:37" s="29" customFormat="1" ht="94.5" x14ac:dyDescent="0.25">
      <c r="A215" s="113">
        <f t="shared" si="20"/>
        <v>182</v>
      </c>
      <c r="B215" s="58" t="s">
        <v>645</v>
      </c>
      <c r="C215" s="32">
        <v>0</v>
      </c>
      <c r="D215" s="32">
        <v>0</v>
      </c>
      <c r="E215" s="32">
        <v>0</v>
      </c>
      <c r="F215" s="32">
        <v>0</v>
      </c>
      <c r="G215" s="32">
        <v>0</v>
      </c>
      <c r="H215" s="32">
        <v>5.8450000000000002E-2</v>
      </c>
      <c r="I215" s="32">
        <v>0</v>
      </c>
      <c r="J215" s="32">
        <v>0</v>
      </c>
      <c r="K215" s="32">
        <v>0</v>
      </c>
      <c r="L215" s="32">
        <v>5.8450000000000002E-2</v>
      </c>
      <c r="M215" s="32">
        <v>5.8450000000000002E-2</v>
      </c>
      <c r="N215" s="32">
        <v>0</v>
      </c>
      <c r="O215" s="32">
        <v>0</v>
      </c>
      <c r="P215" s="32">
        <v>0</v>
      </c>
      <c r="Q215" s="32">
        <v>5.8450000000000002E-2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57"/>
      <c r="X215" s="57"/>
      <c r="Y215" s="57"/>
      <c r="Z215" s="57"/>
      <c r="AA215" s="113">
        <v>0</v>
      </c>
      <c r="AB215" s="113">
        <v>0</v>
      </c>
      <c r="AC215" s="57">
        <v>0</v>
      </c>
      <c r="AD215" s="113">
        <v>0</v>
      </c>
      <c r="AE215" s="113">
        <v>2015</v>
      </c>
      <c r="AF215" s="113">
        <v>40</v>
      </c>
      <c r="AG215" s="113" t="s">
        <v>1366</v>
      </c>
      <c r="AH215" s="113" t="s">
        <v>1379</v>
      </c>
      <c r="AI215" s="113">
        <v>0.05</v>
      </c>
      <c r="AJ215" s="113">
        <v>0</v>
      </c>
      <c r="AK215" s="57" t="s">
        <v>237</v>
      </c>
    </row>
    <row r="216" spans="1:37" s="29" customFormat="1" ht="63" x14ac:dyDescent="0.25">
      <c r="A216" s="113">
        <f t="shared" si="20"/>
        <v>183</v>
      </c>
      <c r="B216" s="58" t="s">
        <v>647</v>
      </c>
      <c r="C216" s="32">
        <v>0</v>
      </c>
      <c r="D216" s="32">
        <v>0</v>
      </c>
      <c r="E216" s="32">
        <v>0</v>
      </c>
      <c r="F216" s="32">
        <v>0</v>
      </c>
      <c r="G216" s="32">
        <v>0</v>
      </c>
      <c r="H216" s="32">
        <v>8.9854360000000008E-2</v>
      </c>
      <c r="I216" s="32">
        <v>0</v>
      </c>
      <c r="J216" s="32">
        <v>0</v>
      </c>
      <c r="K216" s="32">
        <v>0</v>
      </c>
      <c r="L216" s="32">
        <v>8.9854360000000008E-2</v>
      </c>
      <c r="M216" s="32">
        <v>8.9854360000000008E-2</v>
      </c>
      <c r="N216" s="32">
        <v>0</v>
      </c>
      <c r="O216" s="32">
        <v>0</v>
      </c>
      <c r="P216" s="32">
        <v>0</v>
      </c>
      <c r="Q216" s="32">
        <v>8.9854360000000008E-2</v>
      </c>
      <c r="R216" s="32">
        <v>7.6487860000000005E-2</v>
      </c>
      <c r="S216" s="32">
        <v>0</v>
      </c>
      <c r="T216" s="32">
        <v>6.65444382E-2</v>
      </c>
      <c r="U216" s="32">
        <v>0</v>
      </c>
      <c r="V216" s="32">
        <v>9.6374703600000042E-3</v>
      </c>
      <c r="W216" s="57"/>
      <c r="X216" s="57"/>
      <c r="Y216" s="57"/>
      <c r="Z216" s="57"/>
      <c r="AA216" s="113">
        <v>0</v>
      </c>
      <c r="AB216" s="113">
        <v>0</v>
      </c>
      <c r="AC216" s="57">
        <v>0</v>
      </c>
      <c r="AD216" s="113">
        <v>0</v>
      </c>
      <c r="AE216" s="113">
        <v>2015</v>
      </c>
      <c r="AF216" s="113">
        <v>40</v>
      </c>
      <c r="AG216" s="113" t="s">
        <v>1358</v>
      </c>
      <c r="AH216" s="113" t="s">
        <v>1345</v>
      </c>
      <c r="AI216" s="113">
        <v>0</v>
      </c>
      <c r="AJ216" s="113">
        <v>0</v>
      </c>
      <c r="AK216" s="57" t="s">
        <v>237</v>
      </c>
    </row>
    <row r="217" spans="1:37" s="29" customFormat="1" ht="63" x14ac:dyDescent="0.25">
      <c r="A217" s="113">
        <f t="shared" si="20"/>
        <v>184</v>
      </c>
      <c r="B217" s="58" t="s">
        <v>648</v>
      </c>
      <c r="C217" s="32">
        <v>3.3865132419999298</v>
      </c>
      <c r="D217" s="32">
        <v>0.27092105935999439</v>
      </c>
      <c r="E217" s="32">
        <v>2.4382895342399493</v>
      </c>
      <c r="F217" s="32">
        <v>0.13546052967999719</v>
      </c>
      <c r="G217" s="32">
        <v>0.541842118719989</v>
      </c>
      <c r="H217" s="32">
        <v>5.7446240033000002</v>
      </c>
      <c r="I217" s="32">
        <v>0.45956992026400001</v>
      </c>
      <c r="J217" s="32">
        <v>4.1361292823760003</v>
      </c>
      <c r="K217" s="32">
        <v>0.229784960132</v>
      </c>
      <c r="L217" s="32">
        <v>0.91913984052799969</v>
      </c>
      <c r="M217" s="32">
        <v>2.3581107613000705</v>
      </c>
      <c r="N217" s="32">
        <v>0.18864886090400562</v>
      </c>
      <c r="O217" s="32">
        <v>1.697839748136051</v>
      </c>
      <c r="P217" s="32">
        <v>9.4324430452002811E-2</v>
      </c>
      <c r="Q217" s="32">
        <v>0.37729772180801069</v>
      </c>
      <c r="R217" s="32">
        <v>4.8908741500000001</v>
      </c>
      <c r="S217" s="32">
        <v>0.28104180000000001</v>
      </c>
      <c r="T217" s="32">
        <v>2.5431758000000002</v>
      </c>
      <c r="U217" s="32">
        <v>0.75336702</v>
      </c>
      <c r="V217" s="32">
        <v>1.31328953</v>
      </c>
      <c r="W217" s="57"/>
      <c r="X217" s="57"/>
      <c r="Y217" s="57"/>
      <c r="Z217" s="57"/>
      <c r="AA217" s="113">
        <v>0</v>
      </c>
      <c r="AB217" s="113">
        <v>0</v>
      </c>
      <c r="AC217" s="57">
        <v>0</v>
      </c>
      <c r="AD217" s="113">
        <v>1</v>
      </c>
      <c r="AE217" s="113">
        <v>0</v>
      </c>
      <c r="AF217" s="113">
        <v>33</v>
      </c>
      <c r="AG217" s="113" t="s">
        <v>1344</v>
      </c>
      <c r="AH217" s="113" t="s">
        <v>1345</v>
      </c>
      <c r="AI217" s="113">
        <v>13.24</v>
      </c>
      <c r="AJ217" s="113">
        <v>0</v>
      </c>
      <c r="AK217" s="57" t="s">
        <v>240</v>
      </c>
    </row>
    <row r="218" spans="1:37" s="29" customFormat="1" ht="47.25" x14ac:dyDescent="0.25">
      <c r="A218" s="113">
        <f t="shared" si="20"/>
        <v>185</v>
      </c>
      <c r="B218" s="58" t="s">
        <v>649</v>
      </c>
      <c r="C218" s="32">
        <v>1.18</v>
      </c>
      <c r="D218" s="32">
        <v>9.4399999999999998E-2</v>
      </c>
      <c r="E218" s="32">
        <v>0.84959999999999991</v>
      </c>
      <c r="F218" s="32">
        <v>0</v>
      </c>
      <c r="G218" s="32">
        <v>0.23599999999999999</v>
      </c>
      <c r="H218" s="32">
        <v>1.1231864</v>
      </c>
      <c r="I218" s="32">
        <v>0.11139199999999999</v>
      </c>
      <c r="J218" s="32">
        <v>1.0025279999999999</v>
      </c>
      <c r="K218" s="32">
        <v>0</v>
      </c>
      <c r="L218" s="32">
        <v>9.26640000000023E-3</v>
      </c>
      <c r="M218" s="32">
        <v>-5.6813599999999909E-2</v>
      </c>
      <c r="N218" s="32">
        <v>1.6991999999999993E-2</v>
      </c>
      <c r="O218" s="32">
        <v>0.15292799999999995</v>
      </c>
      <c r="P218" s="32">
        <v>0</v>
      </c>
      <c r="Q218" s="32">
        <v>-0.22673359999999976</v>
      </c>
      <c r="R218" s="32">
        <v>0.21027038000000001</v>
      </c>
      <c r="S218" s="32">
        <v>0</v>
      </c>
      <c r="T218" s="32">
        <v>0</v>
      </c>
      <c r="U218" s="32">
        <v>0.18005547999999999</v>
      </c>
      <c r="V218" s="32">
        <v>3.0214899999999996E-2</v>
      </c>
      <c r="W218" s="57"/>
      <c r="X218" s="57"/>
      <c r="Y218" s="57"/>
      <c r="Z218" s="57"/>
      <c r="AA218" s="113">
        <v>0</v>
      </c>
      <c r="AB218" s="113">
        <v>0</v>
      </c>
      <c r="AC218" s="57">
        <v>0</v>
      </c>
      <c r="AD218" s="113">
        <v>0</v>
      </c>
      <c r="AE218" s="113">
        <v>0</v>
      </c>
      <c r="AF218" s="113">
        <v>0</v>
      </c>
      <c r="AG218" s="113">
        <v>0</v>
      </c>
      <c r="AH218" s="113">
        <v>0</v>
      </c>
      <c r="AI218" s="113">
        <v>0</v>
      </c>
      <c r="AJ218" s="113">
        <v>0</v>
      </c>
      <c r="AK218" s="57" t="s">
        <v>241</v>
      </c>
    </row>
    <row r="219" spans="1:37" s="29" customFormat="1" ht="47.25" x14ac:dyDescent="0.25">
      <c r="A219" s="113">
        <f t="shared" si="20"/>
        <v>186</v>
      </c>
      <c r="B219" s="58" t="s">
        <v>450</v>
      </c>
      <c r="C219" s="32">
        <v>0.22067639999999999</v>
      </c>
      <c r="D219" s="32">
        <v>0</v>
      </c>
      <c r="E219" s="32">
        <v>4.4135279999999999E-2</v>
      </c>
      <c r="F219" s="32">
        <v>0.13240584</v>
      </c>
      <c r="G219" s="32">
        <v>4.4135279999999999E-2</v>
      </c>
      <c r="H219" s="32">
        <v>0.22067639999999999</v>
      </c>
      <c r="I219" s="32">
        <v>0</v>
      </c>
      <c r="J219" s="32">
        <v>4.4135279999999999E-2</v>
      </c>
      <c r="K219" s="32">
        <v>0.13240584</v>
      </c>
      <c r="L219" s="32">
        <v>4.4135279999999999E-2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0</v>
      </c>
      <c r="W219" s="57"/>
      <c r="X219" s="57"/>
      <c r="Y219" s="57"/>
      <c r="Z219" s="57"/>
      <c r="AA219" s="113">
        <v>0</v>
      </c>
      <c r="AB219" s="113">
        <v>20</v>
      </c>
      <c r="AC219" s="57" t="s">
        <v>1380</v>
      </c>
      <c r="AD219" s="113">
        <v>0.25</v>
      </c>
      <c r="AE219" s="113">
        <v>0</v>
      </c>
      <c r="AF219" s="113">
        <v>0</v>
      </c>
      <c r="AG219" s="113">
        <v>0</v>
      </c>
      <c r="AH219" s="113">
        <v>0</v>
      </c>
      <c r="AI219" s="113">
        <v>0</v>
      </c>
      <c r="AJ219" s="113">
        <v>0</v>
      </c>
      <c r="AK219" s="57" t="s">
        <v>239</v>
      </c>
    </row>
    <row r="220" spans="1:37" s="29" customFormat="1" ht="47.25" x14ac:dyDescent="0.25">
      <c r="A220" s="113">
        <f t="shared" si="20"/>
        <v>187</v>
      </c>
      <c r="B220" s="58" t="s">
        <v>451</v>
      </c>
      <c r="C220" s="32">
        <v>0.22067639999999999</v>
      </c>
      <c r="D220" s="32">
        <v>0</v>
      </c>
      <c r="E220" s="32">
        <v>4.4135279999999999E-2</v>
      </c>
      <c r="F220" s="32">
        <v>0.13240584</v>
      </c>
      <c r="G220" s="32">
        <v>4.4135279999999999E-2</v>
      </c>
      <c r="H220" s="32">
        <v>0.22067639999999999</v>
      </c>
      <c r="I220" s="32">
        <v>0</v>
      </c>
      <c r="J220" s="32">
        <v>4.4135279999999999E-2</v>
      </c>
      <c r="K220" s="32">
        <v>0.13240584</v>
      </c>
      <c r="L220" s="32">
        <v>4.4135279999999999E-2</v>
      </c>
      <c r="M220" s="32">
        <v>0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2">
        <v>0</v>
      </c>
      <c r="W220" s="57"/>
      <c r="X220" s="57"/>
      <c r="Y220" s="57"/>
      <c r="Z220" s="57"/>
      <c r="AA220" s="113">
        <v>0</v>
      </c>
      <c r="AB220" s="113">
        <v>20</v>
      </c>
      <c r="AC220" s="57" t="s">
        <v>1380</v>
      </c>
      <c r="AD220" s="113">
        <v>0.25</v>
      </c>
      <c r="AE220" s="113">
        <v>0</v>
      </c>
      <c r="AF220" s="113">
        <v>0</v>
      </c>
      <c r="AG220" s="113">
        <v>0</v>
      </c>
      <c r="AH220" s="113">
        <v>0</v>
      </c>
      <c r="AI220" s="113">
        <v>0</v>
      </c>
      <c r="AJ220" s="113">
        <v>0</v>
      </c>
      <c r="AK220" s="57" t="s">
        <v>239</v>
      </c>
    </row>
    <row r="221" spans="1:37" s="29" customFormat="1" ht="47.25" x14ac:dyDescent="0.25">
      <c r="A221" s="113">
        <f t="shared" si="20"/>
        <v>188</v>
      </c>
      <c r="B221" s="58" t="s">
        <v>452</v>
      </c>
      <c r="C221" s="32">
        <v>0.22067639999999999</v>
      </c>
      <c r="D221" s="32">
        <v>0</v>
      </c>
      <c r="E221" s="32">
        <v>4.4135279999999999E-2</v>
      </c>
      <c r="F221" s="32">
        <v>0.13240584</v>
      </c>
      <c r="G221" s="32">
        <v>4.4135279999999999E-2</v>
      </c>
      <c r="H221" s="32">
        <v>0.22067639999999999</v>
      </c>
      <c r="I221" s="32">
        <v>0</v>
      </c>
      <c r="J221" s="32">
        <v>4.4135279999999999E-2</v>
      </c>
      <c r="K221" s="32">
        <v>0.13240584</v>
      </c>
      <c r="L221" s="32">
        <v>4.4135279999999999E-2</v>
      </c>
      <c r="M221" s="32">
        <v>0</v>
      </c>
      <c r="N221" s="32">
        <v>0</v>
      </c>
      <c r="O221" s="32">
        <v>0</v>
      </c>
      <c r="P221" s="32">
        <v>0</v>
      </c>
      <c r="Q221" s="32">
        <v>0</v>
      </c>
      <c r="R221" s="32">
        <v>0</v>
      </c>
      <c r="S221" s="32">
        <v>0</v>
      </c>
      <c r="T221" s="32">
        <v>0</v>
      </c>
      <c r="U221" s="32">
        <v>0</v>
      </c>
      <c r="V221" s="32">
        <v>0</v>
      </c>
      <c r="W221" s="57"/>
      <c r="X221" s="57"/>
      <c r="Y221" s="57"/>
      <c r="Z221" s="57"/>
      <c r="AA221" s="113">
        <v>0</v>
      </c>
      <c r="AB221" s="113">
        <v>20</v>
      </c>
      <c r="AC221" s="57" t="s">
        <v>1380</v>
      </c>
      <c r="AD221" s="113">
        <v>0.25</v>
      </c>
      <c r="AE221" s="113">
        <v>0</v>
      </c>
      <c r="AF221" s="113">
        <v>0</v>
      </c>
      <c r="AG221" s="113">
        <v>0</v>
      </c>
      <c r="AH221" s="113">
        <v>0</v>
      </c>
      <c r="AI221" s="113">
        <v>0</v>
      </c>
      <c r="AJ221" s="113">
        <v>0</v>
      </c>
      <c r="AK221" s="57" t="s">
        <v>239</v>
      </c>
    </row>
    <row r="222" spans="1:37" s="29" customFormat="1" ht="47.25" x14ac:dyDescent="0.25">
      <c r="A222" s="113">
        <f t="shared" si="20"/>
        <v>189</v>
      </c>
      <c r="B222" s="58" t="s">
        <v>453</v>
      </c>
      <c r="C222" s="32">
        <v>0.22067639999999999</v>
      </c>
      <c r="D222" s="32">
        <v>0</v>
      </c>
      <c r="E222" s="32">
        <v>4.4135279999999999E-2</v>
      </c>
      <c r="F222" s="32">
        <v>0.13240584</v>
      </c>
      <c r="G222" s="32">
        <v>4.4135279999999999E-2</v>
      </c>
      <c r="H222" s="32">
        <v>0.22067639999999999</v>
      </c>
      <c r="I222" s="32">
        <v>0</v>
      </c>
      <c r="J222" s="32">
        <v>4.4135279999999999E-2</v>
      </c>
      <c r="K222" s="32">
        <v>0.13240584</v>
      </c>
      <c r="L222" s="32">
        <v>4.4135279999999999E-2</v>
      </c>
      <c r="M222" s="32">
        <v>0</v>
      </c>
      <c r="N222" s="32">
        <v>0</v>
      </c>
      <c r="O222" s="32">
        <v>0</v>
      </c>
      <c r="P222" s="32">
        <v>0</v>
      </c>
      <c r="Q222" s="32">
        <v>0</v>
      </c>
      <c r="R222" s="32">
        <v>0</v>
      </c>
      <c r="S222" s="32">
        <v>0</v>
      </c>
      <c r="T222" s="32">
        <v>0</v>
      </c>
      <c r="U222" s="32">
        <v>0</v>
      </c>
      <c r="V222" s="32">
        <v>0</v>
      </c>
      <c r="W222" s="57"/>
      <c r="X222" s="57"/>
      <c r="Y222" s="57"/>
      <c r="Z222" s="57"/>
      <c r="AA222" s="113">
        <v>0</v>
      </c>
      <c r="AB222" s="113">
        <v>20</v>
      </c>
      <c r="AC222" s="57" t="s">
        <v>1380</v>
      </c>
      <c r="AD222" s="113">
        <v>0.25</v>
      </c>
      <c r="AE222" s="113">
        <v>0</v>
      </c>
      <c r="AF222" s="113">
        <v>0</v>
      </c>
      <c r="AG222" s="113">
        <v>0</v>
      </c>
      <c r="AH222" s="113">
        <v>0</v>
      </c>
      <c r="AI222" s="113">
        <v>0</v>
      </c>
      <c r="AJ222" s="113">
        <v>0</v>
      </c>
      <c r="AK222" s="57" t="s">
        <v>239</v>
      </c>
    </row>
    <row r="223" spans="1:37" s="29" customFormat="1" ht="47.25" x14ac:dyDescent="0.25">
      <c r="A223" s="113">
        <f t="shared" si="20"/>
        <v>190</v>
      </c>
      <c r="B223" s="58" t="s">
        <v>454</v>
      </c>
      <c r="C223" s="32">
        <v>0.16202778000000001</v>
      </c>
      <c r="D223" s="32">
        <v>0</v>
      </c>
      <c r="E223" s="32">
        <v>3.2405556000000002E-2</v>
      </c>
      <c r="F223" s="32">
        <v>9.7216668000000006E-2</v>
      </c>
      <c r="G223" s="32">
        <v>3.2405556000000002E-2</v>
      </c>
      <c r="H223" s="32">
        <v>0.16202778000000001</v>
      </c>
      <c r="I223" s="32">
        <v>0</v>
      </c>
      <c r="J223" s="32">
        <v>3.2405556000000002E-2</v>
      </c>
      <c r="K223" s="32">
        <v>9.7216668000000006E-2</v>
      </c>
      <c r="L223" s="32">
        <v>3.2405556000000002E-2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32">
        <v>0</v>
      </c>
      <c r="S223" s="32">
        <v>0</v>
      </c>
      <c r="T223" s="32">
        <v>0</v>
      </c>
      <c r="U223" s="32">
        <v>0</v>
      </c>
      <c r="V223" s="32">
        <v>0</v>
      </c>
      <c r="W223" s="57"/>
      <c r="X223" s="57"/>
      <c r="Y223" s="57"/>
      <c r="Z223" s="57"/>
      <c r="AA223" s="113">
        <v>0</v>
      </c>
      <c r="AB223" s="113">
        <v>20</v>
      </c>
      <c r="AC223" s="57" t="s">
        <v>1380</v>
      </c>
      <c r="AD223" s="113">
        <v>0.25</v>
      </c>
      <c r="AE223" s="113">
        <v>0</v>
      </c>
      <c r="AF223" s="113">
        <v>0</v>
      </c>
      <c r="AG223" s="113">
        <v>0</v>
      </c>
      <c r="AH223" s="113">
        <v>0</v>
      </c>
      <c r="AI223" s="113">
        <v>0</v>
      </c>
      <c r="AJ223" s="113">
        <v>0</v>
      </c>
      <c r="AK223" s="57" t="s">
        <v>239</v>
      </c>
    </row>
    <row r="224" spans="1:37" s="29" customFormat="1" ht="47.25" x14ac:dyDescent="0.25">
      <c r="A224" s="113">
        <f t="shared" si="20"/>
        <v>191</v>
      </c>
      <c r="B224" s="58" t="s">
        <v>455</v>
      </c>
      <c r="C224" s="32">
        <v>0.22067639999999999</v>
      </c>
      <c r="D224" s="32">
        <v>0</v>
      </c>
      <c r="E224" s="32">
        <v>4.4135279999999999E-2</v>
      </c>
      <c r="F224" s="32">
        <v>0.13240584</v>
      </c>
      <c r="G224" s="32">
        <v>4.4135279999999999E-2</v>
      </c>
      <c r="H224" s="32">
        <v>0.22067639999999999</v>
      </c>
      <c r="I224" s="32">
        <v>0</v>
      </c>
      <c r="J224" s="32">
        <v>4.4135279999999999E-2</v>
      </c>
      <c r="K224" s="32">
        <v>0.13240584</v>
      </c>
      <c r="L224" s="32">
        <v>4.4135279999999999E-2</v>
      </c>
      <c r="M224" s="32">
        <v>0</v>
      </c>
      <c r="N224" s="32">
        <v>0</v>
      </c>
      <c r="O224" s="32">
        <v>0</v>
      </c>
      <c r="P224" s="32">
        <v>0</v>
      </c>
      <c r="Q224" s="32">
        <v>0</v>
      </c>
      <c r="R224" s="32">
        <v>0</v>
      </c>
      <c r="S224" s="32">
        <v>0</v>
      </c>
      <c r="T224" s="32">
        <v>0</v>
      </c>
      <c r="U224" s="32">
        <v>0</v>
      </c>
      <c r="V224" s="32">
        <v>0</v>
      </c>
      <c r="W224" s="57"/>
      <c r="X224" s="57"/>
      <c r="Y224" s="57"/>
      <c r="Z224" s="57"/>
      <c r="AA224" s="113">
        <v>0</v>
      </c>
      <c r="AB224" s="113">
        <v>20</v>
      </c>
      <c r="AC224" s="57" t="s">
        <v>1380</v>
      </c>
      <c r="AD224" s="113">
        <v>0.25</v>
      </c>
      <c r="AE224" s="113">
        <v>0</v>
      </c>
      <c r="AF224" s="113">
        <v>0</v>
      </c>
      <c r="AG224" s="113">
        <v>0</v>
      </c>
      <c r="AH224" s="113">
        <v>0</v>
      </c>
      <c r="AI224" s="113">
        <v>0</v>
      </c>
      <c r="AJ224" s="113">
        <v>0</v>
      </c>
      <c r="AK224" s="57" t="s">
        <v>239</v>
      </c>
    </row>
    <row r="225" spans="1:37" s="29" customFormat="1" ht="47.25" x14ac:dyDescent="0.25">
      <c r="A225" s="113">
        <f t="shared" si="20"/>
        <v>192</v>
      </c>
      <c r="B225" s="58" t="s">
        <v>456</v>
      </c>
      <c r="C225" s="32">
        <v>0.22067639999999999</v>
      </c>
      <c r="D225" s="32">
        <v>0</v>
      </c>
      <c r="E225" s="32">
        <v>4.4135279999999999E-2</v>
      </c>
      <c r="F225" s="32">
        <v>0.13240584</v>
      </c>
      <c r="G225" s="32">
        <v>4.4135279999999999E-2</v>
      </c>
      <c r="H225" s="32">
        <v>0.22067639999999999</v>
      </c>
      <c r="I225" s="32">
        <v>0</v>
      </c>
      <c r="J225" s="32">
        <v>4.4135279999999999E-2</v>
      </c>
      <c r="K225" s="32">
        <v>0.13240584</v>
      </c>
      <c r="L225" s="32">
        <v>4.4135279999999999E-2</v>
      </c>
      <c r="M225" s="32">
        <v>0</v>
      </c>
      <c r="N225" s="32">
        <v>0</v>
      </c>
      <c r="O225" s="32">
        <v>0</v>
      </c>
      <c r="P225" s="32">
        <v>0</v>
      </c>
      <c r="Q225" s="32">
        <v>0</v>
      </c>
      <c r="R225" s="32">
        <v>0</v>
      </c>
      <c r="S225" s="32">
        <v>0</v>
      </c>
      <c r="T225" s="32">
        <v>0</v>
      </c>
      <c r="U225" s="32">
        <v>0</v>
      </c>
      <c r="V225" s="32">
        <v>0</v>
      </c>
      <c r="W225" s="57"/>
      <c r="X225" s="57"/>
      <c r="Y225" s="57"/>
      <c r="Z225" s="57"/>
      <c r="AA225" s="113">
        <v>0</v>
      </c>
      <c r="AB225" s="113">
        <v>20</v>
      </c>
      <c r="AC225" s="57" t="s">
        <v>1380</v>
      </c>
      <c r="AD225" s="113">
        <v>0.25</v>
      </c>
      <c r="AE225" s="113">
        <v>0</v>
      </c>
      <c r="AF225" s="113">
        <v>0</v>
      </c>
      <c r="AG225" s="113">
        <v>0</v>
      </c>
      <c r="AH225" s="113">
        <v>0</v>
      </c>
      <c r="AI225" s="113">
        <v>0</v>
      </c>
      <c r="AJ225" s="113">
        <v>0</v>
      </c>
      <c r="AK225" s="57" t="s">
        <v>239</v>
      </c>
    </row>
    <row r="226" spans="1:37" s="29" customFormat="1" ht="63" x14ac:dyDescent="0.25">
      <c r="A226" s="113">
        <f t="shared" si="20"/>
        <v>193</v>
      </c>
      <c r="B226" s="58" t="s">
        <v>457</v>
      </c>
      <c r="C226" s="32">
        <v>4.5884010000000003E-2</v>
      </c>
      <c r="D226" s="32">
        <v>0</v>
      </c>
      <c r="E226" s="32">
        <v>9.176803360000001E-3</v>
      </c>
      <c r="F226" s="32">
        <v>2.7530410080000001E-2</v>
      </c>
      <c r="G226" s="32">
        <v>9.1768033600000028E-3</v>
      </c>
      <c r="H226" s="32">
        <v>4.5884010000000003E-2</v>
      </c>
      <c r="I226" s="32">
        <v>0</v>
      </c>
      <c r="J226" s="32">
        <v>9.176803360000001E-3</v>
      </c>
      <c r="K226" s="32">
        <v>2.7530410080000001E-2</v>
      </c>
      <c r="L226" s="32">
        <v>9.1768033600000028E-3</v>
      </c>
      <c r="M226" s="32">
        <v>0</v>
      </c>
      <c r="N226" s="32">
        <v>0</v>
      </c>
      <c r="O226" s="32">
        <v>0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57"/>
      <c r="X226" s="57"/>
      <c r="Y226" s="57"/>
      <c r="Z226" s="57"/>
      <c r="AA226" s="113">
        <v>0</v>
      </c>
      <c r="AB226" s="113">
        <v>0</v>
      </c>
      <c r="AC226" s="57">
        <v>0</v>
      </c>
      <c r="AD226" s="113">
        <v>0</v>
      </c>
      <c r="AE226" s="113">
        <v>0</v>
      </c>
      <c r="AF226" s="113">
        <v>0</v>
      </c>
      <c r="AG226" s="113">
        <v>0</v>
      </c>
      <c r="AH226" s="113">
        <v>0</v>
      </c>
      <c r="AI226" s="113">
        <v>0</v>
      </c>
      <c r="AJ226" s="113" t="s">
        <v>1381</v>
      </c>
      <c r="AK226" s="57" t="s">
        <v>239</v>
      </c>
    </row>
    <row r="227" spans="1:37" s="29" customFormat="1" ht="47.25" x14ac:dyDescent="0.25">
      <c r="A227" s="113">
        <f t="shared" si="20"/>
        <v>194</v>
      </c>
      <c r="B227" s="58" t="s">
        <v>458</v>
      </c>
      <c r="C227" s="32">
        <v>0.27769038000000001</v>
      </c>
      <c r="D227" s="32">
        <v>0</v>
      </c>
      <c r="E227" s="32">
        <v>5.5538076000000006E-2</v>
      </c>
      <c r="F227" s="32">
        <v>0.166614228</v>
      </c>
      <c r="G227" s="32">
        <v>5.553807600000002E-2</v>
      </c>
      <c r="H227" s="32">
        <v>0.27769038000000001</v>
      </c>
      <c r="I227" s="32">
        <v>0</v>
      </c>
      <c r="J227" s="32">
        <v>5.5538076000000006E-2</v>
      </c>
      <c r="K227" s="32">
        <v>0.166614228</v>
      </c>
      <c r="L227" s="32">
        <v>5.553807600000002E-2</v>
      </c>
      <c r="M227" s="32">
        <v>0</v>
      </c>
      <c r="N227" s="32">
        <v>0</v>
      </c>
      <c r="O227" s="32">
        <v>0</v>
      </c>
      <c r="P227" s="32">
        <v>0</v>
      </c>
      <c r="Q227" s="32">
        <v>0</v>
      </c>
      <c r="R227" s="32">
        <v>0</v>
      </c>
      <c r="S227" s="32">
        <v>0</v>
      </c>
      <c r="T227" s="32">
        <v>0</v>
      </c>
      <c r="U227" s="32">
        <v>0</v>
      </c>
      <c r="V227" s="32">
        <v>0</v>
      </c>
      <c r="W227" s="57"/>
      <c r="X227" s="57"/>
      <c r="Y227" s="57"/>
      <c r="Z227" s="57"/>
      <c r="AA227" s="113">
        <v>0</v>
      </c>
      <c r="AB227" s="113">
        <v>20</v>
      </c>
      <c r="AC227" s="57" t="s">
        <v>1382</v>
      </c>
      <c r="AD227" s="113">
        <v>0.4</v>
      </c>
      <c r="AE227" s="113">
        <v>0</v>
      </c>
      <c r="AF227" s="113">
        <v>0</v>
      </c>
      <c r="AG227" s="113">
        <v>0</v>
      </c>
      <c r="AH227" s="113">
        <v>0</v>
      </c>
      <c r="AI227" s="113">
        <v>0</v>
      </c>
      <c r="AJ227" s="113">
        <v>0</v>
      </c>
      <c r="AK227" s="57" t="s">
        <v>239</v>
      </c>
    </row>
    <row r="228" spans="1:37" s="29" customFormat="1" ht="31.5" x14ac:dyDescent="0.25">
      <c r="A228" s="113">
        <f t="shared" si="20"/>
        <v>195</v>
      </c>
      <c r="B228" s="58" t="s">
        <v>323</v>
      </c>
      <c r="C228" s="32">
        <v>12.18733095</v>
      </c>
      <c r="D228" s="32">
        <v>0</v>
      </c>
      <c r="E228" s="32">
        <v>4.1436925230000003</v>
      </c>
      <c r="F228" s="32">
        <v>7.3123985699999992</v>
      </c>
      <c r="G228" s="32">
        <v>0.73123985700000027</v>
      </c>
      <c r="H228" s="32">
        <v>12.066383869999999</v>
      </c>
      <c r="I228" s="32">
        <v>0</v>
      </c>
      <c r="J228" s="32">
        <v>4.1025705158000001</v>
      </c>
      <c r="K228" s="32">
        <v>7.2398303219999995</v>
      </c>
      <c r="L228" s="32">
        <v>0.7239830321999996</v>
      </c>
      <c r="M228" s="32">
        <v>-0.12094708000000054</v>
      </c>
      <c r="N228" s="32">
        <v>0</v>
      </c>
      <c r="O228" s="32">
        <v>-4.1122007200000255E-2</v>
      </c>
      <c r="P228" s="32">
        <v>-7.2568247999999613E-2</v>
      </c>
      <c r="Q228" s="32">
        <v>-7.2568248000006719E-3</v>
      </c>
      <c r="R228" s="32">
        <v>7.4369620000000003</v>
      </c>
      <c r="S228" s="32">
        <v>0</v>
      </c>
      <c r="T228" s="32">
        <v>0</v>
      </c>
      <c r="U228" s="32">
        <v>7.1752190300000001</v>
      </c>
      <c r="V228" s="32">
        <v>0.26174373000000001</v>
      </c>
      <c r="W228" s="57"/>
      <c r="X228" s="57"/>
      <c r="Y228" s="57"/>
      <c r="Z228" s="57"/>
      <c r="AA228" s="113">
        <v>2015</v>
      </c>
      <c r="AB228" s="113">
        <v>25</v>
      </c>
      <c r="AC228" s="57" t="s">
        <v>1383</v>
      </c>
      <c r="AD228" s="113">
        <v>50</v>
      </c>
      <c r="AE228" s="113">
        <v>0</v>
      </c>
      <c r="AF228" s="113">
        <v>0</v>
      </c>
      <c r="AG228" s="113">
        <v>0</v>
      </c>
      <c r="AH228" s="113">
        <v>0</v>
      </c>
      <c r="AI228" s="113">
        <v>0</v>
      </c>
      <c r="AJ228" s="113">
        <v>0</v>
      </c>
      <c r="AK228" s="57" t="s">
        <v>238</v>
      </c>
    </row>
    <row r="229" spans="1:37" s="29" customFormat="1" ht="31.5" x14ac:dyDescent="0.25">
      <c r="A229" s="113">
        <f t="shared" si="20"/>
        <v>196</v>
      </c>
      <c r="B229" s="58" t="s">
        <v>324</v>
      </c>
      <c r="C229" s="32">
        <v>10.726428629999999</v>
      </c>
      <c r="D229" s="32">
        <v>0</v>
      </c>
      <c r="E229" s="32">
        <v>3.6469857341999998</v>
      </c>
      <c r="F229" s="32">
        <v>6.4358571779999991</v>
      </c>
      <c r="G229" s="32">
        <v>0.64358571780000062</v>
      </c>
      <c r="H229" s="32">
        <v>11.088272709999998</v>
      </c>
      <c r="I229" s="32">
        <v>0</v>
      </c>
      <c r="J229" s="32">
        <v>3.7700127213999997</v>
      </c>
      <c r="K229" s="32">
        <v>6.6529636259999991</v>
      </c>
      <c r="L229" s="32">
        <v>0.66529636259999947</v>
      </c>
      <c r="M229" s="32">
        <v>0.36184407999999912</v>
      </c>
      <c r="N229" s="32">
        <v>0</v>
      </c>
      <c r="O229" s="32">
        <v>0.12302698719999983</v>
      </c>
      <c r="P229" s="32">
        <v>0.21710644800000001</v>
      </c>
      <c r="Q229" s="32">
        <v>2.1710644799998846E-2</v>
      </c>
      <c r="R229" s="32">
        <v>7.2744167199999996</v>
      </c>
      <c r="S229" s="32">
        <v>0</v>
      </c>
      <c r="T229" s="32">
        <v>0</v>
      </c>
      <c r="U229" s="32">
        <v>6.9359696399999997</v>
      </c>
      <c r="V229" s="32">
        <v>0.33847716</v>
      </c>
      <c r="W229" s="57"/>
      <c r="X229" s="57"/>
      <c r="Y229" s="57"/>
      <c r="Z229" s="57"/>
      <c r="AA229" s="113">
        <v>2015</v>
      </c>
      <c r="AB229" s="113">
        <v>25</v>
      </c>
      <c r="AC229" s="57" t="s">
        <v>1295</v>
      </c>
      <c r="AD229" s="113">
        <v>32</v>
      </c>
      <c r="AE229" s="113">
        <v>0</v>
      </c>
      <c r="AF229" s="113">
        <v>0</v>
      </c>
      <c r="AG229" s="113">
        <v>0</v>
      </c>
      <c r="AH229" s="113">
        <v>0</v>
      </c>
      <c r="AI229" s="113">
        <v>0</v>
      </c>
      <c r="AJ229" s="113">
        <v>0</v>
      </c>
      <c r="AK229" s="57" t="s">
        <v>238</v>
      </c>
    </row>
    <row r="230" spans="1:37" s="29" customFormat="1" ht="47.25" x14ac:dyDescent="0.25">
      <c r="A230" s="113">
        <f t="shared" si="20"/>
        <v>197</v>
      </c>
      <c r="B230" s="58" t="s">
        <v>504</v>
      </c>
      <c r="C230" s="32">
        <v>3.2509000000000003E-2</v>
      </c>
      <c r="D230" s="32">
        <v>0</v>
      </c>
      <c r="E230" s="32">
        <v>3.2509000000000003E-2</v>
      </c>
      <c r="F230" s="32">
        <v>0</v>
      </c>
      <c r="G230" s="32">
        <v>0</v>
      </c>
      <c r="H230" s="32">
        <v>2.46361769</v>
      </c>
      <c r="I230" s="32">
        <v>0</v>
      </c>
      <c r="J230" s="32">
        <v>3.2509000000000003E-2</v>
      </c>
      <c r="K230" s="32">
        <v>0</v>
      </c>
      <c r="L230" s="32">
        <v>2.4311086899999999</v>
      </c>
      <c r="M230" s="32">
        <v>2.4311086899999999</v>
      </c>
      <c r="N230" s="32">
        <v>0</v>
      </c>
      <c r="O230" s="32">
        <v>0</v>
      </c>
      <c r="P230" s="32">
        <v>0</v>
      </c>
      <c r="Q230" s="32">
        <v>2.4311086899999999</v>
      </c>
      <c r="R230" s="32">
        <v>2.7307755199999999</v>
      </c>
      <c r="S230" s="32">
        <v>0</v>
      </c>
      <c r="T230" s="32">
        <v>0.6339729999999999</v>
      </c>
      <c r="U230" s="32">
        <v>1.98321383</v>
      </c>
      <c r="V230" s="32">
        <v>0.11358869000000001</v>
      </c>
      <c r="W230" s="57"/>
      <c r="X230" s="57"/>
      <c r="Y230" s="57"/>
      <c r="Z230" s="57"/>
      <c r="AA230" s="113">
        <v>2015</v>
      </c>
      <c r="AB230" s="113">
        <v>25</v>
      </c>
      <c r="AC230" s="57" t="s">
        <v>1384</v>
      </c>
      <c r="AD230" s="113" t="s">
        <v>1385</v>
      </c>
      <c r="AE230" s="113">
        <v>0</v>
      </c>
      <c r="AF230" s="113">
        <v>0</v>
      </c>
      <c r="AG230" s="113">
        <v>0</v>
      </c>
      <c r="AH230" s="113">
        <v>0</v>
      </c>
      <c r="AI230" s="113">
        <v>0</v>
      </c>
      <c r="AJ230" s="113">
        <v>0</v>
      </c>
      <c r="AK230" s="57" t="s">
        <v>241</v>
      </c>
    </row>
    <row r="231" spans="1:37" s="29" customFormat="1" ht="78.75" x14ac:dyDescent="0.25">
      <c r="A231" s="113">
        <f t="shared" si="20"/>
        <v>198</v>
      </c>
      <c r="B231" s="58" t="s">
        <v>505</v>
      </c>
      <c r="C231" s="32">
        <v>8.8110599999999997E-2</v>
      </c>
      <c r="D231" s="32">
        <v>0</v>
      </c>
      <c r="E231" s="32">
        <v>8.8110599999999997E-2</v>
      </c>
      <c r="F231" s="32">
        <v>0</v>
      </c>
      <c r="G231" s="32">
        <v>0</v>
      </c>
      <c r="H231" s="32">
        <v>5.1387796899999998</v>
      </c>
      <c r="I231" s="32">
        <v>0</v>
      </c>
      <c r="J231" s="32">
        <v>8.8110599999999997E-2</v>
      </c>
      <c r="K231" s="32">
        <v>0</v>
      </c>
      <c r="L231" s="32">
        <v>5.0506690899999995</v>
      </c>
      <c r="M231" s="32">
        <v>5.0506690899999995</v>
      </c>
      <c r="N231" s="32">
        <v>0</v>
      </c>
      <c r="O231" s="32">
        <v>0</v>
      </c>
      <c r="P231" s="32">
        <v>0</v>
      </c>
      <c r="Q231" s="32">
        <v>5.0506690899999995</v>
      </c>
      <c r="R231" s="32">
        <v>5.3414520100000003</v>
      </c>
      <c r="S231" s="32">
        <v>0</v>
      </c>
      <c r="T231" s="32">
        <v>1.08953879</v>
      </c>
      <c r="U231" s="32">
        <v>3.9147135300000002</v>
      </c>
      <c r="V231" s="32">
        <v>0.33719969</v>
      </c>
      <c r="W231" s="57"/>
      <c r="X231" s="57"/>
      <c r="Y231" s="57"/>
      <c r="Z231" s="57"/>
      <c r="AA231" s="113">
        <v>2015</v>
      </c>
      <c r="AB231" s="113">
        <v>25</v>
      </c>
      <c r="AC231" s="57" t="s">
        <v>1384</v>
      </c>
      <c r="AD231" s="113" t="s">
        <v>1385</v>
      </c>
      <c r="AE231" s="113">
        <v>0</v>
      </c>
      <c r="AF231" s="113">
        <v>0</v>
      </c>
      <c r="AG231" s="113">
        <v>0</v>
      </c>
      <c r="AH231" s="113">
        <v>0</v>
      </c>
      <c r="AI231" s="113">
        <v>0</v>
      </c>
      <c r="AJ231" s="113">
        <v>0</v>
      </c>
      <c r="AK231" s="57" t="s">
        <v>241</v>
      </c>
    </row>
    <row r="232" spans="1:37" s="29" customFormat="1" ht="94.5" x14ac:dyDescent="0.25">
      <c r="A232" s="113">
        <f t="shared" si="20"/>
        <v>199</v>
      </c>
      <c r="B232" s="58" t="s">
        <v>506</v>
      </c>
      <c r="C232" s="32">
        <v>9.4050719999999977E-2</v>
      </c>
      <c r="D232" s="32">
        <v>0</v>
      </c>
      <c r="E232" s="32">
        <v>9.4050719999999977E-2</v>
      </c>
      <c r="F232" s="32">
        <v>0</v>
      </c>
      <c r="G232" s="32">
        <v>0</v>
      </c>
      <c r="H232" s="32">
        <v>2.3529377599999997</v>
      </c>
      <c r="I232" s="32">
        <v>0</v>
      </c>
      <c r="J232" s="32">
        <v>9.4050719999999977E-2</v>
      </c>
      <c r="K232" s="32">
        <v>0</v>
      </c>
      <c r="L232" s="32">
        <v>2.2588870399999998</v>
      </c>
      <c r="M232" s="32">
        <v>2.2588870399999998</v>
      </c>
      <c r="N232" s="32">
        <v>0</v>
      </c>
      <c r="O232" s="32">
        <v>0</v>
      </c>
      <c r="P232" s="32">
        <v>0</v>
      </c>
      <c r="Q232" s="32">
        <v>2.2588870399999998</v>
      </c>
      <c r="R232" s="32">
        <v>3.6659398000000003</v>
      </c>
      <c r="S232" s="32">
        <v>0</v>
      </c>
      <c r="T232" s="32">
        <v>1.7137770000000003</v>
      </c>
      <c r="U232" s="32">
        <v>1.8195885599999999</v>
      </c>
      <c r="V232" s="32">
        <v>0.13257424000000001</v>
      </c>
      <c r="W232" s="57"/>
      <c r="X232" s="57"/>
      <c r="Y232" s="57"/>
      <c r="Z232" s="57"/>
      <c r="AA232" s="113">
        <v>2015</v>
      </c>
      <c r="AB232" s="113">
        <v>25</v>
      </c>
      <c r="AC232" s="57" t="s">
        <v>1386</v>
      </c>
      <c r="AD232" s="113">
        <v>16</v>
      </c>
      <c r="AE232" s="113">
        <v>0</v>
      </c>
      <c r="AF232" s="113">
        <v>0</v>
      </c>
      <c r="AG232" s="113">
        <v>0</v>
      </c>
      <c r="AH232" s="113">
        <v>0</v>
      </c>
      <c r="AI232" s="113">
        <v>0</v>
      </c>
      <c r="AJ232" s="113">
        <v>0</v>
      </c>
      <c r="AK232" s="57" t="s">
        <v>241</v>
      </c>
    </row>
    <row r="233" spans="1:37" s="29" customFormat="1" ht="47.25" x14ac:dyDescent="0.25">
      <c r="A233" s="113">
        <f t="shared" si="20"/>
        <v>200</v>
      </c>
      <c r="B233" s="58" t="s">
        <v>507</v>
      </c>
      <c r="C233" s="32">
        <v>0.47025359999999999</v>
      </c>
      <c r="D233" s="32">
        <v>0</v>
      </c>
      <c r="E233" s="32">
        <v>0.47025359999999999</v>
      </c>
      <c r="F233" s="32">
        <v>0</v>
      </c>
      <c r="G233" s="32">
        <v>0</v>
      </c>
      <c r="H233" s="32">
        <v>2.7670287</v>
      </c>
      <c r="I233" s="32">
        <v>0</v>
      </c>
      <c r="J233" s="32">
        <v>0.47025359999999999</v>
      </c>
      <c r="K233" s="32">
        <v>0</v>
      </c>
      <c r="L233" s="32">
        <v>2.2967751000000001</v>
      </c>
      <c r="M233" s="32">
        <v>2.2967751000000001</v>
      </c>
      <c r="N233" s="32">
        <v>0</v>
      </c>
      <c r="O233" s="32">
        <v>0</v>
      </c>
      <c r="P233" s="32">
        <v>0</v>
      </c>
      <c r="Q233" s="32">
        <v>2.2967751000000001</v>
      </c>
      <c r="R233" s="32">
        <v>2.58474848</v>
      </c>
      <c r="S233" s="32">
        <v>0</v>
      </c>
      <c r="T233" s="32">
        <v>0.60185405000000003</v>
      </c>
      <c r="U233" s="32">
        <v>1.86203984</v>
      </c>
      <c r="V233" s="32">
        <v>0.12085459</v>
      </c>
      <c r="W233" s="57"/>
      <c r="X233" s="57"/>
      <c r="Y233" s="57"/>
      <c r="Z233" s="57"/>
      <c r="AA233" s="113">
        <v>2015</v>
      </c>
      <c r="AB233" s="113">
        <v>25</v>
      </c>
      <c r="AC233" s="57" t="s">
        <v>1311</v>
      </c>
      <c r="AD233" s="113" t="s">
        <v>1312</v>
      </c>
      <c r="AE233" s="113">
        <v>0</v>
      </c>
      <c r="AF233" s="113">
        <v>0</v>
      </c>
      <c r="AG233" s="113">
        <v>0</v>
      </c>
      <c r="AH233" s="113">
        <v>0</v>
      </c>
      <c r="AI233" s="113">
        <v>0</v>
      </c>
      <c r="AJ233" s="113">
        <v>0</v>
      </c>
      <c r="AK233" s="57" t="s">
        <v>241</v>
      </c>
    </row>
    <row r="234" spans="1:37" s="29" customFormat="1" ht="47.25" x14ac:dyDescent="0.25">
      <c r="A234" s="113">
        <f t="shared" si="20"/>
        <v>201</v>
      </c>
      <c r="B234" s="58" t="s">
        <v>508</v>
      </c>
      <c r="C234" s="32">
        <v>1.3048716</v>
      </c>
      <c r="D234" s="32">
        <v>0</v>
      </c>
      <c r="E234" s="32">
        <v>0.50766892150678589</v>
      </c>
      <c r="F234" s="32">
        <v>0.79720267849321902</v>
      </c>
      <c r="G234" s="32">
        <v>0</v>
      </c>
      <c r="H234" s="32">
        <v>2.68362021</v>
      </c>
      <c r="I234" s="32">
        <v>0</v>
      </c>
      <c r="J234" s="32">
        <v>0.50766892150678589</v>
      </c>
      <c r="K234" s="32">
        <v>0.79720267849321902</v>
      </c>
      <c r="L234" s="32">
        <v>1.3787486099999953</v>
      </c>
      <c r="M234" s="32">
        <v>1.3787486099999999</v>
      </c>
      <c r="N234" s="32">
        <v>0</v>
      </c>
      <c r="O234" s="32">
        <v>0</v>
      </c>
      <c r="P234" s="32">
        <v>0</v>
      </c>
      <c r="Q234" s="32">
        <v>1.3787486099999953</v>
      </c>
      <c r="R234" s="32">
        <v>2.4810234900000001</v>
      </c>
      <c r="S234" s="32">
        <v>0</v>
      </c>
      <c r="T234" s="32">
        <v>0.54699637000000001</v>
      </c>
      <c r="U234" s="32">
        <v>1.80145288</v>
      </c>
      <c r="V234" s="32">
        <v>0.13257424000000001</v>
      </c>
      <c r="W234" s="57"/>
      <c r="X234" s="57"/>
      <c r="Y234" s="57"/>
      <c r="Z234" s="57"/>
      <c r="AA234" s="113">
        <v>2015</v>
      </c>
      <c r="AB234" s="113">
        <v>25</v>
      </c>
      <c r="AC234" s="57" t="s">
        <v>1387</v>
      </c>
      <c r="AD234" s="113" t="s">
        <v>1388</v>
      </c>
      <c r="AE234" s="113">
        <v>0</v>
      </c>
      <c r="AF234" s="113">
        <v>0</v>
      </c>
      <c r="AG234" s="113">
        <v>0</v>
      </c>
      <c r="AH234" s="113">
        <v>0</v>
      </c>
      <c r="AI234" s="113">
        <v>0</v>
      </c>
      <c r="AJ234" s="113">
        <v>0</v>
      </c>
      <c r="AK234" s="57" t="s">
        <v>241</v>
      </c>
    </row>
    <row r="235" spans="1:37" s="29" customFormat="1" ht="78.75" x14ac:dyDescent="0.25">
      <c r="A235" s="113">
        <f t="shared" si="20"/>
        <v>202</v>
      </c>
      <c r="B235" s="58" t="s">
        <v>650</v>
      </c>
      <c r="C235" s="32">
        <v>0</v>
      </c>
      <c r="D235" s="32">
        <v>0</v>
      </c>
      <c r="E235" s="32">
        <v>0</v>
      </c>
      <c r="F235" s="32">
        <v>0</v>
      </c>
      <c r="G235" s="32">
        <v>0</v>
      </c>
      <c r="H235" s="32">
        <v>0.94838576819999987</v>
      </c>
      <c r="I235" s="32">
        <v>0</v>
      </c>
      <c r="J235" s="32">
        <v>0</v>
      </c>
      <c r="K235" s="32">
        <v>0</v>
      </c>
      <c r="L235" s="32">
        <v>0.94838415000000009</v>
      </c>
      <c r="M235" s="32">
        <v>0.94838576819999987</v>
      </c>
      <c r="N235" s="32">
        <v>0</v>
      </c>
      <c r="O235" s="32">
        <v>0</v>
      </c>
      <c r="P235" s="32">
        <v>0</v>
      </c>
      <c r="Q235" s="32">
        <v>0.94838415000000009</v>
      </c>
      <c r="R235" s="32">
        <v>0.71215580000000001</v>
      </c>
      <c r="S235" s="32">
        <v>0</v>
      </c>
      <c r="T235" s="32">
        <v>0.61957554599999998</v>
      </c>
      <c r="U235" s="32">
        <v>2.8486232E-2</v>
      </c>
      <c r="V235" s="32">
        <v>6.4094022000000028E-2</v>
      </c>
      <c r="W235" s="57"/>
      <c r="X235" s="57"/>
      <c r="Y235" s="57"/>
      <c r="Z235" s="57"/>
      <c r="AA235" s="113">
        <v>0</v>
      </c>
      <c r="AB235" s="113">
        <v>0</v>
      </c>
      <c r="AC235" s="57">
        <v>0</v>
      </c>
      <c r="AD235" s="113">
        <v>0</v>
      </c>
      <c r="AE235" s="113">
        <v>2015</v>
      </c>
      <c r="AF235" s="113">
        <v>40</v>
      </c>
      <c r="AG235" s="113" t="s">
        <v>1358</v>
      </c>
      <c r="AH235" s="113" t="s">
        <v>1345</v>
      </c>
      <c r="AI235" s="113">
        <v>0</v>
      </c>
      <c r="AJ235" s="113">
        <v>0</v>
      </c>
      <c r="AK235" s="57" t="s">
        <v>237</v>
      </c>
    </row>
    <row r="236" spans="1:37" s="29" customFormat="1" ht="78.75" x14ac:dyDescent="0.25">
      <c r="A236" s="113">
        <f t="shared" si="20"/>
        <v>203</v>
      </c>
      <c r="B236" s="58" t="s">
        <v>651</v>
      </c>
      <c r="C236" s="32">
        <v>0</v>
      </c>
      <c r="D236" s="32">
        <v>0</v>
      </c>
      <c r="E236" s="32">
        <v>0</v>
      </c>
      <c r="F236" s="32">
        <v>0</v>
      </c>
      <c r="G236" s="32">
        <v>0</v>
      </c>
      <c r="H236" s="32">
        <v>0.43466795000000003</v>
      </c>
      <c r="I236" s="32">
        <v>0</v>
      </c>
      <c r="J236" s="32">
        <v>0.10866756250000001</v>
      </c>
      <c r="K236" s="32">
        <v>0.304269175</v>
      </c>
      <c r="L236" s="32">
        <v>2.1733512500000052E-2</v>
      </c>
      <c r="M236" s="32">
        <v>0.43466795000000003</v>
      </c>
      <c r="N236" s="32">
        <v>0</v>
      </c>
      <c r="O236" s="32">
        <v>0.10866756250000001</v>
      </c>
      <c r="P236" s="32">
        <v>0.304269175</v>
      </c>
      <c r="Q236" s="32">
        <v>2.1733512500000052E-2</v>
      </c>
      <c r="R236" s="32">
        <v>0.35237476000000001</v>
      </c>
      <c r="S236" s="32">
        <v>0</v>
      </c>
      <c r="T236" s="32">
        <v>0.30656604120000003</v>
      </c>
      <c r="U236" s="32">
        <v>1.40949904E-2</v>
      </c>
      <c r="V236" s="32">
        <v>3.1713728399999981E-2</v>
      </c>
      <c r="W236" s="57"/>
      <c r="X236" s="57"/>
      <c r="Y236" s="57"/>
      <c r="Z236" s="57"/>
      <c r="AA236" s="113">
        <v>0</v>
      </c>
      <c r="AB236" s="113">
        <v>0</v>
      </c>
      <c r="AC236" s="57">
        <v>0</v>
      </c>
      <c r="AD236" s="113">
        <v>0</v>
      </c>
      <c r="AE236" s="113">
        <v>2015</v>
      </c>
      <c r="AF236" s="113">
        <v>40</v>
      </c>
      <c r="AG236" s="113" t="s">
        <v>1358</v>
      </c>
      <c r="AH236" s="113" t="s">
        <v>1345</v>
      </c>
      <c r="AI236" s="113">
        <v>0</v>
      </c>
      <c r="AJ236" s="113">
        <v>0</v>
      </c>
      <c r="AK236" s="57" t="s">
        <v>237</v>
      </c>
    </row>
    <row r="237" spans="1:37" s="29" customFormat="1" ht="78.75" x14ac:dyDescent="0.25">
      <c r="A237" s="113">
        <f t="shared" si="20"/>
        <v>204</v>
      </c>
      <c r="B237" s="58" t="s">
        <v>652</v>
      </c>
      <c r="C237" s="32">
        <v>0</v>
      </c>
      <c r="D237" s="32">
        <v>0</v>
      </c>
      <c r="E237" s="32">
        <v>0</v>
      </c>
      <c r="F237" s="32">
        <v>0</v>
      </c>
      <c r="G237" s="32">
        <v>0</v>
      </c>
      <c r="H237" s="32">
        <v>0.53810290519999993</v>
      </c>
      <c r="I237" s="32">
        <v>0</v>
      </c>
      <c r="J237" s="32">
        <v>0</v>
      </c>
      <c r="K237" s="32">
        <v>0</v>
      </c>
      <c r="L237" s="32">
        <v>0.53810210000000003</v>
      </c>
      <c r="M237" s="32">
        <v>0.53810290519999993</v>
      </c>
      <c r="N237" s="32">
        <v>0</v>
      </c>
      <c r="O237" s="32">
        <v>0</v>
      </c>
      <c r="P237" s="32">
        <v>0</v>
      </c>
      <c r="Q237" s="32">
        <v>0.53810210000000003</v>
      </c>
      <c r="R237" s="32">
        <v>0.10720109999999999</v>
      </c>
      <c r="S237" s="32">
        <v>0</v>
      </c>
      <c r="T237" s="32">
        <v>0</v>
      </c>
      <c r="U237" s="32">
        <v>0</v>
      </c>
      <c r="V237" s="32">
        <v>0.10720109999999999</v>
      </c>
      <c r="W237" s="57"/>
      <c r="X237" s="57"/>
      <c r="Y237" s="57"/>
      <c r="Z237" s="57"/>
      <c r="AA237" s="113">
        <v>0</v>
      </c>
      <c r="AB237" s="113">
        <v>0</v>
      </c>
      <c r="AC237" s="57">
        <v>0</v>
      </c>
      <c r="AD237" s="113">
        <v>0</v>
      </c>
      <c r="AE237" s="113">
        <v>2015</v>
      </c>
      <c r="AF237" s="113">
        <v>40</v>
      </c>
      <c r="AG237" s="113" t="s">
        <v>1358</v>
      </c>
      <c r="AH237" s="113" t="s">
        <v>1345</v>
      </c>
      <c r="AI237" s="113">
        <v>0</v>
      </c>
      <c r="AJ237" s="113">
        <v>0</v>
      </c>
      <c r="AK237" s="57" t="s">
        <v>237</v>
      </c>
    </row>
    <row r="238" spans="1:37" s="29" customFormat="1" ht="31.5" x14ac:dyDescent="0.25">
      <c r="A238" s="113">
        <f t="shared" si="20"/>
        <v>205</v>
      </c>
      <c r="B238" s="58" t="s">
        <v>653</v>
      </c>
      <c r="C238" s="32">
        <v>0</v>
      </c>
      <c r="D238" s="32">
        <v>0</v>
      </c>
      <c r="E238" s="32">
        <v>0</v>
      </c>
      <c r="F238" s="32">
        <v>0</v>
      </c>
      <c r="G238" s="32">
        <v>0</v>
      </c>
      <c r="H238" s="32">
        <v>0.2145</v>
      </c>
      <c r="I238" s="32">
        <v>0</v>
      </c>
      <c r="J238" s="32">
        <v>0</v>
      </c>
      <c r="K238" s="32">
        <v>0</v>
      </c>
      <c r="L238" s="32">
        <v>0.2145</v>
      </c>
      <c r="M238" s="32">
        <v>0.2145</v>
      </c>
      <c r="N238" s="32">
        <v>0</v>
      </c>
      <c r="O238" s="32">
        <v>0</v>
      </c>
      <c r="P238" s="32">
        <v>0</v>
      </c>
      <c r="Q238" s="32">
        <v>0.2145</v>
      </c>
      <c r="R238" s="32">
        <v>0</v>
      </c>
      <c r="S238" s="32">
        <v>0</v>
      </c>
      <c r="T238" s="32">
        <v>0</v>
      </c>
      <c r="U238" s="32">
        <v>0</v>
      </c>
      <c r="V238" s="32">
        <v>0</v>
      </c>
      <c r="W238" s="57"/>
      <c r="X238" s="57"/>
      <c r="Y238" s="57"/>
      <c r="Z238" s="57"/>
      <c r="AA238" s="113">
        <v>0</v>
      </c>
      <c r="AB238" s="113">
        <v>0</v>
      </c>
      <c r="AC238" s="57">
        <v>0</v>
      </c>
      <c r="AD238" s="113">
        <v>0</v>
      </c>
      <c r="AE238" s="113">
        <v>2015</v>
      </c>
      <c r="AF238" s="113">
        <v>40</v>
      </c>
      <c r="AG238" s="113" t="s">
        <v>1358</v>
      </c>
      <c r="AH238" s="113" t="s">
        <v>1345</v>
      </c>
      <c r="AI238" s="113">
        <v>0</v>
      </c>
      <c r="AJ238" s="113">
        <v>0</v>
      </c>
      <c r="AK238" s="57" t="s">
        <v>237</v>
      </c>
    </row>
    <row r="239" spans="1:37" s="29" customFormat="1" ht="78.75" x14ac:dyDescent="0.25">
      <c r="A239" s="113">
        <f t="shared" si="20"/>
        <v>206</v>
      </c>
      <c r="B239" s="58" t="s">
        <v>654</v>
      </c>
      <c r="C239" s="32">
        <v>0</v>
      </c>
      <c r="D239" s="32">
        <v>0</v>
      </c>
      <c r="E239" s="32">
        <v>0</v>
      </c>
      <c r="F239" s="32">
        <v>0</v>
      </c>
      <c r="G239" s="32">
        <v>0</v>
      </c>
      <c r="H239" s="32">
        <v>0.30867500000000003</v>
      </c>
      <c r="I239" s="32">
        <v>0</v>
      </c>
      <c r="J239" s="32">
        <v>0</v>
      </c>
      <c r="K239" s="32">
        <v>0</v>
      </c>
      <c r="L239" s="32">
        <v>0.30867500000000003</v>
      </c>
      <c r="M239" s="32">
        <v>0.30867500000000003</v>
      </c>
      <c r="N239" s="32">
        <v>0</v>
      </c>
      <c r="O239" s="32">
        <v>0</v>
      </c>
      <c r="P239" s="32">
        <v>0</v>
      </c>
      <c r="Q239" s="32">
        <v>0.30867500000000003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57"/>
      <c r="X239" s="57"/>
      <c r="Y239" s="57"/>
      <c r="Z239" s="57"/>
      <c r="AA239" s="113">
        <v>0</v>
      </c>
      <c r="AB239" s="113">
        <v>0</v>
      </c>
      <c r="AC239" s="57">
        <v>0</v>
      </c>
      <c r="AD239" s="113">
        <v>0</v>
      </c>
      <c r="AE239" s="113">
        <v>2015</v>
      </c>
      <c r="AF239" s="113">
        <v>40</v>
      </c>
      <c r="AG239" s="113" t="s">
        <v>1358</v>
      </c>
      <c r="AH239" s="113" t="s">
        <v>1345</v>
      </c>
      <c r="AI239" s="113">
        <v>0</v>
      </c>
      <c r="AJ239" s="113">
        <v>0</v>
      </c>
      <c r="AK239" s="57" t="s">
        <v>237</v>
      </c>
    </row>
    <row r="240" spans="1:37" s="29" customFormat="1" ht="63" x14ac:dyDescent="0.25">
      <c r="A240" s="113">
        <f t="shared" si="20"/>
        <v>207</v>
      </c>
      <c r="B240" s="58" t="s">
        <v>655</v>
      </c>
      <c r="C240" s="32">
        <v>0</v>
      </c>
      <c r="D240" s="32">
        <v>0</v>
      </c>
      <c r="E240" s="32">
        <v>0</v>
      </c>
      <c r="F240" s="32">
        <v>0</v>
      </c>
      <c r="G240" s="32">
        <v>0</v>
      </c>
      <c r="H240" s="32">
        <v>0.54996256999999993</v>
      </c>
      <c r="I240" s="32">
        <v>0</v>
      </c>
      <c r="J240" s="32">
        <v>0</v>
      </c>
      <c r="K240" s="32">
        <v>0</v>
      </c>
      <c r="L240" s="32">
        <v>0.54996256999999993</v>
      </c>
      <c r="M240" s="32">
        <v>0.54996256999999993</v>
      </c>
      <c r="N240" s="32">
        <v>0</v>
      </c>
      <c r="O240" s="32">
        <v>0</v>
      </c>
      <c r="P240" s="32">
        <v>0</v>
      </c>
      <c r="Q240" s="32">
        <v>0.54996256999999993</v>
      </c>
      <c r="R240" s="32">
        <v>0.56556441999999996</v>
      </c>
      <c r="S240" s="32">
        <v>0</v>
      </c>
      <c r="T240" s="32">
        <v>0.49204104539999993</v>
      </c>
      <c r="U240" s="32">
        <v>2.26225768E-3</v>
      </c>
      <c r="V240" s="32">
        <v>7.126111692000002E-2</v>
      </c>
      <c r="W240" s="57"/>
      <c r="X240" s="57"/>
      <c r="Y240" s="57"/>
      <c r="Z240" s="57"/>
      <c r="AA240" s="113">
        <v>0</v>
      </c>
      <c r="AB240" s="113">
        <v>0</v>
      </c>
      <c r="AC240" s="57">
        <v>0</v>
      </c>
      <c r="AD240" s="113">
        <v>0</v>
      </c>
      <c r="AE240" s="113">
        <v>2015</v>
      </c>
      <c r="AF240" s="113">
        <v>40</v>
      </c>
      <c r="AG240" s="113" t="s">
        <v>1358</v>
      </c>
      <c r="AH240" s="113" t="s">
        <v>1345</v>
      </c>
      <c r="AI240" s="113">
        <v>0</v>
      </c>
      <c r="AJ240" s="113">
        <v>0</v>
      </c>
      <c r="AK240" s="57" t="s">
        <v>237</v>
      </c>
    </row>
    <row r="241" spans="1:37" s="29" customFormat="1" ht="63" x14ac:dyDescent="0.25">
      <c r="A241" s="113">
        <f t="shared" si="20"/>
        <v>208</v>
      </c>
      <c r="B241" s="58" t="s">
        <v>656</v>
      </c>
      <c r="C241" s="32">
        <v>0.61890972999999994</v>
      </c>
      <c r="D241" s="32">
        <v>0</v>
      </c>
      <c r="E241" s="32">
        <v>0.2104293082</v>
      </c>
      <c r="F241" s="32">
        <v>0.37134583799999993</v>
      </c>
      <c r="G241" s="32">
        <v>3.7134583800000009E-2</v>
      </c>
      <c r="H241" s="32">
        <v>0.37987424920000001</v>
      </c>
      <c r="I241" s="32">
        <v>0</v>
      </c>
      <c r="J241" s="32">
        <v>3.6819999999999999E-2</v>
      </c>
      <c r="K241" s="32">
        <v>0.11181031000000002</v>
      </c>
      <c r="L241" s="32">
        <v>0.23124393919999997</v>
      </c>
      <c r="M241" s="32">
        <v>-0.23903548079999992</v>
      </c>
      <c r="N241" s="32">
        <v>0</v>
      </c>
      <c r="O241" s="32">
        <v>-0.17360930820000001</v>
      </c>
      <c r="P241" s="32">
        <v>-0.2595355279999999</v>
      </c>
      <c r="Q241" s="32">
        <v>0.19410935539999996</v>
      </c>
      <c r="R241" s="32">
        <v>0.43963631999999997</v>
      </c>
      <c r="S241" s="32">
        <v>0</v>
      </c>
      <c r="T241" s="32">
        <v>0.38248359839999996</v>
      </c>
      <c r="U241" s="32">
        <v>1.75854528E-3</v>
      </c>
      <c r="V241" s="32">
        <v>5.5394176320000009E-2</v>
      </c>
      <c r="W241" s="57"/>
      <c r="X241" s="57"/>
      <c r="Y241" s="57"/>
      <c r="Z241" s="57"/>
      <c r="AA241" s="113">
        <v>0</v>
      </c>
      <c r="AB241" s="113">
        <v>0</v>
      </c>
      <c r="AC241" s="57">
        <v>0</v>
      </c>
      <c r="AD241" s="113">
        <v>0</v>
      </c>
      <c r="AE241" s="113">
        <v>2015</v>
      </c>
      <c r="AF241" s="113">
        <v>40</v>
      </c>
      <c r="AG241" s="113" t="s">
        <v>1389</v>
      </c>
      <c r="AH241" s="113">
        <v>0</v>
      </c>
      <c r="AI241" s="113">
        <v>5.6559999999999997</v>
      </c>
      <c r="AJ241" s="113">
        <v>0</v>
      </c>
      <c r="AK241" s="57" t="s">
        <v>237</v>
      </c>
    </row>
    <row r="242" spans="1:37" s="29" customFormat="1" ht="31.5" x14ac:dyDescent="0.25">
      <c r="A242" s="113">
        <f t="shared" si="20"/>
        <v>209</v>
      </c>
      <c r="B242" s="58" t="s">
        <v>657</v>
      </c>
      <c r="C242" s="32">
        <v>0.20142726</v>
      </c>
      <c r="D242" s="32">
        <v>0</v>
      </c>
      <c r="E242" s="32">
        <v>6.8485268400000007E-2</v>
      </c>
      <c r="F242" s="32">
        <v>0.120856356</v>
      </c>
      <c r="G242" s="32">
        <v>1.2085635599999978E-2</v>
      </c>
      <c r="H242" s="32">
        <v>0.33466423299999998</v>
      </c>
      <c r="I242" s="32">
        <v>0</v>
      </c>
      <c r="J242" s="32">
        <v>0</v>
      </c>
      <c r="K242" s="32">
        <v>0</v>
      </c>
      <c r="L242" s="32">
        <v>0.33466423299999998</v>
      </c>
      <c r="M242" s="32">
        <v>0.13323697299999998</v>
      </c>
      <c r="N242" s="32">
        <v>0</v>
      </c>
      <c r="O242" s="32">
        <v>-6.8485268400000007E-2</v>
      </c>
      <c r="P242" s="32">
        <v>-0.120856356</v>
      </c>
      <c r="Q242" s="32">
        <v>0.3225785974</v>
      </c>
      <c r="R242" s="32">
        <v>0.28387342999999998</v>
      </c>
      <c r="S242" s="32">
        <v>0</v>
      </c>
      <c r="T242" s="32">
        <v>0</v>
      </c>
      <c r="U242" s="32">
        <v>0</v>
      </c>
      <c r="V242" s="32">
        <v>0.28387342999999998</v>
      </c>
      <c r="W242" s="57"/>
      <c r="X242" s="57"/>
      <c r="Y242" s="57"/>
      <c r="Z242" s="57"/>
      <c r="AA242" s="113">
        <v>0</v>
      </c>
      <c r="AB242" s="113">
        <v>0</v>
      </c>
      <c r="AC242" s="57">
        <v>0</v>
      </c>
      <c r="AD242" s="113">
        <v>0</v>
      </c>
      <c r="AE242" s="113">
        <v>2015</v>
      </c>
      <c r="AF242" s="113">
        <v>40</v>
      </c>
      <c r="AG242" s="113" t="s">
        <v>1390</v>
      </c>
      <c r="AH242" s="113">
        <v>0</v>
      </c>
      <c r="AI242" s="113">
        <v>36.465000000000003</v>
      </c>
      <c r="AJ242" s="113">
        <v>0</v>
      </c>
      <c r="AK242" s="57" t="s">
        <v>237</v>
      </c>
    </row>
    <row r="243" spans="1:37" s="29" customFormat="1" ht="31.5" x14ac:dyDescent="0.25">
      <c r="A243" s="113">
        <f t="shared" si="20"/>
        <v>210</v>
      </c>
      <c r="B243" s="58" t="s">
        <v>658</v>
      </c>
      <c r="C243" s="32">
        <v>0.16573955000000001</v>
      </c>
      <c r="D243" s="32">
        <v>0</v>
      </c>
      <c r="E243" s="32">
        <v>0.11933247600000001</v>
      </c>
      <c r="F243" s="32">
        <v>0</v>
      </c>
      <c r="G243" s="32">
        <v>4.6407074000000006E-2</v>
      </c>
      <c r="H243" s="32">
        <v>0.43574876899999998</v>
      </c>
      <c r="I243" s="32">
        <v>0</v>
      </c>
      <c r="J243" s="32">
        <v>0</v>
      </c>
      <c r="K243" s="32">
        <v>0</v>
      </c>
      <c r="L243" s="32">
        <v>0.43574876899999998</v>
      </c>
      <c r="M243" s="32">
        <v>0.27000921899999997</v>
      </c>
      <c r="N243" s="32">
        <v>0</v>
      </c>
      <c r="O243" s="32">
        <v>-0.11933247600000001</v>
      </c>
      <c r="P243" s="32">
        <v>0</v>
      </c>
      <c r="Q243" s="32">
        <v>0.38934169499999999</v>
      </c>
      <c r="R243" s="32">
        <v>0.3067048</v>
      </c>
      <c r="S243" s="32">
        <v>0</v>
      </c>
      <c r="T243" s="32">
        <v>0</v>
      </c>
      <c r="U243" s="32">
        <v>0</v>
      </c>
      <c r="V243" s="32">
        <v>0.3067048</v>
      </c>
      <c r="W243" s="57"/>
      <c r="X243" s="57"/>
      <c r="Y243" s="57"/>
      <c r="Z243" s="57"/>
      <c r="AA243" s="113">
        <v>0</v>
      </c>
      <c r="AB243" s="113">
        <v>0</v>
      </c>
      <c r="AC243" s="57">
        <v>0</v>
      </c>
      <c r="AD243" s="113">
        <v>0</v>
      </c>
      <c r="AE243" s="113">
        <v>2015</v>
      </c>
      <c r="AF243" s="113">
        <v>40</v>
      </c>
      <c r="AG243" s="113" t="s">
        <v>1391</v>
      </c>
      <c r="AH243" s="113">
        <v>0</v>
      </c>
      <c r="AI243" s="113">
        <v>43.27</v>
      </c>
      <c r="AJ243" s="113">
        <v>0</v>
      </c>
      <c r="AK243" s="57" t="s">
        <v>237</v>
      </c>
    </row>
    <row r="244" spans="1:37" s="29" customFormat="1" ht="31.5" x14ac:dyDescent="0.25">
      <c r="A244" s="113">
        <f t="shared" si="20"/>
        <v>211</v>
      </c>
      <c r="B244" s="58" t="s">
        <v>659</v>
      </c>
      <c r="C244" s="32">
        <v>0.30080584999999999</v>
      </c>
      <c r="D244" s="32">
        <v>0</v>
      </c>
      <c r="E244" s="32">
        <v>0.21658021199999999</v>
      </c>
      <c r="F244" s="32">
        <v>0</v>
      </c>
      <c r="G244" s="32">
        <v>8.4225637999999992E-2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-0.30080584999999999</v>
      </c>
      <c r="N244" s="32">
        <v>0</v>
      </c>
      <c r="O244" s="32">
        <v>-0.21658021199999999</v>
      </c>
      <c r="P244" s="32">
        <v>0</v>
      </c>
      <c r="Q244" s="32">
        <v>-8.4225637999999992E-2</v>
      </c>
      <c r="R244" s="32">
        <v>0</v>
      </c>
      <c r="S244" s="32">
        <v>0</v>
      </c>
      <c r="T244" s="32">
        <v>0</v>
      </c>
      <c r="U244" s="32">
        <v>0</v>
      </c>
      <c r="V244" s="32">
        <v>0</v>
      </c>
      <c r="W244" s="57"/>
      <c r="X244" s="57"/>
      <c r="Y244" s="57"/>
      <c r="Z244" s="57"/>
      <c r="AA244" s="113">
        <v>0</v>
      </c>
      <c r="AB244" s="113">
        <v>0</v>
      </c>
      <c r="AC244" s="57">
        <v>0</v>
      </c>
      <c r="AD244" s="113">
        <v>0</v>
      </c>
      <c r="AE244" s="113">
        <v>2014</v>
      </c>
      <c r="AF244" s="113">
        <v>40</v>
      </c>
      <c r="AG244" s="113" t="s">
        <v>1392</v>
      </c>
      <c r="AH244" s="113">
        <v>0</v>
      </c>
      <c r="AI244" s="113">
        <v>4.8600000000000003</v>
      </c>
      <c r="AJ244" s="113">
        <v>0</v>
      </c>
      <c r="AK244" s="57" t="s">
        <v>237</v>
      </c>
    </row>
    <row r="245" spans="1:37" s="29" customFormat="1" ht="31.5" x14ac:dyDescent="0.25">
      <c r="A245" s="113">
        <f t="shared" si="20"/>
        <v>212</v>
      </c>
      <c r="B245" s="58" t="s">
        <v>660</v>
      </c>
      <c r="C245" s="32">
        <v>0</v>
      </c>
      <c r="D245" s="32">
        <v>0</v>
      </c>
      <c r="E245" s="32">
        <v>0</v>
      </c>
      <c r="F245" s="32">
        <v>0</v>
      </c>
      <c r="G245" s="32">
        <v>0</v>
      </c>
      <c r="H245" s="32">
        <v>8.6859999999999993E-3</v>
      </c>
      <c r="I245" s="32">
        <v>0</v>
      </c>
      <c r="J245" s="32">
        <v>0</v>
      </c>
      <c r="K245" s="32">
        <v>0</v>
      </c>
      <c r="L245" s="32">
        <v>8.6859999999999993E-3</v>
      </c>
      <c r="M245" s="32">
        <v>8.6859999999999993E-3</v>
      </c>
      <c r="N245" s="32">
        <v>0</v>
      </c>
      <c r="O245" s="32">
        <v>0</v>
      </c>
      <c r="P245" s="32">
        <v>0</v>
      </c>
      <c r="Q245" s="32">
        <v>8.6859999999999993E-3</v>
      </c>
      <c r="R245" s="32">
        <v>0</v>
      </c>
      <c r="S245" s="32">
        <v>0</v>
      </c>
      <c r="T245" s="32">
        <v>0</v>
      </c>
      <c r="U245" s="32">
        <v>0</v>
      </c>
      <c r="V245" s="32">
        <v>0</v>
      </c>
      <c r="W245" s="57"/>
      <c r="X245" s="57"/>
      <c r="Y245" s="57"/>
      <c r="Z245" s="57"/>
      <c r="AA245" s="113">
        <v>0</v>
      </c>
      <c r="AB245" s="113">
        <v>0</v>
      </c>
      <c r="AC245" s="57">
        <v>0</v>
      </c>
      <c r="AD245" s="113">
        <v>0</v>
      </c>
      <c r="AE245" s="113">
        <v>0</v>
      </c>
      <c r="AF245" s="113">
        <v>0</v>
      </c>
      <c r="AG245" s="113">
        <v>0</v>
      </c>
      <c r="AH245" s="113">
        <v>0</v>
      </c>
      <c r="AI245" s="113">
        <v>0</v>
      </c>
      <c r="AJ245" s="113">
        <v>0</v>
      </c>
      <c r="AK245" s="57" t="s">
        <v>237</v>
      </c>
    </row>
    <row r="246" spans="1:37" s="29" customFormat="1" ht="31.5" x14ac:dyDescent="0.25">
      <c r="A246" s="113">
        <f t="shared" si="20"/>
        <v>213</v>
      </c>
      <c r="B246" s="58" t="s">
        <v>661</v>
      </c>
      <c r="C246" s="32">
        <v>2.6308000000000002E-2</v>
      </c>
      <c r="D246" s="32">
        <v>0</v>
      </c>
      <c r="E246" s="32">
        <v>1.8941760000000002E-2</v>
      </c>
      <c r="F246" s="32">
        <v>0</v>
      </c>
      <c r="G246" s="32">
        <v>7.3662399999999996E-3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-2.6308000000000002E-2</v>
      </c>
      <c r="N246" s="32">
        <v>0</v>
      </c>
      <c r="O246" s="32">
        <v>-1.8941760000000002E-2</v>
      </c>
      <c r="P246" s="32">
        <v>0</v>
      </c>
      <c r="Q246" s="32">
        <v>-7.3662399999999996E-3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57"/>
      <c r="X246" s="57"/>
      <c r="Y246" s="57"/>
      <c r="Z246" s="57"/>
      <c r="AA246" s="113">
        <v>0</v>
      </c>
      <c r="AB246" s="113">
        <v>0</v>
      </c>
      <c r="AC246" s="57">
        <v>0</v>
      </c>
      <c r="AD246" s="113">
        <v>0</v>
      </c>
      <c r="AE246" s="113">
        <v>2014</v>
      </c>
      <c r="AF246" s="113">
        <v>40</v>
      </c>
      <c r="AG246" s="113" t="s">
        <v>1392</v>
      </c>
      <c r="AH246" s="113">
        <v>0</v>
      </c>
      <c r="AI246" s="113">
        <v>4.8600000000000003</v>
      </c>
      <c r="AJ246" s="113">
        <v>0</v>
      </c>
      <c r="AK246" s="57" t="s">
        <v>237</v>
      </c>
    </row>
    <row r="247" spans="1:37" s="29" customFormat="1" ht="47.25" x14ac:dyDescent="0.25">
      <c r="A247" s="113">
        <f t="shared" si="20"/>
        <v>214</v>
      </c>
      <c r="B247" s="58" t="s">
        <v>662</v>
      </c>
      <c r="C247" s="32">
        <v>2.5833206999999998</v>
      </c>
      <c r="D247" s="32">
        <v>0</v>
      </c>
      <c r="E247" s="32">
        <v>1.8599909039999998</v>
      </c>
      <c r="F247" s="32">
        <v>0</v>
      </c>
      <c r="G247" s="32">
        <v>0.72332979600000002</v>
      </c>
      <c r="H247" s="32">
        <v>2.4686509649999997</v>
      </c>
      <c r="I247" s="32">
        <v>0</v>
      </c>
      <c r="J247" s="32">
        <v>1.7280556754999996</v>
      </c>
      <c r="K247" s="32">
        <v>0.28992600000000002</v>
      </c>
      <c r="L247" s="32">
        <v>0.45066928950000007</v>
      </c>
      <c r="M247" s="32">
        <v>-0.11466973500000011</v>
      </c>
      <c r="N247" s="32">
        <v>0</v>
      </c>
      <c r="O247" s="32">
        <v>-0.13193522850000017</v>
      </c>
      <c r="P247" s="32">
        <v>0.28992600000000002</v>
      </c>
      <c r="Q247" s="32">
        <v>-0.27266050649999996</v>
      </c>
      <c r="R247" s="32">
        <v>0</v>
      </c>
      <c r="S247" s="32">
        <v>0</v>
      </c>
      <c r="T247" s="32">
        <v>0</v>
      </c>
      <c r="U247" s="32">
        <v>0</v>
      </c>
      <c r="V247" s="32">
        <v>0</v>
      </c>
      <c r="W247" s="57"/>
      <c r="X247" s="57"/>
      <c r="Y247" s="57"/>
      <c r="Z247" s="57"/>
      <c r="AA247" s="113">
        <v>0</v>
      </c>
      <c r="AB247" s="113">
        <v>0</v>
      </c>
      <c r="AC247" s="57">
        <v>0</v>
      </c>
      <c r="AD247" s="113">
        <v>0</v>
      </c>
      <c r="AE247" s="113">
        <v>2014</v>
      </c>
      <c r="AF247" s="113">
        <v>40</v>
      </c>
      <c r="AG247" s="113" t="s">
        <v>1340</v>
      </c>
      <c r="AH247" s="113">
        <v>0</v>
      </c>
      <c r="AI247" s="113">
        <v>14.792</v>
      </c>
      <c r="AJ247" s="113">
        <v>0</v>
      </c>
      <c r="AK247" s="57" t="s">
        <v>237</v>
      </c>
    </row>
    <row r="248" spans="1:37" s="29" customFormat="1" ht="47.25" x14ac:dyDescent="0.25">
      <c r="A248" s="113">
        <f t="shared" si="20"/>
        <v>215</v>
      </c>
      <c r="B248" s="58" t="s">
        <v>663</v>
      </c>
      <c r="C248" s="32">
        <v>7.4649999999999994E-2</v>
      </c>
      <c r="D248" s="32">
        <v>0</v>
      </c>
      <c r="E248" s="32">
        <v>5.3747999999999997E-2</v>
      </c>
      <c r="F248" s="32">
        <v>0</v>
      </c>
      <c r="G248" s="32">
        <v>2.0901999999999997E-2</v>
      </c>
      <c r="H248" s="32">
        <v>0.47571107000000001</v>
      </c>
      <c r="I248" s="32">
        <v>0</v>
      </c>
      <c r="J248" s="32">
        <v>0</v>
      </c>
      <c r="K248" s="32">
        <v>0</v>
      </c>
      <c r="L248" s="32">
        <v>0.47571224999999995</v>
      </c>
      <c r="M248" s="32">
        <v>0.40106107000000002</v>
      </c>
      <c r="N248" s="32">
        <v>0</v>
      </c>
      <c r="O248" s="32">
        <v>-5.3747999999999997E-2</v>
      </c>
      <c r="P248" s="32">
        <v>0</v>
      </c>
      <c r="Q248" s="32">
        <v>0.45481024999999997</v>
      </c>
      <c r="R248" s="32">
        <v>0.35864718000000001</v>
      </c>
      <c r="S248" s="32">
        <v>0</v>
      </c>
      <c r="T248" s="32">
        <v>0.31202304660000002</v>
      </c>
      <c r="U248" s="32">
        <v>1.4345887200000001E-2</v>
      </c>
      <c r="V248" s="32">
        <v>3.2278246199999985E-2</v>
      </c>
      <c r="W248" s="57"/>
      <c r="X248" s="57"/>
      <c r="Y248" s="57"/>
      <c r="Z248" s="57"/>
      <c r="AA248" s="113">
        <v>0</v>
      </c>
      <c r="AB248" s="113">
        <v>0</v>
      </c>
      <c r="AC248" s="57">
        <v>0</v>
      </c>
      <c r="AD248" s="113">
        <v>0</v>
      </c>
      <c r="AE248" s="113">
        <v>2015</v>
      </c>
      <c r="AF248" s="113">
        <v>40</v>
      </c>
      <c r="AG248" s="113" t="s">
        <v>1337</v>
      </c>
      <c r="AH248" s="113">
        <v>0</v>
      </c>
      <c r="AI248" s="113">
        <v>23.965</v>
      </c>
      <c r="AJ248" s="113">
        <v>0</v>
      </c>
      <c r="AK248" s="57" t="s">
        <v>237</v>
      </c>
    </row>
    <row r="249" spans="1:37" s="29" customFormat="1" ht="78.75" x14ac:dyDescent="0.25">
      <c r="A249" s="113">
        <f t="shared" si="20"/>
        <v>216</v>
      </c>
      <c r="B249" s="58" t="s">
        <v>664</v>
      </c>
      <c r="C249" s="32">
        <v>1.45247349</v>
      </c>
      <c r="D249" s="32">
        <v>0</v>
      </c>
      <c r="E249" s="32">
        <v>0.49384098660000003</v>
      </c>
      <c r="F249" s="32">
        <v>0.87148409400000004</v>
      </c>
      <c r="G249" s="32">
        <v>8.7148409400000015E-2</v>
      </c>
      <c r="H249" s="32">
        <v>2.5972840000000001E-2</v>
      </c>
      <c r="I249" s="32">
        <v>0</v>
      </c>
      <c r="J249" s="32">
        <v>2.2950120000000017E-3</v>
      </c>
      <c r="K249" s="32">
        <v>1.8180987999999999E-2</v>
      </c>
      <c r="L249" s="32">
        <v>5.4968400000000002E-3</v>
      </c>
      <c r="M249" s="32">
        <v>-1.4265006499999999</v>
      </c>
      <c r="N249" s="32">
        <v>0</v>
      </c>
      <c r="O249" s="32">
        <v>-0.49154597460000005</v>
      </c>
      <c r="P249" s="32">
        <v>-0.85330310600000003</v>
      </c>
      <c r="Q249" s="32">
        <v>-8.1651569400000013E-2</v>
      </c>
      <c r="R249" s="32">
        <v>0</v>
      </c>
      <c r="S249" s="32">
        <v>0</v>
      </c>
      <c r="T249" s="32">
        <v>0</v>
      </c>
      <c r="U249" s="32">
        <v>0</v>
      </c>
      <c r="V249" s="32">
        <v>0</v>
      </c>
      <c r="W249" s="57"/>
      <c r="X249" s="57"/>
      <c r="Y249" s="57"/>
      <c r="Z249" s="57"/>
      <c r="AA249" s="113">
        <v>0</v>
      </c>
      <c r="AB249" s="113">
        <v>0</v>
      </c>
      <c r="AC249" s="57">
        <v>0</v>
      </c>
      <c r="AD249" s="113">
        <v>0</v>
      </c>
      <c r="AE249" s="113">
        <v>2015</v>
      </c>
      <c r="AF249" s="113">
        <v>40</v>
      </c>
      <c r="AG249" s="113" t="s">
        <v>1337</v>
      </c>
      <c r="AH249" s="113">
        <v>0</v>
      </c>
      <c r="AI249" s="113">
        <v>0</v>
      </c>
      <c r="AJ249" s="113">
        <v>0</v>
      </c>
      <c r="AK249" s="57" t="s">
        <v>237</v>
      </c>
    </row>
    <row r="250" spans="1:37" s="29" customFormat="1" ht="47.25" x14ac:dyDescent="0.25">
      <c r="A250" s="113">
        <f t="shared" si="20"/>
        <v>217</v>
      </c>
      <c r="B250" s="58" t="s">
        <v>665</v>
      </c>
      <c r="C250" s="32">
        <v>0.10851356</v>
      </c>
      <c r="D250" s="32">
        <v>0</v>
      </c>
      <c r="E250" s="32">
        <v>7.8129763199999994E-2</v>
      </c>
      <c r="F250" s="32">
        <v>0</v>
      </c>
      <c r="G250" s="32">
        <v>3.0383796800000001E-2</v>
      </c>
      <c r="H250" s="32">
        <v>0</v>
      </c>
      <c r="I250" s="32">
        <v>0</v>
      </c>
      <c r="J250" s="32">
        <v>0</v>
      </c>
      <c r="K250" s="32">
        <v>0</v>
      </c>
      <c r="L250" s="32">
        <v>0</v>
      </c>
      <c r="M250" s="32">
        <v>-0.10851356</v>
      </c>
      <c r="N250" s="32">
        <v>0</v>
      </c>
      <c r="O250" s="32">
        <v>-7.8129763199999994E-2</v>
      </c>
      <c r="P250" s="32">
        <v>0</v>
      </c>
      <c r="Q250" s="32">
        <v>-3.0383796800000001E-2</v>
      </c>
      <c r="R250" s="32">
        <v>0</v>
      </c>
      <c r="S250" s="32">
        <v>0</v>
      </c>
      <c r="T250" s="32">
        <v>0</v>
      </c>
      <c r="U250" s="32">
        <v>0</v>
      </c>
      <c r="V250" s="32">
        <v>0</v>
      </c>
      <c r="W250" s="57"/>
      <c r="X250" s="57"/>
      <c r="Y250" s="57"/>
      <c r="Z250" s="57"/>
      <c r="AA250" s="113">
        <v>0</v>
      </c>
      <c r="AB250" s="113">
        <v>0</v>
      </c>
      <c r="AC250" s="57">
        <v>0</v>
      </c>
      <c r="AD250" s="113">
        <v>0</v>
      </c>
      <c r="AE250" s="113">
        <v>2015</v>
      </c>
      <c r="AF250" s="113">
        <v>40</v>
      </c>
      <c r="AG250" s="113" t="s">
        <v>1337</v>
      </c>
      <c r="AH250" s="113">
        <v>0</v>
      </c>
      <c r="AI250" s="113">
        <v>0</v>
      </c>
      <c r="AJ250" s="113">
        <v>0</v>
      </c>
      <c r="AK250" s="57" t="s">
        <v>237</v>
      </c>
    </row>
    <row r="251" spans="1:37" s="29" customFormat="1" ht="47.25" x14ac:dyDescent="0.25">
      <c r="A251" s="113">
        <f t="shared" si="20"/>
        <v>218</v>
      </c>
      <c r="B251" s="58" t="s">
        <v>666</v>
      </c>
      <c r="C251" s="32">
        <v>0</v>
      </c>
      <c r="D251" s="32">
        <v>0</v>
      </c>
      <c r="E251" s="32">
        <v>0</v>
      </c>
      <c r="F251" s="32">
        <v>0</v>
      </c>
      <c r="G251" s="32">
        <v>0</v>
      </c>
      <c r="H251" s="32">
        <v>0.26623128260000001</v>
      </c>
      <c r="I251" s="32">
        <v>0</v>
      </c>
      <c r="J251" s="32">
        <v>0</v>
      </c>
      <c r="K251" s="32">
        <v>3.6297999999999997E-2</v>
      </c>
      <c r="L251" s="32">
        <v>0.22993328260000001</v>
      </c>
      <c r="M251" s="32">
        <v>0.26623128260000001</v>
      </c>
      <c r="N251" s="32">
        <v>0</v>
      </c>
      <c r="O251" s="32">
        <v>0</v>
      </c>
      <c r="P251" s="32">
        <v>3.6297999999999997E-2</v>
      </c>
      <c r="Q251" s="32">
        <v>0.22993328260000001</v>
      </c>
      <c r="R251" s="32">
        <v>0.19526706999999999</v>
      </c>
      <c r="S251" s="32">
        <v>0</v>
      </c>
      <c r="T251" s="32">
        <v>0.16988235089999998</v>
      </c>
      <c r="U251" s="32">
        <v>7.8106827999999996E-4</v>
      </c>
      <c r="V251" s="32">
        <v>2.460365082000001E-2</v>
      </c>
      <c r="W251" s="57"/>
      <c r="X251" s="57"/>
      <c r="Y251" s="57"/>
      <c r="Z251" s="57"/>
      <c r="AA251" s="113">
        <v>0</v>
      </c>
      <c r="AB251" s="113">
        <v>0</v>
      </c>
      <c r="AC251" s="57">
        <v>0</v>
      </c>
      <c r="AD251" s="113">
        <v>0</v>
      </c>
      <c r="AE251" s="113">
        <v>2015</v>
      </c>
      <c r="AF251" s="113">
        <v>40</v>
      </c>
      <c r="AG251" s="113" t="s">
        <v>1358</v>
      </c>
      <c r="AH251" s="113" t="s">
        <v>1345</v>
      </c>
      <c r="AI251" s="113">
        <v>0</v>
      </c>
      <c r="AJ251" s="113">
        <v>0</v>
      </c>
      <c r="AK251" s="57" t="s">
        <v>237</v>
      </c>
    </row>
    <row r="252" spans="1:37" s="29" customFormat="1" ht="63" x14ac:dyDescent="0.25">
      <c r="A252" s="113">
        <f t="shared" si="20"/>
        <v>219</v>
      </c>
      <c r="B252" s="58" t="s">
        <v>667</v>
      </c>
      <c r="C252" s="32">
        <v>0</v>
      </c>
      <c r="D252" s="32">
        <v>0</v>
      </c>
      <c r="E252" s="32">
        <v>0</v>
      </c>
      <c r="F252" s="32">
        <v>0</v>
      </c>
      <c r="G252" s="32">
        <v>0</v>
      </c>
      <c r="H252" s="32">
        <v>3.6297999999999997E-2</v>
      </c>
      <c r="I252" s="32">
        <v>0</v>
      </c>
      <c r="J252" s="32">
        <v>7.2595999999999997E-3</v>
      </c>
      <c r="K252" s="32">
        <v>2.7612000000000001E-2</v>
      </c>
      <c r="L252" s="32">
        <v>1.4263999999999978E-3</v>
      </c>
      <c r="M252" s="32">
        <v>3.6297999999999997E-2</v>
      </c>
      <c r="N252" s="32">
        <v>0</v>
      </c>
      <c r="O252" s="32">
        <v>7.2595999999999997E-3</v>
      </c>
      <c r="P252" s="32">
        <v>2.7612000000000001E-2</v>
      </c>
      <c r="Q252" s="32">
        <v>1.4263999999999978E-3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57"/>
      <c r="X252" s="57"/>
      <c r="Y252" s="57"/>
      <c r="Z252" s="57"/>
      <c r="AA252" s="113">
        <v>0</v>
      </c>
      <c r="AB252" s="113">
        <v>0</v>
      </c>
      <c r="AC252" s="57">
        <v>0</v>
      </c>
      <c r="AD252" s="113">
        <v>0</v>
      </c>
      <c r="AE252" s="113">
        <v>2015</v>
      </c>
      <c r="AF252" s="113">
        <v>40</v>
      </c>
      <c r="AG252" s="113" t="s">
        <v>1358</v>
      </c>
      <c r="AH252" s="113" t="s">
        <v>1345</v>
      </c>
      <c r="AI252" s="113">
        <v>0</v>
      </c>
      <c r="AJ252" s="113">
        <v>0</v>
      </c>
      <c r="AK252" s="57" t="s">
        <v>237</v>
      </c>
    </row>
    <row r="253" spans="1:37" s="29" customFormat="1" ht="31.5" x14ac:dyDescent="0.25">
      <c r="A253" s="113">
        <f t="shared" si="20"/>
        <v>220</v>
      </c>
      <c r="B253" s="58" t="s">
        <v>668</v>
      </c>
      <c r="C253" s="32">
        <v>2.9508740000000002</v>
      </c>
      <c r="D253" s="32">
        <v>0</v>
      </c>
      <c r="E253" s="32">
        <v>2.1246292800000002</v>
      </c>
      <c r="F253" s="32">
        <v>0</v>
      </c>
      <c r="G253" s="32">
        <v>0.82624472000000004</v>
      </c>
      <c r="H253" s="32">
        <v>2.9064753160000008</v>
      </c>
      <c r="I253" s="32">
        <v>0</v>
      </c>
      <c r="J253" s="32">
        <v>1.9830000000000001</v>
      </c>
      <c r="K253" s="32">
        <v>0.10447426120000047</v>
      </c>
      <c r="L253" s="32">
        <v>0.81899999999999995</v>
      </c>
      <c r="M253" s="32">
        <v>-4.4398683999999466E-2</v>
      </c>
      <c r="N253" s="32">
        <v>0</v>
      </c>
      <c r="O253" s="32">
        <v>-0.14162928000000008</v>
      </c>
      <c r="P253" s="32">
        <v>0.10447426120000047</v>
      </c>
      <c r="Q253" s="32">
        <v>-7.2447200000000933E-3</v>
      </c>
      <c r="R253" s="32">
        <v>0</v>
      </c>
      <c r="S253" s="32">
        <v>0</v>
      </c>
      <c r="T253" s="32">
        <v>0</v>
      </c>
      <c r="U253" s="32">
        <v>0</v>
      </c>
      <c r="V253" s="32">
        <v>0</v>
      </c>
      <c r="W253" s="57"/>
      <c r="X253" s="57"/>
      <c r="Y253" s="57"/>
      <c r="Z253" s="57"/>
      <c r="AA253" s="113">
        <v>0</v>
      </c>
      <c r="AB253" s="113">
        <v>0</v>
      </c>
      <c r="AC253" s="57">
        <v>0</v>
      </c>
      <c r="AD253" s="113">
        <v>0</v>
      </c>
      <c r="AE253" s="113">
        <v>2014</v>
      </c>
      <c r="AF253" s="113">
        <v>40</v>
      </c>
      <c r="AG253" s="113" t="s">
        <v>1393</v>
      </c>
      <c r="AH253" s="113">
        <v>0</v>
      </c>
      <c r="AI253" s="113">
        <v>25.824999999999999</v>
      </c>
      <c r="AJ253" s="113">
        <v>0</v>
      </c>
      <c r="AK253" s="57" t="s">
        <v>237</v>
      </c>
    </row>
    <row r="254" spans="1:37" s="29" customFormat="1" ht="31.5" x14ac:dyDescent="0.25">
      <c r="A254" s="113">
        <f t="shared" si="20"/>
        <v>221</v>
      </c>
      <c r="B254" s="58" t="s">
        <v>669</v>
      </c>
      <c r="C254" s="32">
        <v>2.6546111900000002</v>
      </c>
      <c r="D254" s="32">
        <v>0</v>
      </c>
      <c r="E254" s="32">
        <v>1.9113200568000002</v>
      </c>
      <c r="F254" s="32">
        <v>0</v>
      </c>
      <c r="G254" s="32">
        <v>0.74329113320000006</v>
      </c>
      <c r="H254" s="32">
        <v>2.6955631865000003</v>
      </c>
      <c r="I254" s="32">
        <v>0</v>
      </c>
      <c r="J254" s="32">
        <v>0.67389181487499994</v>
      </c>
      <c r="K254" s="32">
        <v>1.8868970816499997</v>
      </c>
      <c r="L254" s="32">
        <v>0.13477836297500034</v>
      </c>
      <c r="M254" s="32">
        <v>4.0951996500000032E-2</v>
      </c>
      <c r="N254" s="32">
        <v>0</v>
      </c>
      <c r="O254" s="32">
        <v>-1.2374282419250002</v>
      </c>
      <c r="P254" s="32">
        <v>1.8868970816499997</v>
      </c>
      <c r="Q254" s="32">
        <v>-0.60851277022499972</v>
      </c>
      <c r="R254" s="32">
        <v>0</v>
      </c>
      <c r="S254" s="32">
        <v>0</v>
      </c>
      <c r="T254" s="32">
        <v>0</v>
      </c>
      <c r="U254" s="32">
        <v>0</v>
      </c>
      <c r="V254" s="32">
        <v>0</v>
      </c>
      <c r="W254" s="57"/>
      <c r="X254" s="57"/>
      <c r="Y254" s="57"/>
      <c r="Z254" s="57"/>
      <c r="AA254" s="113">
        <v>0</v>
      </c>
      <c r="AB254" s="113">
        <v>0</v>
      </c>
      <c r="AC254" s="57">
        <v>0</v>
      </c>
      <c r="AD254" s="113">
        <v>0</v>
      </c>
      <c r="AE254" s="113">
        <v>2014</v>
      </c>
      <c r="AF254" s="113">
        <v>40</v>
      </c>
      <c r="AG254" s="113" t="s">
        <v>1394</v>
      </c>
      <c r="AH254" s="113">
        <v>0</v>
      </c>
      <c r="AI254" s="113">
        <v>1.98</v>
      </c>
      <c r="AJ254" s="113">
        <v>0</v>
      </c>
      <c r="AK254" s="57" t="s">
        <v>237</v>
      </c>
    </row>
    <row r="255" spans="1:37" s="29" customFormat="1" ht="31.5" x14ac:dyDescent="0.25">
      <c r="A255" s="113">
        <f t="shared" si="20"/>
        <v>222</v>
      </c>
      <c r="B255" s="58" t="s">
        <v>670</v>
      </c>
      <c r="C255" s="32">
        <v>2.09026274</v>
      </c>
      <c r="D255" s="32">
        <v>0</v>
      </c>
      <c r="E255" s="32">
        <v>1.5049891728</v>
      </c>
      <c r="F255" s="32">
        <v>0</v>
      </c>
      <c r="G255" s="32">
        <v>0.58527356720000001</v>
      </c>
      <c r="H255" s="32">
        <v>1.9857495984999998</v>
      </c>
      <c r="I255" s="32">
        <v>0</v>
      </c>
      <c r="J255" s="32">
        <v>1.7276021506949999</v>
      </c>
      <c r="K255" s="32">
        <v>7.942998393999999E-2</v>
      </c>
      <c r="L255" s="32">
        <v>0.17871746386499987</v>
      </c>
      <c r="M255" s="32">
        <v>-0.10451314150000024</v>
      </c>
      <c r="N255" s="32">
        <v>0</v>
      </c>
      <c r="O255" s="32">
        <v>0.2226129778949999</v>
      </c>
      <c r="P255" s="32">
        <v>7.942998393999999E-2</v>
      </c>
      <c r="Q255" s="32">
        <v>-0.40655610333500014</v>
      </c>
      <c r="R255" s="32">
        <v>0</v>
      </c>
      <c r="S255" s="32">
        <v>0</v>
      </c>
      <c r="T255" s="32">
        <v>0</v>
      </c>
      <c r="U255" s="32">
        <v>0</v>
      </c>
      <c r="V255" s="32">
        <v>0</v>
      </c>
      <c r="W255" s="57"/>
      <c r="X255" s="57"/>
      <c r="Y255" s="57"/>
      <c r="Z255" s="57"/>
      <c r="AA255" s="113">
        <v>0</v>
      </c>
      <c r="AB255" s="113">
        <v>0</v>
      </c>
      <c r="AC255" s="57">
        <v>0</v>
      </c>
      <c r="AD255" s="113">
        <v>0</v>
      </c>
      <c r="AE255" s="113">
        <v>2014</v>
      </c>
      <c r="AF255" s="113">
        <v>40</v>
      </c>
      <c r="AG255" s="113" t="s">
        <v>1390</v>
      </c>
      <c r="AH255" s="113">
        <v>0</v>
      </c>
      <c r="AI255" s="113">
        <v>31.12</v>
      </c>
      <c r="AJ255" s="113">
        <v>0</v>
      </c>
      <c r="AK255" s="57" t="s">
        <v>237</v>
      </c>
    </row>
    <row r="256" spans="1:37" s="29" customFormat="1" ht="31.5" x14ac:dyDescent="0.25">
      <c r="A256" s="113">
        <f t="shared" si="20"/>
        <v>223</v>
      </c>
      <c r="B256" s="58" t="s">
        <v>671</v>
      </c>
      <c r="C256" s="32">
        <v>1.5284365600000001</v>
      </c>
      <c r="D256" s="32">
        <v>0</v>
      </c>
      <c r="E256" s="32">
        <v>0.5196684304000001</v>
      </c>
      <c r="F256" s="32">
        <v>0.91706193599999997</v>
      </c>
      <c r="G256" s="32">
        <v>9.1706193599999986E-2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-1.5284365600000001</v>
      </c>
      <c r="N256" s="32">
        <v>0</v>
      </c>
      <c r="O256" s="32">
        <v>-0.5196684304000001</v>
      </c>
      <c r="P256" s="32">
        <v>-0.91706193599999997</v>
      </c>
      <c r="Q256" s="32">
        <v>-9.1706193599999986E-2</v>
      </c>
      <c r="R256" s="32">
        <v>0</v>
      </c>
      <c r="S256" s="32">
        <v>0</v>
      </c>
      <c r="T256" s="32">
        <v>0</v>
      </c>
      <c r="U256" s="32">
        <v>0</v>
      </c>
      <c r="V256" s="32">
        <v>0</v>
      </c>
      <c r="W256" s="57"/>
      <c r="X256" s="57"/>
      <c r="Y256" s="57"/>
      <c r="Z256" s="57"/>
      <c r="AA256" s="113">
        <v>0</v>
      </c>
      <c r="AB256" s="113">
        <v>0</v>
      </c>
      <c r="AC256" s="57">
        <v>0</v>
      </c>
      <c r="AD256" s="113">
        <v>0</v>
      </c>
      <c r="AE256" s="113">
        <v>2015</v>
      </c>
      <c r="AF256" s="113">
        <v>40</v>
      </c>
      <c r="AG256" s="113" t="s">
        <v>1395</v>
      </c>
      <c r="AH256" s="113">
        <v>0</v>
      </c>
      <c r="AI256" s="113">
        <v>24.431000000000001</v>
      </c>
      <c r="AJ256" s="113">
        <v>0</v>
      </c>
      <c r="AK256" s="57" t="s">
        <v>237</v>
      </c>
    </row>
    <row r="257" spans="1:37" s="29" customFormat="1" ht="31.5" x14ac:dyDescent="0.25">
      <c r="A257" s="113">
        <f t="shared" si="20"/>
        <v>224</v>
      </c>
      <c r="B257" s="58" t="s">
        <v>672</v>
      </c>
      <c r="C257" s="32">
        <v>6.0913040000000002E-2</v>
      </c>
      <c r="D257" s="32">
        <v>0</v>
      </c>
      <c r="E257" s="32">
        <v>4.3857388800000001E-2</v>
      </c>
      <c r="F257" s="32">
        <v>0</v>
      </c>
      <c r="G257" s="32">
        <v>1.7055651200000001E-2</v>
      </c>
      <c r="H257" s="32">
        <v>0</v>
      </c>
      <c r="I257" s="32">
        <v>0</v>
      </c>
      <c r="J257" s="32">
        <v>0</v>
      </c>
      <c r="K257" s="32">
        <v>0</v>
      </c>
      <c r="L257" s="32">
        <v>0</v>
      </c>
      <c r="M257" s="32">
        <v>-6.0913040000000002E-2</v>
      </c>
      <c r="N257" s="32">
        <v>0</v>
      </c>
      <c r="O257" s="32">
        <v>-4.3857388800000001E-2</v>
      </c>
      <c r="P257" s="32">
        <v>0</v>
      </c>
      <c r="Q257" s="32">
        <v>-1.7055651200000001E-2</v>
      </c>
      <c r="R257" s="32">
        <v>0</v>
      </c>
      <c r="S257" s="32">
        <v>0</v>
      </c>
      <c r="T257" s="32">
        <v>0</v>
      </c>
      <c r="U257" s="32">
        <v>0</v>
      </c>
      <c r="V257" s="32">
        <v>0</v>
      </c>
      <c r="W257" s="57"/>
      <c r="X257" s="57"/>
      <c r="Y257" s="57"/>
      <c r="Z257" s="57"/>
      <c r="AA257" s="113">
        <v>0</v>
      </c>
      <c r="AB257" s="113">
        <v>0</v>
      </c>
      <c r="AC257" s="57">
        <v>0</v>
      </c>
      <c r="AD257" s="113">
        <v>0</v>
      </c>
      <c r="AE257" s="113">
        <v>2014</v>
      </c>
      <c r="AF257" s="113">
        <v>40</v>
      </c>
      <c r="AG257" s="113" t="s">
        <v>1396</v>
      </c>
      <c r="AH257" s="113">
        <v>0</v>
      </c>
      <c r="AI257" s="113">
        <v>20.902000000000001</v>
      </c>
      <c r="AJ257" s="113">
        <v>0</v>
      </c>
      <c r="AK257" s="57" t="s">
        <v>237</v>
      </c>
    </row>
    <row r="258" spans="1:37" s="29" customFormat="1" ht="47.25" x14ac:dyDescent="0.25">
      <c r="A258" s="113">
        <f t="shared" si="20"/>
        <v>225</v>
      </c>
      <c r="B258" s="58" t="s">
        <v>673</v>
      </c>
      <c r="C258" s="32">
        <v>1.2508E-2</v>
      </c>
      <c r="D258" s="32">
        <v>0</v>
      </c>
      <c r="E258" s="32">
        <v>9.0057599999999998E-3</v>
      </c>
      <c r="F258" s="32">
        <v>0</v>
      </c>
      <c r="G258" s="32">
        <v>3.5022400000000002E-3</v>
      </c>
      <c r="H258" s="32">
        <v>1.2508E-2</v>
      </c>
      <c r="I258" s="32">
        <v>0</v>
      </c>
      <c r="J258" s="32">
        <v>3.1275000000000001E-3</v>
      </c>
      <c r="K258" s="32">
        <v>8.7569999999999992E-3</v>
      </c>
      <c r="L258" s="32">
        <v>6.2550000000000106E-4</v>
      </c>
      <c r="M258" s="32">
        <v>0</v>
      </c>
      <c r="N258" s="32">
        <v>0</v>
      </c>
      <c r="O258" s="32">
        <v>-5.8782599999999997E-3</v>
      </c>
      <c r="P258" s="32">
        <v>8.7569999999999992E-3</v>
      </c>
      <c r="Q258" s="32">
        <v>-2.8767399999999992E-3</v>
      </c>
      <c r="R258" s="32">
        <v>0</v>
      </c>
      <c r="S258" s="32">
        <v>0</v>
      </c>
      <c r="T258" s="32">
        <v>0</v>
      </c>
      <c r="U258" s="32">
        <v>0</v>
      </c>
      <c r="V258" s="32">
        <v>0</v>
      </c>
      <c r="W258" s="57"/>
      <c r="X258" s="57"/>
      <c r="Y258" s="57"/>
      <c r="Z258" s="57"/>
      <c r="AA258" s="113">
        <v>0</v>
      </c>
      <c r="AB258" s="113">
        <v>0</v>
      </c>
      <c r="AC258" s="57">
        <v>0</v>
      </c>
      <c r="AD258" s="113">
        <v>0</v>
      </c>
      <c r="AE258" s="113">
        <v>2015</v>
      </c>
      <c r="AF258" s="113">
        <v>40</v>
      </c>
      <c r="AG258" s="113" t="s">
        <v>1340</v>
      </c>
      <c r="AH258" s="113">
        <v>0</v>
      </c>
      <c r="AI258" s="113">
        <v>10.579000000000001</v>
      </c>
      <c r="AJ258" s="113">
        <v>0</v>
      </c>
      <c r="AK258" s="57" t="s">
        <v>237</v>
      </c>
    </row>
    <row r="259" spans="1:37" s="29" customFormat="1" ht="47.25" x14ac:dyDescent="0.25">
      <c r="A259" s="113">
        <f t="shared" si="20"/>
        <v>226</v>
      </c>
      <c r="B259" s="58" t="s">
        <v>674</v>
      </c>
      <c r="C259" s="32">
        <v>1.4396000000000001E-2</v>
      </c>
      <c r="D259" s="32">
        <v>0</v>
      </c>
      <c r="E259" s="32">
        <v>1.036512E-2</v>
      </c>
      <c r="F259" s="32">
        <v>0</v>
      </c>
      <c r="G259" s="32">
        <v>4.0308800000000006E-3</v>
      </c>
      <c r="H259" s="32">
        <v>1.4396000000000001E-2</v>
      </c>
      <c r="I259" s="32">
        <v>0</v>
      </c>
      <c r="J259" s="32">
        <v>3.5999999999999999E-3</v>
      </c>
      <c r="K259" s="32">
        <v>1.0079999999999999E-2</v>
      </c>
      <c r="L259" s="32">
        <v>7.2000000000000189E-4</v>
      </c>
      <c r="M259" s="32">
        <v>0</v>
      </c>
      <c r="N259" s="32">
        <v>0</v>
      </c>
      <c r="O259" s="32">
        <v>-6.7651200000000003E-3</v>
      </c>
      <c r="P259" s="32">
        <v>1.0079999999999999E-2</v>
      </c>
      <c r="Q259" s="32">
        <v>-3.3108799999999987E-3</v>
      </c>
      <c r="R259" s="32">
        <v>0</v>
      </c>
      <c r="S259" s="32">
        <v>0</v>
      </c>
      <c r="T259" s="32">
        <v>0</v>
      </c>
      <c r="U259" s="32">
        <v>0</v>
      </c>
      <c r="V259" s="32">
        <v>0</v>
      </c>
      <c r="W259" s="57"/>
      <c r="X259" s="57"/>
      <c r="Y259" s="57"/>
      <c r="Z259" s="57"/>
      <c r="AA259" s="113">
        <v>0</v>
      </c>
      <c r="AB259" s="113">
        <v>0</v>
      </c>
      <c r="AC259" s="57">
        <v>0</v>
      </c>
      <c r="AD259" s="113">
        <v>0</v>
      </c>
      <c r="AE259" s="113">
        <v>2015</v>
      </c>
      <c r="AF259" s="113">
        <v>40</v>
      </c>
      <c r="AG259" s="113" t="s">
        <v>1397</v>
      </c>
      <c r="AH259" s="113">
        <v>0</v>
      </c>
      <c r="AI259" s="113">
        <v>22.6</v>
      </c>
      <c r="AJ259" s="113">
        <v>0</v>
      </c>
      <c r="AK259" s="57" t="s">
        <v>237</v>
      </c>
    </row>
    <row r="260" spans="1:37" s="29" customFormat="1" ht="47.25" x14ac:dyDescent="0.25">
      <c r="A260" s="113">
        <f t="shared" si="20"/>
        <v>227</v>
      </c>
      <c r="B260" s="58" t="s">
        <v>675</v>
      </c>
      <c r="C260" s="32">
        <v>2.0602800000000001E-2</v>
      </c>
      <c r="D260" s="32">
        <v>0</v>
      </c>
      <c r="E260" s="32">
        <v>1.4834016E-2</v>
      </c>
      <c r="F260" s="32">
        <v>0</v>
      </c>
      <c r="G260" s="32">
        <v>5.7687840000000008E-3</v>
      </c>
      <c r="H260" s="32">
        <v>2.0602800000000004E-2</v>
      </c>
      <c r="I260" s="32">
        <v>0</v>
      </c>
      <c r="J260" s="32">
        <v>5.1500000000000001E-3</v>
      </c>
      <c r="K260" s="32">
        <v>1.4419999999999999E-2</v>
      </c>
      <c r="L260" s="32">
        <v>1.0300000000000014E-3</v>
      </c>
      <c r="M260" s="32">
        <v>0</v>
      </c>
      <c r="N260" s="32">
        <v>0</v>
      </c>
      <c r="O260" s="32">
        <v>-9.6840160000000002E-3</v>
      </c>
      <c r="P260" s="32">
        <v>1.4419999999999999E-2</v>
      </c>
      <c r="Q260" s="32">
        <v>-4.7387839999999994E-3</v>
      </c>
      <c r="R260" s="32">
        <v>0</v>
      </c>
      <c r="S260" s="32">
        <v>0</v>
      </c>
      <c r="T260" s="32">
        <v>0</v>
      </c>
      <c r="U260" s="32">
        <v>0</v>
      </c>
      <c r="V260" s="32">
        <v>0</v>
      </c>
      <c r="W260" s="57"/>
      <c r="X260" s="57"/>
      <c r="Y260" s="57"/>
      <c r="Z260" s="57"/>
      <c r="AA260" s="113">
        <v>0</v>
      </c>
      <c r="AB260" s="113">
        <v>0</v>
      </c>
      <c r="AC260" s="57">
        <v>0</v>
      </c>
      <c r="AD260" s="113">
        <v>0</v>
      </c>
      <c r="AE260" s="113">
        <v>2015</v>
      </c>
      <c r="AF260" s="113">
        <v>40</v>
      </c>
      <c r="AG260" s="113" t="s">
        <v>1398</v>
      </c>
      <c r="AH260" s="113">
        <v>0</v>
      </c>
      <c r="AI260" s="113">
        <v>29.065000000000001</v>
      </c>
      <c r="AJ260" s="113">
        <v>0</v>
      </c>
      <c r="AK260" s="57" t="s">
        <v>237</v>
      </c>
    </row>
    <row r="261" spans="1:37" s="29" customFormat="1" ht="47.25" x14ac:dyDescent="0.25">
      <c r="A261" s="113">
        <f t="shared" si="20"/>
        <v>228</v>
      </c>
      <c r="B261" s="58" t="s">
        <v>676</v>
      </c>
      <c r="C261" s="32">
        <v>1.4242599999999999E-2</v>
      </c>
      <c r="D261" s="32">
        <v>0</v>
      </c>
      <c r="E261" s="32">
        <v>1.0254671999999999E-2</v>
      </c>
      <c r="F261" s="32">
        <v>0</v>
      </c>
      <c r="G261" s="32">
        <v>3.987928E-3</v>
      </c>
      <c r="H261" s="32">
        <v>1.4242599999999999E-2</v>
      </c>
      <c r="I261" s="32">
        <v>0</v>
      </c>
      <c r="J261" s="32">
        <v>3.5599999999999998E-3</v>
      </c>
      <c r="K261" s="32">
        <v>9.9679999999999994E-3</v>
      </c>
      <c r="L261" s="32">
        <v>7.1199999999999909E-4</v>
      </c>
      <c r="M261" s="32">
        <v>0</v>
      </c>
      <c r="N261" s="32">
        <v>0</v>
      </c>
      <c r="O261" s="32">
        <v>-6.6946719999999996E-3</v>
      </c>
      <c r="P261" s="32">
        <v>9.9679999999999994E-3</v>
      </c>
      <c r="Q261" s="32">
        <v>-3.2759280000000009E-3</v>
      </c>
      <c r="R261" s="32">
        <v>0</v>
      </c>
      <c r="S261" s="32">
        <v>0</v>
      </c>
      <c r="T261" s="32">
        <v>0</v>
      </c>
      <c r="U261" s="32">
        <v>0</v>
      </c>
      <c r="V261" s="32">
        <v>0</v>
      </c>
      <c r="W261" s="57"/>
      <c r="X261" s="57"/>
      <c r="Y261" s="57"/>
      <c r="Z261" s="57"/>
      <c r="AA261" s="113">
        <v>0</v>
      </c>
      <c r="AB261" s="113">
        <v>0</v>
      </c>
      <c r="AC261" s="57">
        <v>0</v>
      </c>
      <c r="AD261" s="113">
        <v>0</v>
      </c>
      <c r="AE261" s="113">
        <v>2015</v>
      </c>
      <c r="AF261" s="113">
        <v>40</v>
      </c>
      <c r="AG261" s="113" t="s">
        <v>1340</v>
      </c>
      <c r="AH261" s="113">
        <v>0</v>
      </c>
      <c r="AI261" s="113">
        <v>14.367000000000001</v>
      </c>
      <c r="AJ261" s="113">
        <v>0</v>
      </c>
      <c r="AK261" s="57" t="s">
        <v>237</v>
      </c>
    </row>
    <row r="262" spans="1:37" s="29" customFormat="1" ht="78.75" x14ac:dyDescent="0.25">
      <c r="A262" s="113">
        <f t="shared" si="20"/>
        <v>229</v>
      </c>
      <c r="B262" s="58" t="s">
        <v>677</v>
      </c>
      <c r="C262" s="32">
        <v>2.0602800000000001E-2</v>
      </c>
      <c r="D262" s="32">
        <v>0</v>
      </c>
      <c r="E262" s="32">
        <v>1.4834016E-2</v>
      </c>
      <c r="F262" s="32">
        <v>0</v>
      </c>
      <c r="G262" s="32">
        <v>5.7687840000000008E-3</v>
      </c>
      <c r="H262" s="32">
        <v>2.0602800000000004E-2</v>
      </c>
      <c r="I262" s="32">
        <v>0</v>
      </c>
      <c r="J262" s="32">
        <v>5.1500000000000001E-3</v>
      </c>
      <c r="K262" s="32">
        <v>1.4419999999999999E-2</v>
      </c>
      <c r="L262" s="32">
        <v>1.0300000000000014E-3</v>
      </c>
      <c r="M262" s="32">
        <v>0</v>
      </c>
      <c r="N262" s="32">
        <v>0</v>
      </c>
      <c r="O262" s="32">
        <v>-9.6840160000000002E-3</v>
      </c>
      <c r="P262" s="32">
        <v>1.4419999999999999E-2</v>
      </c>
      <c r="Q262" s="32">
        <v>-4.7387839999999994E-3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57"/>
      <c r="X262" s="57"/>
      <c r="Y262" s="57"/>
      <c r="Z262" s="57"/>
      <c r="AA262" s="113">
        <v>0</v>
      </c>
      <c r="AB262" s="113">
        <v>0</v>
      </c>
      <c r="AC262" s="57">
        <v>0</v>
      </c>
      <c r="AD262" s="113">
        <v>0</v>
      </c>
      <c r="AE262" s="113">
        <v>2015</v>
      </c>
      <c r="AF262" s="113">
        <v>40</v>
      </c>
      <c r="AG262" s="113" t="s">
        <v>1399</v>
      </c>
      <c r="AH262" s="113">
        <v>0</v>
      </c>
      <c r="AI262" s="113">
        <v>5.57</v>
      </c>
      <c r="AJ262" s="113">
        <v>0</v>
      </c>
      <c r="AK262" s="57" t="s">
        <v>237</v>
      </c>
    </row>
    <row r="263" spans="1:37" s="29" customFormat="1" ht="63" x14ac:dyDescent="0.25">
      <c r="A263" s="113">
        <f t="shared" si="20"/>
        <v>230</v>
      </c>
      <c r="B263" s="58" t="s">
        <v>678</v>
      </c>
      <c r="C263" s="32">
        <v>0.99003850000000004</v>
      </c>
      <c r="D263" s="32">
        <v>0</v>
      </c>
      <c r="E263" s="32">
        <v>0.33661309000000006</v>
      </c>
      <c r="F263" s="32">
        <v>0.59402310000000003</v>
      </c>
      <c r="G263" s="32">
        <v>5.9402309999999958E-2</v>
      </c>
      <c r="H263" s="32">
        <v>1.0002765</v>
      </c>
      <c r="I263" s="32">
        <v>0</v>
      </c>
      <c r="J263" s="32">
        <v>0.99003850000000004</v>
      </c>
      <c r="K263" s="32">
        <v>1.0238000000000001E-2</v>
      </c>
      <c r="L263" s="32">
        <v>0</v>
      </c>
      <c r="M263" s="32">
        <v>1.0237999999999969E-2</v>
      </c>
      <c r="N263" s="32">
        <v>0</v>
      </c>
      <c r="O263" s="32">
        <v>0.65342540999999998</v>
      </c>
      <c r="P263" s="32">
        <v>-0.58378510000000006</v>
      </c>
      <c r="Q263" s="32">
        <v>-5.9402309999999958E-2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57"/>
      <c r="X263" s="57"/>
      <c r="Y263" s="57"/>
      <c r="Z263" s="57"/>
      <c r="AA263" s="113">
        <v>0</v>
      </c>
      <c r="AB263" s="113">
        <v>0</v>
      </c>
      <c r="AC263" s="57">
        <v>0</v>
      </c>
      <c r="AD263" s="113">
        <v>0</v>
      </c>
      <c r="AE263" s="113">
        <v>2015</v>
      </c>
      <c r="AF263" s="113">
        <v>40</v>
      </c>
      <c r="AG263" s="113" t="s">
        <v>1400</v>
      </c>
      <c r="AH263" s="113">
        <v>0</v>
      </c>
      <c r="AI263" s="113" t="s">
        <v>1401</v>
      </c>
      <c r="AJ263" s="113">
        <v>0</v>
      </c>
      <c r="AK263" s="57" t="s">
        <v>237</v>
      </c>
    </row>
    <row r="264" spans="1:37" s="29" customFormat="1" ht="31.5" x14ac:dyDescent="0.25">
      <c r="A264" s="113">
        <f t="shared" si="20"/>
        <v>231</v>
      </c>
      <c r="B264" s="58" t="s">
        <v>679</v>
      </c>
      <c r="C264" s="32">
        <v>4.736514E-2</v>
      </c>
      <c r="D264" s="32">
        <v>0</v>
      </c>
      <c r="E264" s="32">
        <v>3.4102900799999995E-2</v>
      </c>
      <c r="F264" s="32">
        <v>0</v>
      </c>
      <c r="G264" s="32">
        <v>1.3262239200000005E-2</v>
      </c>
      <c r="H264" s="32">
        <v>0.222926554</v>
      </c>
      <c r="I264" s="32">
        <v>0</v>
      </c>
      <c r="J264" s="32">
        <v>0</v>
      </c>
      <c r="K264" s="32">
        <v>0</v>
      </c>
      <c r="L264" s="32">
        <v>0.222926554</v>
      </c>
      <c r="M264" s="32">
        <v>0.175561414</v>
      </c>
      <c r="N264" s="32">
        <v>0</v>
      </c>
      <c r="O264" s="32">
        <v>-3.4102900799999995E-2</v>
      </c>
      <c r="P264" s="32">
        <v>0</v>
      </c>
      <c r="Q264" s="32">
        <v>0.2096643148</v>
      </c>
      <c r="R264" s="32">
        <v>0.21136203000000001</v>
      </c>
      <c r="S264" s="32">
        <v>0</v>
      </c>
      <c r="T264" s="32">
        <v>0.18388496609999999</v>
      </c>
      <c r="U264" s="32">
        <v>8.4544812000000001E-4</v>
      </c>
      <c r="V264" s="32">
        <v>2.6631615780000013E-2</v>
      </c>
      <c r="W264" s="57"/>
      <c r="X264" s="57"/>
      <c r="Y264" s="57"/>
      <c r="Z264" s="57"/>
      <c r="AA264" s="113">
        <v>0</v>
      </c>
      <c r="AB264" s="113">
        <v>0</v>
      </c>
      <c r="AC264" s="57">
        <v>0</v>
      </c>
      <c r="AD264" s="113">
        <v>0</v>
      </c>
      <c r="AE264" s="113">
        <v>2015</v>
      </c>
      <c r="AF264" s="113">
        <v>40</v>
      </c>
      <c r="AG264" s="113" t="s">
        <v>1340</v>
      </c>
      <c r="AH264" s="113">
        <v>0</v>
      </c>
      <c r="AI264" s="113">
        <v>31.344999999999999</v>
      </c>
      <c r="AJ264" s="113">
        <v>0</v>
      </c>
      <c r="AK264" s="57" t="s">
        <v>237</v>
      </c>
    </row>
    <row r="265" spans="1:37" s="29" customFormat="1" ht="31.5" x14ac:dyDescent="0.25">
      <c r="A265" s="113">
        <f t="shared" si="20"/>
        <v>232</v>
      </c>
      <c r="B265" s="58" t="s">
        <v>680</v>
      </c>
      <c r="C265" s="32">
        <v>0</v>
      </c>
      <c r="D265" s="32">
        <v>0</v>
      </c>
      <c r="E265" s="32">
        <v>0</v>
      </c>
      <c r="F265" s="32">
        <v>0</v>
      </c>
      <c r="G265" s="32">
        <v>0</v>
      </c>
      <c r="H265" s="32">
        <v>2.6841438100000001</v>
      </c>
      <c r="I265" s="32">
        <v>0</v>
      </c>
      <c r="J265" s="32">
        <v>0</v>
      </c>
      <c r="K265" s="32">
        <v>0</v>
      </c>
      <c r="L265" s="32">
        <v>2.6841438100000001</v>
      </c>
      <c r="M265" s="32">
        <v>2.6841438100000001</v>
      </c>
      <c r="N265" s="32">
        <v>0</v>
      </c>
      <c r="O265" s="32">
        <v>0</v>
      </c>
      <c r="P265" s="32">
        <v>0</v>
      </c>
      <c r="Q265" s="32">
        <v>2.6841438100000001</v>
      </c>
      <c r="R265" s="32">
        <v>2.5769652100000005</v>
      </c>
      <c r="S265" s="32">
        <v>0</v>
      </c>
      <c r="T265" s="32">
        <v>2.2419597327000003</v>
      </c>
      <c r="U265" s="32">
        <v>1.0307860840000002E-2</v>
      </c>
      <c r="V265" s="32">
        <v>0.32469761646000017</v>
      </c>
      <c r="W265" s="57"/>
      <c r="X265" s="57"/>
      <c r="Y265" s="57"/>
      <c r="Z265" s="57"/>
      <c r="AA265" s="113">
        <v>0</v>
      </c>
      <c r="AB265" s="113">
        <v>0</v>
      </c>
      <c r="AC265" s="57">
        <v>0</v>
      </c>
      <c r="AD265" s="113">
        <v>0</v>
      </c>
      <c r="AE265" s="113">
        <v>2015</v>
      </c>
      <c r="AF265" s="113">
        <v>40</v>
      </c>
      <c r="AG265" s="113" t="s">
        <v>1358</v>
      </c>
      <c r="AH265" s="113" t="s">
        <v>1345</v>
      </c>
      <c r="AI265" s="113">
        <v>0</v>
      </c>
      <c r="AJ265" s="113">
        <v>0</v>
      </c>
      <c r="AK265" s="57" t="s">
        <v>237</v>
      </c>
    </row>
    <row r="266" spans="1:37" s="29" customFormat="1" ht="126" x14ac:dyDescent="0.25">
      <c r="A266" s="113">
        <f t="shared" si="20"/>
        <v>233</v>
      </c>
      <c r="B266" s="58" t="s">
        <v>681</v>
      </c>
      <c r="C266" s="32">
        <v>0</v>
      </c>
      <c r="D266" s="32">
        <v>0</v>
      </c>
      <c r="E266" s="32">
        <v>0</v>
      </c>
      <c r="F266" s="32">
        <v>0</v>
      </c>
      <c r="G266" s="32">
        <v>0</v>
      </c>
      <c r="H266" s="32">
        <v>1.92946145</v>
      </c>
      <c r="I266" s="32">
        <v>0</v>
      </c>
      <c r="J266" s="32">
        <v>0</v>
      </c>
      <c r="K266" s="32">
        <v>0</v>
      </c>
      <c r="L266" s="32">
        <v>1.92946317</v>
      </c>
      <c r="M266" s="32">
        <v>1.92946145</v>
      </c>
      <c r="N266" s="32">
        <v>0</v>
      </c>
      <c r="O266" s="32">
        <v>0</v>
      </c>
      <c r="P266" s="32">
        <v>0</v>
      </c>
      <c r="Q266" s="32">
        <v>1.92946317</v>
      </c>
      <c r="R266" s="32">
        <v>3.9947159399999999</v>
      </c>
      <c r="S266" s="32">
        <v>0</v>
      </c>
      <c r="T266" s="32">
        <v>3.4754028677999997</v>
      </c>
      <c r="U266" s="32">
        <v>1.597886376E-2</v>
      </c>
      <c r="V266" s="32">
        <v>0.5033342084400001</v>
      </c>
      <c r="W266" s="57"/>
      <c r="X266" s="57"/>
      <c r="Y266" s="57"/>
      <c r="Z266" s="57"/>
      <c r="AA266" s="113">
        <v>0</v>
      </c>
      <c r="AB266" s="113">
        <v>0</v>
      </c>
      <c r="AC266" s="57">
        <v>0</v>
      </c>
      <c r="AD266" s="113">
        <v>0</v>
      </c>
      <c r="AE266" s="113">
        <v>2015</v>
      </c>
      <c r="AF266" s="113">
        <v>40</v>
      </c>
      <c r="AG266" s="113" t="s">
        <v>1358</v>
      </c>
      <c r="AH266" s="113" t="s">
        <v>1345</v>
      </c>
      <c r="AI266" s="113">
        <v>0</v>
      </c>
      <c r="AJ266" s="113">
        <v>0</v>
      </c>
      <c r="AK266" s="57" t="s">
        <v>237</v>
      </c>
    </row>
    <row r="267" spans="1:37" s="29" customFormat="1" ht="47.25" x14ac:dyDescent="0.25">
      <c r="A267" s="113">
        <f t="shared" ref="A267:A330" si="21">A266+1</f>
        <v>234</v>
      </c>
      <c r="B267" s="58" t="s">
        <v>682</v>
      </c>
      <c r="C267" s="32">
        <v>0</v>
      </c>
      <c r="D267" s="32">
        <v>0</v>
      </c>
      <c r="E267" s="32">
        <v>0</v>
      </c>
      <c r="F267" s="32">
        <v>0</v>
      </c>
      <c r="G267" s="32">
        <v>0</v>
      </c>
      <c r="H267" s="32">
        <v>0.28829348700000001</v>
      </c>
      <c r="I267" s="32">
        <v>0</v>
      </c>
      <c r="J267" s="32">
        <v>0.25081533369000003</v>
      </c>
      <c r="K267" s="32">
        <v>1.1531739480000001E-2</v>
      </c>
      <c r="L267" s="32">
        <v>2.5946413829999983E-2</v>
      </c>
      <c r="M267" s="32">
        <v>0.28829348700000001</v>
      </c>
      <c r="N267" s="32">
        <v>0</v>
      </c>
      <c r="O267" s="32">
        <v>0.25081533369000003</v>
      </c>
      <c r="P267" s="32">
        <v>1.1531739480000001E-2</v>
      </c>
      <c r="Q267" s="32">
        <v>2.5946413829999983E-2</v>
      </c>
      <c r="R267" s="32">
        <v>0.24541244000000001</v>
      </c>
      <c r="S267" s="32">
        <v>0</v>
      </c>
      <c r="T267" s="32">
        <v>0.2135088228</v>
      </c>
      <c r="U267" s="32">
        <v>9.8164976000000002E-4</v>
      </c>
      <c r="V267" s="32">
        <v>3.092196744000001E-2</v>
      </c>
      <c r="W267" s="57"/>
      <c r="X267" s="57"/>
      <c r="Y267" s="57"/>
      <c r="Z267" s="57"/>
      <c r="AA267" s="113">
        <v>0</v>
      </c>
      <c r="AB267" s="113">
        <v>0</v>
      </c>
      <c r="AC267" s="57">
        <v>0</v>
      </c>
      <c r="AD267" s="113">
        <v>0</v>
      </c>
      <c r="AE267" s="113">
        <v>2015</v>
      </c>
      <c r="AF267" s="113">
        <v>40</v>
      </c>
      <c r="AG267" s="113" t="s">
        <v>1358</v>
      </c>
      <c r="AH267" s="113" t="s">
        <v>1345</v>
      </c>
      <c r="AI267" s="113">
        <v>0</v>
      </c>
      <c r="AJ267" s="113">
        <v>0</v>
      </c>
      <c r="AK267" s="57" t="s">
        <v>237</v>
      </c>
    </row>
    <row r="268" spans="1:37" s="29" customFormat="1" ht="47.25" x14ac:dyDescent="0.25">
      <c r="A268" s="113">
        <f t="shared" si="21"/>
        <v>235</v>
      </c>
      <c r="B268" s="58" t="s">
        <v>683</v>
      </c>
      <c r="C268" s="32">
        <v>0</v>
      </c>
      <c r="D268" s="32">
        <v>0</v>
      </c>
      <c r="E268" s="32">
        <v>0</v>
      </c>
      <c r="F268" s="32">
        <v>0</v>
      </c>
      <c r="G268" s="32">
        <v>0</v>
      </c>
      <c r="H268" s="32">
        <v>0.35226101459999998</v>
      </c>
      <c r="I268" s="32">
        <v>0</v>
      </c>
      <c r="J268" s="32">
        <v>8.7676476150000002E-2</v>
      </c>
      <c r="K268" s="32">
        <v>0.23958613322</v>
      </c>
      <c r="L268" s="32">
        <v>2.5000000000000001E-2</v>
      </c>
      <c r="M268" s="32">
        <v>0.35226101459999998</v>
      </c>
      <c r="N268" s="32">
        <v>0</v>
      </c>
      <c r="O268" s="32">
        <v>8.7676476150000002E-2</v>
      </c>
      <c r="P268" s="32">
        <v>0.23958613322</v>
      </c>
      <c r="Q268" s="32">
        <v>2.5000000000000001E-2</v>
      </c>
      <c r="R268" s="32">
        <v>0.30241667999999999</v>
      </c>
      <c r="S268" s="32">
        <v>0</v>
      </c>
      <c r="T268" s="32">
        <v>0.26310251159999998</v>
      </c>
      <c r="U268" s="32">
        <v>2.3090305800000377E-3</v>
      </c>
      <c r="V268" s="32">
        <v>3.7005137819999992E-2</v>
      </c>
      <c r="W268" s="57"/>
      <c r="X268" s="57"/>
      <c r="Y268" s="57"/>
      <c r="Z268" s="57"/>
      <c r="AA268" s="113">
        <v>0</v>
      </c>
      <c r="AB268" s="113">
        <v>0</v>
      </c>
      <c r="AC268" s="57">
        <v>0</v>
      </c>
      <c r="AD268" s="113">
        <v>0</v>
      </c>
      <c r="AE268" s="113">
        <v>2015</v>
      </c>
      <c r="AF268" s="113">
        <v>40</v>
      </c>
      <c r="AG268" s="113" t="s">
        <v>1358</v>
      </c>
      <c r="AH268" s="113" t="s">
        <v>1345</v>
      </c>
      <c r="AI268" s="113">
        <v>0</v>
      </c>
      <c r="AJ268" s="113">
        <v>0</v>
      </c>
      <c r="AK268" s="57" t="s">
        <v>237</v>
      </c>
    </row>
    <row r="269" spans="1:37" s="29" customFormat="1" ht="47.25" x14ac:dyDescent="0.25">
      <c r="A269" s="113">
        <f t="shared" si="21"/>
        <v>236</v>
      </c>
      <c r="B269" s="58" t="s">
        <v>684</v>
      </c>
      <c r="C269" s="32">
        <v>0</v>
      </c>
      <c r="D269" s="32">
        <v>0</v>
      </c>
      <c r="E269" s="32">
        <v>0</v>
      </c>
      <c r="F269" s="32">
        <v>0</v>
      </c>
      <c r="G269" s="32">
        <v>0</v>
      </c>
      <c r="H269" s="32">
        <v>0.44491456140000002</v>
      </c>
      <c r="I269" s="32">
        <v>0</v>
      </c>
      <c r="J269" s="32">
        <v>0.11147883535</v>
      </c>
      <c r="K269" s="32">
        <v>0.30144073897999996</v>
      </c>
      <c r="L269" s="32">
        <v>3.2000000000000001E-2</v>
      </c>
      <c r="M269" s="32">
        <v>0.44491456140000002</v>
      </c>
      <c r="N269" s="32">
        <v>0</v>
      </c>
      <c r="O269" s="32">
        <v>0.11147883535</v>
      </c>
      <c r="P269" s="32">
        <v>0.30144073897999996</v>
      </c>
      <c r="Q269" s="32">
        <v>3.2000000000000001E-2</v>
      </c>
      <c r="R269" s="32">
        <v>0.38039955000000003</v>
      </c>
      <c r="S269" s="32">
        <v>0</v>
      </c>
      <c r="T269" s="32">
        <v>0.32458858710000005</v>
      </c>
      <c r="U269" s="32">
        <v>8.8015813200000084E-3</v>
      </c>
      <c r="V269" s="32">
        <v>4.7009381579999975E-2</v>
      </c>
      <c r="W269" s="57"/>
      <c r="X269" s="57"/>
      <c r="Y269" s="57"/>
      <c r="Z269" s="57"/>
      <c r="AA269" s="113">
        <v>0</v>
      </c>
      <c r="AB269" s="113">
        <v>0</v>
      </c>
      <c r="AC269" s="57">
        <v>0</v>
      </c>
      <c r="AD269" s="113">
        <v>0</v>
      </c>
      <c r="AE269" s="113">
        <v>2015</v>
      </c>
      <c r="AF269" s="113">
        <v>40</v>
      </c>
      <c r="AG269" s="113" t="s">
        <v>1360</v>
      </c>
      <c r="AH269" s="113" t="s">
        <v>1402</v>
      </c>
      <c r="AI269" s="113">
        <v>0.1</v>
      </c>
      <c r="AJ269" s="113">
        <v>0</v>
      </c>
      <c r="AK269" s="57" t="s">
        <v>237</v>
      </c>
    </row>
    <row r="270" spans="1:37" s="29" customFormat="1" ht="63" x14ac:dyDescent="0.25">
      <c r="A270" s="113">
        <f t="shared" si="21"/>
        <v>237</v>
      </c>
      <c r="B270" s="58" t="s">
        <v>685</v>
      </c>
      <c r="C270" s="32">
        <v>0</v>
      </c>
      <c r="D270" s="32">
        <v>0</v>
      </c>
      <c r="E270" s="32">
        <v>0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0</v>
      </c>
      <c r="O270" s="32">
        <v>0</v>
      </c>
      <c r="P270" s="32">
        <v>0</v>
      </c>
      <c r="Q270" s="32">
        <v>0</v>
      </c>
      <c r="R270" s="32">
        <v>0</v>
      </c>
      <c r="S270" s="32">
        <v>0</v>
      </c>
      <c r="T270" s="32">
        <v>0</v>
      </c>
      <c r="U270" s="32">
        <v>0</v>
      </c>
      <c r="V270" s="32">
        <v>0</v>
      </c>
      <c r="W270" s="57"/>
      <c r="X270" s="57"/>
      <c r="Y270" s="57"/>
      <c r="Z270" s="57"/>
      <c r="AA270" s="113">
        <v>0</v>
      </c>
      <c r="AB270" s="113">
        <v>0</v>
      </c>
      <c r="AC270" s="57">
        <v>0</v>
      </c>
      <c r="AD270" s="113">
        <v>0</v>
      </c>
      <c r="AE270" s="113">
        <v>2015</v>
      </c>
      <c r="AF270" s="113">
        <v>40</v>
      </c>
      <c r="AG270" s="113" t="s">
        <v>1358</v>
      </c>
      <c r="AH270" s="113" t="s">
        <v>1345</v>
      </c>
      <c r="AI270" s="113">
        <v>0</v>
      </c>
      <c r="AJ270" s="113">
        <v>0</v>
      </c>
      <c r="AK270" s="57" t="s">
        <v>237</v>
      </c>
    </row>
    <row r="271" spans="1:37" s="29" customFormat="1" ht="47.25" x14ac:dyDescent="0.25">
      <c r="A271" s="113">
        <f t="shared" si="21"/>
        <v>238</v>
      </c>
      <c r="B271" s="58" t="s">
        <v>686</v>
      </c>
      <c r="C271" s="32">
        <v>0</v>
      </c>
      <c r="D271" s="32">
        <v>0</v>
      </c>
      <c r="E271" s="32">
        <v>0</v>
      </c>
      <c r="F271" s="32">
        <v>0</v>
      </c>
      <c r="G271" s="32">
        <v>0</v>
      </c>
      <c r="H271" s="32">
        <v>0.2399308168</v>
      </c>
      <c r="I271" s="32">
        <v>0</v>
      </c>
      <c r="J271" s="32">
        <v>0</v>
      </c>
      <c r="K271" s="32">
        <v>0</v>
      </c>
      <c r="L271" s="32">
        <v>0.23993206680000001</v>
      </c>
      <c r="M271" s="32">
        <v>0.2399308168</v>
      </c>
      <c r="N271" s="32">
        <v>0</v>
      </c>
      <c r="O271" s="32">
        <v>0</v>
      </c>
      <c r="P271" s="32">
        <v>0</v>
      </c>
      <c r="Q271" s="32">
        <v>0.23993206680000001</v>
      </c>
      <c r="R271" s="32">
        <v>0.20480044</v>
      </c>
      <c r="S271" s="32">
        <v>0</v>
      </c>
      <c r="T271" s="32">
        <v>0.1730357703</v>
      </c>
      <c r="U271" s="32">
        <v>6.7043167599999919E-3</v>
      </c>
      <c r="V271" s="32">
        <v>2.5060352940000006E-2</v>
      </c>
      <c r="W271" s="57"/>
      <c r="X271" s="57"/>
      <c r="Y271" s="57"/>
      <c r="Z271" s="57"/>
      <c r="AA271" s="113">
        <v>0</v>
      </c>
      <c r="AB271" s="113">
        <v>0</v>
      </c>
      <c r="AC271" s="57">
        <v>0</v>
      </c>
      <c r="AD271" s="113">
        <v>0</v>
      </c>
      <c r="AE271" s="113">
        <v>2015</v>
      </c>
      <c r="AF271" s="113">
        <v>40</v>
      </c>
      <c r="AG271" s="113" t="s">
        <v>1403</v>
      </c>
      <c r="AH271" s="113" t="s">
        <v>1404</v>
      </c>
      <c r="AI271" s="113">
        <v>0</v>
      </c>
      <c r="AJ271" s="113">
        <v>0</v>
      </c>
      <c r="AK271" s="57" t="s">
        <v>237</v>
      </c>
    </row>
    <row r="272" spans="1:37" s="29" customFormat="1" ht="267.75" x14ac:dyDescent="0.25">
      <c r="A272" s="113">
        <f t="shared" si="21"/>
        <v>239</v>
      </c>
      <c r="B272" s="58" t="s">
        <v>687</v>
      </c>
      <c r="C272" s="32">
        <v>0</v>
      </c>
      <c r="D272" s="32">
        <v>0</v>
      </c>
      <c r="E272" s="32">
        <v>0</v>
      </c>
      <c r="F272" s="32">
        <v>0</v>
      </c>
      <c r="G272" s="32">
        <v>0</v>
      </c>
      <c r="H272" s="32">
        <v>1.5434614999999998</v>
      </c>
      <c r="I272" s="32">
        <v>0</v>
      </c>
      <c r="J272" s="32">
        <v>0.38586621500000001</v>
      </c>
      <c r="K272" s="32">
        <v>1.0804254019999999</v>
      </c>
      <c r="L272" s="32">
        <v>7.7173243000000058E-2</v>
      </c>
      <c r="M272" s="32">
        <v>1.5434614999999998</v>
      </c>
      <c r="N272" s="32">
        <v>0</v>
      </c>
      <c r="O272" s="32">
        <v>0.38586621500000001</v>
      </c>
      <c r="P272" s="32">
        <v>1.0804254019999999</v>
      </c>
      <c r="Q272" s="32">
        <v>7.7173243000000058E-2</v>
      </c>
      <c r="R272" s="32">
        <v>1.3146343399999998</v>
      </c>
      <c r="S272" s="32">
        <v>0</v>
      </c>
      <c r="T272" s="32">
        <v>1.1461222481999997</v>
      </c>
      <c r="U272" s="32">
        <v>5.1849874399999994E-3</v>
      </c>
      <c r="V272" s="32">
        <v>0.16332710436000003</v>
      </c>
      <c r="W272" s="57"/>
      <c r="X272" s="57"/>
      <c r="Y272" s="57"/>
      <c r="Z272" s="57"/>
      <c r="AA272" s="113">
        <v>0</v>
      </c>
      <c r="AB272" s="113">
        <v>0</v>
      </c>
      <c r="AC272" s="57">
        <v>0</v>
      </c>
      <c r="AD272" s="113">
        <v>0</v>
      </c>
      <c r="AE272" s="113">
        <v>2020</v>
      </c>
      <c r="AF272" s="113">
        <v>33</v>
      </c>
      <c r="AG272" s="113" t="s">
        <v>1405</v>
      </c>
      <c r="AH272" s="113" t="s">
        <v>1406</v>
      </c>
      <c r="AI272" s="113" t="s">
        <v>1407</v>
      </c>
      <c r="AJ272" s="113" t="s">
        <v>1408</v>
      </c>
      <c r="AK272" s="57" t="s">
        <v>237</v>
      </c>
    </row>
    <row r="273" spans="1:37" s="29" customFormat="1" ht="47.25" x14ac:dyDescent="0.25">
      <c r="A273" s="113">
        <f t="shared" si="21"/>
        <v>240</v>
      </c>
      <c r="B273" s="58" t="s">
        <v>688</v>
      </c>
      <c r="C273" s="32">
        <v>0</v>
      </c>
      <c r="D273" s="32">
        <v>0</v>
      </c>
      <c r="E273" s="32">
        <v>0</v>
      </c>
      <c r="F273" s="32">
        <v>0</v>
      </c>
      <c r="G273" s="32">
        <v>0</v>
      </c>
      <c r="H273" s="32">
        <v>0.39139546660000002</v>
      </c>
      <c r="I273" s="32">
        <v>0</v>
      </c>
      <c r="J273" s="32">
        <v>0</v>
      </c>
      <c r="K273" s="32">
        <v>0</v>
      </c>
      <c r="L273" s="32">
        <v>0.39139583659999999</v>
      </c>
      <c r="M273" s="32">
        <v>0.39139546660000002</v>
      </c>
      <c r="N273" s="32">
        <v>0</v>
      </c>
      <c r="O273" s="32">
        <v>0</v>
      </c>
      <c r="P273" s="32">
        <v>0</v>
      </c>
      <c r="Q273" s="32">
        <v>0.39139583659999999</v>
      </c>
      <c r="R273" s="32">
        <v>0.33410193999999999</v>
      </c>
      <c r="S273" s="32">
        <v>0</v>
      </c>
      <c r="T273" s="32">
        <v>0.29150323970000003</v>
      </c>
      <c r="U273" s="32">
        <v>1.31072924E-3</v>
      </c>
      <c r="V273" s="32">
        <v>4.1287971060000012E-2</v>
      </c>
      <c r="W273" s="57"/>
      <c r="X273" s="57"/>
      <c r="Y273" s="57"/>
      <c r="Z273" s="57"/>
      <c r="AA273" s="113">
        <v>0</v>
      </c>
      <c r="AB273" s="113">
        <v>0</v>
      </c>
      <c r="AC273" s="57">
        <v>0</v>
      </c>
      <c r="AD273" s="113">
        <v>0</v>
      </c>
      <c r="AE273" s="113">
        <v>2015</v>
      </c>
      <c r="AF273" s="113">
        <v>40</v>
      </c>
      <c r="AG273" s="113" t="s">
        <v>1403</v>
      </c>
      <c r="AH273" s="113" t="s">
        <v>1404</v>
      </c>
      <c r="AI273" s="113">
        <v>0.6</v>
      </c>
      <c r="AJ273" s="113">
        <v>0</v>
      </c>
      <c r="AK273" s="57" t="s">
        <v>237</v>
      </c>
    </row>
    <row r="274" spans="1:37" s="29" customFormat="1" ht="47.25" x14ac:dyDescent="0.25">
      <c r="A274" s="113">
        <f t="shared" si="21"/>
        <v>241</v>
      </c>
      <c r="B274" s="58" t="s">
        <v>689</v>
      </c>
      <c r="C274" s="32">
        <v>0</v>
      </c>
      <c r="D274" s="32">
        <v>0</v>
      </c>
      <c r="E274" s="32">
        <v>0</v>
      </c>
      <c r="F274" s="32">
        <v>0</v>
      </c>
      <c r="G274" s="32">
        <v>0</v>
      </c>
      <c r="H274" s="32">
        <v>0.27501613540000003</v>
      </c>
      <c r="I274" s="32">
        <v>0</v>
      </c>
      <c r="J274" s="32">
        <v>0</v>
      </c>
      <c r="K274" s="32">
        <v>0</v>
      </c>
      <c r="L274" s="32">
        <v>0.27501347540000004</v>
      </c>
      <c r="M274" s="32">
        <v>0.27501613540000003</v>
      </c>
      <c r="N274" s="32">
        <v>0</v>
      </c>
      <c r="O274" s="32">
        <v>0</v>
      </c>
      <c r="P274" s="32">
        <v>0</v>
      </c>
      <c r="Q274" s="32">
        <v>0.27501347540000004</v>
      </c>
      <c r="R274" s="32">
        <v>0.23509031999999999</v>
      </c>
      <c r="S274" s="32">
        <v>0</v>
      </c>
      <c r="T274" s="32">
        <v>0.20541032419999999</v>
      </c>
      <c r="U274" s="32">
        <v>9.1323064000000005E-4</v>
      </c>
      <c r="V274" s="32">
        <v>2.8766765159999999E-2</v>
      </c>
      <c r="W274" s="57"/>
      <c r="X274" s="57"/>
      <c r="Y274" s="57"/>
      <c r="Z274" s="57"/>
      <c r="AA274" s="113">
        <v>0</v>
      </c>
      <c r="AB274" s="113">
        <v>0</v>
      </c>
      <c r="AC274" s="57">
        <v>0</v>
      </c>
      <c r="AD274" s="113">
        <v>0</v>
      </c>
      <c r="AE274" s="113">
        <v>2015</v>
      </c>
      <c r="AF274" s="113">
        <v>40</v>
      </c>
      <c r="AG274" s="113" t="s">
        <v>1403</v>
      </c>
      <c r="AH274" s="113" t="s">
        <v>1409</v>
      </c>
      <c r="AI274" s="113">
        <v>7.0000000000000001E-3</v>
      </c>
      <c r="AJ274" s="113">
        <v>0</v>
      </c>
      <c r="AK274" s="57" t="s">
        <v>237</v>
      </c>
    </row>
    <row r="275" spans="1:37" s="29" customFormat="1" ht="47.25" x14ac:dyDescent="0.25">
      <c r="A275" s="113">
        <f t="shared" si="21"/>
        <v>242</v>
      </c>
      <c r="B275" s="58" t="s">
        <v>690</v>
      </c>
      <c r="C275" s="32">
        <v>0</v>
      </c>
      <c r="D275" s="32">
        <v>0</v>
      </c>
      <c r="E275" s="32">
        <v>0</v>
      </c>
      <c r="F275" s="32">
        <v>0</v>
      </c>
      <c r="G275" s="32">
        <v>0</v>
      </c>
      <c r="H275" s="32">
        <v>0.28822746259999998</v>
      </c>
      <c r="I275" s="32">
        <v>0</v>
      </c>
      <c r="J275" s="32">
        <v>7.2057499999999997E-2</v>
      </c>
      <c r="K275" s="32">
        <v>0.20176099999999997</v>
      </c>
      <c r="L275" s="32">
        <v>1.4411500000000022E-2</v>
      </c>
      <c r="M275" s="32">
        <v>0.28822746259999998</v>
      </c>
      <c r="N275" s="32">
        <v>0</v>
      </c>
      <c r="O275" s="32">
        <v>7.2057499999999997E-2</v>
      </c>
      <c r="P275" s="32">
        <v>0.20176099999999997</v>
      </c>
      <c r="Q275" s="32">
        <v>1.4411500000000022E-2</v>
      </c>
      <c r="R275" s="32">
        <v>0.24441977000000001</v>
      </c>
      <c r="S275" s="32">
        <v>0</v>
      </c>
      <c r="T275" s="32">
        <v>6.1104942500000002E-2</v>
      </c>
      <c r="U275" s="32">
        <v>0.171093839</v>
      </c>
      <c r="V275" s="32">
        <v>1.2220988500000002E-2</v>
      </c>
      <c r="W275" s="57"/>
      <c r="X275" s="57"/>
      <c r="Y275" s="57"/>
      <c r="Z275" s="57"/>
      <c r="AA275" s="113">
        <v>2015</v>
      </c>
      <c r="AB275" s="113">
        <v>25</v>
      </c>
      <c r="AC275" s="57" t="s">
        <v>1410</v>
      </c>
      <c r="AD275" s="113">
        <v>0.1</v>
      </c>
      <c r="AE275" s="113">
        <v>2015</v>
      </c>
      <c r="AF275" s="113">
        <v>40</v>
      </c>
      <c r="AG275" s="113" t="s">
        <v>1411</v>
      </c>
      <c r="AH275" s="113" t="s">
        <v>1402</v>
      </c>
      <c r="AI275" s="113">
        <v>0</v>
      </c>
      <c r="AJ275" s="113">
        <v>0</v>
      </c>
      <c r="AK275" s="57" t="s">
        <v>237</v>
      </c>
    </row>
    <row r="276" spans="1:37" s="29" customFormat="1" ht="47.25" x14ac:dyDescent="0.25">
      <c r="A276" s="113">
        <f t="shared" si="21"/>
        <v>243</v>
      </c>
      <c r="B276" s="58" t="s">
        <v>691</v>
      </c>
      <c r="C276" s="32">
        <v>0</v>
      </c>
      <c r="D276" s="32">
        <v>0</v>
      </c>
      <c r="E276" s="32">
        <v>0</v>
      </c>
      <c r="F276" s="32">
        <v>0</v>
      </c>
      <c r="G276" s="32">
        <v>0</v>
      </c>
      <c r="H276" s="32">
        <v>0.28821472659999997</v>
      </c>
      <c r="I276" s="32">
        <v>0</v>
      </c>
      <c r="J276" s="32">
        <v>7.2052500000000005E-2</v>
      </c>
      <c r="K276" s="32">
        <v>0.20174700000000001</v>
      </c>
      <c r="L276" s="32">
        <v>1.4410499999999993E-2</v>
      </c>
      <c r="M276" s="32">
        <v>0.28821472659999997</v>
      </c>
      <c r="N276" s="32">
        <v>0</v>
      </c>
      <c r="O276" s="32">
        <v>7.2052500000000005E-2</v>
      </c>
      <c r="P276" s="32">
        <v>0.20174700000000001</v>
      </c>
      <c r="Q276" s="32">
        <v>1.4410499999999993E-2</v>
      </c>
      <c r="R276" s="32">
        <v>0.24440896000000001</v>
      </c>
      <c r="S276" s="32">
        <v>0</v>
      </c>
      <c r="T276" s="32">
        <v>6.1104942500000002E-2</v>
      </c>
      <c r="U276" s="32">
        <v>0.171093839</v>
      </c>
      <c r="V276" s="32">
        <v>1.2220988500000002E-2</v>
      </c>
      <c r="W276" s="57"/>
      <c r="X276" s="57"/>
      <c r="Y276" s="57"/>
      <c r="Z276" s="57"/>
      <c r="AA276" s="113">
        <v>2015</v>
      </c>
      <c r="AB276" s="113">
        <v>25</v>
      </c>
      <c r="AC276" s="57" t="s">
        <v>1410</v>
      </c>
      <c r="AD276" s="113">
        <v>0.1</v>
      </c>
      <c r="AE276" s="113">
        <v>2015</v>
      </c>
      <c r="AF276" s="113">
        <v>40</v>
      </c>
      <c r="AG276" s="113" t="s">
        <v>1411</v>
      </c>
      <c r="AH276" s="113" t="s">
        <v>1402</v>
      </c>
      <c r="AI276" s="113">
        <v>0</v>
      </c>
      <c r="AJ276" s="113">
        <v>0</v>
      </c>
      <c r="AK276" s="57" t="s">
        <v>237</v>
      </c>
    </row>
    <row r="277" spans="1:37" s="29" customFormat="1" ht="47.25" x14ac:dyDescent="0.25">
      <c r="A277" s="113">
        <f t="shared" si="21"/>
        <v>244</v>
      </c>
      <c r="B277" s="58" t="s">
        <v>692</v>
      </c>
      <c r="C277" s="32">
        <v>0</v>
      </c>
      <c r="D277" s="32">
        <v>0</v>
      </c>
      <c r="E277" s="32">
        <v>0</v>
      </c>
      <c r="F277" s="32">
        <v>0</v>
      </c>
      <c r="G277" s="32">
        <v>0</v>
      </c>
      <c r="H277" s="32">
        <v>0.3456311332</v>
      </c>
      <c r="I277" s="32">
        <v>0</v>
      </c>
      <c r="J277" s="32">
        <v>8.6407499999999998E-2</v>
      </c>
      <c r="K277" s="32">
        <v>0.24194099999999999</v>
      </c>
      <c r="L277" s="32">
        <v>1.7281500000000033E-2</v>
      </c>
      <c r="M277" s="32">
        <v>0.3456311332</v>
      </c>
      <c r="N277" s="32">
        <v>0</v>
      </c>
      <c r="O277" s="32">
        <v>8.6407499999999998E-2</v>
      </c>
      <c r="P277" s="32">
        <v>0.24194099999999999</v>
      </c>
      <c r="Q277" s="32">
        <v>1.7281500000000033E-2</v>
      </c>
      <c r="R277" s="32">
        <v>0.29309584</v>
      </c>
      <c r="S277" s="32">
        <v>0</v>
      </c>
      <c r="T277" s="32">
        <v>7.3273959999999999E-2</v>
      </c>
      <c r="U277" s="32">
        <v>0.205167088</v>
      </c>
      <c r="V277" s="32">
        <v>1.4654792E-2</v>
      </c>
      <c r="W277" s="57"/>
      <c r="X277" s="57"/>
      <c r="Y277" s="57"/>
      <c r="Z277" s="57"/>
      <c r="AA277" s="113">
        <v>2015</v>
      </c>
      <c r="AB277" s="113">
        <v>25</v>
      </c>
      <c r="AC277" s="57" t="s">
        <v>1412</v>
      </c>
      <c r="AD277" s="113">
        <v>0.16</v>
      </c>
      <c r="AE277" s="113">
        <v>2015</v>
      </c>
      <c r="AF277" s="113">
        <v>40</v>
      </c>
      <c r="AG277" s="113" t="s">
        <v>1411</v>
      </c>
      <c r="AH277" s="113" t="s">
        <v>1402</v>
      </c>
      <c r="AI277" s="113">
        <v>0</v>
      </c>
      <c r="AJ277" s="113">
        <v>0</v>
      </c>
      <c r="AK277" s="57" t="s">
        <v>237</v>
      </c>
    </row>
    <row r="278" spans="1:37" s="29" customFormat="1" ht="47.25" x14ac:dyDescent="0.25">
      <c r="A278" s="113">
        <f t="shared" si="21"/>
        <v>245</v>
      </c>
      <c r="B278" s="58" t="s">
        <v>693</v>
      </c>
      <c r="C278" s="32">
        <v>0</v>
      </c>
      <c r="D278" s="32">
        <v>0</v>
      </c>
      <c r="E278" s="32">
        <v>0</v>
      </c>
      <c r="F278" s="32">
        <v>0</v>
      </c>
      <c r="G278" s="32">
        <v>0</v>
      </c>
      <c r="H278" s="32">
        <v>0.54575643759999992</v>
      </c>
      <c r="I278" s="32">
        <v>0</v>
      </c>
      <c r="J278" s="32">
        <v>0.13644000000000001</v>
      </c>
      <c r="K278" s="32">
        <v>0.38203199999999998</v>
      </c>
      <c r="L278" s="32">
        <v>2.7288000000000034E-2</v>
      </c>
      <c r="M278" s="32">
        <v>0.54575643759999992</v>
      </c>
      <c r="N278" s="32">
        <v>0</v>
      </c>
      <c r="O278" s="32">
        <v>0.13644000000000001</v>
      </c>
      <c r="P278" s="32">
        <v>0.38203199999999998</v>
      </c>
      <c r="Q278" s="32">
        <v>2.7288000000000034E-2</v>
      </c>
      <c r="R278" s="32">
        <v>0.46386636999999997</v>
      </c>
      <c r="S278" s="32">
        <v>0</v>
      </c>
      <c r="T278" s="32">
        <v>0.11596659250000001</v>
      </c>
      <c r="U278" s="32">
        <v>0.324706459</v>
      </c>
      <c r="V278" s="32">
        <v>2.3193318500000004E-2</v>
      </c>
      <c r="W278" s="57"/>
      <c r="X278" s="57"/>
      <c r="Y278" s="57"/>
      <c r="Z278" s="57"/>
      <c r="AA278" s="113">
        <v>2016</v>
      </c>
      <c r="AB278" s="113">
        <v>25</v>
      </c>
      <c r="AC278" s="57" t="s">
        <v>1412</v>
      </c>
      <c r="AD278" s="113">
        <v>0.16</v>
      </c>
      <c r="AE278" s="113">
        <v>2016</v>
      </c>
      <c r="AF278" s="113">
        <v>40</v>
      </c>
      <c r="AG278" s="113" t="s">
        <v>1411</v>
      </c>
      <c r="AH278" s="113" t="s">
        <v>1402</v>
      </c>
      <c r="AI278" s="113">
        <v>0.68</v>
      </c>
      <c r="AJ278" s="113">
        <v>0</v>
      </c>
      <c r="AK278" s="57" t="s">
        <v>237</v>
      </c>
    </row>
    <row r="279" spans="1:37" s="29" customFormat="1" ht="31.5" x14ac:dyDescent="0.25">
      <c r="A279" s="113">
        <f t="shared" si="21"/>
        <v>246</v>
      </c>
      <c r="B279" s="58" t="s">
        <v>694</v>
      </c>
      <c r="C279" s="32">
        <v>1.5460147081034687</v>
      </c>
      <c r="D279" s="32">
        <v>0.15938259999999999</v>
      </c>
      <c r="E279" s="32">
        <v>1.2491798841476027</v>
      </c>
      <c r="F279" s="32">
        <v>9.8553599999999991E-2</v>
      </c>
      <c r="G279" s="32">
        <v>3.8898623955866046E-2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-1.5460147081034687</v>
      </c>
      <c r="N279" s="32">
        <v>-0.15938259999999999</v>
      </c>
      <c r="O279" s="32">
        <v>-1.2491798841476027</v>
      </c>
      <c r="P279" s="32">
        <v>-9.8553599999999991E-2</v>
      </c>
      <c r="Q279" s="32">
        <v>-3.8898623955866046E-2</v>
      </c>
      <c r="R279" s="32">
        <v>0</v>
      </c>
      <c r="S279" s="32">
        <v>0</v>
      </c>
      <c r="T279" s="32">
        <v>0</v>
      </c>
      <c r="U279" s="32">
        <v>0</v>
      </c>
      <c r="V279" s="32">
        <v>0</v>
      </c>
      <c r="W279" s="57"/>
      <c r="X279" s="57"/>
      <c r="Y279" s="57"/>
      <c r="Z279" s="57"/>
      <c r="AA279" s="113">
        <v>0</v>
      </c>
      <c r="AB279" s="113">
        <v>0</v>
      </c>
      <c r="AC279" s="57">
        <v>0</v>
      </c>
      <c r="AD279" s="113">
        <v>0</v>
      </c>
      <c r="AE279" s="113">
        <v>2015</v>
      </c>
      <c r="AF279" s="113">
        <v>40</v>
      </c>
      <c r="AG279" s="113" t="s">
        <v>1413</v>
      </c>
      <c r="AH279" s="113">
        <v>0</v>
      </c>
      <c r="AI279" s="113">
        <v>6.63</v>
      </c>
      <c r="AJ279" s="113">
        <v>0</v>
      </c>
      <c r="AK279" s="57" t="s">
        <v>237</v>
      </c>
    </row>
    <row r="280" spans="1:37" s="29" customFormat="1" ht="31.5" x14ac:dyDescent="0.25">
      <c r="A280" s="113">
        <f t="shared" si="21"/>
        <v>247</v>
      </c>
      <c r="B280" s="58" t="s">
        <v>695</v>
      </c>
      <c r="C280" s="32">
        <v>0.34568059417741354</v>
      </c>
      <c r="D280" s="32">
        <v>0</v>
      </c>
      <c r="E280" s="32">
        <v>9.4575976458317279E-2</v>
      </c>
      <c r="F280" s="32">
        <v>9.4575976458317279E-2</v>
      </c>
      <c r="G280" s="32">
        <v>0.15652864126077898</v>
      </c>
      <c r="H280" s="32">
        <v>0.41579314000000001</v>
      </c>
      <c r="I280" s="32">
        <v>0</v>
      </c>
      <c r="J280" s="32">
        <v>0</v>
      </c>
      <c r="K280" s="32">
        <v>0</v>
      </c>
      <c r="L280" s="32">
        <v>0.41579661999999995</v>
      </c>
      <c r="M280" s="32">
        <v>7.011254582258647E-2</v>
      </c>
      <c r="N280" s="32">
        <v>0</v>
      </c>
      <c r="O280" s="32">
        <v>-9.4575976458317279E-2</v>
      </c>
      <c r="P280" s="32">
        <v>-9.4575976458317279E-2</v>
      </c>
      <c r="Q280" s="32">
        <v>0.25926797873922097</v>
      </c>
      <c r="R280" s="32">
        <v>0.43288231999999999</v>
      </c>
      <c r="S280" s="32">
        <v>0</v>
      </c>
      <c r="T280" s="32">
        <v>0.40915645940000001</v>
      </c>
      <c r="U280" s="32">
        <v>7.3002648000000008E-4</v>
      </c>
      <c r="V280" s="32">
        <v>2.299583412000001E-2</v>
      </c>
      <c r="W280" s="57"/>
      <c r="X280" s="57"/>
      <c r="Y280" s="57"/>
      <c r="Z280" s="57"/>
      <c r="AA280" s="113">
        <v>0</v>
      </c>
      <c r="AB280" s="113">
        <v>0</v>
      </c>
      <c r="AC280" s="57">
        <v>0</v>
      </c>
      <c r="AD280" s="113">
        <v>0</v>
      </c>
      <c r="AE280" s="113">
        <v>2015</v>
      </c>
      <c r="AF280" s="113">
        <v>40</v>
      </c>
      <c r="AG280" s="113" t="s">
        <v>1414</v>
      </c>
      <c r="AH280" s="113">
        <v>0</v>
      </c>
      <c r="AI280" s="113">
        <v>41.402000000000001</v>
      </c>
      <c r="AJ280" s="113">
        <v>0</v>
      </c>
      <c r="AK280" s="57" t="s">
        <v>237</v>
      </c>
    </row>
    <row r="281" spans="1:37" s="29" customFormat="1" x14ac:dyDescent="0.25">
      <c r="A281" s="113">
        <f t="shared" si="21"/>
        <v>248</v>
      </c>
      <c r="B281" s="58" t="s">
        <v>328</v>
      </c>
      <c r="C281" s="32">
        <v>0</v>
      </c>
      <c r="D281" s="32">
        <v>0</v>
      </c>
      <c r="E281" s="32">
        <v>0</v>
      </c>
      <c r="F281" s="32">
        <v>0</v>
      </c>
      <c r="G281" s="32">
        <v>0</v>
      </c>
      <c r="H281" s="32">
        <v>1.3696954269999999</v>
      </c>
      <c r="I281" s="32">
        <v>0</v>
      </c>
      <c r="J281" s="32">
        <v>0.34242385674999998</v>
      </c>
      <c r="K281" s="32">
        <v>0.95878679889999985</v>
      </c>
      <c r="L281" s="32">
        <v>6.8484771350000001E-2</v>
      </c>
      <c r="M281" s="32">
        <v>1.3696954269999999</v>
      </c>
      <c r="N281" s="32">
        <v>0</v>
      </c>
      <c r="O281" s="32">
        <v>0.34242385674999998</v>
      </c>
      <c r="P281" s="32">
        <v>0.95878679889999985</v>
      </c>
      <c r="Q281" s="32">
        <v>6.8484771350000001E-2</v>
      </c>
      <c r="R281" s="32">
        <v>0</v>
      </c>
      <c r="S281" s="32">
        <v>0</v>
      </c>
      <c r="T281" s="32">
        <v>0</v>
      </c>
      <c r="U281" s="32">
        <v>0</v>
      </c>
      <c r="V281" s="32">
        <v>0</v>
      </c>
      <c r="W281" s="57"/>
      <c r="X281" s="57"/>
      <c r="Y281" s="57"/>
      <c r="Z281" s="57"/>
      <c r="AA281" s="113">
        <v>0</v>
      </c>
      <c r="AB281" s="113">
        <v>0</v>
      </c>
      <c r="AC281" s="57">
        <v>0</v>
      </c>
      <c r="AD281" s="113">
        <v>0</v>
      </c>
      <c r="AE281" s="113">
        <v>2015</v>
      </c>
      <c r="AF281" s="113">
        <v>33</v>
      </c>
      <c r="AG281" s="113" t="s">
        <v>1415</v>
      </c>
      <c r="AH281" s="113">
        <v>0</v>
      </c>
      <c r="AI281" s="113">
        <v>2</v>
      </c>
      <c r="AJ281" s="113">
        <v>0</v>
      </c>
      <c r="AK281" s="57" t="s">
        <v>238</v>
      </c>
    </row>
    <row r="282" spans="1:37" s="29" customFormat="1" x14ac:dyDescent="0.25">
      <c r="A282" s="113">
        <f t="shared" si="21"/>
        <v>249</v>
      </c>
      <c r="B282" s="58" t="s">
        <v>329</v>
      </c>
      <c r="C282" s="32">
        <v>0</v>
      </c>
      <c r="D282" s="32">
        <v>0</v>
      </c>
      <c r="E282" s="32">
        <v>0</v>
      </c>
      <c r="F282" s="32">
        <v>0</v>
      </c>
      <c r="G282" s="32">
        <v>0</v>
      </c>
      <c r="H282" s="32">
        <v>0.69236794200000007</v>
      </c>
      <c r="I282" s="32">
        <v>0</v>
      </c>
      <c r="J282" s="32">
        <v>0.17309198550000002</v>
      </c>
      <c r="K282" s="32">
        <v>0.48465755939999999</v>
      </c>
      <c r="L282" s="32">
        <v>3.4618397100000003E-2</v>
      </c>
      <c r="M282" s="32">
        <v>0.69236794200000007</v>
      </c>
      <c r="N282" s="32">
        <v>0</v>
      </c>
      <c r="O282" s="32">
        <v>0.17309198550000002</v>
      </c>
      <c r="P282" s="32">
        <v>0.48465755939999999</v>
      </c>
      <c r="Q282" s="32">
        <v>3.4618397100000003E-2</v>
      </c>
      <c r="R282" s="32">
        <v>0</v>
      </c>
      <c r="S282" s="32">
        <v>0</v>
      </c>
      <c r="T282" s="32">
        <v>0</v>
      </c>
      <c r="U282" s="32">
        <v>0</v>
      </c>
      <c r="V282" s="32">
        <v>0</v>
      </c>
      <c r="W282" s="57"/>
      <c r="X282" s="57"/>
      <c r="Y282" s="57"/>
      <c r="Z282" s="57"/>
      <c r="AA282" s="113">
        <v>0</v>
      </c>
      <c r="AB282" s="113">
        <v>0</v>
      </c>
      <c r="AC282" s="57">
        <v>0</v>
      </c>
      <c r="AD282" s="113">
        <v>0</v>
      </c>
      <c r="AE282" s="113">
        <v>2015</v>
      </c>
      <c r="AF282" s="113">
        <v>33</v>
      </c>
      <c r="AG282" s="113" t="s">
        <v>1415</v>
      </c>
      <c r="AH282" s="113">
        <v>0</v>
      </c>
      <c r="AI282" s="113">
        <v>4.4000000000000004</v>
      </c>
      <c r="AJ282" s="113">
        <v>0</v>
      </c>
      <c r="AK282" s="57" t="s">
        <v>238</v>
      </c>
    </row>
    <row r="283" spans="1:37" s="29" customFormat="1" ht="31.5" x14ac:dyDescent="0.25">
      <c r="A283" s="113">
        <f t="shared" si="21"/>
        <v>250</v>
      </c>
      <c r="B283" s="58" t="s">
        <v>330</v>
      </c>
      <c r="C283" s="32">
        <v>0</v>
      </c>
      <c r="D283" s="32">
        <v>0</v>
      </c>
      <c r="E283" s="32">
        <v>0</v>
      </c>
      <c r="F283" s="32">
        <v>0</v>
      </c>
      <c r="G283" s="32">
        <v>0</v>
      </c>
      <c r="H283" s="32">
        <v>0.61570386349999995</v>
      </c>
      <c r="I283" s="32">
        <v>0</v>
      </c>
      <c r="J283" s="32">
        <v>0.15392596587499999</v>
      </c>
      <c r="K283" s="32">
        <v>0.43099270444999993</v>
      </c>
      <c r="L283" s="32">
        <v>3.0785193174999999E-2</v>
      </c>
      <c r="M283" s="32">
        <v>0.61570386349999995</v>
      </c>
      <c r="N283" s="32">
        <v>0</v>
      </c>
      <c r="O283" s="32">
        <v>0.15392596587499999</v>
      </c>
      <c r="P283" s="32">
        <v>0.43099270444999993</v>
      </c>
      <c r="Q283" s="32">
        <v>3.0785193174999999E-2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57"/>
      <c r="X283" s="57"/>
      <c r="Y283" s="57"/>
      <c r="Z283" s="57"/>
      <c r="AA283" s="113">
        <v>0</v>
      </c>
      <c r="AB283" s="113">
        <v>0</v>
      </c>
      <c r="AC283" s="57">
        <v>0</v>
      </c>
      <c r="AD283" s="113">
        <v>0</v>
      </c>
      <c r="AE283" s="113">
        <v>2015</v>
      </c>
      <c r="AF283" s="113">
        <v>33</v>
      </c>
      <c r="AG283" s="113" t="s">
        <v>1415</v>
      </c>
      <c r="AH283" s="113">
        <v>0</v>
      </c>
      <c r="AI283" s="113">
        <v>4.5</v>
      </c>
      <c r="AJ283" s="113">
        <v>0</v>
      </c>
      <c r="AK283" s="57" t="s">
        <v>238</v>
      </c>
    </row>
    <row r="284" spans="1:37" s="29" customFormat="1" x14ac:dyDescent="0.25">
      <c r="A284" s="113">
        <f t="shared" si="21"/>
        <v>251</v>
      </c>
      <c r="B284" s="58" t="s">
        <v>331</v>
      </c>
      <c r="C284" s="32">
        <v>0</v>
      </c>
      <c r="D284" s="32">
        <v>0</v>
      </c>
      <c r="E284" s="32">
        <v>0</v>
      </c>
      <c r="F284" s="32">
        <v>0</v>
      </c>
      <c r="G284" s="32">
        <v>0</v>
      </c>
      <c r="H284" s="32">
        <v>1.276653035</v>
      </c>
      <c r="I284" s="32">
        <v>0</v>
      </c>
      <c r="J284" s="32">
        <v>0.31916325875000001</v>
      </c>
      <c r="K284" s="32">
        <v>0.89365712450000001</v>
      </c>
      <c r="L284" s="32">
        <v>6.3832651750000011E-2</v>
      </c>
      <c r="M284" s="32">
        <v>1.276653035</v>
      </c>
      <c r="N284" s="32">
        <v>0</v>
      </c>
      <c r="O284" s="32">
        <v>0.31916325875000001</v>
      </c>
      <c r="P284" s="32">
        <v>0.89365712450000001</v>
      </c>
      <c r="Q284" s="32">
        <v>6.3832651750000011E-2</v>
      </c>
      <c r="R284" s="32">
        <v>0</v>
      </c>
      <c r="S284" s="32">
        <v>0</v>
      </c>
      <c r="T284" s="32">
        <v>0</v>
      </c>
      <c r="U284" s="32">
        <v>0</v>
      </c>
      <c r="V284" s="32">
        <v>0</v>
      </c>
      <c r="W284" s="57"/>
      <c r="X284" s="57"/>
      <c r="Y284" s="57"/>
      <c r="Z284" s="57"/>
      <c r="AA284" s="113">
        <v>0</v>
      </c>
      <c r="AB284" s="113">
        <v>0</v>
      </c>
      <c r="AC284" s="57">
        <v>0</v>
      </c>
      <c r="AD284" s="113">
        <v>0</v>
      </c>
      <c r="AE284" s="113">
        <v>2015</v>
      </c>
      <c r="AF284" s="113">
        <v>33</v>
      </c>
      <c r="AG284" s="113" t="s">
        <v>1415</v>
      </c>
      <c r="AH284" s="113">
        <v>0</v>
      </c>
      <c r="AI284" s="113">
        <v>23.85</v>
      </c>
      <c r="AJ284" s="113">
        <v>0</v>
      </c>
      <c r="AK284" s="57" t="s">
        <v>238</v>
      </c>
    </row>
    <row r="285" spans="1:37" s="29" customFormat="1" x14ac:dyDescent="0.25">
      <c r="A285" s="113">
        <f t="shared" si="21"/>
        <v>252</v>
      </c>
      <c r="B285" s="58" t="s">
        <v>332</v>
      </c>
      <c r="C285" s="32">
        <v>0</v>
      </c>
      <c r="D285" s="32">
        <v>0</v>
      </c>
      <c r="E285" s="32">
        <v>0</v>
      </c>
      <c r="F285" s="32">
        <v>0</v>
      </c>
      <c r="G285" s="32">
        <v>0</v>
      </c>
      <c r="H285" s="32">
        <v>1.3906565595</v>
      </c>
      <c r="I285" s="32">
        <v>0</v>
      </c>
      <c r="J285" s="32">
        <v>0.347664139875</v>
      </c>
      <c r="K285" s="32">
        <v>0.97345959164999996</v>
      </c>
      <c r="L285" s="32">
        <v>6.9532827975000003E-2</v>
      </c>
      <c r="M285" s="32">
        <v>1.3906565595</v>
      </c>
      <c r="N285" s="32">
        <v>0</v>
      </c>
      <c r="O285" s="32">
        <v>0.347664139875</v>
      </c>
      <c r="P285" s="32">
        <v>0.97345959164999996</v>
      </c>
      <c r="Q285" s="32">
        <v>6.9532827975000003E-2</v>
      </c>
      <c r="R285" s="32">
        <v>0</v>
      </c>
      <c r="S285" s="32">
        <v>0</v>
      </c>
      <c r="T285" s="32">
        <v>0</v>
      </c>
      <c r="U285" s="32">
        <v>0</v>
      </c>
      <c r="V285" s="32">
        <v>0</v>
      </c>
      <c r="W285" s="57"/>
      <c r="X285" s="57"/>
      <c r="Y285" s="57"/>
      <c r="Z285" s="57"/>
      <c r="AA285" s="113">
        <v>0</v>
      </c>
      <c r="AB285" s="113">
        <v>0</v>
      </c>
      <c r="AC285" s="57">
        <v>0</v>
      </c>
      <c r="AD285" s="113">
        <v>0</v>
      </c>
      <c r="AE285" s="113">
        <v>2015</v>
      </c>
      <c r="AF285" s="113">
        <v>33</v>
      </c>
      <c r="AG285" s="113" t="s">
        <v>1415</v>
      </c>
      <c r="AH285" s="113">
        <v>0</v>
      </c>
      <c r="AI285" s="113">
        <v>1.6</v>
      </c>
      <c r="AJ285" s="113">
        <v>0</v>
      </c>
      <c r="AK285" s="57" t="s">
        <v>238</v>
      </c>
    </row>
    <row r="286" spans="1:37" s="29" customFormat="1" ht="31.5" x14ac:dyDescent="0.25">
      <c r="A286" s="113">
        <f t="shared" si="21"/>
        <v>253</v>
      </c>
      <c r="B286" s="58" t="s">
        <v>333</v>
      </c>
      <c r="C286" s="32">
        <v>0</v>
      </c>
      <c r="D286" s="32">
        <v>0</v>
      </c>
      <c r="E286" s="32">
        <v>0</v>
      </c>
      <c r="F286" s="32">
        <v>0</v>
      </c>
      <c r="G286" s="32">
        <v>0</v>
      </c>
      <c r="H286" s="32">
        <v>1.2479318370000001</v>
      </c>
      <c r="I286" s="32">
        <v>0</v>
      </c>
      <c r="J286" s="32">
        <v>0.31198295925000002</v>
      </c>
      <c r="K286" s="32">
        <v>0.8735522859</v>
      </c>
      <c r="L286" s="32">
        <v>6.2396591850000009E-2</v>
      </c>
      <c r="M286" s="32">
        <v>1.2479318370000001</v>
      </c>
      <c r="N286" s="32">
        <v>0</v>
      </c>
      <c r="O286" s="32">
        <v>0.31198295925000002</v>
      </c>
      <c r="P286" s="32">
        <v>0.8735522859</v>
      </c>
      <c r="Q286" s="32">
        <v>6.2396591850000009E-2</v>
      </c>
      <c r="R286" s="32">
        <v>0</v>
      </c>
      <c r="S286" s="32">
        <v>0</v>
      </c>
      <c r="T286" s="32">
        <v>0</v>
      </c>
      <c r="U286" s="32">
        <v>0</v>
      </c>
      <c r="V286" s="32">
        <v>0</v>
      </c>
      <c r="W286" s="57"/>
      <c r="X286" s="57"/>
      <c r="Y286" s="57"/>
      <c r="Z286" s="57"/>
      <c r="AA286" s="113">
        <v>0</v>
      </c>
      <c r="AB286" s="113">
        <v>0</v>
      </c>
      <c r="AC286" s="57">
        <v>0</v>
      </c>
      <c r="AD286" s="113">
        <v>0</v>
      </c>
      <c r="AE286" s="113">
        <v>2015</v>
      </c>
      <c r="AF286" s="113">
        <v>33</v>
      </c>
      <c r="AG286" s="113" t="s">
        <v>1415</v>
      </c>
      <c r="AH286" s="113">
        <v>0</v>
      </c>
      <c r="AI286" s="113">
        <v>3</v>
      </c>
      <c r="AJ286" s="113">
        <v>0</v>
      </c>
      <c r="AK286" s="57" t="s">
        <v>238</v>
      </c>
    </row>
    <row r="287" spans="1:37" s="29" customFormat="1" ht="31.5" x14ac:dyDescent="0.25">
      <c r="A287" s="113">
        <f t="shared" si="21"/>
        <v>254</v>
      </c>
      <c r="B287" s="58" t="s">
        <v>334</v>
      </c>
      <c r="C287" s="32">
        <v>0</v>
      </c>
      <c r="D287" s="32">
        <v>0</v>
      </c>
      <c r="E287" s="32">
        <v>0</v>
      </c>
      <c r="F287" s="32">
        <v>0</v>
      </c>
      <c r="G287" s="32">
        <v>0</v>
      </c>
      <c r="H287" s="32">
        <v>1.5798292234999998</v>
      </c>
      <c r="I287" s="32">
        <v>0</v>
      </c>
      <c r="J287" s="32">
        <v>0.39495730587499994</v>
      </c>
      <c r="K287" s="32">
        <v>1.1058804564499998</v>
      </c>
      <c r="L287" s="32">
        <v>7.8991461175E-2</v>
      </c>
      <c r="M287" s="32">
        <v>1.5798292234999998</v>
      </c>
      <c r="N287" s="32">
        <v>0</v>
      </c>
      <c r="O287" s="32">
        <v>0.39495730587499994</v>
      </c>
      <c r="P287" s="32">
        <v>1.1058804564499998</v>
      </c>
      <c r="Q287" s="32">
        <v>7.8991461175E-2</v>
      </c>
      <c r="R287" s="32">
        <v>0</v>
      </c>
      <c r="S287" s="32">
        <v>0</v>
      </c>
      <c r="T287" s="32">
        <v>0</v>
      </c>
      <c r="U287" s="32">
        <v>0</v>
      </c>
      <c r="V287" s="32">
        <v>0</v>
      </c>
      <c r="W287" s="57"/>
      <c r="X287" s="57"/>
      <c r="Y287" s="57"/>
      <c r="Z287" s="57"/>
      <c r="AA287" s="113">
        <v>0</v>
      </c>
      <c r="AB287" s="113">
        <v>0</v>
      </c>
      <c r="AC287" s="57">
        <v>0</v>
      </c>
      <c r="AD287" s="113">
        <v>0</v>
      </c>
      <c r="AE287" s="113">
        <v>2015</v>
      </c>
      <c r="AF287" s="113">
        <v>33</v>
      </c>
      <c r="AG287" s="113" t="s">
        <v>1415</v>
      </c>
      <c r="AH287" s="113">
        <v>0</v>
      </c>
      <c r="AI287" s="113">
        <v>4</v>
      </c>
      <c r="AJ287" s="113">
        <v>0</v>
      </c>
      <c r="AK287" s="57" t="s">
        <v>238</v>
      </c>
    </row>
    <row r="288" spans="1:37" s="29" customFormat="1" x14ac:dyDescent="0.25">
      <c r="A288" s="113">
        <f t="shared" si="21"/>
        <v>255</v>
      </c>
      <c r="B288" s="58" t="s">
        <v>335</v>
      </c>
      <c r="C288" s="32">
        <v>0</v>
      </c>
      <c r="D288" s="32">
        <v>0</v>
      </c>
      <c r="E288" s="32">
        <v>0</v>
      </c>
      <c r="F288" s="32">
        <v>0</v>
      </c>
      <c r="G288" s="32">
        <v>0</v>
      </c>
      <c r="H288" s="32">
        <v>5.2967749985000001</v>
      </c>
      <c r="I288" s="32">
        <v>0</v>
      </c>
      <c r="J288" s="32">
        <v>1.324193749625</v>
      </c>
      <c r="K288" s="32">
        <v>3.7077424989499996</v>
      </c>
      <c r="L288" s="32">
        <v>0.26483874992500001</v>
      </c>
      <c r="M288" s="32">
        <v>5.2967749985000001</v>
      </c>
      <c r="N288" s="32">
        <v>0</v>
      </c>
      <c r="O288" s="32">
        <v>1.324193749625</v>
      </c>
      <c r="P288" s="32">
        <v>3.7077424989499996</v>
      </c>
      <c r="Q288" s="32">
        <v>0.26483874992500001</v>
      </c>
      <c r="R288" s="32">
        <v>0</v>
      </c>
      <c r="S288" s="32">
        <v>0</v>
      </c>
      <c r="T288" s="32">
        <v>0</v>
      </c>
      <c r="U288" s="32">
        <v>0</v>
      </c>
      <c r="V288" s="32">
        <v>0</v>
      </c>
      <c r="W288" s="57"/>
      <c r="X288" s="57"/>
      <c r="Y288" s="57"/>
      <c r="Z288" s="57"/>
      <c r="AA288" s="113">
        <v>0</v>
      </c>
      <c r="AB288" s="113">
        <v>0</v>
      </c>
      <c r="AC288" s="57">
        <v>0</v>
      </c>
      <c r="AD288" s="113">
        <v>0</v>
      </c>
      <c r="AE288" s="113">
        <v>2015</v>
      </c>
      <c r="AF288" s="113">
        <v>33</v>
      </c>
      <c r="AG288" s="113" t="s">
        <v>1415</v>
      </c>
      <c r="AH288" s="113">
        <v>0</v>
      </c>
      <c r="AI288" s="113">
        <v>15.7</v>
      </c>
      <c r="AJ288" s="113">
        <v>0</v>
      </c>
      <c r="AK288" s="57" t="s">
        <v>238</v>
      </c>
    </row>
    <row r="289" spans="1:37" s="29" customFormat="1" ht="31.5" x14ac:dyDescent="0.25">
      <c r="A289" s="113">
        <f t="shared" si="21"/>
        <v>256</v>
      </c>
      <c r="B289" s="58" t="s">
        <v>696</v>
      </c>
      <c r="C289" s="32">
        <v>0</v>
      </c>
      <c r="D289" s="32">
        <v>0</v>
      </c>
      <c r="E289" s="32">
        <v>0</v>
      </c>
      <c r="F289" s="32">
        <v>0</v>
      </c>
      <c r="G289" s="32">
        <v>0</v>
      </c>
      <c r="H289" s="32">
        <v>2.2314905205</v>
      </c>
      <c r="I289" s="32">
        <v>0</v>
      </c>
      <c r="J289" s="32">
        <v>0.55787263012499999</v>
      </c>
      <c r="K289" s="32">
        <v>1.5620433643499998</v>
      </c>
      <c r="L289" s="32">
        <v>0.11157452602500001</v>
      </c>
      <c r="M289" s="32">
        <v>2.2314905205</v>
      </c>
      <c r="N289" s="32">
        <v>0</v>
      </c>
      <c r="O289" s="32">
        <v>0.55787263012499999</v>
      </c>
      <c r="P289" s="32">
        <v>1.5620433643499998</v>
      </c>
      <c r="Q289" s="32">
        <v>0.11157452602500001</v>
      </c>
      <c r="R289" s="32">
        <v>0</v>
      </c>
      <c r="S289" s="32">
        <v>0</v>
      </c>
      <c r="T289" s="32">
        <v>0</v>
      </c>
      <c r="U289" s="32">
        <v>0</v>
      </c>
      <c r="V289" s="32">
        <v>0</v>
      </c>
      <c r="W289" s="57"/>
      <c r="X289" s="57"/>
      <c r="Y289" s="57"/>
      <c r="Z289" s="57"/>
      <c r="AA289" s="113">
        <v>0</v>
      </c>
      <c r="AB289" s="113">
        <v>0</v>
      </c>
      <c r="AC289" s="57">
        <v>0</v>
      </c>
      <c r="AD289" s="113">
        <v>0</v>
      </c>
      <c r="AE289" s="113">
        <v>2015</v>
      </c>
      <c r="AF289" s="113">
        <v>33</v>
      </c>
      <c r="AG289" s="113" t="s">
        <v>1415</v>
      </c>
      <c r="AH289" s="113">
        <v>0</v>
      </c>
      <c r="AI289" s="113">
        <v>6</v>
      </c>
      <c r="AJ289" s="113">
        <v>0</v>
      </c>
      <c r="AK289" s="57" t="s">
        <v>238</v>
      </c>
    </row>
    <row r="290" spans="1:37" s="29" customFormat="1" x14ac:dyDescent="0.25">
      <c r="A290" s="113">
        <f t="shared" si="21"/>
        <v>257</v>
      </c>
      <c r="B290" s="58" t="s">
        <v>337</v>
      </c>
      <c r="C290" s="32">
        <v>0</v>
      </c>
      <c r="D290" s="32">
        <v>0</v>
      </c>
      <c r="E290" s="32">
        <v>0</v>
      </c>
      <c r="F290" s="32">
        <v>0</v>
      </c>
      <c r="G290" s="32">
        <v>0</v>
      </c>
      <c r="H290" s="32">
        <v>0.66508469250000002</v>
      </c>
      <c r="I290" s="32">
        <v>0</v>
      </c>
      <c r="J290" s="32">
        <v>0.166271173125</v>
      </c>
      <c r="K290" s="32">
        <v>0.46555928474999997</v>
      </c>
      <c r="L290" s="32">
        <v>3.3254234625000004E-2</v>
      </c>
      <c r="M290" s="32">
        <v>0.66508469250000002</v>
      </c>
      <c r="N290" s="32">
        <v>0</v>
      </c>
      <c r="O290" s="32">
        <v>0.166271173125</v>
      </c>
      <c r="P290" s="32">
        <v>0.46555928474999997</v>
      </c>
      <c r="Q290" s="32">
        <v>3.3254234625000004E-2</v>
      </c>
      <c r="R290" s="32">
        <v>0</v>
      </c>
      <c r="S290" s="32">
        <v>0</v>
      </c>
      <c r="T290" s="32">
        <v>0</v>
      </c>
      <c r="U290" s="32">
        <v>0</v>
      </c>
      <c r="V290" s="32">
        <v>0</v>
      </c>
      <c r="W290" s="57"/>
      <c r="X290" s="57"/>
      <c r="Y290" s="57"/>
      <c r="Z290" s="57"/>
      <c r="AA290" s="113">
        <v>0</v>
      </c>
      <c r="AB290" s="113">
        <v>0</v>
      </c>
      <c r="AC290" s="57">
        <v>0</v>
      </c>
      <c r="AD290" s="113">
        <v>0</v>
      </c>
      <c r="AE290" s="113">
        <v>2015</v>
      </c>
      <c r="AF290" s="113">
        <v>33</v>
      </c>
      <c r="AG290" s="113" t="s">
        <v>1415</v>
      </c>
      <c r="AH290" s="113">
        <v>0</v>
      </c>
      <c r="AI290" s="113">
        <v>0.52</v>
      </c>
      <c r="AJ290" s="113">
        <v>0</v>
      </c>
      <c r="AK290" s="57" t="s">
        <v>238</v>
      </c>
    </row>
    <row r="291" spans="1:37" s="29" customFormat="1" x14ac:dyDescent="0.25">
      <c r="A291" s="113">
        <f t="shared" si="21"/>
        <v>258</v>
      </c>
      <c r="B291" s="58" t="s">
        <v>338</v>
      </c>
      <c r="C291" s="32">
        <v>0</v>
      </c>
      <c r="D291" s="32">
        <v>0</v>
      </c>
      <c r="E291" s="32">
        <v>0</v>
      </c>
      <c r="F291" s="32">
        <v>0</v>
      </c>
      <c r="G291" s="32">
        <v>0</v>
      </c>
      <c r="H291" s="32">
        <v>1.0267280989999998</v>
      </c>
      <c r="I291" s="32">
        <v>0</v>
      </c>
      <c r="J291" s="32">
        <v>0.25668202474999996</v>
      </c>
      <c r="K291" s="32">
        <v>0.7187096692999998</v>
      </c>
      <c r="L291" s="32">
        <v>5.1336404949999997E-2</v>
      </c>
      <c r="M291" s="32">
        <v>1.0267280989999998</v>
      </c>
      <c r="N291" s="32">
        <v>0</v>
      </c>
      <c r="O291" s="32">
        <v>0.25668202474999996</v>
      </c>
      <c r="P291" s="32">
        <v>0.7187096692999998</v>
      </c>
      <c r="Q291" s="32">
        <v>5.1336404949999997E-2</v>
      </c>
      <c r="R291" s="32">
        <v>0</v>
      </c>
      <c r="S291" s="32">
        <v>0</v>
      </c>
      <c r="T291" s="32">
        <v>0</v>
      </c>
      <c r="U291" s="32">
        <v>0</v>
      </c>
      <c r="V291" s="32">
        <v>0</v>
      </c>
      <c r="W291" s="57"/>
      <c r="X291" s="57"/>
      <c r="Y291" s="57"/>
      <c r="Z291" s="57"/>
      <c r="AA291" s="113">
        <v>0</v>
      </c>
      <c r="AB291" s="113">
        <v>0</v>
      </c>
      <c r="AC291" s="57">
        <v>0</v>
      </c>
      <c r="AD291" s="113">
        <v>0</v>
      </c>
      <c r="AE291" s="113">
        <v>2015</v>
      </c>
      <c r="AF291" s="113">
        <v>33</v>
      </c>
      <c r="AG291" s="113" t="s">
        <v>1415</v>
      </c>
      <c r="AH291" s="113">
        <v>0</v>
      </c>
      <c r="AI291" s="113">
        <v>0.55000000000000004</v>
      </c>
      <c r="AJ291" s="113">
        <v>0</v>
      </c>
      <c r="AK291" s="57" t="s">
        <v>238</v>
      </c>
    </row>
    <row r="292" spans="1:37" s="29" customFormat="1" ht="31.5" x14ac:dyDescent="0.25">
      <c r="A292" s="113">
        <f t="shared" si="21"/>
        <v>259</v>
      </c>
      <c r="B292" s="58" t="s">
        <v>697</v>
      </c>
      <c r="C292" s="32">
        <v>0</v>
      </c>
      <c r="D292" s="32">
        <v>0</v>
      </c>
      <c r="E292" s="32">
        <v>0</v>
      </c>
      <c r="F292" s="32">
        <v>0</v>
      </c>
      <c r="G292" s="32">
        <v>0</v>
      </c>
      <c r="H292" s="32">
        <v>0.82765758450000004</v>
      </c>
      <c r="I292" s="32">
        <v>0</v>
      </c>
      <c r="J292" s="32">
        <v>0.20691439612500001</v>
      </c>
      <c r="K292" s="32">
        <v>0.57936030915000003</v>
      </c>
      <c r="L292" s="32">
        <v>4.1382879225000002E-2</v>
      </c>
      <c r="M292" s="32">
        <v>0.82765758450000004</v>
      </c>
      <c r="N292" s="32">
        <v>0</v>
      </c>
      <c r="O292" s="32">
        <v>0.20691439612500001</v>
      </c>
      <c r="P292" s="32">
        <v>0.57936030915000003</v>
      </c>
      <c r="Q292" s="32">
        <v>4.1382879225000002E-2</v>
      </c>
      <c r="R292" s="32">
        <v>0</v>
      </c>
      <c r="S292" s="32">
        <v>0</v>
      </c>
      <c r="T292" s="32">
        <v>0</v>
      </c>
      <c r="U292" s="32">
        <v>0</v>
      </c>
      <c r="V292" s="32">
        <v>0</v>
      </c>
      <c r="W292" s="57"/>
      <c r="X292" s="57"/>
      <c r="Y292" s="57"/>
      <c r="Z292" s="57"/>
      <c r="AA292" s="113">
        <v>0</v>
      </c>
      <c r="AB292" s="113">
        <v>0</v>
      </c>
      <c r="AC292" s="57">
        <v>0</v>
      </c>
      <c r="AD292" s="113">
        <v>0</v>
      </c>
      <c r="AE292" s="113">
        <v>2015</v>
      </c>
      <c r="AF292" s="113">
        <v>33</v>
      </c>
      <c r="AG292" s="113" t="s">
        <v>1415</v>
      </c>
      <c r="AH292" s="113">
        <v>0</v>
      </c>
      <c r="AI292" s="113">
        <v>4.5999999999999996</v>
      </c>
      <c r="AJ292" s="113">
        <v>0</v>
      </c>
      <c r="AK292" s="57" t="s">
        <v>238</v>
      </c>
    </row>
    <row r="293" spans="1:37" s="29" customFormat="1" x14ac:dyDescent="0.25">
      <c r="A293" s="113">
        <f t="shared" si="21"/>
        <v>260</v>
      </c>
      <c r="B293" s="58" t="s">
        <v>340</v>
      </c>
      <c r="C293" s="32">
        <v>0</v>
      </c>
      <c r="D293" s="32">
        <v>0</v>
      </c>
      <c r="E293" s="32">
        <v>0</v>
      </c>
      <c r="F293" s="32">
        <v>0</v>
      </c>
      <c r="G293" s="32">
        <v>0</v>
      </c>
      <c r="H293" s="32">
        <v>0.72478651150000006</v>
      </c>
      <c r="I293" s="32">
        <v>0</v>
      </c>
      <c r="J293" s="32">
        <v>0.18119662787500002</v>
      </c>
      <c r="K293" s="32">
        <v>0.50735055805000007</v>
      </c>
      <c r="L293" s="32">
        <v>3.6239325575000002E-2</v>
      </c>
      <c r="M293" s="32">
        <v>0.72478651150000006</v>
      </c>
      <c r="N293" s="32">
        <v>0</v>
      </c>
      <c r="O293" s="32">
        <v>0.18119662787500002</v>
      </c>
      <c r="P293" s="32">
        <v>0.50735055805000007</v>
      </c>
      <c r="Q293" s="32">
        <v>3.6239325575000002E-2</v>
      </c>
      <c r="R293" s="32">
        <v>0</v>
      </c>
      <c r="S293" s="32">
        <v>0</v>
      </c>
      <c r="T293" s="32">
        <v>0</v>
      </c>
      <c r="U293" s="32">
        <v>0</v>
      </c>
      <c r="V293" s="32">
        <v>0</v>
      </c>
      <c r="W293" s="57"/>
      <c r="X293" s="57"/>
      <c r="Y293" s="57"/>
      <c r="Z293" s="57"/>
      <c r="AA293" s="113">
        <v>0</v>
      </c>
      <c r="AB293" s="113">
        <v>0</v>
      </c>
      <c r="AC293" s="57">
        <v>0</v>
      </c>
      <c r="AD293" s="113">
        <v>0</v>
      </c>
      <c r="AE293" s="113">
        <v>2015</v>
      </c>
      <c r="AF293" s="113">
        <v>33</v>
      </c>
      <c r="AG293" s="113" t="s">
        <v>1415</v>
      </c>
      <c r="AH293" s="113">
        <v>0</v>
      </c>
      <c r="AI293" s="113">
        <v>4</v>
      </c>
      <c r="AJ293" s="113">
        <v>0</v>
      </c>
      <c r="AK293" s="57" t="s">
        <v>238</v>
      </c>
    </row>
    <row r="294" spans="1:37" s="29" customFormat="1" x14ac:dyDescent="0.25">
      <c r="A294" s="113">
        <f t="shared" si="21"/>
        <v>261</v>
      </c>
      <c r="B294" s="58" t="s">
        <v>341</v>
      </c>
      <c r="C294" s="32">
        <v>0</v>
      </c>
      <c r="D294" s="32">
        <v>0</v>
      </c>
      <c r="E294" s="32">
        <v>0</v>
      </c>
      <c r="F294" s="32">
        <v>0</v>
      </c>
      <c r="G294" s="32">
        <v>0</v>
      </c>
      <c r="H294" s="32">
        <v>2.644567345</v>
      </c>
      <c r="I294" s="32">
        <v>0</v>
      </c>
      <c r="J294" s="32">
        <v>0.66114183625</v>
      </c>
      <c r="K294" s="32">
        <v>1.8511971414999999</v>
      </c>
      <c r="L294" s="32">
        <v>0.13222836725000001</v>
      </c>
      <c r="M294" s="32">
        <v>2.644567345</v>
      </c>
      <c r="N294" s="32">
        <v>0</v>
      </c>
      <c r="O294" s="32">
        <v>0.66114183625</v>
      </c>
      <c r="P294" s="32">
        <v>1.8511971414999999</v>
      </c>
      <c r="Q294" s="32">
        <v>0.13222836725000001</v>
      </c>
      <c r="R294" s="32">
        <v>0</v>
      </c>
      <c r="S294" s="32">
        <v>0</v>
      </c>
      <c r="T294" s="32">
        <v>0</v>
      </c>
      <c r="U294" s="32">
        <v>0</v>
      </c>
      <c r="V294" s="32">
        <v>0</v>
      </c>
      <c r="W294" s="57"/>
      <c r="X294" s="57"/>
      <c r="Y294" s="57"/>
      <c r="Z294" s="57"/>
      <c r="AA294" s="113">
        <v>0</v>
      </c>
      <c r="AB294" s="113">
        <v>0</v>
      </c>
      <c r="AC294" s="57">
        <v>0</v>
      </c>
      <c r="AD294" s="113">
        <v>0</v>
      </c>
      <c r="AE294" s="113">
        <v>2015</v>
      </c>
      <c r="AF294" s="113">
        <v>33</v>
      </c>
      <c r="AG294" s="113" t="s">
        <v>1415</v>
      </c>
      <c r="AH294" s="113">
        <v>0</v>
      </c>
      <c r="AI294" s="113">
        <v>2.8</v>
      </c>
      <c r="AJ294" s="113">
        <v>0</v>
      </c>
      <c r="AK294" s="57" t="s">
        <v>238</v>
      </c>
    </row>
    <row r="295" spans="1:37" s="29" customFormat="1" x14ac:dyDescent="0.25">
      <c r="A295" s="113">
        <f t="shared" si="21"/>
        <v>262</v>
      </c>
      <c r="B295" s="58" t="s">
        <v>342</v>
      </c>
      <c r="C295" s="32">
        <v>0</v>
      </c>
      <c r="D295" s="32">
        <v>0</v>
      </c>
      <c r="E295" s="32">
        <v>0</v>
      </c>
      <c r="F295" s="32">
        <v>0</v>
      </c>
      <c r="G295" s="32">
        <v>0</v>
      </c>
      <c r="H295" s="32">
        <v>1.0956010660000002</v>
      </c>
      <c r="I295" s="32">
        <v>0</v>
      </c>
      <c r="J295" s="32">
        <v>0.27390026650000004</v>
      </c>
      <c r="K295" s="32">
        <v>0.76692074620000006</v>
      </c>
      <c r="L295" s="32">
        <v>5.4780053300000013E-2</v>
      </c>
      <c r="M295" s="32">
        <v>1.0956010660000002</v>
      </c>
      <c r="N295" s="32">
        <v>0</v>
      </c>
      <c r="O295" s="32">
        <v>0.27390026650000004</v>
      </c>
      <c r="P295" s="32">
        <v>0.76692074620000006</v>
      </c>
      <c r="Q295" s="32">
        <v>5.4780053300000013E-2</v>
      </c>
      <c r="R295" s="32">
        <v>0</v>
      </c>
      <c r="S295" s="32">
        <v>0</v>
      </c>
      <c r="T295" s="32">
        <v>0</v>
      </c>
      <c r="U295" s="32">
        <v>0</v>
      </c>
      <c r="V295" s="32">
        <v>0</v>
      </c>
      <c r="W295" s="57"/>
      <c r="X295" s="57"/>
      <c r="Y295" s="57"/>
      <c r="Z295" s="57"/>
      <c r="AA295" s="113">
        <v>0</v>
      </c>
      <c r="AB295" s="113">
        <v>0</v>
      </c>
      <c r="AC295" s="57">
        <v>0</v>
      </c>
      <c r="AD295" s="113">
        <v>0</v>
      </c>
      <c r="AE295" s="113">
        <v>2015</v>
      </c>
      <c r="AF295" s="113">
        <v>33</v>
      </c>
      <c r="AG295" s="113" t="s">
        <v>1415</v>
      </c>
      <c r="AH295" s="113">
        <v>0</v>
      </c>
      <c r="AI295" s="113">
        <v>4</v>
      </c>
      <c r="AJ295" s="113">
        <v>0</v>
      </c>
      <c r="AK295" s="57" t="s">
        <v>238</v>
      </c>
    </row>
    <row r="296" spans="1:37" s="29" customFormat="1" x14ac:dyDescent="0.25">
      <c r="A296" s="113">
        <f t="shared" si="21"/>
        <v>263</v>
      </c>
      <c r="B296" s="58" t="s">
        <v>343</v>
      </c>
      <c r="C296" s="32">
        <v>0</v>
      </c>
      <c r="D296" s="32">
        <v>0</v>
      </c>
      <c r="E296" s="32">
        <v>0</v>
      </c>
      <c r="F296" s="32">
        <v>0</v>
      </c>
      <c r="G296" s="32">
        <v>0</v>
      </c>
      <c r="H296" s="32">
        <v>1.095872462</v>
      </c>
      <c r="I296" s="32">
        <v>0</v>
      </c>
      <c r="J296" s="32">
        <v>0.2739681155</v>
      </c>
      <c r="K296" s="32">
        <v>0.76711072339999997</v>
      </c>
      <c r="L296" s="32">
        <v>5.4793623100000001E-2</v>
      </c>
      <c r="M296" s="32">
        <v>1.095872462</v>
      </c>
      <c r="N296" s="32">
        <v>0</v>
      </c>
      <c r="O296" s="32">
        <v>0.2739681155</v>
      </c>
      <c r="P296" s="32">
        <v>0.76711072339999997</v>
      </c>
      <c r="Q296" s="32">
        <v>5.4793623100000001E-2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57"/>
      <c r="X296" s="57"/>
      <c r="Y296" s="57"/>
      <c r="Z296" s="57"/>
      <c r="AA296" s="113">
        <v>0</v>
      </c>
      <c r="AB296" s="113">
        <v>0</v>
      </c>
      <c r="AC296" s="57">
        <v>0</v>
      </c>
      <c r="AD296" s="113">
        <v>0</v>
      </c>
      <c r="AE296" s="113">
        <v>2015</v>
      </c>
      <c r="AF296" s="113">
        <v>33</v>
      </c>
      <c r="AG296" s="113" t="s">
        <v>1415</v>
      </c>
      <c r="AH296" s="113">
        <v>0</v>
      </c>
      <c r="AI296" s="113">
        <v>4</v>
      </c>
      <c r="AJ296" s="113">
        <v>0</v>
      </c>
      <c r="AK296" s="57" t="s">
        <v>238</v>
      </c>
    </row>
    <row r="297" spans="1:37" s="29" customFormat="1" x14ac:dyDescent="0.25">
      <c r="A297" s="113">
        <f t="shared" si="21"/>
        <v>264</v>
      </c>
      <c r="B297" s="58" t="s">
        <v>698</v>
      </c>
      <c r="C297" s="32">
        <v>0</v>
      </c>
      <c r="D297" s="32">
        <v>0</v>
      </c>
      <c r="E297" s="32">
        <v>0</v>
      </c>
      <c r="F297" s="32">
        <v>0</v>
      </c>
      <c r="G297" s="32">
        <v>0</v>
      </c>
      <c r="H297" s="32">
        <v>0.42370827999999994</v>
      </c>
      <c r="I297" s="32">
        <v>0.40999999999999992</v>
      </c>
      <c r="J297" s="32">
        <v>0</v>
      </c>
      <c r="K297" s="32">
        <v>0</v>
      </c>
      <c r="L297" s="32">
        <v>1.370828E-2</v>
      </c>
      <c r="M297" s="32">
        <v>0.42370827999999994</v>
      </c>
      <c r="N297" s="32">
        <v>0.40999999999999992</v>
      </c>
      <c r="O297" s="32">
        <v>0</v>
      </c>
      <c r="P297" s="32">
        <v>0</v>
      </c>
      <c r="Q297" s="32">
        <v>1.370828E-2</v>
      </c>
      <c r="R297" s="32">
        <v>4.6474244200000001</v>
      </c>
      <c r="S297" s="32">
        <v>0.41</v>
      </c>
      <c r="T297" s="32">
        <v>4.2251812700000002</v>
      </c>
      <c r="U297" s="32">
        <v>0</v>
      </c>
      <c r="V297" s="32">
        <v>1.224315E-2</v>
      </c>
      <c r="W297" s="57"/>
      <c r="X297" s="57"/>
      <c r="Y297" s="57"/>
      <c r="Z297" s="57"/>
      <c r="AA297" s="113">
        <v>0</v>
      </c>
      <c r="AB297" s="113">
        <v>0</v>
      </c>
      <c r="AC297" s="57">
        <v>0</v>
      </c>
      <c r="AD297" s="113">
        <v>0</v>
      </c>
      <c r="AE297" s="113">
        <v>2018</v>
      </c>
      <c r="AF297" s="113">
        <v>40</v>
      </c>
      <c r="AG297" s="113" t="s">
        <v>1416</v>
      </c>
      <c r="AH297" s="113" t="s">
        <v>1417</v>
      </c>
      <c r="AI297" s="113">
        <v>4</v>
      </c>
      <c r="AJ297" s="113">
        <v>0</v>
      </c>
      <c r="AK297" s="57" t="s">
        <v>239</v>
      </c>
    </row>
    <row r="298" spans="1:37" s="29" customFormat="1" x14ac:dyDescent="0.25">
      <c r="A298" s="113">
        <f t="shared" si="21"/>
        <v>265</v>
      </c>
      <c r="B298" s="58" t="s">
        <v>699</v>
      </c>
      <c r="C298" s="32">
        <v>1.6448019999999999</v>
      </c>
      <c r="D298" s="32">
        <v>0</v>
      </c>
      <c r="E298" s="32">
        <v>0.26675760386814429</v>
      </c>
      <c r="F298" s="32">
        <v>0.12803499613185546</v>
      </c>
      <c r="G298" s="32">
        <v>1.2500094000000002</v>
      </c>
      <c r="H298" s="32">
        <v>0.16699999999999998</v>
      </c>
      <c r="I298" s="32">
        <v>0</v>
      </c>
      <c r="J298" s="32">
        <v>3.3965003868144529E-2</v>
      </c>
      <c r="K298" s="32">
        <v>0.12803499613185546</v>
      </c>
      <c r="L298" s="32">
        <v>5.0000000000000001E-3</v>
      </c>
      <c r="M298" s="32">
        <v>-1.4778019999999998</v>
      </c>
      <c r="N298" s="32">
        <v>0</v>
      </c>
      <c r="O298" s="32">
        <v>-0.23279259999999977</v>
      </c>
      <c r="P298" s="32">
        <v>0</v>
      </c>
      <c r="Q298" s="32">
        <v>-1.2450094000000003</v>
      </c>
      <c r="R298" s="32">
        <v>2.20349014</v>
      </c>
      <c r="S298" s="32">
        <v>0.32600000000000001</v>
      </c>
      <c r="T298" s="32">
        <v>1.86775534</v>
      </c>
      <c r="U298" s="32">
        <v>0</v>
      </c>
      <c r="V298" s="32">
        <v>9.7348000000000001E-3</v>
      </c>
      <c r="W298" s="57"/>
      <c r="X298" s="57"/>
      <c r="Y298" s="57"/>
      <c r="Z298" s="57"/>
      <c r="AA298" s="113">
        <v>0</v>
      </c>
      <c r="AB298" s="113">
        <v>0</v>
      </c>
      <c r="AC298" s="57">
        <v>0</v>
      </c>
      <c r="AD298" s="113">
        <v>0</v>
      </c>
      <c r="AE298" s="113">
        <v>2016</v>
      </c>
      <c r="AF298" s="113">
        <v>40</v>
      </c>
      <c r="AG298" s="113" t="s">
        <v>1416</v>
      </c>
      <c r="AH298" s="113" t="s">
        <v>1417</v>
      </c>
      <c r="AI298" s="113">
        <v>2.5</v>
      </c>
      <c r="AJ298" s="113">
        <v>0</v>
      </c>
      <c r="AK298" s="57" t="s">
        <v>239</v>
      </c>
    </row>
    <row r="299" spans="1:37" s="29" customFormat="1" x14ac:dyDescent="0.25">
      <c r="A299" s="113">
        <f t="shared" si="21"/>
        <v>266</v>
      </c>
      <c r="B299" s="58" t="s">
        <v>427</v>
      </c>
      <c r="C299" s="32">
        <v>1.49003298786645</v>
      </c>
      <c r="D299" s="32">
        <v>0</v>
      </c>
      <c r="E299" s="32">
        <v>0.11198859173459441</v>
      </c>
      <c r="F299" s="32">
        <v>0.12803499613185546</v>
      </c>
      <c r="G299" s="32">
        <v>1.2500094000000002</v>
      </c>
      <c r="H299" s="32">
        <v>1.015548E-2</v>
      </c>
      <c r="I299" s="32">
        <v>0</v>
      </c>
      <c r="J299" s="32">
        <v>0</v>
      </c>
      <c r="K299" s="32">
        <v>0</v>
      </c>
      <c r="L299" s="32">
        <v>1.015548E-2</v>
      </c>
      <c r="M299" s="32">
        <v>-1.4798775078664499</v>
      </c>
      <c r="N299" s="32">
        <v>0</v>
      </c>
      <c r="O299" s="32">
        <v>-0.11198859173459441</v>
      </c>
      <c r="P299" s="32">
        <v>-0.12803499613185546</v>
      </c>
      <c r="Q299" s="32">
        <v>-1.2398539200000001</v>
      </c>
      <c r="R299" s="32">
        <v>2.5247998100000002</v>
      </c>
      <c r="S299" s="32">
        <v>0</v>
      </c>
      <c r="T299" s="32">
        <v>2.5146443300000003</v>
      </c>
      <c r="U299" s="32">
        <v>0</v>
      </c>
      <c r="V299" s="32">
        <v>1.015548E-2</v>
      </c>
      <c r="W299" s="57"/>
      <c r="X299" s="57"/>
      <c r="Y299" s="57"/>
      <c r="Z299" s="57"/>
      <c r="AA299" s="113">
        <v>0</v>
      </c>
      <c r="AB299" s="113">
        <v>0</v>
      </c>
      <c r="AC299" s="57">
        <v>0</v>
      </c>
      <c r="AD299" s="113">
        <v>0</v>
      </c>
      <c r="AE299" s="113">
        <v>1967</v>
      </c>
      <c r="AF299" s="113">
        <v>20</v>
      </c>
      <c r="AG299" s="113" t="s">
        <v>1418</v>
      </c>
      <c r="AH299" s="113" t="s">
        <v>1419</v>
      </c>
      <c r="AI299" s="113">
        <v>2.5</v>
      </c>
      <c r="AJ299" s="113">
        <v>0</v>
      </c>
      <c r="AK299" s="57" t="s">
        <v>239</v>
      </c>
    </row>
    <row r="300" spans="1:37" s="29" customFormat="1" ht="31.5" x14ac:dyDescent="0.25">
      <c r="A300" s="113">
        <f t="shared" si="21"/>
        <v>267</v>
      </c>
      <c r="B300" s="58" t="s">
        <v>700</v>
      </c>
      <c r="C300" s="32">
        <v>2.0160653760000002</v>
      </c>
      <c r="D300" s="32">
        <v>0</v>
      </c>
      <c r="E300" s="32">
        <v>1.4515670707200001</v>
      </c>
      <c r="F300" s="32">
        <v>0</v>
      </c>
      <c r="G300" s="32">
        <v>0.56449830528000011</v>
      </c>
      <c r="H300" s="32">
        <v>0.13813999999999999</v>
      </c>
      <c r="I300" s="32">
        <v>0</v>
      </c>
      <c r="J300" s="32">
        <v>0</v>
      </c>
      <c r="K300" s="32">
        <v>0</v>
      </c>
      <c r="L300" s="32">
        <v>0.13813999999999999</v>
      </c>
      <c r="M300" s="32">
        <v>-1.8779253760000003</v>
      </c>
      <c r="N300" s="32">
        <v>0</v>
      </c>
      <c r="O300" s="32">
        <v>-1.4515670707200001</v>
      </c>
      <c r="P300" s="32">
        <v>0</v>
      </c>
      <c r="Q300" s="32">
        <v>-0.42635830528000013</v>
      </c>
      <c r="R300" s="32">
        <v>0.13816848000000001</v>
      </c>
      <c r="S300" s="32">
        <v>0</v>
      </c>
      <c r="T300" s="32">
        <v>0</v>
      </c>
      <c r="U300" s="32">
        <v>0</v>
      </c>
      <c r="V300" s="32">
        <v>0.13816848000000001</v>
      </c>
      <c r="W300" s="57"/>
      <c r="X300" s="57"/>
      <c r="Y300" s="57"/>
      <c r="Z300" s="57"/>
      <c r="AA300" s="113">
        <v>0</v>
      </c>
      <c r="AB300" s="113">
        <v>0</v>
      </c>
      <c r="AC300" s="57">
        <v>0</v>
      </c>
      <c r="AD300" s="113">
        <v>0</v>
      </c>
      <c r="AE300" s="113">
        <v>2015</v>
      </c>
      <c r="AF300" s="113">
        <v>33</v>
      </c>
      <c r="AG300" s="113" t="s">
        <v>1403</v>
      </c>
      <c r="AH300" s="113" t="s">
        <v>1420</v>
      </c>
      <c r="AI300" s="113">
        <v>1.8</v>
      </c>
      <c r="AJ300" s="113">
        <v>0</v>
      </c>
      <c r="AK300" s="57" t="s">
        <v>240</v>
      </c>
    </row>
    <row r="301" spans="1:37" s="29" customFormat="1" ht="31.5" x14ac:dyDescent="0.25">
      <c r="A301" s="113">
        <f t="shared" si="21"/>
        <v>268</v>
      </c>
      <c r="B301" s="58" t="s">
        <v>701</v>
      </c>
      <c r="C301" s="32">
        <v>5.4563514099999999</v>
      </c>
      <c r="D301" s="32">
        <v>0</v>
      </c>
      <c r="E301" s="32">
        <v>1.8551594794000001</v>
      </c>
      <c r="F301" s="32">
        <v>3.2738108459999999</v>
      </c>
      <c r="G301" s="32">
        <v>0.32738108459999982</v>
      </c>
      <c r="H301" s="32">
        <v>5.9539346999999996</v>
      </c>
      <c r="I301" s="32">
        <v>0</v>
      </c>
      <c r="J301" s="32">
        <v>5.6762989256899994</v>
      </c>
      <c r="K301" s="32">
        <v>0</v>
      </c>
      <c r="L301" s="32">
        <v>0.27763577431000003</v>
      </c>
      <c r="M301" s="32">
        <v>0.49758328999999968</v>
      </c>
      <c r="N301" s="32">
        <v>0</v>
      </c>
      <c r="O301" s="32">
        <v>3.8211394462899992</v>
      </c>
      <c r="P301" s="32">
        <v>-3.2738108459999999</v>
      </c>
      <c r="Q301" s="32">
        <v>-4.9745310289999789E-2</v>
      </c>
      <c r="R301" s="32">
        <v>0.21040690000000001</v>
      </c>
      <c r="S301" s="32">
        <v>0</v>
      </c>
      <c r="T301" s="32">
        <v>0</v>
      </c>
      <c r="U301" s="32">
        <v>0</v>
      </c>
      <c r="V301" s="32">
        <v>0.21040690000000001</v>
      </c>
      <c r="W301" s="57"/>
      <c r="X301" s="57"/>
      <c r="Y301" s="57"/>
      <c r="Z301" s="57"/>
      <c r="AA301" s="113">
        <v>0</v>
      </c>
      <c r="AB301" s="113">
        <v>0</v>
      </c>
      <c r="AC301" s="57">
        <v>0</v>
      </c>
      <c r="AD301" s="113">
        <v>0</v>
      </c>
      <c r="AE301" s="113">
        <v>2015</v>
      </c>
      <c r="AF301" s="113">
        <v>33</v>
      </c>
      <c r="AG301" s="113" t="s">
        <v>1421</v>
      </c>
      <c r="AH301" s="113" t="s">
        <v>1276</v>
      </c>
      <c r="AI301" s="113">
        <v>3</v>
      </c>
      <c r="AJ301" s="113">
        <v>0</v>
      </c>
      <c r="AK301" s="57" t="s">
        <v>240</v>
      </c>
    </row>
    <row r="302" spans="1:37" s="29" customFormat="1" ht="31.5" x14ac:dyDescent="0.25">
      <c r="A302" s="113">
        <f t="shared" si="21"/>
        <v>269</v>
      </c>
      <c r="B302" s="58" t="s">
        <v>702</v>
      </c>
      <c r="C302" s="32">
        <v>0</v>
      </c>
      <c r="D302" s="32">
        <v>0</v>
      </c>
      <c r="E302" s="32">
        <v>0</v>
      </c>
      <c r="F302" s="32">
        <v>0</v>
      </c>
      <c r="G302" s="32">
        <v>0</v>
      </c>
      <c r="H302" s="32">
        <v>5.5154751700000011</v>
      </c>
      <c r="I302" s="32">
        <v>0</v>
      </c>
      <c r="J302" s="32">
        <v>5.2378393956900009</v>
      </c>
      <c r="K302" s="32">
        <v>0</v>
      </c>
      <c r="L302" s="32">
        <v>0.27763577431000003</v>
      </c>
      <c r="M302" s="32">
        <v>5.5154751700000011</v>
      </c>
      <c r="N302" s="32">
        <v>0</v>
      </c>
      <c r="O302" s="32">
        <v>5.2378393956900009</v>
      </c>
      <c r="P302" s="32">
        <v>0</v>
      </c>
      <c r="Q302" s="32">
        <v>0.27763577431000003</v>
      </c>
      <c r="R302" s="32">
        <v>0.24008412000000001</v>
      </c>
      <c r="S302" s="32">
        <v>0</v>
      </c>
      <c r="T302" s="32">
        <v>0</v>
      </c>
      <c r="U302" s="32">
        <v>0</v>
      </c>
      <c r="V302" s="32">
        <v>0.24008412000000001</v>
      </c>
      <c r="W302" s="57"/>
      <c r="X302" s="57"/>
      <c r="Y302" s="57"/>
      <c r="Z302" s="57"/>
      <c r="AA302" s="113">
        <v>0</v>
      </c>
      <c r="AB302" s="113">
        <v>0</v>
      </c>
      <c r="AC302" s="57">
        <v>0</v>
      </c>
      <c r="AD302" s="113">
        <v>0</v>
      </c>
      <c r="AE302" s="113">
        <v>2015</v>
      </c>
      <c r="AF302" s="113">
        <v>33</v>
      </c>
      <c r="AG302" s="113" t="s">
        <v>1341</v>
      </c>
      <c r="AH302" s="113" t="s">
        <v>1345</v>
      </c>
      <c r="AI302" s="113">
        <v>8.25</v>
      </c>
      <c r="AJ302" s="113">
        <v>0</v>
      </c>
      <c r="AK302" s="57" t="s">
        <v>240</v>
      </c>
    </row>
    <row r="303" spans="1:37" s="29" customFormat="1" ht="31.5" x14ac:dyDescent="0.25">
      <c r="A303" s="113">
        <f t="shared" si="21"/>
        <v>270</v>
      </c>
      <c r="B303" s="58" t="s">
        <v>703</v>
      </c>
      <c r="C303" s="32">
        <v>1.1741860130001669E-2</v>
      </c>
      <c r="D303" s="32">
        <v>0</v>
      </c>
      <c r="E303" s="32">
        <v>8.4541392936012018E-3</v>
      </c>
      <c r="F303" s="32">
        <v>0</v>
      </c>
      <c r="G303" s="32">
        <v>3.2877208364004672E-3</v>
      </c>
      <c r="H303" s="32">
        <v>0</v>
      </c>
      <c r="I303" s="32">
        <v>0</v>
      </c>
      <c r="J303" s="32">
        <v>0</v>
      </c>
      <c r="K303" s="32">
        <v>0</v>
      </c>
      <c r="L303" s="32">
        <v>0</v>
      </c>
      <c r="M303" s="32">
        <v>-1.1741860130001669E-2</v>
      </c>
      <c r="N303" s="32">
        <v>0</v>
      </c>
      <c r="O303" s="32">
        <v>-8.4541392936012018E-3</v>
      </c>
      <c r="P303" s="32">
        <v>0</v>
      </c>
      <c r="Q303" s="32">
        <v>-3.2877208364004672E-3</v>
      </c>
      <c r="R303" s="32">
        <v>0</v>
      </c>
      <c r="S303" s="32">
        <v>0</v>
      </c>
      <c r="T303" s="32">
        <v>0</v>
      </c>
      <c r="U303" s="32">
        <v>0</v>
      </c>
      <c r="V303" s="32">
        <v>0</v>
      </c>
      <c r="W303" s="57"/>
      <c r="X303" s="57"/>
      <c r="Y303" s="57"/>
      <c r="Z303" s="57"/>
      <c r="AA303" s="113">
        <v>0</v>
      </c>
      <c r="AB303" s="113">
        <v>0</v>
      </c>
      <c r="AC303" s="57">
        <v>0</v>
      </c>
      <c r="AD303" s="113">
        <v>0</v>
      </c>
      <c r="AE303" s="113">
        <v>2014</v>
      </c>
      <c r="AF303" s="113">
        <v>33</v>
      </c>
      <c r="AG303" s="113" t="s">
        <v>1403</v>
      </c>
      <c r="AH303" s="113" t="s">
        <v>1276</v>
      </c>
      <c r="AI303" s="113">
        <v>0.25</v>
      </c>
      <c r="AJ303" s="113">
        <v>0</v>
      </c>
      <c r="AK303" s="57" t="s">
        <v>240</v>
      </c>
    </row>
    <row r="304" spans="1:37" s="29" customFormat="1" ht="31.5" x14ac:dyDescent="0.25">
      <c r="A304" s="113">
        <f t="shared" si="21"/>
        <v>271</v>
      </c>
      <c r="B304" s="58" t="s">
        <v>704</v>
      </c>
      <c r="C304" s="32">
        <v>4.1304660999999999E-2</v>
      </c>
      <c r="D304" s="32">
        <v>0</v>
      </c>
      <c r="E304" s="32">
        <v>2.9739355919999998E-2</v>
      </c>
      <c r="F304" s="32">
        <v>0</v>
      </c>
      <c r="G304" s="32">
        <v>1.1565305080000001E-2</v>
      </c>
      <c r="H304" s="32">
        <v>0</v>
      </c>
      <c r="I304" s="32">
        <v>0</v>
      </c>
      <c r="J304" s="32">
        <v>0</v>
      </c>
      <c r="K304" s="32">
        <v>0</v>
      </c>
      <c r="L304" s="32">
        <v>0</v>
      </c>
      <c r="M304" s="32">
        <v>-4.1304660999999999E-2</v>
      </c>
      <c r="N304" s="32">
        <v>0</v>
      </c>
      <c r="O304" s="32">
        <v>-2.9739355919999998E-2</v>
      </c>
      <c r="P304" s="32">
        <v>0</v>
      </c>
      <c r="Q304" s="32">
        <v>-1.1565305080000001E-2</v>
      </c>
      <c r="R304" s="32">
        <v>0</v>
      </c>
      <c r="S304" s="32">
        <v>0</v>
      </c>
      <c r="T304" s="32">
        <v>0</v>
      </c>
      <c r="U304" s="32">
        <v>0</v>
      </c>
      <c r="V304" s="32">
        <v>0</v>
      </c>
      <c r="W304" s="57"/>
      <c r="X304" s="57"/>
      <c r="Y304" s="57"/>
      <c r="Z304" s="57"/>
      <c r="AA304" s="113">
        <v>0</v>
      </c>
      <c r="AB304" s="113">
        <v>0</v>
      </c>
      <c r="AC304" s="57">
        <v>0</v>
      </c>
      <c r="AD304" s="113">
        <v>0</v>
      </c>
      <c r="AE304" s="113">
        <v>2014</v>
      </c>
      <c r="AF304" s="113">
        <v>33</v>
      </c>
      <c r="AG304" s="113" t="s">
        <v>1403</v>
      </c>
      <c r="AH304" s="113" t="s">
        <v>1276</v>
      </c>
      <c r="AI304" s="113">
        <v>0.7</v>
      </c>
      <c r="AJ304" s="113">
        <v>0</v>
      </c>
      <c r="AK304" s="57" t="s">
        <v>240</v>
      </c>
    </row>
    <row r="305" spans="1:37" s="29" customFormat="1" ht="31.5" x14ac:dyDescent="0.25">
      <c r="A305" s="113">
        <f t="shared" si="21"/>
        <v>272</v>
      </c>
      <c r="B305" s="58" t="s">
        <v>705</v>
      </c>
      <c r="C305" s="32">
        <v>1.3018172999999999E-2</v>
      </c>
      <c r="D305" s="32">
        <v>0</v>
      </c>
      <c r="E305" s="32">
        <v>9.3730845599999998E-3</v>
      </c>
      <c r="F305" s="32">
        <v>0</v>
      </c>
      <c r="G305" s="32">
        <v>3.6450884399999994E-3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-1.3018172999999999E-2</v>
      </c>
      <c r="N305" s="32">
        <v>0</v>
      </c>
      <c r="O305" s="32">
        <v>-9.3730845599999998E-3</v>
      </c>
      <c r="P305" s="32">
        <v>0</v>
      </c>
      <c r="Q305" s="32">
        <v>-3.6450884399999994E-3</v>
      </c>
      <c r="R305" s="32">
        <v>0</v>
      </c>
      <c r="S305" s="32">
        <v>0</v>
      </c>
      <c r="T305" s="32">
        <v>0</v>
      </c>
      <c r="U305" s="32">
        <v>0</v>
      </c>
      <c r="V305" s="32">
        <v>0</v>
      </c>
      <c r="W305" s="57"/>
      <c r="X305" s="57"/>
      <c r="Y305" s="57"/>
      <c r="Z305" s="57"/>
      <c r="AA305" s="113">
        <v>0</v>
      </c>
      <c r="AB305" s="113">
        <v>0</v>
      </c>
      <c r="AC305" s="57">
        <v>0</v>
      </c>
      <c r="AD305" s="113">
        <v>0</v>
      </c>
      <c r="AE305" s="113">
        <v>2014</v>
      </c>
      <c r="AF305" s="113">
        <v>33</v>
      </c>
      <c r="AG305" s="113" t="s">
        <v>1403</v>
      </c>
      <c r="AH305" s="113" t="s">
        <v>1276</v>
      </c>
      <c r="AI305" s="113">
        <v>0.2</v>
      </c>
      <c r="AJ305" s="113">
        <v>0</v>
      </c>
      <c r="AK305" s="57" t="s">
        <v>240</v>
      </c>
    </row>
    <row r="306" spans="1:37" s="29" customFormat="1" x14ac:dyDescent="0.25">
      <c r="A306" s="113">
        <f t="shared" si="21"/>
        <v>273</v>
      </c>
      <c r="B306" s="58" t="s">
        <v>706</v>
      </c>
      <c r="C306" s="32">
        <v>0</v>
      </c>
      <c r="D306" s="32">
        <v>0</v>
      </c>
      <c r="E306" s="32">
        <v>0</v>
      </c>
      <c r="F306" s="32">
        <v>0</v>
      </c>
      <c r="G306" s="32">
        <v>0</v>
      </c>
      <c r="H306" s="32">
        <v>0.36568034999999999</v>
      </c>
      <c r="I306" s="32">
        <v>0</v>
      </c>
      <c r="J306" s="32">
        <v>0</v>
      </c>
      <c r="K306" s="32">
        <v>0</v>
      </c>
      <c r="L306" s="32">
        <v>0.36568034999999999</v>
      </c>
      <c r="M306" s="32">
        <v>0.36568034999999999</v>
      </c>
      <c r="N306" s="32">
        <v>0</v>
      </c>
      <c r="O306" s="32">
        <v>0</v>
      </c>
      <c r="P306" s="32">
        <v>0</v>
      </c>
      <c r="Q306" s="32">
        <v>0.36568034999999999</v>
      </c>
      <c r="R306" s="32">
        <v>0.36568034999999999</v>
      </c>
      <c r="S306" s="32">
        <v>0</v>
      </c>
      <c r="T306" s="32">
        <v>0</v>
      </c>
      <c r="U306" s="32">
        <v>0</v>
      </c>
      <c r="V306" s="32">
        <v>0.36568034999999999</v>
      </c>
      <c r="W306" s="57"/>
      <c r="X306" s="57"/>
      <c r="Y306" s="57"/>
      <c r="Z306" s="57"/>
      <c r="AA306" s="113">
        <v>0</v>
      </c>
      <c r="AB306" s="113">
        <v>0</v>
      </c>
      <c r="AC306" s="57">
        <v>0</v>
      </c>
      <c r="AD306" s="113">
        <v>0</v>
      </c>
      <c r="AE306" s="113">
        <v>2015</v>
      </c>
      <c r="AF306" s="113">
        <v>33</v>
      </c>
      <c r="AG306" s="113" t="s">
        <v>1403</v>
      </c>
      <c r="AH306" s="113" t="s">
        <v>1276</v>
      </c>
      <c r="AI306" s="113">
        <v>12</v>
      </c>
      <c r="AJ306" s="113">
        <v>0</v>
      </c>
      <c r="AK306" s="57" t="s">
        <v>240</v>
      </c>
    </row>
    <row r="307" spans="1:37" s="29" customFormat="1" x14ac:dyDescent="0.25">
      <c r="A307" s="113">
        <f t="shared" si="21"/>
        <v>274</v>
      </c>
      <c r="B307" s="58" t="s">
        <v>707</v>
      </c>
      <c r="C307" s="32">
        <v>0.12183744437000001</v>
      </c>
      <c r="D307" s="32">
        <v>0</v>
      </c>
      <c r="E307" s="32">
        <v>8.7722959946400003E-2</v>
      </c>
      <c r="F307" s="32">
        <v>0</v>
      </c>
      <c r="G307" s="32">
        <v>3.4114484423600003E-2</v>
      </c>
      <c r="H307" s="32">
        <v>0</v>
      </c>
      <c r="I307" s="32">
        <v>0</v>
      </c>
      <c r="J307" s="32">
        <v>0</v>
      </c>
      <c r="K307" s="32">
        <v>0</v>
      </c>
      <c r="L307" s="32">
        <v>0</v>
      </c>
      <c r="M307" s="32">
        <v>-0.12183744437000001</v>
      </c>
      <c r="N307" s="32">
        <v>0</v>
      </c>
      <c r="O307" s="32">
        <v>-8.7722959946400003E-2</v>
      </c>
      <c r="P307" s="32">
        <v>0</v>
      </c>
      <c r="Q307" s="32">
        <v>-3.4114484423600003E-2</v>
      </c>
      <c r="R307" s="32">
        <v>0</v>
      </c>
      <c r="S307" s="32">
        <v>0</v>
      </c>
      <c r="T307" s="32">
        <v>0</v>
      </c>
      <c r="U307" s="32">
        <v>0</v>
      </c>
      <c r="V307" s="32">
        <v>0</v>
      </c>
      <c r="W307" s="57"/>
      <c r="X307" s="57"/>
      <c r="Y307" s="57"/>
      <c r="Z307" s="57"/>
      <c r="AA307" s="113">
        <v>0</v>
      </c>
      <c r="AB307" s="113">
        <v>0</v>
      </c>
      <c r="AC307" s="57">
        <v>0</v>
      </c>
      <c r="AD307" s="113">
        <v>0</v>
      </c>
      <c r="AE307" s="113">
        <v>2014</v>
      </c>
      <c r="AF307" s="113">
        <v>33</v>
      </c>
      <c r="AG307" s="113" t="s">
        <v>1403</v>
      </c>
      <c r="AH307" s="113" t="s">
        <v>1276</v>
      </c>
      <c r="AI307" s="113">
        <v>3.8</v>
      </c>
      <c r="AJ307" s="113">
        <v>0</v>
      </c>
      <c r="AK307" s="57" t="s">
        <v>240</v>
      </c>
    </row>
    <row r="308" spans="1:37" s="29" customFormat="1" ht="31.5" x14ac:dyDescent="0.25">
      <c r="A308" s="113">
        <f t="shared" si="21"/>
        <v>275</v>
      </c>
      <c r="B308" s="58" t="s">
        <v>512</v>
      </c>
      <c r="C308" s="32">
        <v>1.7008555399999998</v>
      </c>
      <c r="D308" s="32">
        <v>0</v>
      </c>
      <c r="E308" s="32">
        <v>1.2246159887999999</v>
      </c>
      <c r="F308" s="32">
        <v>0</v>
      </c>
      <c r="G308" s="32">
        <v>0.47623955119999994</v>
      </c>
      <c r="H308" s="32">
        <v>1.6158127629999999</v>
      </c>
      <c r="I308" s="32">
        <v>0</v>
      </c>
      <c r="J308" s="32">
        <v>1.441403</v>
      </c>
      <c r="K308" s="32">
        <v>0</v>
      </c>
      <c r="L308" s="32">
        <v>0.17440976299999988</v>
      </c>
      <c r="M308" s="32">
        <v>-8.5042776999999958E-2</v>
      </c>
      <c r="N308" s="32">
        <v>0</v>
      </c>
      <c r="O308" s="32">
        <v>0.2167870112000001</v>
      </c>
      <c r="P308" s="32">
        <v>0</v>
      </c>
      <c r="Q308" s="32">
        <v>-0.30182978820000006</v>
      </c>
      <c r="R308" s="32">
        <v>0</v>
      </c>
      <c r="S308" s="32">
        <v>0</v>
      </c>
      <c r="T308" s="32">
        <v>0</v>
      </c>
      <c r="U308" s="32">
        <v>0</v>
      </c>
      <c r="V308" s="32">
        <v>0</v>
      </c>
      <c r="W308" s="57"/>
      <c r="X308" s="57"/>
      <c r="Y308" s="57"/>
      <c r="Z308" s="57"/>
      <c r="AA308" s="113">
        <v>0</v>
      </c>
      <c r="AB308" s="113">
        <v>0</v>
      </c>
      <c r="AC308" s="57">
        <v>0</v>
      </c>
      <c r="AD308" s="113">
        <v>0</v>
      </c>
      <c r="AE308" s="113">
        <v>2014</v>
      </c>
      <c r="AF308" s="113">
        <v>33</v>
      </c>
      <c r="AG308" s="113" t="s">
        <v>1360</v>
      </c>
      <c r="AH308" s="113" t="s">
        <v>1422</v>
      </c>
      <c r="AI308" s="113">
        <v>1.1200000000000001</v>
      </c>
      <c r="AJ308" s="113">
        <v>0</v>
      </c>
      <c r="AK308" s="57" t="s">
        <v>241</v>
      </c>
    </row>
    <row r="309" spans="1:37" s="29" customFormat="1" ht="47.25" x14ac:dyDescent="0.25">
      <c r="A309" s="113">
        <f t="shared" si="21"/>
        <v>276</v>
      </c>
      <c r="B309" s="58" t="s">
        <v>510</v>
      </c>
      <c r="C309" s="32">
        <v>9.2344321999999923E-2</v>
      </c>
      <c r="D309" s="32">
        <v>0</v>
      </c>
      <c r="E309" s="32">
        <v>3.1397069479999977E-2</v>
      </c>
      <c r="F309" s="32">
        <v>5.5406593199999951E-2</v>
      </c>
      <c r="G309" s="32">
        <v>5.5406593199999951E-3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-9.2344321999999923E-2</v>
      </c>
      <c r="N309" s="32">
        <v>0</v>
      </c>
      <c r="O309" s="32">
        <v>-3.1397069479999977E-2</v>
      </c>
      <c r="P309" s="32">
        <v>-5.5406593199999951E-2</v>
      </c>
      <c r="Q309" s="32">
        <v>-5.5406593199999951E-3</v>
      </c>
      <c r="R309" s="32">
        <v>0</v>
      </c>
      <c r="S309" s="32">
        <v>0</v>
      </c>
      <c r="T309" s="32">
        <v>0</v>
      </c>
      <c r="U309" s="32">
        <v>0</v>
      </c>
      <c r="V309" s="32">
        <v>0</v>
      </c>
      <c r="W309" s="57"/>
      <c r="X309" s="57"/>
      <c r="Y309" s="57"/>
      <c r="Z309" s="57"/>
      <c r="AA309" s="113">
        <v>0</v>
      </c>
      <c r="AB309" s="113">
        <v>0</v>
      </c>
      <c r="AC309" s="57">
        <v>0</v>
      </c>
      <c r="AD309" s="113">
        <v>0</v>
      </c>
      <c r="AE309" s="113">
        <v>2014</v>
      </c>
      <c r="AF309" s="113">
        <v>33</v>
      </c>
      <c r="AG309" s="113" t="s">
        <v>1360</v>
      </c>
      <c r="AH309" s="113" t="s">
        <v>1423</v>
      </c>
      <c r="AI309" s="113">
        <v>1.7</v>
      </c>
      <c r="AJ309" s="113">
        <v>0</v>
      </c>
      <c r="AK309" s="57" t="s">
        <v>241</v>
      </c>
    </row>
    <row r="310" spans="1:37" s="29" customFormat="1" ht="47.25" x14ac:dyDescent="0.25">
      <c r="A310" s="113">
        <f t="shared" si="21"/>
        <v>277</v>
      </c>
      <c r="B310" s="58" t="s">
        <v>509</v>
      </c>
      <c r="C310" s="32">
        <v>8.0054648027499997</v>
      </c>
      <c r="D310" s="32">
        <v>0</v>
      </c>
      <c r="E310" s="32">
        <v>7.6051915626125002</v>
      </c>
      <c r="F310" s="32">
        <v>0</v>
      </c>
      <c r="G310" s="32">
        <v>0.40027324013749999</v>
      </c>
      <c r="H310" s="32">
        <v>10.041476326</v>
      </c>
      <c r="I310" s="32">
        <v>0</v>
      </c>
      <c r="J310" s="32">
        <v>8.7360844036199996</v>
      </c>
      <c r="K310" s="32">
        <v>0.40165905303999999</v>
      </c>
      <c r="L310" s="32">
        <v>0.90373286933999997</v>
      </c>
      <c r="M310" s="32">
        <v>2.03601152325</v>
      </c>
      <c r="N310" s="32">
        <v>0</v>
      </c>
      <c r="O310" s="32">
        <v>1.1308928410074994</v>
      </c>
      <c r="P310" s="32">
        <v>0.40165905303999999</v>
      </c>
      <c r="Q310" s="32">
        <v>0.50345962920249998</v>
      </c>
      <c r="R310" s="32">
        <v>0</v>
      </c>
      <c r="S310" s="32">
        <v>0</v>
      </c>
      <c r="T310" s="32">
        <v>0</v>
      </c>
      <c r="U310" s="32">
        <v>0</v>
      </c>
      <c r="V310" s="32">
        <v>0</v>
      </c>
      <c r="W310" s="57"/>
      <c r="X310" s="57"/>
      <c r="Y310" s="57"/>
      <c r="Z310" s="57"/>
      <c r="AA310" s="113">
        <v>0</v>
      </c>
      <c r="AB310" s="113">
        <v>0</v>
      </c>
      <c r="AC310" s="57">
        <v>0</v>
      </c>
      <c r="AD310" s="113">
        <v>0</v>
      </c>
      <c r="AE310" s="113">
        <v>2008</v>
      </c>
      <c r="AF310" s="113">
        <v>33</v>
      </c>
      <c r="AG310" s="113" t="s">
        <v>1321</v>
      </c>
      <c r="AH310" s="113" t="s">
        <v>1322</v>
      </c>
      <c r="AI310" s="113">
        <v>4.8</v>
      </c>
      <c r="AJ310" s="113">
        <v>0</v>
      </c>
      <c r="AK310" s="57" t="s">
        <v>241</v>
      </c>
    </row>
    <row r="311" spans="1:37" s="29" customFormat="1" ht="31.5" x14ac:dyDescent="0.25">
      <c r="A311" s="113">
        <f t="shared" si="21"/>
        <v>278</v>
      </c>
      <c r="B311" s="58" t="s">
        <v>511</v>
      </c>
      <c r="C311" s="32">
        <v>1.6970262630000001</v>
      </c>
      <c r="D311" s="32">
        <v>0</v>
      </c>
      <c r="E311" s="32">
        <v>0.57698892942000013</v>
      </c>
      <c r="F311" s="32">
        <v>1.0182157578</v>
      </c>
      <c r="G311" s="32">
        <v>0.10182157578000006</v>
      </c>
      <c r="H311" s="32">
        <v>1.61217494985</v>
      </c>
      <c r="I311" s="32">
        <v>0</v>
      </c>
      <c r="J311" s="32">
        <v>1.4025922063695</v>
      </c>
      <c r="K311" s="32">
        <v>6.4486997993999998E-2</v>
      </c>
      <c r="L311" s="32">
        <v>0.14509574548650001</v>
      </c>
      <c r="M311" s="32">
        <v>-8.4851313150000163E-2</v>
      </c>
      <c r="N311" s="32">
        <v>0</v>
      </c>
      <c r="O311" s="32">
        <v>0.82560327694949986</v>
      </c>
      <c r="P311" s="32">
        <v>-0.95372875980599991</v>
      </c>
      <c r="Q311" s="32">
        <v>4.3274169706499943E-2</v>
      </c>
      <c r="R311" s="32">
        <v>0</v>
      </c>
      <c r="S311" s="32">
        <v>0</v>
      </c>
      <c r="T311" s="32">
        <v>0</v>
      </c>
      <c r="U311" s="32">
        <v>0</v>
      </c>
      <c r="V311" s="32">
        <v>0</v>
      </c>
      <c r="W311" s="57"/>
      <c r="X311" s="57"/>
      <c r="Y311" s="57"/>
      <c r="Z311" s="57"/>
      <c r="AA311" s="113">
        <v>0</v>
      </c>
      <c r="AB311" s="113">
        <v>0</v>
      </c>
      <c r="AC311" s="57">
        <v>0</v>
      </c>
      <c r="AD311" s="113">
        <v>0</v>
      </c>
      <c r="AE311" s="113">
        <v>2014</v>
      </c>
      <c r="AF311" s="113">
        <v>33</v>
      </c>
      <c r="AG311" s="113" t="s">
        <v>1360</v>
      </c>
      <c r="AH311" s="113" t="s">
        <v>1423</v>
      </c>
      <c r="AI311" s="113">
        <v>1.7</v>
      </c>
      <c r="AJ311" s="113">
        <v>0</v>
      </c>
      <c r="AK311" s="57" t="s">
        <v>241</v>
      </c>
    </row>
    <row r="312" spans="1:37" s="29" customFormat="1" ht="31.5" x14ac:dyDescent="0.25">
      <c r="A312" s="113">
        <f t="shared" si="21"/>
        <v>279</v>
      </c>
      <c r="B312" s="58" t="s">
        <v>391</v>
      </c>
      <c r="C312" s="32">
        <v>4.2885377532</v>
      </c>
      <c r="D312" s="32">
        <v>0</v>
      </c>
      <c r="E312" s="32">
        <v>1.4581028360880002</v>
      </c>
      <c r="F312" s="32">
        <v>2.5731226519199999</v>
      </c>
      <c r="G312" s="32">
        <v>0.25731226519200012</v>
      </c>
      <c r="H312" s="32">
        <v>7.4749796500000008</v>
      </c>
      <c r="I312" s="32">
        <v>0</v>
      </c>
      <c r="J312" s="32">
        <v>7.1012306675000003</v>
      </c>
      <c r="K312" s="32">
        <v>0</v>
      </c>
      <c r="L312" s="32">
        <v>0.37374898250000005</v>
      </c>
      <c r="M312" s="32">
        <v>3.1864418968000008</v>
      </c>
      <c r="N312" s="32">
        <v>0</v>
      </c>
      <c r="O312" s="32">
        <v>5.6431278314120004</v>
      </c>
      <c r="P312" s="32">
        <v>-2.5731226519199999</v>
      </c>
      <c r="Q312" s="32">
        <v>0.11643671730799993</v>
      </c>
      <c r="R312" s="32">
        <v>0</v>
      </c>
      <c r="S312" s="32">
        <v>0</v>
      </c>
      <c r="T312" s="32">
        <v>0</v>
      </c>
      <c r="U312" s="32">
        <v>0</v>
      </c>
      <c r="V312" s="32">
        <v>0</v>
      </c>
      <c r="W312" s="57"/>
      <c r="X312" s="57"/>
      <c r="Y312" s="57"/>
      <c r="Z312" s="57"/>
      <c r="AA312" s="113">
        <v>2014</v>
      </c>
      <c r="AB312" s="113">
        <v>0</v>
      </c>
      <c r="AC312" s="57">
        <v>0</v>
      </c>
      <c r="AD312" s="113">
        <v>38.097000000000001</v>
      </c>
      <c r="AE312" s="113">
        <v>0</v>
      </c>
      <c r="AF312" s="113">
        <v>0</v>
      </c>
      <c r="AG312" s="113">
        <v>0</v>
      </c>
      <c r="AH312" s="113">
        <v>0</v>
      </c>
      <c r="AI312" s="113">
        <v>3.2</v>
      </c>
      <c r="AJ312" s="113">
        <v>0</v>
      </c>
      <c r="AK312" s="57" t="s">
        <v>388</v>
      </c>
    </row>
    <row r="313" spans="1:37" s="29" customFormat="1" ht="31.5" x14ac:dyDescent="0.25">
      <c r="A313" s="113">
        <f t="shared" si="21"/>
        <v>280</v>
      </c>
      <c r="B313" s="58" t="s">
        <v>394</v>
      </c>
      <c r="C313" s="32">
        <v>0</v>
      </c>
      <c r="D313" s="32">
        <v>0</v>
      </c>
      <c r="E313" s="32">
        <v>0</v>
      </c>
      <c r="F313" s="32">
        <v>0</v>
      </c>
      <c r="G313" s="32">
        <v>0</v>
      </c>
      <c r="H313" s="32">
        <v>0.47078475850000046</v>
      </c>
      <c r="I313" s="32">
        <v>0</v>
      </c>
      <c r="J313" s="32">
        <v>0.44724552057500044</v>
      </c>
      <c r="K313" s="32">
        <v>0</v>
      </c>
      <c r="L313" s="32">
        <v>2.3539237925000026E-2</v>
      </c>
      <c r="M313" s="32">
        <v>0.47078475850000046</v>
      </c>
      <c r="N313" s="32">
        <v>0</v>
      </c>
      <c r="O313" s="32">
        <v>0.44724552057500044</v>
      </c>
      <c r="P313" s="32">
        <v>0</v>
      </c>
      <c r="Q313" s="32">
        <v>2.3539237925000026E-2</v>
      </c>
      <c r="R313" s="32">
        <v>0</v>
      </c>
      <c r="S313" s="32">
        <v>0</v>
      </c>
      <c r="T313" s="32">
        <v>0</v>
      </c>
      <c r="U313" s="32">
        <v>0</v>
      </c>
      <c r="V313" s="32">
        <v>0</v>
      </c>
      <c r="W313" s="57"/>
      <c r="X313" s="57"/>
      <c r="Y313" s="57"/>
      <c r="Z313" s="57"/>
      <c r="AA313" s="113">
        <v>2015</v>
      </c>
      <c r="AB313" s="113">
        <v>0</v>
      </c>
      <c r="AC313" s="57">
        <v>0</v>
      </c>
      <c r="AD313" s="113">
        <v>0</v>
      </c>
      <c r="AE313" s="113">
        <v>0</v>
      </c>
      <c r="AF313" s="113">
        <v>0</v>
      </c>
      <c r="AG313" s="113">
        <v>0</v>
      </c>
      <c r="AH313" s="113">
        <v>0</v>
      </c>
      <c r="AI313" s="113">
        <v>0</v>
      </c>
      <c r="AJ313" s="113">
        <v>0</v>
      </c>
      <c r="AK313" s="57" t="s">
        <v>388</v>
      </c>
    </row>
    <row r="314" spans="1:37" s="29" customFormat="1" ht="47.25" x14ac:dyDescent="0.25">
      <c r="A314" s="113">
        <f t="shared" si="21"/>
        <v>281</v>
      </c>
      <c r="B314" s="58" t="s">
        <v>708</v>
      </c>
      <c r="C314" s="32">
        <v>0.36892823000000002</v>
      </c>
      <c r="D314" s="32">
        <v>0</v>
      </c>
      <c r="E314" s="32">
        <v>0.35048181850000004</v>
      </c>
      <c r="F314" s="32">
        <v>0</v>
      </c>
      <c r="G314" s="32">
        <v>1.8446411500000003E-2</v>
      </c>
      <c r="H314" s="32">
        <v>0.10272923</v>
      </c>
      <c r="I314" s="32">
        <v>0</v>
      </c>
      <c r="J314" s="32">
        <v>0</v>
      </c>
      <c r="K314" s="32">
        <v>0</v>
      </c>
      <c r="L314" s="32">
        <v>0.10272923</v>
      </c>
      <c r="M314" s="32">
        <v>-0.26619900000000002</v>
      </c>
      <c r="N314" s="32">
        <v>0</v>
      </c>
      <c r="O314" s="32">
        <v>-0.35048181850000004</v>
      </c>
      <c r="P314" s="32">
        <v>0</v>
      </c>
      <c r="Q314" s="32">
        <v>8.4282818499999995E-2</v>
      </c>
      <c r="R314" s="32">
        <v>0.18545843000000001</v>
      </c>
      <c r="S314" s="32">
        <v>0</v>
      </c>
      <c r="T314" s="32">
        <v>0.1613488341</v>
      </c>
      <c r="U314" s="32">
        <v>7.4183372000000006E-3</v>
      </c>
      <c r="V314" s="32">
        <v>1.6691258700000003E-2</v>
      </c>
      <c r="W314" s="57"/>
      <c r="X314" s="57"/>
      <c r="Y314" s="57"/>
      <c r="Z314" s="57"/>
      <c r="AA314" s="113">
        <v>0</v>
      </c>
      <c r="AB314" s="113">
        <v>0</v>
      </c>
      <c r="AC314" s="57">
        <v>0</v>
      </c>
      <c r="AD314" s="113">
        <v>0</v>
      </c>
      <c r="AE314" s="113">
        <v>2015</v>
      </c>
      <c r="AF314" s="113">
        <v>40</v>
      </c>
      <c r="AG314" s="113" t="s">
        <v>1424</v>
      </c>
      <c r="AH314" s="113">
        <v>0</v>
      </c>
      <c r="AI314" s="113" t="s">
        <v>1425</v>
      </c>
      <c r="AJ314" s="113">
        <v>0</v>
      </c>
      <c r="AK314" s="57" t="s">
        <v>237</v>
      </c>
    </row>
    <row r="315" spans="1:37" s="29" customFormat="1" ht="63" x14ac:dyDescent="0.25">
      <c r="A315" s="113">
        <f t="shared" si="21"/>
        <v>282</v>
      </c>
      <c r="B315" s="58" t="s">
        <v>709</v>
      </c>
      <c r="C315" s="32">
        <v>0</v>
      </c>
      <c r="D315" s="32">
        <v>0</v>
      </c>
      <c r="E315" s="32">
        <v>0</v>
      </c>
      <c r="F315" s="32">
        <v>0</v>
      </c>
      <c r="G315" s="32">
        <v>0</v>
      </c>
      <c r="H315" s="32">
        <v>1.0238000000000001E-2</v>
      </c>
      <c r="I315" s="32">
        <v>0</v>
      </c>
      <c r="J315" s="32">
        <v>0</v>
      </c>
      <c r="K315" s="32">
        <v>0</v>
      </c>
      <c r="L315" s="32">
        <v>1.0238000000000001E-2</v>
      </c>
      <c r="M315" s="32">
        <v>1.0238000000000001E-2</v>
      </c>
      <c r="N315" s="32">
        <v>0</v>
      </c>
      <c r="O315" s="32">
        <v>0</v>
      </c>
      <c r="P315" s="32">
        <v>0</v>
      </c>
      <c r="Q315" s="32">
        <v>1.0238000000000001E-2</v>
      </c>
      <c r="R315" s="32">
        <v>0</v>
      </c>
      <c r="S315" s="32">
        <v>0</v>
      </c>
      <c r="T315" s="32">
        <v>0</v>
      </c>
      <c r="U315" s="32">
        <v>0</v>
      </c>
      <c r="V315" s="32">
        <v>0</v>
      </c>
      <c r="W315" s="57"/>
      <c r="X315" s="57"/>
      <c r="Y315" s="57"/>
      <c r="Z315" s="57"/>
      <c r="AA315" s="113">
        <v>2020</v>
      </c>
      <c r="AB315" s="113">
        <v>25</v>
      </c>
      <c r="AC315" s="57" t="s">
        <v>1426</v>
      </c>
      <c r="AD315" s="113">
        <v>0.16</v>
      </c>
      <c r="AE315" s="113">
        <v>2020</v>
      </c>
      <c r="AF315" s="113">
        <v>44</v>
      </c>
      <c r="AG315" s="113" t="s">
        <v>1377</v>
      </c>
      <c r="AH315" s="113" t="s">
        <v>1427</v>
      </c>
      <c r="AI315" s="113">
        <v>0.08</v>
      </c>
      <c r="AJ315" s="113">
        <v>0</v>
      </c>
      <c r="AK315" s="57" t="s">
        <v>237</v>
      </c>
    </row>
    <row r="316" spans="1:37" s="29" customFormat="1" ht="47.25" x14ac:dyDescent="0.25">
      <c r="A316" s="113">
        <f t="shared" si="21"/>
        <v>283</v>
      </c>
      <c r="B316" s="58" t="s">
        <v>710</v>
      </c>
      <c r="C316" s="32">
        <v>0</v>
      </c>
      <c r="D316" s="32">
        <v>0</v>
      </c>
      <c r="E316" s="32">
        <v>0</v>
      </c>
      <c r="F316" s="32">
        <v>0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0</v>
      </c>
      <c r="Q316" s="32">
        <v>0</v>
      </c>
      <c r="R316" s="32">
        <v>0</v>
      </c>
      <c r="S316" s="32">
        <v>0</v>
      </c>
      <c r="T316" s="32">
        <v>0</v>
      </c>
      <c r="U316" s="32">
        <v>0</v>
      </c>
      <c r="V316" s="32">
        <v>0</v>
      </c>
      <c r="W316" s="57"/>
      <c r="X316" s="57"/>
      <c r="Y316" s="57"/>
      <c r="Z316" s="57"/>
      <c r="AA316" s="113">
        <v>0</v>
      </c>
      <c r="AB316" s="113">
        <v>0</v>
      </c>
      <c r="AC316" s="57">
        <v>0</v>
      </c>
      <c r="AD316" s="113">
        <v>0</v>
      </c>
      <c r="AE316" s="113">
        <v>2015</v>
      </c>
      <c r="AF316" s="113">
        <v>40</v>
      </c>
      <c r="AG316" s="113" t="s">
        <v>1358</v>
      </c>
      <c r="AH316" s="113" t="s">
        <v>1345</v>
      </c>
      <c r="AI316" s="113">
        <v>0</v>
      </c>
      <c r="AJ316" s="113">
        <v>0</v>
      </c>
      <c r="AK316" s="57" t="s">
        <v>237</v>
      </c>
    </row>
    <row r="317" spans="1:37" s="29" customFormat="1" ht="31.5" x14ac:dyDescent="0.25">
      <c r="A317" s="113">
        <f t="shared" si="21"/>
        <v>284</v>
      </c>
      <c r="B317" s="58" t="s">
        <v>711</v>
      </c>
      <c r="C317" s="32">
        <v>0</v>
      </c>
      <c r="D317" s="32">
        <v>0</v>
      </c>
      <c r="E317" s="32">
        <v>0</v>
      </c>
      <c r="F317" s="32">
        <v>0</v>
      </c>
      <c r="G317" s="32">
        <v>0</v>
      </c>
      <c r="H317" s="32">
        <v>2.2877677114999999</v>
      </c>
      <c r="I317" s="32">
        <v>0</v>
      </c>
      <c r="J317" s="32">
        <v>0</v>
      </c>
      <c r="K317" s="32">
        <v>0</v>
      </c>
      <c r="L317" s="32">
        <v>2.2877677114999999</v>
      </c>
      <c r="M317" s="32">
        <v>2.2877677114999999</v>
      </c>
      <c r="N317" s="32">
        <v>0</v>
      </c>
      <c r="O317" s="32">
        <v>0</v>
      </c>
      <c r="P317" s="32">
        <v>0</v>
      </c>
      <c r="Q317" s="32">
        <v>2.2877677114999999</v>
      </c>
      <c r="R317" s="32">
        <v>1.94454813</v>
      </c>
      <c r="S317" s="32">
        <v>0</v>
      </c>
      <c r="T317" s="32">
        <v>1.6917568731000001</v>
      </c>
      <c r="U317" s="32">
        <v>7.7781925200000004E-2</v>
      </c>
      <c r="V317" s="32">
        <v>0.17500933169999994</v>
      </c>
      <c r="W317" s="57"/>
      <c r="X317" s="57"/>
      <c r="Y317" s="57"/>
      <c r="Z317" s="57"/>
      <c r="AA317" s="113">
        <v>0</v>
      </c>
      <c r="AB317" s="113">
        <v>0</v>
      </c>
      <c r="AC317" s="57">
        <v>0</v>
      </c>
      <c r="AD317" s="113">
        <v>0</v>
      </c>
      <c r="AE317" s="113">
        <v>2015</v>
      </c>
      <c r="AF317" s="113">
        <v>40</v>
      </c>
      <c r="AG317" s="113" t="s">
        <v>1358</v>
      </c>
      <c r="AH317" s="113" t="s">
        <v>1345</v>
      </c>
      <c r="AI317" s="113">
        <v>0</v>
      </c>
      <c r="AJ317" s="113">
        <v>0</v>
      </c>
      <c r="AK317" s="57" t="s">
        <v>237</v>
      </c>
    </row>
    <row r="318" spans="1:37" s="29" customFormat="1" ht="47.25" x14ac:dyDescent="0.25">
      <c r="A318" s="113">
        <f t="shared" si="21"/>
        <v>285</v>
      </c>
      <c r="B318" s="58" t="s">
        <v>712</v>
      </c>
      <c r="C318" s="32">
        <v>0.82628517999999995</v>
      </c>
      <c r="D318" s="32">
        <v>0</v>
      </c>
      <c r="E318" s="32">
        <v>0.78497092099999999</v>
      </c>
      <c r="F318" s="32">
        <v>0</v>
      </c>
      <c r="G318" s="32">
        <v>4.1314258999999999E-2</v>
      </c>
      <c r="H318" s="32">
        <v>0.28833749999999997</v>
      </c>
      <c r="I318" s="32">
        <v>0</v>
      </c>
      <c r="J318" s="32">
        <v>0</v>
      </c>
      <c r="K318" s="32">
        <v>0</v>
      </c>
      <c r="L318" s="32">
        <v>0.28833749999999997</v>
      </c>
      <c r="M318" s="32">
        <v>-0.53794768000000004</v>
      </c>
      <c r="N318" s="32">
        <v>0</v>
      </c>
      <c r="O318" s="32">
        <v>-0.78497092099999999</v>
      </c>
      <c r="P318" s="32">
        <v>0</v>
      </c>
      <c r="Q318" s="32">
        <v>0.24702324099999998</v>
      </c>
      <c r="R318" s="32">
        <v>0.28833750000000002</v>
      </c>
      <c r="S318" s="32">
        <v>0</v>
      </c>
      <c r="T318" s="32">
        <v>0.25085362500000002</v>
      </c>
      <c r="U318" s="32">
        <v>1.15335E-2</v>
      </c>
      <c r="V318" s="32">
        <v>2.5950374999999998E-2</v>
      </c>
      <c r="W318" s="57"/>
      <c r="X318" s="57"/>
      <c r="Y318" s="57"/>
      <c r="Z318" s="57"/>
      <c r="AA318" s="113">
        <v>0</v>
      </c>
      <c r="AB318" s="113">
        <v>0</v>
      </c>
      <c r="AC318" s="57">
        <v>0</v>
      </c>
      <c r="AD318" s="113">
        <v>0</v>
      </c>
      <c r="AE318" s="113">
        <v>2015</v>
      </c>
      <c r="AF318" s="113">
        <v>40</v>
      </c>
      <c r="AG318" s="113" t="s">
        <v>1428</v>
      </c>
      <c r="AH318" s="113" t="s">
        <v>1429</v>
      </c>
      <c r="AI318" s="113">
        <v>2.2599999999999998</v>
      </c>
      <c r="AJ318" s="113">
        <v>0</v>
      </c>
      <c r="AK318" s="57" t="s">
        <v>237</v>
      </c>
    </row>
    <row r="319" spans="1:37" s="29" customFormat="1" ht="47.25" x14ac:dyDescent="0.25">
      <c r="A319" s="113">
        <f t="shared" si="21"/>
        <v>286</v>
      </c>
      <c r="B319" s="58" t="s">
        <v>713</v>
      </c>
      <c r="C319" s="32">
        <v>0.82284661999999997</v>
      </c>
      <c r="D319" s="32">
        <v>0</v>
      </c>
      <c r="E319" s="32">
        <v>0.781704289</v>
      </c>
      <c r="F319" s="32">
        <v>0</v>
      </c>
      <c r="G319" s="32">
        <v>4.1142331000000004E-2</v>
      </c>
      <c r="H319" s="32">
        <v>0.32244519999999999</v>
      </c>
      <c r="I319" s="32">
        <v>0</v>
      </c>
      <c r="J319" s="32">
        <v>0</v>
      </c>
      <c r="K319" s="32">
        <v>0</v>
      </c>
      <c r="L319" s="32">
        <v>0.32244519999999999</v>
      </c>
      <c r="M319" s="32">
        <v>-0.50040141999999999</v>
      </c>
      <c r="N319" s="32">
        <v>0</v>
      </c>
      <c r="O319" s="32">
        <v>-0.781704289</v>
      </c>
      <c r="P319" s="32">
        <v>0</v>
      </c>
      <c r="Q319" s="32">
        <v>0.28130286900000001</v>
      </c>
      <c r="R319" s="32">
        <v>0.41831304000000002</v>
      </c>
      <c r="S319" s="32">
        <v>0</v>
      </c>
      <c r="T319" s="32">
        <v>0.36393234480000003</v>
      </c>
      <c r="U319" s="32">
        <v>1.6732521600000001E-2</v>
      </c>
      <c r="V319" s="32">
        <v>3.7648173599999994E-2</v>
      </c>
      <c r="W319" s="57"/>
      <c r="X319" s="57"/>
      <c r="Y319" s="57"/>
      <c r="Z319" s="57"/>
      <c r="AA319" s="113">
        <v>0</v>
      </c>
      <c r="AB319" s="113">
        <v>0</v>
      </c>
      <c r="AC319" s="57">
        <v>0</v>
      </c>
      <c r="AD319" s="113">
        <v>0</v>
      </c>
      <c r="AE319" s="113">
        <v>2015</v>
      </c>
      <c r="AF319" s="113">
        <v>40</v>
      </c>
      <c r="AG319" s="113" t="s">
        <v>1358</v>
      </c>
      <c r="AH319" s="113">
        <v>0</v>
      </c>
      <c r="AI319" s="113">
        <v>0.52200000000000002</v>
      </c>
      <c r="AJ319" s="113">
        <v>0</v>
      </c>
      <c r="AK319" s="57" t="s">
        <v>237</v>
      </c>
    </row>
    <row r="320" spans="1:37" s="29" customFormat="1" ht="31.5" x14ac:dyDescent="0.25">
      <c r="A320" s="113">
        <f t="shared" si="21"/>
        <v>287</v>
      </c>
      <c r="B320" s="58" t="s">
        <v>714</v>
      </c>
      <c r="C320" s="32">
        <v>1.7392569499999997</v>
      </c>
      <c r="D320" s="32">
        <v>0</v>
      </c>
      <c r="E320" s="32">
        <v>1.6522941024999998</v>
      </c>
      <c r="F320" s="32">
        <v>0</v>
      </c>
      <c r="G320" s="32">
        <v>8.6962847499999996E-2</v>
      </c>
      <c r="H320" s="32">
        <v>0.45538599999999996</v>
      </c>
      <c r="I320" s="32">
        <v>0</v>
      </c>
      <c r="J320" s="32">
        <v>0</v>
      </c>
      <c r="K320" s="32">
        <v>0</v>
      </c>
      <c r="L320" s="32">
        <v>0.45538599999999996</v>
      </c>
      <c r="M320" s="32">
        <v>-1.2838709499999998</v>
      </c>
      <c r="N320" s="32">
        <v>0</v>
      </c>
      <c r="O320" s="32">
        <v>-1.6522941024999998</v>
      </c>
      <c r="P320" s="32">
        <v>0</v>
      </c>
      <c r="Q320" s="32">
        <v>0.36842315249999996</v>
      </c>
      <c r="R320" s="32">
        <v>1.0356948399999999</v>
      </c>
      <c r="S320" s="32">
        <v>0</v>
      </c>
      <c r="T320" s="32">
        <v>0.90105451079999987</v>
      </c>
      <c r="U320" s="32">
        <v>4.1427793599999999E-2</v>
      </c>
      <c r="V320" s="32">
        <v>9.3212535600000021E-2</v>
      </c>
      <c r="W320" s="57"/>
      <c r="X320" s="57"/>
      <c r="Y320" s="57"/>
      <c r="Z320" s="57"/>
      <c r="AA320" s="113">
        <v>0</v>
      </c>
      <c r="AB320" s="113">
        <v>0</v>
      </c>
      <c r="AC320" s="57">
        <v>0</v>
      </c>
      <c r="AD320" s="113">
        <v>0</v>
      </c>
      <c r="AE320" s="113">
        <v>2015</v>
      </c>
      <c r="AF320" s="113">
        <v>40</v>
      </c>
      <c r="AG320" s="113" t="s">
        <v>1430</v>
      </c>
      <c r="AH320" s="113">
        <v>0</v>
      </c>
      <c r="AI320" s="113">
        <v>1.411</v>
      </c>
      <c r="AJ320" s="113">
        <v>0</v>
      </c>
      <c r="AK320" s="57" t="s">
        <v>237</v>
      </c>
    </row>
    <row r="321" spans="1:37" s="29" customFormat="1" ht="31.5" x14ac:dyDescent="0.25">
      <c r="A321" s="113">
        <f t="shared" si="21"/>
        <v>288</v>
      </c>
      <c r="B321" s="58" t="s">
        <v>715</v>
      </c>
      <c r="C321" s="32">
        <v>0.70853087999999997</v>
      </c>
      <c r="D321" s="32">
        <v>0</v>
      </c>
      <c r="E321" s="32">
        <v>0.51014223359999999</v>
      </c>
      <c r="F321" s="32">
        <v>0</v>
      </c>
      <c r="G321" s="32">
        <v>0.19838864639999998</v>
      </c>
      <c r="H321" s="32">
        <v>0</v>
      </c>
      <c r="I321" s="32">
        <v>0</v>
      </c>
      <c r="J321" s="32">
        <v>0</v>
      </c>
      <c r="K321" s="32">
        <v>0</v>
      </c>
      <c r="L321" s="32">
        <v>0</v>
      </c>
      <c r="M321" s="32">
        <v>-0.70853087999999997</v>
      </c>
      <c r="N321" s="32">
        <v>0</v>
      </c>
      <c r="O321" s="32">
        <v>-0.51014223359999999</v>
      </c>
      <c r="P321" s="32">
        <v>0</v>
      </c>
      <c r="Q321" s="32">
        <v>-0.19838864639999998</v>
      </c>
      <c r="R321" s="32">
        <v>0</v>
      </c>
      <c r="S321" s="32">
        <v>0</v>
      </c>
      <c r="T321" s="32">
        <v>0</v>
      </c>
      <c r="U321" s="32">
        <v>0</v>
      </c>
      <c r="V321" s="32">
        <v>0</v>
      </c>
      <c r="W321" s="57"/>
      <c r="X321" s="57"/>
      <c r="Y321" s="57"/>
      <c r="Z321" s="57"/>
      <c r="AA321" s="113">
        <v>0</v>
      </c>
      <c r="AB321" s="113">
        <v>0</v>
      </c>
      <c r="AC321" s="57">
        <v>0</v>
      </c>
      <c r="AD321" s="113">
        <v>0</v>
      </c>
      <c r="AE321" s="113">
        <v>2014</v>
      </c>
      <c r="AF321" s="113">
        <v>40</v>
      </c>
      <c r="AG321" s="113" t="s">
        <v>1431</v>
      </c>
      <c r="AH321" s="113">
        <v>0</v>
      </c>
      <c r="AI321" s="113">
        <v>0.36699999999999999</v>
      </c>
      <c r="AJ321" s="113">
        <v>0</v>
      </c>
      <c r="AK321" s="57" t="s">
        <v>237</v>
      </c>
    </row>
    <row r="322" spans="1:37" s="29" customFormat="1" ht="31.5" x14ac:dyDescent="0.25">
      <c r="A322" s="113">
        <f t="shared" si="21"/>
        <v>289</v>
      </c>
      <c r="B322" s="58" t="s">
        <v>716</v>
      </c>
      <c r="C322" s="32">
        <v>0</v>
      </c>
      <c r="D322" s="32">
        <v>0</v>
      </c>
      <c r="E322" s="32">
        <v>0</v>
      </c>
      <c r="F322" s="32">
        <v>0</v>
      </c>
      <c r="G322" s="32">
        <v>0</v>
      </c>
      <c r="H322" s="32">
        <v>0.19236954000000001</v>
      </c>
      <c r="I322" s="32">
        <v>0</v>
      </c>
      <c r="J322" s="32">
        <v>0</v>
      </c>
      <c r="K322" s="32">
        <v>0</v>
      </c>
      <c r="L322" s="32">
        <v>0.19236954000000001</v>
      </c>
      <c r="M322" s="32">
        <v>0.19236954000000001</v>
      </c>
      <c r="N322" s="32">
        <v>0</v>
      </c>
      <c r="O322" s="32">
        <v>0</v>
      </c>
      <c r="P322" s="32">
        <v>0</v>
      </c>
      <c r="Q322" s="32">
        <v>0.19236954000000001</v>
      </c>
      <c r="R322" s="32">
        <v>0.19236954000000001</v>
      </c>
      <c r="S322" s="32">
        <v>0</v>
      </c>
      <c r="T322" s="32">
        <v>0.16736149980000001</v>
      </c>
      <c r="U322" s="32">
        <v>7.6947816000000006E-3</v>
      </c>
      <c r="V322" s="32">
        <v>1.7313258599999999E-2</v>
      </c>
      <c r="W322" s="57"/>
      <c r="X322" s="57"/>
      <c r="Y322" s="57"/>
      <c r="Z322" s="57"/>
      <c r="AA322" s="113">
        <v>0</v>
      </c>
      <c r="AB322" s="113">
        <v>0</v>
      </c>
      <c r="AC322" s="57">
        <v>0</v>
      </c>
      <c r="AD322" s="113">
        <v>0</v>
      </c>
      <c r="AE322" s="113">
        <v>2015</v>
      </c>
      <c r="AF322" s="113">
        <v>40</v>
      </c>
      <c r="AG322" s="113" t="s">
        <v>1358</v>
      </c>
      <c r="AH322" s="113" t="s">
        <v>1345</v>
      </c>
      <c r="AI322" s="113">
        <v>0</v>
      </c>
      <c r="AJ322" s="113">
        <v>0</v>
      </c>
      <c r="AK322" s="57" t="s">
        <v>237</v>
      </c>
    </row>
    <row r="323" spans="1:37" s="29" customFormat="1" ht="63" x14ac:dyDescent="0.25">
      <c r="A323" s="113">
        <f t="shared" si="21"/>
        <v>290</v>
      </c>
      <c r="B323" s="58" t="s">
        <v>717</v>
      </c>
      <c r="C323" s="32">
        <v>1.1360738800000001</v>
      </c>
      <c r="D323" s="32">
        <v>0</v>
      </c>
      <c r="E323" s="32">
        <v>1.079270186</v>
      </c>
      <c r="F323" s="32">
        <v>0</v>
      </c>
      <c r="G323" s="32">
        <v>5.6803694000000009E-2</v>
      </c>
      <c r="H323" s="32">
        <v>0.45208845620000004</v>
      </c>
      <c r="I323" s="32">
        <v>0</v>
      </c>
      <c r="J323" s="32">
        <v>0</v>
      </c>
      <c r="K323" s="32">
        <v>0</v>
      </c>
      <c r="L323" s="32">
        <v>0.45208845620000004</v>
      </c>
      <c r="M323" s="32">
        <v>-0.68398542380000005</v>
      </c>
      <c r="N323" s="32">
        <v>0</v>
      </c>
      <c r="O323" s="32">
        <v>-1.079270186</v>
      </c>
      <c r="P323" s="32">
        <v>0</v>
      </c>
      <c r="Q323" s="32">
        <v>0.39528476220000003</v>
      </c>
      <c r="R323" s="32">
        <v>0.23908196999999998</v>
      </c>
      <c r="S323" s="32">
        <v>0</v>
      </c>
      <c r="T323" s="32">
        <v>0</v>
      </c>
      <c r="U323" s="32">
        <v>0</v>
      </c>
      <c r="V323" s="32">
        <v>0.23908196999999998</v>
      </c>
      <c r="W323" s="57"/>
      <c r="X323" s="57"/>
      <c r="Y323" s="57"/>
      <c r="Z323" s="57"/>
      <c r="AA323" s="113">
        <v>0</v>
      </c>
      <c r="AB323" s="113">
        <v>0</v>
      </c>
      <c r="AC323" s="57">
        <v>0</v>
      </c>
      <c r="AD323" s="113">
        <v>0</v>
      </c>
      <c r="AE323" s="113">
        <v>2015</v>
      </c>
      <c r="AF323" s="113">
        <v>40</v>
      </c>
      <c r="AG323" s="113" t="s">
        <v>1432</v>
      </c>
      <c r="AH323" s="113">
        <v>0</v>
      </c>
      <c r="AI323" s="113" t="s">
        <v>1433</v>
      </c>
      <c r="AJ323" s="113">
        <v>0</v>
      </c>
      <c r="AK323" s="57" t="s">
        <v>237</v>
      </c>
    </row>
    <row r="324" spans="1:37" s="29" customFormat="1" ht="31.5" x14ac:dyDescent="0.25">
      <c r="A324" s="113">
        <f t="shared" si="21"/>
        <v>291</v>
      </c>
      <c r="B324" s="58" t="s">
        <v>718</v>
      </c>
      <c r="C324" s="32">
        <v>2.1102466400000002</v>
      </c>
      <c r="D324" s="32">
        <v>0</v>
      </c>
      <c r="E324" s="32">
        <v>1.5193775808000001</v>
      </c>
      <c r="F324" s="32">
        <v>0</v>
      </c>
      <c r="G324" s="32">
        <v>0.5908690592000001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-2.1102466400000002</v>
      </c>
      <c r="N324" s="32">
        <v>0</v>
      </c>
      <c r="O324" s="32">
        <v>-1.5193775808000001</v>
      </c>
      <c r="P324" s="32">
        <v>0</v>
      </c>
      <c r="Q324" s="32">
        <v>-0.5908690592000001</v>
      </c>
      <c r="R324" s="32">
        <v>0</v>
      </c>
      <c r="S324" s="32">
        <v>0</v>
      </c>
      <c r="T324" s="32">
        <v>0</v>
      </c>
      <c r="U324" s="32">
        <v>0</v>
      </c>
      <c r="V324" s="32">
        <v>0</v>
      </c>
      <c r="W324" s="57"/>
      <c r="X324" s="57"/>
      <c r="Y324" s="57"/>
      <c r="Z324" s="57"/>
      <c r="AA324" s="113">
        <v>0</v>
      </c>
      <c r="AB324" s="113">
        <v>0</v>
      </c>
      <c r="AC324" s="57">
        <v>0</v>
      </c>
      <c r="AD324" s="113">
        <v>0</v>
      </c>
      <c r="AE324" s="113">
        <v>2014</v>
      </c>
      <c r="AF324" s="113">
        <v>40</v>
      </c>
      <c r="AG324" s="113" t="s">
        <v>1434</v>
      </c>
      <c r="AH324" s="113">
        <v>0</v>
      </c>
      <c r="AI324" s="113">
        <v>1.855</v>
      </c>
      <c r="AJ324" s="113">
        <v>0</v>
      </c>
      <c r="AK324" s="57" t="s">
        <v>237</v>
      </c>
    </row>
    <row r="325" spans="1:37" s="29" customFormat="1" ht="63" x14ac:dyDescent="0.25">
      <c r="A325" s="113">
        <f t="shared" si="21"/>
        <v>292</v>
      </c>
      <c r="B325" s="58" t="s">
        <v>719</v>
      </c>
      <c r="C325" s="32">
        <v>0.82133045000000005</v>
      </c>
      <c r="D325" s="32">
        <v>0</v>
      </c>
      <c r="E325" s="32">
        <v>0.59135792399999998</v>
      </c>
      <c r="F325" s="32">
        <v>0</v>
      </c>
      <c r="G325" s="32">
        <v>0.22997252600000007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-0.82133045000000005</v>
      </c>
      <c r="N325" s="32">
        <v>0</v>
      </c>
      <c r="O325" s="32">
        <v>-0.59135792399999998</v>
      </c>
      <c r="P325" s="32">
        <v>0</v>
      </c>
      <c r="Q325" s="32">
        <v>-0.22997252600000007</v>
      </c>
      <c r="R325" s="32">
        <v>0</v>
      </c>
      <c r="S325" s="32">
        <v>0</v>
      </c>
      <c r="T325" s="32">
        <v>0</v>
      </c>
      <c r="U325" s="32">
        <v>0</v>
      </c>
      <c r="V325" s="32">
        <v>0</v>
      </c>
      <c r="W325" s="57"/>
      <c r="X325" s="57"/>
      <c r="Y325" s="57"/>
      <c r="Z325" s="57"/>
      <c r="AA325" s="113">
        <v>0</v>
      </c>
      <c r="AB325" s="113">
        <v>0</v>
      </c>
      <c r="AC325" s="57">
        <v>0</v>
      </c>
      <c r="AD325" s="113">
        <v>0</v>
      </c>
      <c r="AE325" s="113">
        <v>2014</v>
      </c>
      <c r="AF325" s="113">
        <v>40</v>
      </c>
      <c r="AG325" s="113" t="s">
        <v>1435</v>
      </c>
      <c r="AH325" s="113">
        <v>0</v>
      </c>
      <c r="AI325" s="113">
        <v>1.18</v>
      </c>
      <c r="AJ325" s="113">
        <v>0</v>
      </c>
      <c r="AK325" s="57" t="s">
        <v>237</v>
      </c>
    </row>
    <row r="326" spans="1:37" s="29" customFormat="1" ht="31.5" x14ac:dyDescent="0.25">
      <c r="A326" s="113">
        <f t="shared" si="21"/>
        <v>293</v>
      </c>
      <c r="B326" s="58" t="s">
        <v>720</v>
      </c>
      <c r="C326" s="32">
        <v>1.9038280000000001</v>
      </c>
      <c r="D326" s="32">
        <v>0</v>
      </c>
      <c r="E326" s="32">
        <v>1.37075616</v>
      </c>
      <c r="F326" s="32">
        <v>0</v>
      </c>
      <c r="G326" s="32">
        <v>0.53307184000000007</v>
      </c>
      <c r="H326" s="32">
        <v>1.1948603719999999</v>
      </c>
      <c r="I326" s="32">
        <v>0</v>
      </c>
      <c r="J326" s="32">
        <v>0.92004248643999997</v>
      </c>
      <c r="K326" s="32">
        <v>4.7794414879999997E-2</v>
      </c>
      <c r="L326" s="32">
        <v>0.22702347067999998</v>
      </c>
      <c r="M326" s="32">
        <v>-0.70896762800000013</v>
      </c>
      <c r="N326" s="32">
        <v>0</v>
      </c>
      <c r="O326" s="32">
        <v>-0.45071367356000003</v>
      </c>
      <c r="P326" s="32">
        <v>4.7794414879999997E-2</v>
      </c>
      <c r="Q326" s="32">
        <v>-0.30604836932000012</v>
      </c>
      <c r="R326" s="32">
        <v>0</v>
      </c>
      <c r="S326" s="32">
        <v>0</v>
      </c>
      <c r="T326" s="32">
        <v>0</v>
      </c>
      <c r="U326" s="32">
        <v>0</v>
      </c>
      <c r="V326" s="32">
        <v>0</v>
      </c>
      <c r="W326" s="57"/>
      <c r="X326" s="57"/>
      <c r="Y326" s="57"/>
      <c r="Z326" s="57"/>
      <c r="AA326" s="113">
        <v>0</v>
      </c>
      <c r="AB326" s="113">
        <v>0</v>
      </c>
      <c r="AC326" s="57">
        <v>0</v>
      </c>
      <c r="AD326" s="113">
        <v>0</v>
      </c>
      <c r="AE326" s="113">
        <v>2014</v>
      </c>
      <c r="AF326" s="113">
        <v>40</v>
      </c>
      <c r="AG326" s="113" t="s">
        <v>1436</v>
      </c>
      <c r="AH326" s="113">
        <v>0</v>
      </c>
      <c r="AI326" s="113" t="s">
        <v>1437</v>
      </c>
      <c r="AJ326" s="113">
        <v>0</v>
      </c>
      <c r="AK326" s="57" t="s">
        <v>237</v>
      </c>
    </row>
    <row r="327" spans="1:37" s="29" customFormat="1" ht="63" x14ac:dyDescent="0.25">
      <c r="A327" s="113">
        <f t="shared" si="21"/>
        <v>294</v>
      </c>
      <c r="B327" s="58" t="s">
        <v>721</v>
      </c>
      <c r="C327" s="32">
        <v>0.45799594999999999</v>
      </c>
      <c r="D327" s="32">
        <v>0</v>
      </c>
      <c r="E327" s="32">
        <v>0.4350961525</v>
      </c>
      <c r="F327" s="32">
        <v>0</v>
      </c>
      <c r="G327" s="32">
        <v>2.2899797499999999E-2</v>
      </c>
      <c r="H327" s="32">
        <v>0.25853404000000002</v>
      </c>
      <c r="I327" s="32">
        <v>0</v>
      </c>
      <c r="J327" s="32">
        <v>0</v>
      </c>
      <c r="K327" s="32">
        <v>0</v>
      </c>
      <c r="L327" s="32">
        <v>0.25853404000000002</v>
      </c>
      <c r="M327" s="32">
        <v>-0.19946190999999996</v>
      </c>
      <c r="N327" s="32">
        <v>0</v>
      </c>
      <c r="O327" s="32">
        <v>-0.4350961525</v>
      </c>
      <c r="P327" s="32">
        <v>0</v>
      </c>
      <c r="Q327" s="32">
        <v>0.23563424250000004</v>
      </c>
      <c r="R327" s="32">
        <v>0.35922071</v>
      </c>
      <c r="S327" s="32">
        <v>0</v>
      </c>
      <c r="T327" s="32">
        <v>0.31252201769999999</v>
      </c>
      <c r="U327" s="32">
        <v>1.43688284E-2</v>
      </c>
      <c r="V327" s="32">
        <v>3.2329863900000012E-2</v>
      </c>
      <c r="W327" s="57"/>
      <c r="X327" s="57"/>
      <c r="Y327" s="57"/>
      <c r="Z327" s="57"/>
      <c r="AA327" s="113">
        <v>0</v>
      </c>
      <c r="AB327" s="113">
        <v>0</v>
      </c>
      <c r="AC327" s="57">
        <v>0</v>
      </c>
      <c r="AD327" s="113">
        <v>0</v>
      </c>
      <c r="AE327" s="113">
        <v>2015</v>
      </c>
      <c r="AF327" s="113">
        <v>40</v>
      </c>
      <c r="AG327" s="113" t="s">
        <v>1438</v>
      </c>
      <c r="AH327" s="113">
        <v>0</v>
      </c>
      <c r="AI327" s="113" t="s">
        <v>1439</v>
      </c>
      <c r="AJ327" s="113">
        <v>0</v>
      </c>
      <c r="AK327" s="57" t="s">
        <v>237</v>
      </c>
    </row>
    <row r="328" spans="1:37" s="29" customFormat="1" ht="47.25" x14ac:dyDescent="0.25">
      <c r="A328" s="113">
        <f t="shared" si="21"/>
        <v>295</v>
      </c>
      <c r="B328" s="58" t="s">
        <v>722</v>
      </c>
      <c r="C328" s="32">
        <v>1.6250834000000001</v>
      </c>
      <c r="D328" s="32">
        <v>0</v>
      </c>
      <c r="E328" s="32">
        <v>1.1700600480000001</v>
      </c>
      <c r="F328" s="32">
        <v>0</v>
      </c>
      <c r="G328" s="32">
        <v>0.45502335199999999</v>
      </c>
      <c r="H328" s="32">
        <v>1.5438292277200001</v>
      </c>
      <c r="I328" s="32">
        <v>0</v>
      </c>
      <c r="J328" s="32">
        <v>1.1887485053444</v>
      </c>
      <c r="K328" s="32">
        <v>6.1753169108800007E-2</v>
      </c>
      <c r="L328" s="32">
        <v>0.29332755326680005</v>
      </c>
      <c r="M328" s="32">
        <v>-8.1254172279999981E-2</v>
      </c>
      <c r="N328" s="32">
        <v>0</v>
      </c>
      <c r="O328" s="32">
        <v>1.8688457344399945E-2</v>
      </c>
      <c r="P328" s="32">
        <v>6.1753169108800007E-2</v>
      </c>
      <c r="Q328" s="32">
        <v>-0.16169579873319995</v>
      </c>
      <c r="R328" s="32">
        <v>0</v>
      </c>
      <c r="S328" s="32">
        <v>0</v>
      </c>
      <c r="T328" s="32">
        <v>0</v>
      </c>
      <c r="U328" s="32">
        <v>0</v>
      </c>
      <c r="V328" s="32">
        <v>0</v>
      </c>
      <c r="W328" s="57"/>
      <c r="X328" s="57"/>
      <c r="Y328" s="57"/>
      <c r="Z328" s="57"/>
      <c r="AA328" s="113">
        <v>0</v>
      </c>
      <c r="AB328" s="113">
        <v>0</v>
      </c>
      <c r="AC328" s="57">
        <v>0</v>
      </c>
      <c r="AD328" s="113">
        <v>0</v>
      </c>
      <c r="AE328" s="113">
        <v>2014</v>
      </c>
      <c r="AF328" s="113">
        <v>40</v>
      </c>
      <c r="AG328" s="113" t="s">
        <v>1440</v>
      </c>
      <c r="AH328" s="113">
        <v>0</v>
      </c>
      <c r="AI328" s="113" t="s">
        <v>1441</v>
      </c>
      <c r="AJ328" s="113">
        <v>0</v>
      </c>
      <c r="AK328" s="57" t="s">
        <v>237</v>
      </c>
    </row>
    <row r="329" spans="1:37" s="29" customFormat="1" ht="31.5" x14ac:dyDescent="0.25">
      <c r="A329" s="113">
        <f t="shared" si="21"/>
        <v>296</v>
      </c>
      <c r="B329" s="58" t="s">
        <v>723</v>
      </c>
      <c r="C329" s="32">
        <v>1.064297</v>
      </c>
      <c r="D329" s="32">
        <v>0</v>
      </c>
      <c r="E329" s="32">
        <v>1.01108215</v>
      </c>
      <c r="F329" s="32">
        <v>0</v>
      </c>
      <c r="G329" s="32">
        <v>5.3214850000000008E-2</v>
      </c>
      <c r="H329" s="32">
        <v>4.8981460000000004E-2</v>
      </c>
      <c r="I329" s="32">
        <v>0</v>
      </c>
      <c r="J329" s="32">
        <v>0</v>
      </c>
      <c r="K329" s="32">
        <v>0</v>
      </c>
      <c r="L329" s="32">
        <v>4.8981460000000004E-2</v>
      </c>
      <c r="M329" s="32">
        <v>-1.01531554</v>
      </c>
      <c r="N329" s="32">
        <v>0</v>
      </c>
      <c r="O329" s="32">
        <v>-1.01108215</v>
      </c>
      <c r="P329" s="32">
        <v>0</v>
      </c>
      <c r="Q329" s="32">
        <v>-4.2333900000000035E-3</v>
      </c>
      <c r="R329" s="32">
        <v>0.10036244</v>
      </c>
      <c r="S329" s="32">
        <v>0</v>
      </c>
      <c r="T329" s="32">
        <v>0</v>
      </c>
      <c r="U329" s="32">
        <v>0</v>
      </c>
      <c r="V329" s="32">
        <v>0.10036244</v>
      </c>
      <c r="W329" s="57"/>
      <c r="X329" s="57"/>
      <c r="Y329" s="57"/>
      <c r="Z329" s="57"/>
      <c r="AA329" s="113">
        <v>0</v>
      </c>
      <c r="AB329" s="113">
        <v>0</v>
      </c>
      <c r="AC329" s="57">
        <v>0</v>
      </c>
      <c r="AD329" s="113">
        <v>0</v>
      </c>
      <c r="AE329" s="113">
        <v>2015</v>
      </c>
      <c r="AF329" s="113">
        <v>40</v>
      </c>
      <c r="AG329" s="113" t="s">
        <v>1442</v>
      </c>
      <c r="AH329" s="113">
        <v>0</v>
      </c>
      <c r="AI329" s="113" t="s">
        <v>1443</v>
      </c>
      <c r="AJ329" s="113">
        <v>0</v>
      </c>
      <c r="AK329" s="57" t="s">
        <v>237</v>
      </c>
    </row>
    <row r="330" spans="1:37" s="29" customFormat="1" ht="31.5" x14ac:dyDescent="0.25">
      <c r="A330" s="113">
        <f t="shared" si="21"/>
        <v>297</v>
      </c>
      <c r="B330" s="58" t="s">
        <v>724</v>
      </c>
      <c r="C330" s="32">
        <v>1.00829944</v>
      </c>
      <c r="D330" s="32">
        <v>0</v>
      </c>
      <c r="E330" s="32">
        <v>0.95788446800000004</v>
      </c>
      <c r="F330" s="32">
        <v>0</v>
      </c>
      <c r="G330" s="32">
        <v>5.0414972000000002E-2</v>
      </c>
      <c r="H330" s="32">
        <v>6.4212290000000005E-2</v>
      </c>
      <c r="I330" s="32">
        <v>0</v>
      </c>
      <c r="J330" s="32">
        <v>0</v>
      </c>
      <c r="K330" s="32">
        <v>0</v>
      </c>
      <c r="L330" s="32">
        <v>6.4212290000000005E-2</v>
      </c>
      <c r="M330" s="32">
        <v>-0.9440871500000001</v>
      </c>
      <c r="N330" s="32">
        <v>0</v>
      </c>
      <c r="O330" s="32">
        <v>-0.95788446800000004</v>
      </c>
      <c r="P330" s="32">
        <v>0</v>
      </c>
      <c r="Q330" s="32">
        <v>1.3797318000000003E-2</v>
      </c>
      <c r="R330" s="32">
        <v>0.47022567999999998</v>
      </c>
      <c r="S330" s="32">
        <v>0</v>
      </c>
      <c r="T330" s="32">
        <v>0.40909634159999997</v>
      </c>
      <c r="U330" s="32">
        <v>1.8809027199999998E-2</v>
      </c>
      <c r="V330" s="32">
        <v>4.2320311200000016E-2</v>
      </c>
      <c r="W330" s="57"/>
      <c r="X330" s="57"/>
      <c r="Y330" s="57"/>
      <c r="Z330" s="57"/>
      <c r="AA330" s="113">
        <v>0</v>
      </c>
      <c r="AB330" s="113">
        <v>0</v>
      </c>
      <c r="AC330" s="57">
        <v>0</v>
      </c>
      <c r="AD330" s="113">
        <v>0</v>
      </c>
      <c r="AE330" s="113">
        <v>2015</v>
      </c>
      <c r="AF330" s="113">
        <v>40</v>
      </c>
      <c r="AG330" s="113" t="s">
        <v>1444</v>
      </c>
      <c r="AH330" s="113">
        <v>0</v>
      </c>
      <c r="AI330" s="113">
        <v>1.7</v>
      </c>
      <c r="AJ330" s="113">
        <v>0</v>
      </c>
      <c r="AK330" s="57" t="s">
        <v>237</v>
      </c>
    </row>
    <row r="331" spans="1:37" s="29" customFormat="1" ht="31.5" x14ac:dyDescent="0.25">
      <c r="A331" s="113">
        <f t="shared" ref="A331:A394" si="22">A330+1</f>
        <v>298</v>
      </c>
      <c r="B331" s="58" t="s">
        <v>725</v>
      </c>
      <c r="C331" s="32">
        <v>0</v>
      </c>
      <c r="D331" s="32">
        <v>0</v>
      </c>
      <c r="E331" s="32">
        <v>0</v>
      </c>
      <c r="F331" s="32">
        <v>0</v>
      </c>
      <c r="G331" s="32">
        <v>0</v>
      </c>
      <c r="H331" s="32">
        <v>8.61E-4</v>
      </c>
      <c r="I331" s="32">
        <v>0</v>
      </c>
      <c r="J331" s="32">
        <v>0</v>
      </c>
      <c r="K331" s="32">
        <v>0</v>
      </c>
      <c r="L331" s="32">
        <v>8.61E-4</v>
      </c>
      <c r="M331" s="32">
        <v>8.61E-4</v>
      </c>
      <c r="N331" s="32">
        <v>0</v>
      </c>
      <c r="O331" s="32">
        <v>0</v>
      </c>
      <c r="P331" s="32">
        <v>0</v>
      </c>
      <c r="Q331" s="32">
        <v>8.61E-4</v>
      </c>
      <c r="R331" s="32">
        <v>0.16291626000000001</v>
      </c>
      <c r="S331" s="32">
        <v>0</v>
      </c>
      <c r="T331" s="32">
        <v>0.1417371462</v>
      </c>
      <c r="U331" s="32">
        <v>6.5166504000000007E-3</v>
      </c>
      <c r="V331" s="32">
        <v>1.4662463400000009E-2</v>
      </c>
      <c r="W331" s="57"/>
      <c r="X331" s="57"/>
      <c r="Y331" s="57"/>
      <c r="Z331" s="57"/>
      <c r="AA331" s="113">
        <v>0</v>
      </c>
      <c r="AB331" s="113">
        <v>0</v>
      </c>
      <c r="AC331" s="57">
        <v>0</v>
      </c>
      <c r="AD331" s="113">
        <v>0</v>
      </c>
      <c r="AE331" s="113">
        <v>2015</v>
      </c>
      <c r="AF331" s="113">
        <v>40</v>
      </c>
      <c r="AG331" s="113" t="s">
        <v>1358</v>
      </c>
      <c r="AH331" s="113" t="s">
        <v>1345</v>
      </c>
      <c r="AI331" s="113">
        <v>0</v>
      </c>
      <c r="AJ331" s="113">
        <v>0</v>
      </c>
      <c r="AK331" s="57" t="s">
        <v>237</v>
      </c>
    </row>
    <row r="332" spans="1:37" s="29" customFormat="1" ht="31.5" x14ac:dyDescent="0.25">
      <c r="A332" s="113">
        <f t="shared" si="22"/>
        <v>299</v>
      </c>
      <c r="B332" s="58" t="s">
        <v>726</v>
      </c>
      <c r="C332" s="32">
        <v>0</v>
      </c>
      <c r="D332" s="32">
        <v>0</v>
      </c>
      <c r="E332" s="32">
        <v>0</v>
      </c>
      <c r="F332" s="32">
        <v>0</v>
      </c>
      <c r="G332" s="32">
        <v>0</v>
      </c>
      <c r="H332" s="32">
        <v>0.44139980000000001</v>
      </c>
      <c r="I332" s="32">
        <v>0</v>
      </c>
      <c r="J332" s="32">
        <v>0</v>
      </c>
      <c r="K332" s="32">
        <v>0</v>
      </c>
      <c r="L332" s="32">
        <v>0.44139805999999998</v>
      </c>
      <c r="M332" s="32">
        <v>0.44139980000000001</v>
      </c>
      <c r="N332" s="32">
        <v>0</v>
      </c>
      <c r="O332" s="32">
        <v>0</v>
      </c>
      <c r="P332" s="32">
        <v>0</v>
      </c>
      <c r="Q332" s="32">
        <v>0.44139805999999998</v>
      </c>
      <c r="R332" s="32">
        <v>0.32499879999999998</v>
      </c>
      <c r="S332" s="32">
        <v>0</v>
      </c>
      <c r="T332" s="32">
        <v>0.28646198219999996</v>
      </c>
      <c r="U332" s="32">
        <v>1.1857482399999999E-2</v>
      </c>
      <c r="V332" s="32">
        <v>2.6679335400000011E-2</v>
      </c>
      <c r="W332" s="57"/>
      <c r="X332" s="57"/>
      <c r="Y332" s="57"/>
      <c r="Z332" s="57"/>
      <c r="AA332" s="113">
        <v>0</v>
      </c>
      <c r="AB332" s="113">
        <v>0</v>
      </c>
      <c r="AC332" s="57">
        <v>0</v>
      </c>
      <c r="AD332" s="113">
        <v>0</v>
      </c>
      <c r="AE332" s="113">
        <v>2015</v>
      </c>
      <c r="AF332" s="113">
        <v>40</v>
      </c>
      <c r="AG332" s="113" t="s">
        <v>1358</v>
      </c>
      <c r="AH332" s="113" t="s">
        <v>1345</v>
      </c>
      <c r="AI332" s="113">
        <v>0</v>
      </c>
      <c r="AJ332" s="113">
        <v>0</v>
      </c>
      <c r="AK332" s="57" t="s">
        <v>237</v>
      </c>
    </row>
    <row r="333" spans="1:37" s="29" customFormat="1" ht="31.5" x14ac:dyDescent="0.25">
      <c r="A333" s="113">
        <f t="shared" si="22"/>
        <v>300</v>
      </c>
      <c r="B333" s="58" t="s">
        <v>727</v>
      </c>
      <c r="C333" s="32">
        <v>0</v>
      </c>
      <c r="D333" s="32">
        <v>0</v>
      </c>
      <c r="E333" s="32">
        <v>0</v>
      </c>
      <c r="F333" s="32">
        <v>0</v>
      </c>
      <c r="G333" s="32">
        <v>0</v>
      </c>
      <c r="H333" s="32">
        <v>1.1369550000000001E-2</v>
      </c>
      <c r="I333" s="32">
        <v>0</v>
      </c>
      <c r="J333" s="32">
        <v>0</v>
      </c>
      <c r="K333" s="32">
        <v>0</v>
      </c>
      <c r="L333" s="32">
        <v>1.137342E-2</v>
      </c>
      <c r="M333" s="32">
        <v>1.1369550000000001E-2</v>
      </c>
      <c r="N333" s="32">
        <v>0</v>
      </c>
      <c r="O333" s="32">
        <v>0</v>
      </c>
      <c r="P333" s="32">
        <v>0</v>
      </c>
      <c r="Q333" s="32">
        <v>1.137342E-2</v>
      </c>
      <c r="R333" s="32">
        <v>0.13821600000000001</v>
      </c>
      <c r="S333" s="32">
        <v>0</v>
      </c>
      <c r="T333" s="32">
        <v>0.11795448690000002</v>
      </c>
      <c r="U333" s="32">
        <v>5.4231948000000012E-3</v>
      </c>
      <c r="V333" s="32">
        <v>1.4838318299999988E-2</v>
      </c>
      <c r="W333" s="57"/>
      <c r="X333" s="57"/>
      <c r="Y333" s="57"/>
      <c r="Z333" s="57"/>
      <c r="AA333" s="113">
        <v>0</v>
      </c>
      <c r="AB333" s="113">
        <v>0</v>
      </c>
      <c r="AC333" s="57">
        <v>0</v>
      </c>
      <c r="AD333" s="113">
        <v>0</v>
      </c>
      <c r="AE333" s="113">
        <v>2015</v>
      </c>
      <c r="AF333" s="113">
        <v>40</v>
      </c>
      <c r="AG333" s="113" t="s">
        <v>1358</v>
      </c>
      <c r="AH333" s="113" t="s">
        <v>1345</v>
      </c>
      <c r="AI333" s="113">
        <v>0</v>
      </c>
      <c r="AJ333" s="113">
        <v>0</v>
      </c>
      <c r="AK333" s="57" t="s">
        <v>237</v>
      </c>
    </row>
    <row r="334" spans="1:37" s="29" customFormat="1" ht="47.25" x14ac:dyDescent="0.25">
      <c r="A334" s="113">
        <f t="shared" si="22"/>
        <v>301</v>
      </c>
      <c r="B334" s="58" t="s">
        <v>728</v>
      </c>
      <c r="C334" s="32">
        <v>2.1963905399999999</v>
      </c>
      <c r="D334" s="32">
        <v>0</v>
      </c>
      <c r="E334" s="32">
        <v>1.5814011887999999</v>
      </c>
      <c r="F334" s="32">
        <v>0</v>
      </c>
      <c r="G334" s="32">
        <v>0.61498935119999998</v>
      </c>
      <c r="H334" s="32">
        <v>1.1102808746899997</v>
      </c>
      <c r="I334" s="32">
        <v>0</v>
      </c>
      <c r="J334" s="32">
        <v>0.85491627351129984</v>
      </c>
      <c r="K334" s="32">
        <v>4.4411234987599989E-2</v>
      </c>
      <c r="L334" s="32">
        <v>0.21095336619109986</v>
      </c>
      <c r="M334" s="32">
        <v>-1.0861096653100002</v>
      </c>
      <c r="N334" s="32">
        <v>0</v>
      </c>
      <c r="O334" s="32">
        <v>-0.72648491528870007</v>
      </c>
      <c r="P334" s="32">
        <v>4.4411234987599989E-2</v>
      </c>
      <c r="Q334" s="32">
        <v>-0.40403598500890014</v>
      </c>
      <c r="R334" s="32">
        <v>0</v>
      </c>
      <c r="S334" s="32">
        <v>0</v>
      </c>
      <c r="T334" s="32">
        <v>0</v>
      </c>
      <c r="U334" s="32">
        <v>0</v>
      </c>
      <c r="V334" s="32">
        <v>0</v>
      </c>
      <c r="W334" s="57"/>
      <c r="X334" s="57"/>
      <c r="Y334" s="57"/>
      <c r="Z334" s="57"/>
      <c r="AA334" s="113">
        <v>0</v>
      </c>
      <c r="AB334" s="113">
        <v>0</v>
      </c>
      <c r="AC334" s="57">
        <v>0</v>
      </c>
      <c r="AD334" s="113">
        <v>0</v>
      </c>
      <c r="AE334" s="113">
        <v>2014</v>
      </c>
      <c r="AF334" s="113">
        <v>40</v>
      </c>
      <c r="AG334" s="113" t="s">
        <v>1445</v>
      </c>
      <c r="AH334" s="113">
        <v>0</v>
      </c>
      <c r="AI334" s="113">
        <v>3.605</v>
      </c>
      <c r="AJ334" s="113">
        <v>0</v>
      </c>
      <c r="AK334" s="57" t="s">
        <v>237</v>
      </c>
    </row>
    <row r="335" spans="1:37" s="29" customFormat="1" ht="63" x14ac:dyDescent="0.25">
      <c r="A335" s="113">
        <f t="shared" si="22"/>
        <v>302</v>
      </c>
      <c r="B335" s="58" t="s">
        <v>729</v>
      </c>
      <c r="C335" s="32">
        <v>3.7750009499999999</v>
      </c>
      <c r="D335" s="32">
        <v>0</v>
      </c>
      <c r="E335" s="32">
        <v>2.7180006839999997</v>
      </c>
      <c r="F335" s="32">
        <v>0</v>
      </c>
      <c r="G335" s="32">
        <v>1.0570002660000002</v>
      </c>
      <c r="H335" s="32">
        <v>0</v>
      </c>
      <c r="I335" s="32">
        <v>0</v>
      </c>
      <c r="J335" s="32">
        <v>0</v>
      </c>
      <c r="K335" s="32">
        <v>0</v>
      </c>
      <c r="L335" s="32">
        <v>0</v>
      </c>
      <c r="M335" s="32">
        <v>-3.7750009499999999</v>
      </c>
      <c r="N335" s="32">
        <v>0</v>
      </c>
      <c r="O335" s="32">
        <v>-2.7180006839999997</v>
      </c>
      <c r="P335" s="32">
        <v>0</v>
      </c>
      <c r="Q335" s="32">
        <v>-1.0570002660000002</v>
      </c>
      <c r="R335" s="32">
        <v>0</v>
      </c>
      <c r="S335" s="32">
        <v>0</v>
      </c>
      <c r="T335" s="32">
        <v>0</v>
      </c>
      <c r="U335" s="32">
        <v>0</v>
      </c>
      <c r="V335" s="32">
        <v>0</v>
      </c>
      <c r="W335" s="57"/>
      <c r="X335" s="57"/>
      <c r="Y335" s="57"/>
      <c r="Z335" s="57"/>
      <c r="AA335" s="113">
        <v>0</v>
      </c>
      <c r="AB335" s="113">
        <v>0</v>
      </c>
      <c r="AC335" s="57">
        <v>0</v>
      </c>
      <c r="AD335" s="113">
        <v>0</v>
      </c>
      <c r="AE335" s="113">
        <v>2014</v>
      </c>
      <c r="AF335" s="113">
        <v>40</v>
      </c>
      <c r="AG335" s="113" t="s">
        <v>1446</v>
      </c>
      <c r="AH335" s="113">
        <v>0</v>
      </c>
      <c r="AI335" s="113" t="s">
        <v>1447</v>
      </c>
      <c r="AJ335" s="113">
        <v>0</v>
      </c>
      <c r="AK335" s="57" t="s">
        <v>237</v>
      </c>
    </row>
    <row r="336" spans="1:37" s="29" customFormat="1" ht="47.25" x14ac:dyDescent="0.25">
      <c r="A336" s="113">
        <f t="shared" si="22"/>
        <v>303</v>
      </c>
      <c r="B336" s="58" t="s">
        <v>730</v>
      </c>
      <c r="C336" s="32">
        <v>0.12149869000000001</v>
      </c>
      <c r="D336" s="32">
        <v>0</v>
      </c>
      <c r="E336" s="32">
        <v>0.1154237555</v>
      </c>
      <c r="F336" s="32">
        <v>0</v>
      </c>
      <c r="G336" s="32">
        <v>6.0749345000000003E-3</v>
      </c>
      <c r="H336" s="32">
        <v>0</v>
      </c>
      <c r="I336" s="32">
        <v>0</v>
      </c>
      <c r="J336" s="32">
        <v>0</v>
      </c>
      <c r="K336" s="32">
        <v>0</v>
      </c>
      <c r="L336" s="32">
        <v>0</v>
      </c>
      <c r="M336" s="32">
        <v>-0.12149869000000001</v>
      </c>
      <c r="N336" s="32">
        <v>0</v>
      </c>
      <c r="O336" s="32">
        <v>-0.1154237555</v>
      </c>
      <c r="P336" s="32">
        <v>0</v>
      </c>
      <c r="Q336" s="32">
        <v>-6.0749345000000003E-3</v>
      </c>
      <c r="R336" s="32">
        <v>0</v>
      </c>
      <c r="S336" s="32">
        <v>0</v>
      </c>
      <c r="T336" s="32">
        <v>0</v>
      </c>
      <c r="U336" s="32">
        <v>0</v>
      </c>
      <c r="V336" s="32">
        <v>0</v>
      </c>
      <c r="W336" s="57"/>
      <c r="X336" s="57"/>
      <c r="Y336" s="57"/>
      <c r="Z336" s="57"/>
      <c r="AA336" s="113">
        <v>0</v>
      </c>
      <c r="AB336" s="113">
        <v>0</v>
      </c>
      <c r="AC336" s="57">
        <v>0</v>
      </c>
      <c r="AD336" s="113">
        <v>0</v>
      </c>
      <c r="AE336" s="113">
        <v>2015</v>
      </c>
      <c r="AF336" s="113">
        <v>40</v>
      </c>
      <c r="AG336" s="113" t="s">
        <v>1448</v>
      </c>
      <c r="AH336" s="113">
        <v>0</v>
      </c>
      <c r="AI336" s="113" t="s">
        <v>1449</v>
      </c>
      <c r="AJ336" s="113">
        <v>0</v>
      </c>
      <c r="AK336" s="57" t="s">
        <v>237</v>
      </c>
    </row>
    <row r="337" spans="1:37" s="29" customFormat="1" ht="47.25" x14ac:dyDescent="0.25">
      <c r="A337" s="113">
        <f t="shared" si="22"/>
        <v>304</v>
      </c>
      <c r="B337" s="58" t="s">
        <v>731</v>
      </c>
      <c r="C337" s="32">
        <v>1.4146473100000001</v>
      </c>
      <c r="D337" s="32">
        <v>0</v>
      </c>
      <c r="E337" s="32">
        <v>1.0185460632000001</v>
      </c>
      <c r="F337" s="32">
        <v>0</v>
      </c>
      <c r="G337" s="32">
        <v>0.39610124680000003</v>
      </c>
      <c r="H337" s="32">
        <v>0</v>
      </c>
      <c r="I337" s="32">
        <v>0</v>
      </c>
      <c r="J337" s="32">
        <v>0</v>
      </c>
      <c r="K337" s="32">
        <v>0</v>
      </c>
      <c r="L337" s="32">
        <v>0</v>
      </c>
      <c r="M337" s="32">
        <v>-1.4146473100000001</v>
      </c>
      <c r="N337" s="32">
        <v>0</v>
      </c>
      <c r="O337" s="32">
        <v>-1.0185460632000001</v>
      </c>
      <c r="P337" s="32">
        <v>0</v>
      </c>
      <c r="Q337" s="32">
        <v>-0.39610124680000003</v>
      </c>
      <c r="R337" s="32">
        <v>0</v>
      </c>
      <c r="S337" s="32">
        <v>0</v>
      </c>
      <c r="T337" s="32">
        <v>0</v>
      </c>
      <c r="U337" s="32">
        <v>0</v>
      </c>
      <c r="V337" s="32">
        <v>0</v>
      </c>
      <c r="W337" s="57"/>
      <c r="X337" s="57"/>
      <c r="Y337" s="57"/>
      <c r="Z337" s="57"/>
      <c r="AA337" s="113">
        <v>0</v>
      </c>
      <c r="AB337" s="113">
        <v>0</v>
      </c>
      <c r="AC337" s="57">
        <v>0</v>
      </c>
      <c r="AD337" s="113">
        <v>0</v>
      </c>
      <c r="AE337" s="113">
        <v>2014</v>
      </c>
      <c r="AF337" s="113">
        <v>40</v>
      </c>
      <c r="AG337" s="113" t="s">
        <v>1450</v>
      </c>
      <c r="AH337" s="113">
        <v>0</v>
      </c>
      <c r="AI337" s="113" t="s">
        <v>1451</v>
      </c>
      <c r="AJ337" s="113">
        <v>0</v>
      </c>
      <c r="AK337" s="57" t="s">
        <v>237</v>
      </c>
    </row>
    <row r="338" spans="1:37" s="29" customFormat="1" ht="63" x14ac:dyDescent="0.25">
      <c r="A338" s="113">
        <f t="shared" si="22"/>
        <v>305</v>
      </c>
      <c r="B338" s="58" t="s">
        <v>732</v>
      </c>
      <c r="C338" s="32">
        <v>0.40402687999999998</v>
      </c>
      <c r="D338" s="32">
        <v>0</v>
      </c>
      <c r="E338" s="32">
        <v>0.38382553599999997</v>
      </c>
      <c r="F338" s="32">
        <v>0</v>
      </c>
      <c r="G338" s="32">
        <v>2.0201344E-2</v>
      </c>
      <c r="H338" s="32">
        <v>0.30210090719999999</v>
      </c>
      <c r="I338" s="32">
        <v>0</v>
      </c>
      <c r="J338" s="32">
        <v>7.5524999999999995E-2</v>
      </c>
      <c r="K338" s="32">
        <v>0.21146999999999996</v>
      </c>
      <c r="L338" s="32">
        <v>1.5105000000000007E-2</v>
      </c>
      <c r="M338" s="32">
        <v>-0.10192597279999999</v>
      </c>
      <c r="N338" s="32">
        <v>0</v>
      </c>
      <c r="O338" s="32">
        <v>-0.30830053599999996</v>
      </c>
      <c r="P338" s="32">
        <v>0.21146999999999996</v>
      </c>
      <c r="Q338" s="32">
        <v>-5.0963439999999922E-3</v>
      </c>
      <c r="R338" s="32">
        <v>0.25722051000000001</v>
      </c>
      <c r="S338" s="32">
        <v>0</v>
      </c>
      <c r="T338" s="32">
        <v>6.4305127500000003E-2</v>
      </c>
      <c r="U338" s="32">
        <v>0.180054357</v>
      </c>
      <c r="V338" s="32">
        <v>1.2861025500000012E-2</v>
      </c>
      <c r="W338" s="57"/>
      <c r="X338" s="57"/>
      <c r="Y338" s="57"/>
      <c r="Z338" s="57"/>
      <c r="AA338" s="113">
        <v>0</v>
      </c>
      <c r="AB338" s="113">
        <v>0</v>
      </c>
      <c r="AC338" s="57">
        <v>0</v>
      </c>
      <c r="AD338" s="113">
        <v>0</v>
      </c>
      <c r="AE338" s="113">
        <v>2015</v>
      </c>
      <c r="AF338" s="113">
        <v>40</v>
      </c>
      <c r="AG338" s="113" t="s">
        <v>1452</v>
      </c>
      <c r="AH338" s="113">
        <v>0</v>
      </c>
      <c r="AI338" s="113">
        <v>1.08</v>
      </c>
      <c r="AJ338" s="113">
        <v>0</v>
      </c>
      <c r="AK338" s="57" t="s">
        <v>237</v>
      </c>
    </row>
    <row r="339" spans="1:37" s="29" customFormat="1" ht="31.5" x14ac:dyDescent="0.25">
      <c r="A339" s="113">
        <f t="shared" si="22"/>
        <v>306</v>
      </c>
      <c r="B339" s="58" t="s">
        <v>733</v>
      </c>
      <c r="C339" s="32">
        <v>0</v>
      </c>
      <c r="D339" s="32">
        <v>0</v>
      </c>
      <c r="E339" s="32">
        <v>0</v>
      </c>
      <c r="F339" s="32">
        <v>0</v>
      </c>
      <c r="G339" s="32">
        <v>0</v>
      </c>
      <c r="H339" s="32">
        <v>0</v>
      </c>
      <c r="I339" s="32">
        <v>0</v>
      </c>
      <c r="J339" s="32">
        <v>0</v>
      </c>
      <c r="K339" s="32">
        <v>0</v>
      </c>
      <c r="L339" s="32">
        <v>0</v>
      </c>
      <c r="M339" s="32">
        <v>0</v>
      </c>
      <c r="N339" s="32">
        <v>0</v>
      </c>
      <c r="O339" s="32">
        <v>0</v>
      </c>
      <c r="P339" s="32">
        <v>0</v>
      </c>
      <c r="Q339" s="32">
        <v>0</v>
      </c>
      <c r="R339" s="32">
        <v>0.34841026000000003</v>
      </c>
      <c r="S339" s="32">
        <v>0</v>
      </c>
      <c r="T339" s="32">
        <v>0.30311692620000003</v>
      </c>
      <c r="U339" s="32">
        <v>1.3936410400000002E-2</v>
      </c>
      <c r="V339" s="32">
        <v>3.13569234E-2</v>
      </c>
      <c r="W339" s="57"/>
      <c r="X339" s="57"/>
      <c r="Y339" s="57"/>
      <c r="Z339" s="57"/>
      <c r="AA339" s="113">
        <v>0</v>
      </c>
      <c r="AB339" s="113">
        <v>0</v>
      </c>
      <c r="AC339" s="57">
        <v>0</v>
      </c>
      <c r="AD339" s="113">
        <v>0</v>
      </c>
      <c r="AE339" s="113">
        <v>2015</v>
      </c>
      <c r="AF339" s="113">
        <v>40</v>
      </c>
      <c r="AG339" s="113" t="s">
        <v>1358</v>
      </c>
      <c r="AH339" s="113" t="s">
        <v>1345</v>
      </c>
      <c r="AI339" s="113">
        <v>0</v>
      </c>
      <c r="AJ339" s="113">
        <v>0</v>
      </c>
      <c r="AK339" s="57" t="s">
        <v>237</v>
      </c>
    </row>
    <row r="340" spans="1:37" s="29" customFormat="1" ht="47.25" x14ac:dyDescent="0.25">
      <c r="A340" s="113">
        <f t="shared" si="22"/>
        <v>307</v>
      </c>
      <c r="B340" s="58" t="s">
        <v>734</v>
      </c>
      <c r="C340" s="32">
        <v>0</v>
      </c>
      <c r="D340" s="32">
        <v>0</v>
      </c>
      <c r="E340" s="32">
        <v>0</v>
      </c>
      <c r="F340" s="32">
        <v>0</v>
      </c>
      <c r="G340" s="32">
        <v>0</v>
      </c>
      <c r="H340" s="32">
        <v>0.10066364</v>
      </c>
      <c r="I340" s="32">
        <v>0</v>
      </c>
      <c r="J340" s="32">
        <v>0</v>
      </c>
      <c r="K340" s="32">
        <v>0</v>
      </c>
      <c r="L340" s="32">
        <v>0.10066364</v>
      </c>
      <c r="M340" s="32">
        <v>0.10066364</v>
      </c>
      <c r="N340" s="32">
        <v>0</v>
      </c>
      <c r="O340" s="32">
        <v>0</v>
      </c>
      <c r="P340" s="32">
        <v>0</v>
      </c>
      <c r="Q340" s="32">
        <v>0.10066364</v>
      </c>
      <c r="R340" s="32">
        <v>0.54914348999999996</v>
      </c>
      <c r="S340" s="32">
        <v>0</v>
      </c>
      <c r="T340" s="32">
        <v>0.47775483629999999</v>
      </c>
      <c r="U340" s="32">
        <v>2.1965739599999999E-2</v>
      </c>
      <c r="V340" s="32">
        <v>4.9422914099999972E-2</v>
      </c>
      <c r="W340" s="57"/>
      <c r="X340" s="57"/>
      <c r="Y340" s="57"/>
      <c r="Z340" s="57"/>
      <c r="AA340" s="113">
        <v>0</v>
      </c>
      <c r="AB340" s="113">
        <v>0</v>
      </c>
      <c r="AC340" s="57">
        <v>0</v>
      </c>
      <c r="AD340" s="113">
        <v>0</v>
      </c>
      <c r="AE340" s="113">
        <v>2015</v>
      </c>
      <c r="AF340" s="113">
        <v>40</v>
      </c>
      <c r="AG340" s="113" t="s">
        <v>1358</v>
      </c>
      <c r="AH340" s="113" t="s">
        <v>1345</v>
      </c>
      <c r="AI340" s="113">
        <v>0</v>
      </c>
      <c r="AJ340" s="113">
        <v>0</v>
      </c>
      <c r="AK340" s="57" t="s">
        <v>237</v>
      </c>
    </row>
    <row r="341" spans="1:37" s="29" customFormat="1" ht="63" x14ac:dyDescent="0.25">
      <c r="A341" s="113">
        <f t="shared" si="22"/>
        <v>308</v>
      </c>
      <c r="B341" s="58" t="s">
        <v>735</v>
      </c>
      <c r="C341" s="32">
        <v>0</v>
      </c>
      <c r="D341" s="32">
        <v>0</v>
      </c>
      <c r="E341" s="32">
        <v>0</v>
      </c>
      <c r="F341" s="32">
        <v>0</v>
      </c>
      <c r="G341" s="32">
        <v>0</v>
      </c>
      <c r="H341" s="32">
        <v>3.5447470000000002E-2</v>
      </c>
      <c r="I341" s="32">
        <v>0</v>
      </c>
      <c r="J341" s="32">
        <v>0</v>
      </c>
      <c r="K341" s="32">
        <v>0</v>
      </c>
      <c r="L341" s="32">
        <v>3.5447470000000002E-2</v>
      </c>
      <c r="M341" s="32">
        <v>3.5447470000000002E-2</v>
      </c>
      <c r="N341" s="32">
        <v>0</v>
      </c>
      <c r="O341" s="32">
        <v>0</v>
      </c>
      <c r="P341" s="32">
        <v>0</v>
      </c>
      <c r="Q341" s="32">
        <v>3.5447470000000002E-2</v>
      </c>
      <c r="R341" s="32">
        <v>0.15646059000000001</v>
      </c>
      <c r="S341" s="32">
        <v>0</v>
      </c>
      <c r="T341" s="32">
        <v>0.1361207133</v>
      </c>
      <c r="U341" s="32">
        <v>6.2584236000000001E-3</v>
      </c>
      <c r="V341" s="32">
        <v>1.4081453100000009E-2</v>
      </c>
      <c r="W341" s="57"/>
      <c r="X341" s="57"/>
      <c r="Y341" s="57"/>
      <c r="Z341" s="57"/>
      <c r="AA341" s="113">
        <v>0</v>
      </c>
      <c r="AB341" s="113">
        <v>0</v>
      </c>
      <c r="AC341" s="57">
        <v>0</v>
      </c>
      <c r="AD341" s="113">
        <v>0</v>
      </c>
      <c r="AE341" s="113">
        <v>2015</v>
      </c>
      <c r="AF341" s="113">
        <v>40</v>
      </c>
      <c r="AG341" s="113" t="s">
        <v>1358</v>
      </c>
      <c r="AH341" s="113" t="s">
        <v>1345</v>
      </c>
      <c r="AI341" s="113">
        <v>0</v>
      </c>
      <c r="AJ341" s="113">
        <v>0</v>
      </c>
      <c r="AK341" s="57" t="s">
        <v>237</v>
      </c>
    </row>
    <row r="342" spans="1:37" s="29" customFormat="1" ht="47.25" x14ac:dyDescent="0.25">
      <c r="A342" s="113">
        <f t="shared" si="22"/>
        <v>309</v>
      </c>
      <c r="B342" s="58" t="s">
        <v>736</v>
      </c>
      <c r="C342" s="32">
        <v>0</v>
      </c>
      <c r="D342" s="32">
        <v>0</v>
      </c>
      <c r="E342" s="32">
        <v>0</v>
      </c>
      <c r="F342" s="32">
        <v>0</v>
      </c>
      <c r="G342" s="32">
        <v>0</v>
      </c>
      <c r="H342" s="32">
        <v>5.2320789999999999E-2</v>
      </c>
      <c r="I342" s="32">
        <v>0</v>
      </c>
      <c r="J342" s="32">
        <v>0</v>
      </c>
      <c r="K342" s="32">
        <v>0</v>
      </c>
      <c r="L342" s="32">
        <v>5.2320789999999999E-2</v>
      </c>
      <c r="M342" s="32">
        <v>5.2320789999999999E-2</v>
      </c>
      <c r="N342" s="32">
        <v>0</v>
      </c>
      <c r="O342" s="32">
        <v>0</v>
      </c>
      <c r="P342" s="32">
        <v>0</v>
      </c>
      <c r="Q342" s="32">
        <v>5.2320789999999999E-2</v>
      </c>
      <c r="R342" s="32">
        <v>0.40073104999999998</v>
      </c>
      <c r="S342" s="32">
        <v>0</v>
      </c>
      <c r="T342" s="32">
        <v>0.34863601349999995</v>
      </c>
      <c r="U342" s="32">
        <v>1.6029241999999999E-2</v>
      </c>
      <c r="V342" s="32">
        <v>3.6065794500000026E-2</v>
      </c>
      <c r="W342" s="57"/>
      <c r="X342" s="57"/>
      <c r="Y342" s="57"/>
      <c r="Z342" s="57"/>
      <c r="AA342" s="113">
        <v>0</v>
      </c>
      <c r="AB342" s="113">
        <v>0</v>
      </c>
      <c r="AC342" s="57">
        <v>0</v>
      </c>
      <c r="AD342" s="113">
        <v>0</v>
      </c>
      <c r="AE342" s="113">
        <v>2015</v>
      </c>
      <c r="AF342" s="113">
        <v>40</v>
      </c>
      <c r="AG342" s="113" t="s">
        <v>1358</v>
      </c>
      <c r="AH342" s="113" t="s">
        <v>1345</v>
      </c>
      <c r="AI342" s="113">
        <v>0</v>
      </c>
      <c r="AJ342" s="113">
        <v>0</v>
      </c>
      <c r="AK342" s="57" t="s">
        <v>237</v>
      </c>
    </row>
    <row r="343" spans="1:37" s="29" customFormat="1" ht="141.75" x14ac:dyDescent="0.25">
      <c r="A343" s="113">
        <f t="shared" si="22"/>
        <v>310</v>
      </c>
      <c r="B343" s="58" t="s">
        <v>737</v>
      </c>
      <c r="C343" s="32">
        <v>0.1017632</v>
      </c>
      <c r="D343" s="32">
        <v>0</v>
      </c>
      <c r="E343" s="32">
        <v>7.3269503999999999E-2</v>
      </c>
      <c r="F343" s="32">
        <v>0</v>
      </c>
      <c r="G343" s="32">
        <v>2.8493695999999999E-2</v>
      </c>
      <c r="H343" s="32">
        <v>0.1017632</v>
      </c>
      <c r="I343" s="32">
        <v>0</v>
      </c>
      <c r="J343" s="32">
        <v>2.5440000000000001E-2</v>
      </c>
      <c r="K343" s="32">
        <v>7.1232000000000004E-2</v>
      </c>
      <c r="L343" s="32">
        <v>5.0879999999999953E-3</v>
      </c>
      <c r="M343" s="32">
        <v>0</v>
      </c>
      <c r="N343" s="32">
        <v>0</v>
      </c>
      <c r="O343" s="32">
        <v>-4.7829503999999995E-2</v>
      </c>
      <c r="P343" s="32">
        <v>7.1232000000000004E-2</v>
      </c>
      <c r="Q343" s="32">
        <v>-2.3405696000000004E-2</v>
      </c>
      <c r="R343" s="32">
        <v>0</v>
      </c>
      <c r="S343" s="32">
        <v>0</v>
      </c>
      <c r="T343" s="32">
        <v>0</v>
      </c>
      <c r="U343" s="32">
        <v>0</v>
      </c>
      <c r="V343" s="32">
        <v>0</v>
      </c>
      <c r="W343" s="57"/>
      <c r="X343" s="57"/>
      <c r="Y343" s="57"/>
      <c r="Z343" s="57"/>
      <c r="AA343" s="113">
        <v>0</v>
      </c>
      <c r="AB343" s="113">
        <v>0</v>
      </c>
      <c r="AC343" s="57">
        <v>0</v>
      </c>
      <c r="AD343" s="113">
        <v>0</v>
      </c>
      <c r="AE343" s="113">
        <v>2015</v>
      </c>
      <c r="AF343" s="113">
        <v>40</v>
      </c>
      <c r="AG343" s="113" t="s">
        <v>1453</v>
      </c>
      <c r="AH343" s="113">
        <v>0</v>
      </c>
      <c r="AI343" s="113" t="s">
        <v>1454</v>
      </c>
      <c r="AJ343" s="113">
        <v>0</v>
      </c>
      <c r="AK343" s="57" t="s">
        <v>237</v>
      </c>
    </row>
    <row r="344" spans="1:37" s="29" customFormat="1" ht="141.75" x14ac:dyDescent="0.25">
      <c r="A344" s="113">
        <f t="shared" si="22"/>
        <v>311</v>
      </c>
      <c r="B344" s="58" t="s">
        <v>738</v>
      </c>
      <c r="C344" s="32">
        <v>3.2072400000000001E-2</v>
      </c>
      <c r="D344" s="32">
        <v>0</v>
      </c>
      <c r="E344" s="32">
        <v>2.3092128E-2</v>
      </c>
      <c r="F344" s="32">
        <v>0</v>
      </c>
      <c r="G344" s="32">
        <v>8.9802720000000009E-3</v>
      </c>
      <c r="H344" s="32">
        <v>3.2072399999999994E-2</v>
      </c>
      <c r="I344" s="32">
        <v>0</v>
      </c>
      <c r="J344" s="32">
        <v>8.0175000000000003E-3</v>
      </c>
      <c r="K344" s="32">
        <v>2.2449E-2</v>
      </c>
      <c r="L344" s="32">
        <v>1.6035000000000008E-3</v>
      </c>
      <c r="M344" s="32">
        <v>0</v>
      </c>
      <c r="N344" s="32">
        <v>0</v>
      </c>
      <c r="O344" s="32">
        <v>-1.5074628E-2</v>
      </c>
      <c r="P344" s="32">
        <v>2.2449E-2</v>
      </c>
      <c r="Q344" s="32">
        <v>-7.3767720000000002E-3</v>
      </c>
      <c r="R344" s="32">
        <v>0</v>
      </c>
      <c r="S344" s="32">
        <v>0</v>
      </c>
      <c r="T344" s="32">
        <v>0</v>
      </c>
      <c r="U344" s="32">
        <v>0</v>
      </c>
      <c r="V344" s="32">
        <v>0</v>
      </c>
      <c r="W344" s="57"/>
      <c r="X344" s="57"/>
      <c r="Y344" s="57"/>
      <c r="Z344" s="57"/>
      <c r="AA344" s="113">
        <v>0</v>
      </c>
      <c r="AB344" s="113">
        <v>0</v>
      </c>
      <c r="AC344" s="57">
        <v>0</v>
      </c>
      <c r="AD344" s="113">
        <v>0</v>
      </c>
      <c r="AE344" s="113">
        <v>2015</v>
      </c>
      <c r="AF344" s="113">
        <v>40</v>
      </c>
      <c r="AG344" s="113" t="s">
        <v>1455</v>
      </c>
      <c r="AH344" s="113">
        <v>0</v>
      </c>
      <c r="AI344" s="113">
        <v>1.78</v>
      </c>
      <c r="AJ344" s="113">
        <v>0</v>
      </c>
      <c r="AK344" s="57" t="s">
        <v>237</v>
      </c>
    </row>
    <row r="345" spans="1:37" s="29" customFormat="1" ht="157.5" x14ac:dyDescent="0.25">
      <c r="A345" s="113">
        <f t="shared" si="22"/>
        <v>312</v>
      </c>
      <c r="B345" s="58" t="s">
        <v>739</v>
      </c>
      <c r="C345" s="32">
        <v>6.7024799999999995E-2</v>
      </c>
      <c r="D345" s="32">
        <v>0</v>
      </c>
      <c r="E345" s="32">
        <v>4.8257855999999995E-2</v>
      </c>
      <c r="F345" s="32">
        <v>0</v>
      </c>
      <c r="G345" s="32">
        <v>1.8766944000000001E-2</v>
      </c>
      <c r="H345" s="32">
        <v>6.7024E-2</v>
      </c>
      <c r="I345" s="32">
        <v>0</v>
      </c>
      <c r="J345" s="32">
        <v>1.6754999999999999E-2</v>
      </c>
      <c r="K345" s="32">
        <v>4.6913999999999997E-2</v>
      </c>
      <c r="L345" s="32">
        <v>3.3509999999999998E-3</v>
      </c>
      <c r="M345" s="32">
        <v>-7.9999999999524896E-7</v>
      </c>
      <c r="N345" s="32">
        <v>0</v>
      </c>
      <c r="O345" s="32">
        <v>-3.1502855999999996E-2</v>
      </c>
      <c r="P345" s="32">
        <v>4.6913999999999997E-2</v>
      </c>
      <c r="Q345" s="32">
        <v>-1.5415944000000001E-2</v>
      </c>
      <c r="R345" s="32">
        <v>0</v>
      </c>
      <c r="S345" s="32">
        <v>0</v>
      </c>
      <c r="T345" s="32">
        <v>0</v>
      </c>
      <c r="U345" s="32">
        <v>0</v>
      </c>
      <c r="V345" s="32">
        <v>0</v>
      </c>
      <c r="W345" s="57"/>
      <c r="X345" s="57"/>
      <c r="Y345" s="57"/>
      <c r="Z345" s="57"/>
      <c r="AA345" s="113">
        <v>0</v>
      </c>
      <c r="AB345" s="113">
        <v>0</v>
      </c>
      <c r="AC345" s="57">
        <v>0</v>
      </c>
      <c r="AD345" s="113">
        <v>0</v>
      </c>
      <c r="AE345" s="113">
        <v>2015</v>
      </c>
      <c r="AF345" s="113">
        <v>40</v>
      </c>
      <c r="AG345" s="113" t="s">
        <v>1358</v>
      </c>
      <c r="AH345" s="113">
        <v>0</v>
      </c>
      <c r="AI345" s="113">
        <v>1.56</v>
      </c>
      <c r="AJ345" s="113">
        <v>0</v>
      </c>
      <c r="AK345" s="57" t="s">
        <v>237</v>
      </c>
    </row>
    <row r="346" spans="1:37" s="29" customFormat="1" ht="63" x14ac:dyDescent="0.25">
      <c r="A346" s="113">
        <f t="shared" si="22"/>
        <v>313</v>
      </c>
      <c r="B346" s="58" t="s">
        <v>740</v>
      </c>
      <c r="C346" s="32">
        <v>0.54487492975665053</v>
      </c>
      <c r="D346" s="32">
        <v>0</v>
      </c>
      <c r="E346" s="32">
        <v>0.49426585653099331</v>
      </c>
      <c r="F346" s="32">
        <v>5.2624020715897309E-3</v>
      </c>
      <c r="G346" s="32">
        <v>4.5346671154067486E-2</v>
      </c>
      <c r="H346" s="32">
        <v>0.53660615</v>
      </c>
      <c r="I346" s="32">
        <v>0</v>
      </c>
      <c r="J346" s="32">
        <v>0</v>
      </c>
      <c r="K346" s="32">
        <v>0</v>
      </c>
      <c r="L346" s="32">
        <v>0.53660615</v>
      </c>
      <c r="M346" s="32">
        <v>-8.2687797566505239E-3</v>
      </c>
      <c r="N346" s="32">
        <v>0</v>
      </c>
      <c r="O346" s="32">
        <v>-0.49426585653099331</v>
      </c>
      <c r="P346" s="32">
        <v>-5.2624020715897309E-3</v>
      </c>
      <c r="Q346" s="32">
        <v>0.49125947884593252</v>
      </c>
      <c r="R346" s="32">
        <v>0.46130000999999998</v>
      </c>
      <c r="S346" s="32">
        <v>0</v>
      </c>
      <c r="T346" s="32">
        <v>0.40133100869999999</v>
      </c>
      <c r="U346" s="32">
        <v>1.8452000399999998E-2</v>
      </c>
      <c r="V346" s="32">
        <v>4.151700089999999E-2</v>
      </c>
      <c r="W346" s="57"/>
      <c r="X346" s="57"/>
      <c r="Y346" s="57"/>
      <c r="Z346" s="57"/>
      <c r="AA346" s="113">
        <v>0</v>
      </c>
      <c r="AB346" s="113">
        <v>0</v>
      </c>
      <c r="AC346" s="57">
        <v>0</v>
      </c>
      <c r="AD346" s="113">
        <v>0</v>
      </c>
      <c r="AE346" s="113">
        <v>2015</v>
      </c>
      <c r="AF346" s="113">
        <v>40</v>
      </c>
      <c r="AG346" s="113" t="s">
        <v>1456</v>
      </c>
      <c r="AH346" s="113">
        <v>0</v>
      </c>
      <c r="AI346" s="113" t="s">
        <v>1457</v>
      </c>
      <c r="AJ346" s="113">
        <v>0</v>
      </c>
      <c r="AK346" s="57" t="s">
        <v>237</v>
      </c>
    </row>
    <row r="347" spans="1:37" s="29" customFormat="1" ht="47.25" x14ac:dyDescent="0.25">
      <c r="A347" s="113">
        <f t="shared" si="22"/>
        <v>314</v>
      </c>
      <c r="B347" s="58" t="s">
        <v>741</v>
      </c>
      <c r="C347" s="32">
        <v>9.9368148170060192E-2</v>
      </c>
      <c r="D347" s="32">
        <v>0</v>
      </c>
      <c r="E347" s="32">
        <v>8.3779999999999993E-2</v>
      </c>
      <c r="F347" s="32">
        <v>5.2628000000000006E-3</v>
      </c>
      <c r="G347" s="32">
        <v>1.0325348170060197E-2</v>
      </c>
      <c r="H347" s="32">
        <v>8.5019610000000009E-2</v>
      </c>
      <c r="I347" s="32">
        <v>0</v>
      </c>
      <c r="J347" s="32">
        <v>0</v>
      </c>
      <c r="K347" s="32">
        <v>0</v>
      </c>
      <c r="L347" s="32">
        <v>8.5019610000000009E-2</v>
      </c>
      <c r="M347" s="32">
        <v>-1.4348538170060182E-2</v>
      </c>
      <c r="N347" s="32">
        <v>0</v>
      </c>
      <c r="O347" s="32">
        <v>-8.3779999999999993E-2</v>
      </c>
      <c r="P347" s="32">
        <v>-5.2628000000000006E-3</v>
      </c>
      <c r="Q347" s="32">
        <v>7.4694261829939809E-2</v>
      </c>
      <c r="R347" s="32">
        <v>7.3158319999999999E-2</v>
      </c>
      <c r="S347" s="32">
        <v>0</v>
      </c>
      <c r="T347" s="32">
        <v>6.3647738400000001E-2</v>
      </c>
      <c r="U347" s="32">
        <v>2.9263328000000001E-3</v>
      </c>
      <c r="V347" s="32">
        <v>6.5842487999999977E-3</v>
      </c>
      <c r="W347" s="57"/>
      <c r="X347" s="57"/>
      <c r="Y347" s="57"/>
      <c r="Z347" s="57"/>
      <c r="AA347" s="113">
        <v>0</v>
      </c>
      <c r="AB347" s="113">
        <v>0</v>
      </c>
      <c r="AC347" s="57">
        <v>0</v>
      </c>
      <c r="AD347" s="113">
        <v>0</v>
      </c>
      <c r="AE347" s="113">
        <v>2015</v>
      </c>
      <c r="AF347" s="113">
        <v>40</v>
      </c>
      <c r="AG347" s="113" t="s">
        <v>1366</v>
      </c>
      <c r="AH347" s="113" t="s">
        <v>1367</v>
      </c>
      <c r="AI347" s="113">
        <v>0.114</v>
      </c>
      <c r="AJ347" s="113">
        <v>0</v>
      </c>
      <c r="AK347" s="57" t="s">
        <v>237</v>
      </c>
    </row>
    <row r="348" spans="1:37" s="29" customFormat="1" ht="31.5" x14ac:dyDescent="0.25">
      <c r="A348" s="113">
        <f t="shared" si="22"/>
        <v>315</v>
      </c>
      <c r="B348" s="58" t="s">
        <v>742</v>
      </c>
      <c r="C348" s="32">
        <v>0</v>
      </c>
      <c r="D348" s="32">
        <v>0</v>
      </c>
      <c r="E348" s="32">
        <v>0</v>
      </c>
      <c r="F348" s="32">
        <v>0</v>
      </c>
      <c r="G348" s="32">
        <v>0</v>
      </c>
      <c r="H348" s="32">
        <v>3.55085395</v>
      </c>
      <c r="I348" s="32">
        <v>0</v>
      </c>
      <c r="J348" s="32">
        <v>0</v>
      </c>
      <c r="K348" s="32">
        <v>0</v>
      </c>
      <c r="L348" s="32">
        <v>3.55085395</v>
      </c>
      <c r="M348" s="32">
        <v>3.55085395</v>
      </c>
      <c r="N348" s="32">
        <v>0</v>
      </c>
      <c r="O348" s="32">
        <v>0</v>
      </c>
      <c r="P348" s="32">
        <v>0</v>
      </c>
      <c r="Q348" s="32">
        <v>3.55085395</v>
      </c>
      <c r="R348" s="32">
        <v>3.0753273000000001</v>
      </c>
      <c r="S348" s="32">
        <v>0</v>
      </c>
      <c r="T348" s="32">
        <v>2.6755347510000003</v>
      </c>
      <c r="U348" s="32">
        <v>0.123013092</v>
      </c>
      <c r="V348" s="32">
        <v>0.27677945699999984</v>
      </c>
      <c r="W348" s="57"/>
      <c r="X348" s="57"/>
      <c r="Y348" s="57"/>
      <c r="Z348" s="57"/>
      <c r="AA348" s="113">
        <v>0</v>
      </c>
      <c r="AB348" s="113">
        <v>0</v>
      </c>
      <c r="AC348" s="57">
        <v>0</v>
      </c>
      <c r="AD348" s="113">
        <v>0</v>
      </c>
      <c r="AE348" s="113">
        <v>2015</v>
      </c>
      <c r="AF348" s="113">
        <v>40</v>
      </c>
      <c r="AG348" s="113" t="s">
        <v>1458</v>
      </c>
      <c r="AH348" s="113">
        <v>0</v>
      </c>
      <c r="AI348" s="113" t="s">
        <v>1459</v>
      </c>
      <c r="AJ348" s="113">
        <v>0</v>
      </c>
      <c r="AK348" s="57" t="s">
        <v>237</v>
      </c>
    </row>
    <row r="349" spans="1:37" s="29" customFormat="1" ht="31.5" x14ac:dyDescent="0.25">
      <c r="A349" s="113">
        <f t="shared" si="22"/>
        <v>316</v>
      </c>
      <c r="B349" s="58" t="s">
        <v>743</v>
      </c>
      <c r="C349" s="32">
        <v>0</v>
      </c>
      <c r="D349" s="32">
        <v>0</v>
      </c>
      <c r="E349" s="32">
        <v>0</v>
      </c>
      <c r="F349" s="32">
        <v>0</v>
      </c>
      <c r="G349" s="32">
        <v>0</v>
      </c>
      <c r="H349" s="32">
        <v>8.2348899999999999E-3</v>
      </c>
      <c r="I349" s="32">
        <v>0</v>
      </c>
      <c r="J349" s="32">
        <v>0</v>
      </c>
      <c r="K349" s="32">
        <v>0</v>
      </c>
      <c r="L349" s="32">
        <v>8.2348899999999999E-3</v>
      </c>
      <c r="M349" s="32">
        <v>8.2348899999999999E-3</v>
      </c>
      <c r="N349" s="32">
        <v>0</v>
      </c>
      <c r="O349" s="32">
        <v>0</v>
      </c>
      <c r="P349" s="32">
        <v>0</v>
      </c>
      <c r="Q349" s="32">
        <v>8.2348899999999999E-3</v>
      </c>
      <c r="R349" s="32">
        <v>8.2348899999999999E-3</v>
      </c>
      <c r="S349" s="32">
        <v>0</v>
      </c>
      <c r="T349" s="32">
        <v>0</v>
      </c>
      <c r="U349" s="32">
        <v>0</v>
      </c>
      <c r="V349" s="32">
        <v>8.2348899999999999E-3</v>
      </c>
      <c r="W349" s="57"/>
      <c r="X349" s="57"/>
      <c r="Y349" s="57"/>
      <c r="Z349" s="57"/>
      <c r="AA349" s="113">
        <v>0</v>
      </c>
      <c r="AB349" s="113">
        <v>0</v>
      </c>
      <c r="AC349" s="57">
        <v>0</v>
      </c>
      <c r="AD349" s="113">
        <v>0</v>
      </c>
      <c r="AE349" s="113">
        <v>2015</v>
      </c>
      <c r="AF349" s="113">
        <v>40</v>
      </c>
      <c r="AG349" s="113" t="s">
        <v>1358</v>
      </c>
      <c r="AH349" s="113" t="s">
        <v>1345</v>
      </c>
      <c r="AI349" s="113">
        <v>0</v>
      </c>
      <c r="AJ349" s="113">
        <v>0</v>
      </c>
      <c r="AK349" s="57" t="s">
        <v>237</v>
      </c>
    </row>
    <row r="350" spans="1:37" s="29" customFormat="1" ht="31.5" x14ac:dyDescent="0.25">
      <c r="A350" s="113">
        <f t="shared" si="22"/>
        <v>317</v>
      </c>
      <c r="B350" s="58" t="s">
        <v>344</v>
      </c>
      <c r="C350" s="32">
        <v>0</v>
      </c>
      <c r="D350" s="32">
        <v>0</v>
      </c>
      <c r="E350" s="32">
        <v>0</v>
      </c>
      <c r="F350" s="32">
        <v>0</v>
      </c>
      <c r="G350" s="32">
        <v>0</v>
      </c>
      <c r="H350" s="32">
        <v>1.1567077165000001</v>
      </c>
      <c r="I350" s="32">
        <v>0</v>
      </c>
      <c r="J350" s="32">
        <v>1.0988723306750001</v>
      </c>
      <c r="K350" s="32">
        <v>0</v>
      </c>
      <c r="L350" s="32">
        <v>5.7835385825000009E-2</v>
      </c>
      <c r="M350" s="32">
        <v>1.1567077165000001</v>
      </c>
      <c r="N350" s="32">
        <v>0</v>
      </c>
      <c r="O350" s="32">
        <v>1.0988723306750001</v>
      </c>
      <c r="P350" s="32">
        <v>0</v>
      </c>
      <c r="Q350" s="32">
        <v>5.7835385825000009E-2</v>
      </c>
      <c r="R350" s="32">
        <v>0</v>
      </c>
      <c r="S350" s="32">
        <v>0</v>
      </c>
      <c r="T350" s="32">
        <v>0</v>
      </c>
      <c r="U350" s="32">
        <v>0</v>
      </c>
      <c r="V350" s="32">
        <v>0</v>
      </c>
      <c r="W350" s="57"/>
      <c r="X350" s="57"/>
      <c r="Y350" s="57"/>
      <c r="Z350" s="57"/>
      <c r="AA350" s="113">
        <v>0</v>
      </c>
      <c r="AB350" s="113">
        <v>0</v>
      </c>
      <c r="AC350" s="57">
        <v>0</v>
      </c>
      <c r="AD350" s="113">
        <v>0</v>
      </c>
      <c r="AE350" s="113">
        <v>2015</v>
      </c>
      <c r="AF350" s="113">
        <v>33</v>
      </c>
      <c r="AG350" s="113" t="s">
        <v>1415</v>
      </c>
      <c r="AH350" s="113" t="s">
        <v>1460</v>
      </c>
      <c r="AI350" s="113">
        <v>9.1</v>
      </c>
      <c r="AJ350" s="113">
        <v>0</v>
      </c>
      <c r="AK350" s="57" t="s">
        <v>238</v>
      </c>
    </row>
    <row r="351" spans="1:37" s="29" customFormat="1" x14ac:dyDescent="0.25">
      <c r="A351" s="113">
        <f t="shared" si="22"/>
        <v>318</v>
      </c>
      <c r="B351" s="58" t="s">
        <v>345</v>
      </c>
      <c r="C351" s="32">
        <v>0</v>
      </c>
      <c r="D351" s="32">
        <v>0</v>
      </c>
      <c r="E351" s="32">
        <v>0</v>
      </c>
      <c r="F351" s="32">
        <v>0</v>
      </c>
      <c r="G351" s="32">
        <v>0</v>
      </c>
      <c r="H351" s="32">
        <v>0.85233159250000001</v>
      </c>
      <c r="I351" s="32">
        <v>0</v>
      </c>
      <c r="J351" s="32">
        <v>0.80971501287500003</v>
      </c>
      <c r="K351" s="32">
        <v>0</v>
      </c>
      <c r="L351" s="32">
        <v>4.2616579625000005E-2</v>
      </c>
      <c r="M351" s="32">
        <v>0.85233159250000001</v>
      </c>
      <c r="N351" s="32">
        <v>0</v>
      </c>
      <c r="O351" s="32">
        <v>0.80971501287500003</v>
      </c>
      <c r="P351" s="32">
        <v>0</v>
      </c>
      <c r="Q351" s="32">
        <v>4.2616579625000005E-2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57"/>
      <c r="X351" s="57"/>
      <c r="Y351" s="57"/>
      <c r="Z351" s="57"/>
      <c r="AA351" s="113">
        <v>0</v>
      </c>
      <c r="AB351" s="113">
        <v>0</v>
      </c>
      <c r="AC351" s="57">
        <v>0</v>
      </c>
      <c r="AD351" s="113">
        <v>0</v>
      </c>
      <c r="AE351" s="113">
        <v>2015</v>
      </c>
      <c r="AF351" s="113">
        <v>33</v>
      </c>
      <c r="AG351" s="113" t="s">
        <v>1415</v>
      </c>
      <c r="AH351" s="113" t="s">
        <v>1461</v>
      </c>
      <c r="AI351" s="113">
        <v>11</v>
      </c>
      <c r="AJ351" s="113">
        <v>0</v>
      </c>
      <c r="AK351" s="57" t="s">
        <v>238</v>
      </c>
    </row>
    <row r="352" spans="1:37" s="29" customFormat="1" ht="31.5" x14ac:dyDescent="0.25">
      <c r="A352" s="113">
        <f t="shared" si="22"/>
        <v>319</v>
      </c>
      <c r="B352" s="58" t="s">
        <v>346</v>
      </c>
      <c r="C352" s="32">
        <v>0</v>
      </c>
      <c r="D352" s="32">
        <v>0</v>
      </c>
      <c r="E352" s="32">
        <v>0</v>
      </c>
      <c r="F352" s="32">
        <v>0</v>
      </c>
      <c r="G352" s="32">
        <v>0</v>
      </c>
      <c r="H352" s="32">
        <v>0.6191721615000001</v>
      </c>
      <c r="I352" s="32">
        <v>0</v>
      </c>
      <c r="J352" s="32">
        <v>0.58821355342500015</v>
      </c>
      <c r="K352" s="32">
        <v>0</v>
      </c>
      <c r="L352" s="32">
        <v>3.0958608075000005E-2</v>
      </c>
      <c r="M352" s="32">
        <v>0.6191721615000001</v>
      </c>
      <c r="N352" s="32">
        <v>0</v>
      </c>
      <c r="O352" s="32">
        <v>0.58821355342500015</v>
      </c>
      <c r="P352" s="32">
        <v>0</v>
      </c>
      <c r="Q352" s="32">
        <v>3.0958608075000005E-2</v>
      </c>
      <c r="R352" s="32">
        <v>0</v>
      </c>
      <c r="S352" s="32">
        <v>0</v>
      </c>
      <c r="T352" s="32">
        <v>0</v>
      </c>
      <c r="U352" s="32">
        <v>0</v>
      </c>
      <c r="V352" s="32">
        <v>0</v>
      </c>
      <c r="W352" s="57"/>
      <c r="X352" s="57"/>
      <c r="Y352" s="57"/>
      <c r="Z352" s="57"/>
      <c r="AA352" s="113">
        <v>0</v>
      </c>
      <c r="AB352" s="113">
        <v>0</v>
      </c>
      <c r="AC352" s="57">
        <v>0</v>
      </c>
      <c r="AD352" s="113">
        <v>0</v>
      </c>
      <c r="AE352" s="113">
        <v>2015</v>
      </c>
      <c r="AF352" s="113">
        <v>33</v>
      </c>
      <c r="AG352" s="113" t="s">
        <v>1415</v>
      </c>
      <c r="AH352" s="113" t="s">
        <v>1461</v>
      </c>
      <c r="AI352" s="113">
        <v>18.100000000000001</v>
      </c>
      <c r="AJ352" s="113">
        <v>0</v>
      </c>
      <c r="AK352" s="57" t="s">
        <v>238</v>
      </c>
    </row>
    <row r="353" spans="1:37" s="29" customFormat="1" ht="31.5" x14ac:dyDescent="0.25">
      <c r="A353" s="113">
        <f t="shared" si="22"/>
        <v>320</v>
      </c>
      <c r="B353" s="58" t="s">
        <v>347</v>
      </c>
      <c r="C353" s="32">
        <v>0</v>
      </c>
      <c r="D353" s="32">
        <v>0</v>
      </c>
      <c r="E353" s="32">
        <v>0</v>
      </c>
      <c r="F353" s="32">
        <v>0</v>
      </c>
      <c r="G353" s="32">
        <v>0</v>
      </c>
      <c r="H353" s="32">
        <v>1.1730525329999999</v>
      </c>
      <c r="I353" s="32">
        <v>0</v>
      </c>
      <c r="J353" s="32">
        <v>1.1143999063499999</v>
      </c>
      <c r="K353" s="32">
        <v>0</v>
      </c>
      <c r="L353" s="32">
        <v>5.8652626649999998E-2</v>
      </c>
      <c r="M353" s="32">
        <v>1.1730525329999999</v>
      </c>
      <c r="N353" s="32">
        <v>0</v>
      </c>
      <c r="O353" s="32">
        <v>1.1143999063499999</v>
      </c>
      <c r="P353" s="32">
        <v>0</v>
      </c>
      <c r="Q353" s="32">
        <v>5.8652626649999998E-2</v>
      </c>
      <c r="R353" s="32">
        <v>0</v>
      </c>
      <c r="S353" s="32">
        <v>0</v>
      </c>
      <c r="T353" s="32">
        <v>0</v>
      </c>
      <c r="U353" s="32">
        <v>0</v>
      </c>
      <c r="V353" s="32">
        <v>0</v>
      </c>
      <c r="W353" s="57"/>
      <c r="X353" s="57"/>
      <c r="Y353" s="57"/>
      <c r="Z353" s="57"/>
      <c r="AA353" s="113">
        <v>0</v>
      </c>
      <c r="AB353" s="113">
        <v>0</v>
      </c>
      <c r="AC353" s="57">
        <v>0</v>
      </c>
      <c r="AD353" s="113">
        <v>0</v>
      </c>
      <c r="AE353" s="113">
        <v>2015</v>
      </c>
      <c r="AF353" s="113">
        <v>33</v>
      </c>
      <c r="AG353" s="113" t="s">
        <v>1415</v>
      </c>
      <c r="AH353" s="113" t="s">
        <v>1461</v>
      </c>
      <c r="AI353" s="113">
        <v>11.34</v>
      </c>
      <c r="AJ353" s="113">
        <v>0</v>
      </c>
      <c r="AK353" s="57" t="s">
        <v>238</v>
      </c>
    </row>
    <row r="354" spans="1:37" s="29" customFormat="1" ht="31.5" x14ac:dyDescent="0.25">
      <c r="A354" s="113">
        <f t="shared" si="22"/>
        <v>321</v>
      </c>
      <c r="B354" s="58" t="s">
        <v>348</v>
      </c>
      <c r="C354" s="32">
        <v>0</v>
      </c>
      <c r="D354" s="32">
        <v>0</v>
      </c>
      <c r="E354" s="32">
        <v>0</v>
      </c>
      <c r="F354" s="32">
        <v>0</v>
      </c>
      <c r="G354" s="32">
        <v>0</v>
      </c>
      <c r="H354" s="32">
        <v>0.99084556349999997</v>
      </c>
      <c r="I354" s="32">
        <v>0</v>
      </c>
      <c r="J354" s="32">
        <v>0.94130328532499996</v>
      </c>
      <c r="K354" s="32">
        <v>0</v>
      </c>
      <c r="L354" s="32">
        <v>4.9542278175000003E-2</v>
      </c>
      <c r="M354" s="32">
        <v>0.99084556349999997</v>
      </c>
      <c r="N354" s="32">
        <v>0</v>
      </c>
      <c r="O354" s="32">
        <v>0.94130328532499996</v>
      </c>
      <c r="P354" s="32">
        <v>0</v>
      </c>
      <c r="Q354" s="32">
        <v>4.9542278175000003E-2</v>
      </c>
      <c r="R354" s="32">
        <v>0</v>
      </c>
      <c r="S354" s="32">
        <v>0</v>
      </c>
      <c r="T354" s="32">
        <v>0</v>
      </c>
      <c r="U354" s="32">
        <v>0</v>
      </c>
      <c r="V354" s="32">
        <v>0</v>
      </c>
      <c r="W354" s="57"/>
      <c r="X354" s="57"/>
      <c r="Y354" s="57"/>
      <c r="Z354" s="57"/>
      <c r="AA354" s="113">
        <v>0</v>
      </c>
      <c r="AB354" s="113">
        <v>0</v>
      </c>
      <c r="AC354" s="57">
        <v>0</v>
      </c>
      <c r="AD354" s="113">
        <v>0</v>
      </c>
      <c r="AE354" s="113">
        <v>2015</v>
      </c>
      <c r="AF354" s="113">
        <v>33</v>
      </c>
      <c r="AG354" s="113" t="s">
        <v>1415</v>
      </c>
      <c r="AH354" s="113" t="s">
        <v>1461</v>
      </c>
      <c r="AI354" s="113">
        <v>21</v>
      </c>
      <c r="AJ354" s="113">
        <v>0</v>
      </c>
      <c r="AK354" s="57" t="s">
        <v>238</v>
      </c>
    </row>
    <row r="355" spans="1:37" s="29" customFormat="1" ht="31.5" x14ac:dyDescent="0.25">
      <c r="A355" s="113">
        <f t="shared" si="22"/>
        <v>322</v>
      </c>
      <c r="B355" s="58" t="s">
        <v>349</v>
      </c>
      <c r="C355" s="32">
        <v>0</v>
      </c>
      <c r="D355" s="32">
        <v>0</v>
      </c>
      <c r="E355" s="32">
        <v>0</v>
      </c>
      <c r="F355" s="32">
        <v>0</v>
      </c>
      <c r="G355" s="32">
        <v>0</v>
      </c>
      <c r="H355" s="32">
        <v>0.169181</v>
      </c>
      <c r="I355" s="32">
        <v>0</v>
      </c>
      <c r="J355" s="32">
        <v>0.16072195</v>
      </c>
      <c r="K355" s="32">
        <v>0</v>
      </c>
      <c r="L355" s="32">
        <v>8.4590500000000009E-3</v>
      </c>
      <c r="M355" s="32">
        <v>0.169181</v>
      </c>
      <c r="N355" s="32">
        <v>0</v>
      </c>
      <c r="O355" s="32">
        <v>0.16072195</v>
      </c>
      <c r="P355" s="32">
        <v>0</v>
      </c>
      <c r="Q355" s="32">
        <v>8.4590500000000009E-3</v>
      </c>
      <c r="R355" s="32">
        <v>16.470372989999998</v>
      </c>
      <c r="S355" s="32">
        <v>0</v>
      </c>
      <c r="T355" s="32">
        <v>16.301191970000001</v>
      </c>
      <c r="U355" s="32">
        <v>0</v>
      </c>
      <c r="V355" s="32">
        <v>0.16918116999999999</v>
      </c>
      <c r="W355" s="57"/>
      <c r="X355" s="57"/>
      <c r="Y355" s="57"/>
      <c r="Z355" s="57"/>
      <c r="AA355" s="113">
        <v>0</v>
      </c>
      <c r="AB355" s="113">
        <v>0</v>
      </c>
      <c r="AC355" s="57">
        <v>0</v>
      </c>
      <c r="AD355" s="113">
        <v>0</v>
      </c>
      <c r="AE355" s="113">
        <v>2015</v>
      </c>
      <c r="AF355" s="113">
        <v>33</v>
      </c>
      <c r="AG355" s="113" t="s">
        <v>1415</v>
      </c>
      <c r="AH355" s="113">
        <v>0</v>
      </c>
      <c r="AI355" s="113">
        <v>2.5</v>
      </c>
      <c r="AJ355" s="113">
        <v>0</v>
      </c>
      <c r="AK355" s="57" t="s">
        <v>238</v>
      </c>
    </row>
    <row r="356" spans="1:37" s="29" customFormat="1" ht="31.5" x14ac:dyDescent="0.25">
      <c r="A356" s="113">
        <f t="shared" si="22"/>
        <v>323</v>
      </c>
      <c r="B356" s="58" t="s">
        <v>350</v>
      </c>
      <c r="C356" s="32">
        <v>0</v>
      </c>
      <c r="D356" s="32">
        <v>0</v>
      </c>
      <c r="E356" s="32">
        <v>0</v>
      </c>
      <c r="F356" s="32">
        <v>0</v>
      </c>
      <c r="G356" s="32">
        <v>0</v>
      </c>
      <c r="H356" s="32">
        <v>1.2878000000000001E-2</v>
      </c>
      <c r="I356" s="32">
        <v>0</v>
      </c>
      <c r="J356" s="32">
        <v>1.2234100000000001E-2</v>
      </c>
      <c r="K356" s="32">
        <v>0</v>
      </c>
      <c r="L356" s="32">
        <v>6.4390000000000009E-4</v>
      </c>
      <c r="M356" s="32">
        <v>1.2878000000000001E-2</v>
      </c>
      <c r="N356" s="32">
        <v>0</v>
      </c>
      <c r="O356" s="32">
        <v>1.2234100000000001E-2</v>
      </c>
      <c r="P356" s="32">
        <v>0</v>
      </c>
      <c r="Q356" s="32">
        <v>6.4390000000000009E-4</v>
      </c>
      <c r="R356" s="32">
        <v>1.31319322</v>
      </c>
      <c r="S356" s="32">
        <v>0</v>
      </c>
      <c r="T356" s="32">
        <v>1.3003149000000001</v>
      </c>
      <c r="U356" s="32">
        <v>0</v>
      </c>
      <c r="V356" s="32">
        <v>1.287832E-2</v>
      </c>
      <c r="W356" s="57"/>
      <c r="X356" s="57"/>
      <c r="Y356" s="57"/>
      <c r="Z356" s="57"/>
      <c r="AA356" s="113">
        <v>0</v>
      </c>
      <c r="AB356" s="113">
        <v>0</v>
      </c>
      <c r="AC356" s="57">
        <v>0</v>
      </c>
      <c r="AD356" s="113">
        <v>0</v>
      </c>
      <c r="AE356" s="113">
        <v>2015</v>
      </c>
      <c r="AF356" s="113">
        <v>33</v>
      </c>
      <c r="AG356" s="113" t="s">
        <v>1462</v>
      </c>
      <c r="AH356" s="113" t="s">
        <v>1345</v>
      </c>
      <c r="AI356" s="113">
        <v>0.25</v>
      </c>
      <c r="AJ356" s="113">
        <v>0</v>
      </c>
      <c r="AK356" s="57" t="s">
        <v>238</v>
      </c>
    </row>
    <row r="357" spans="1:37" s="29" customFormat="1" x14ac:dyDescent="0.25">
      <c r="A357" s="113">
        <f t="shared" si="22"/>
        <v>324</v>
      </c>
      <c r="B357" s="58" t="s">
        <v>351</v>
      </c>
      <c r="C357" s="32">
        <v>0</v>
      </c>
      <c r="D357" s="32">
        <v>0</v>
      </c>
      <c r="E357" s="32">
        <v>0</v>
      </c>
      <c r="F357" s="32">
        <v>0</v>
      </c>
      <c r="G357" s="32">
        <v>0</v>
      </c>
      <c r="H357" s="32">
        <v>11.673194594499998</v>
      </c>
      <c r="I357" s="32">
        <v>0</v>
      </c>
      <c r="J357" s="32">
        <v>11.089534864774999</v>
      </c>
      <c r="K357" s="32">
        <v>0</v>
      </c>
      <c r="L357" s="32">
        <v>0.58365972972499991</v>
      </c>
      <c r="M357" s="32">
        <v>11.673194594499998</v>
      </c>
      <c r="N357" s="32">
        <v>0</v>
      </c>
      <c r="O357" s="32">
        <v>11.089534864774999</v>
      </c>
      <c r="P357" s="32">
        <v>0</v>
      </c>
      <c r="Q357" s="32">
        <v>0.58365972972499991</v>
      </c>
      <c r="R357" s="32">
        <v>0.99316225999999985</v>
      </c>
      <c r="S357" s="32">
        <v>0</v>
      </c>
      <c r="T357" s="32">
        <v>0.16206031499999995</v>
      </c>
      <c r="U357" s="32">
        <v>0.48618094499999986</v>
      </c>
      <c r="V357" s="32">
        <v>0.34492099999999998</v>
      </c>
      <c r="W357" s="57"/>
      <c r="X357" s="57"/>
      <c r="Y357" s="57"/>
      <c r="Z357" s="57"/>
      <c r="AA357" s="113">
        <v>0</v>
      </c>
      <c r="AB357" s="113">
        <v>0</v>
      </c>
      <c r="AC357" s="57">
        <v>0</v>
      </c>
      <c r="AD357" s="113">
        <v>0</v>
      </c>
      <c r="AE357" s="113">
        <v>2015</v>
      </c>
      <c r="AF357" s="113">
        <v>33</v>
      </c>
      <c r="AG357" s="113" t="s">
        <v>1415</v>
      </c>
      <c r="AH357" s="113">
        <v>0</v>
      </c>
      <c r="AI357" s="113">
        <v>2.2000000000000002</v>
      </c>
      <c r="AJ357" s="113">
        <v>0</v>
      </c>
      <c r="AK357" s="57" t="s">
        <v>238</v>
      </c>
    </row>
    <row r="358" spans="1:37" s="29" customFormat="1" ht="31.5" x14ac:dyDescent="0.25">
      <c r="A358" s="113">
        <f t="shared" si="22"/>
        <v>325</v>
      </c>
      <c r="B358" s="58" t="s">
        <v>744</v>
      </c>
      <c r="C358" s="32">
        <v>0</v>
      </c>
      <c r="D358" s="32">
        <v>0</v>
      </c>
      <c r="E358" s="32">
        <v>0</v>
      </c>
      <c r="F358" s="32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0</v>
      </c>
      <c r="Q358" s="32">
        <v>0</v>
      </c>
      <c r="R358" s="32">
        <v>0.24038423</v>
      </c>
      <c r="S358" s="32">
        <v>0</v>
      </c>
      <c r="T358" s="32">
        <v>0.24038423</v>
      </c>
      <c r="U358" s="32">
        <v>0</v>
      </c>
      <c r="V358" s="32">
        <v>0</v>
      </c>
      <c r="W358" s="57"/>
      <c r="X358" s="57"/>
      <c r="Y358" s="57"/>
      <c r="Z358" s="57"/>
      <c r="AA358" s="113">
        <v>0</v>
      </c>
      <c r="AB358" s="113">
        <v>0</v>
      </c>
      <c r="AC358" s="57">
        <v>0</v>
      </c>
      <c r="AD358" s="113">
        <v>0</v>
      </c>
      <c r="AE358" s="113">
        <v>0</v>
      </c>
      <c r="AF358" s="113">
        <v>0</v>
      </c>
      <c r="AG358" s="113">
        <v>0</v>
      </c>
      <c r="AH358" s="113">
        <v>0</v>
      </c>
      <c r="AI358" s="113">
        <v>0</v>
      </c>
      <c r="AJ358" s="113">
        <v>0</v>
      </c>
      <c r="AK358" s="57" t="s">
        <v>239</v>
      </c>
    </row>
    <row r="359" spans="1:37" s="29" customFormat="1" ht="31.5" x14ac:dyDescent="0.25">
      <c r="A359" s="113">
        <f t="shared" si="22"/>
        <v>326</v>
      </c>
      <c r="B359" s="58" t="s">
        <v>745</v>
      </c>
      <c r="C359" s="32">
        <v>0</v>
      </c>
      <c r="D359" s="32">
        <v>0</v>
      </c>
      <c r="E359" s="32">
        <v>0</v>
      </c>
      <c r="F359" s="32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0</v>
      </c>
      <c r="P359" s="32">
        <v>0</v>
      </c>
      <c r="Q359" s="32">
        <v>0</v>
      </c>
      <c r="R359" s="32">
        <v>0.47569415999999998</v>
      </c>
      <c r="S359" s="32">
        <v>0</v>
      </c>
      <c r="T359" s="32">
        <v>0.47569415999999998</v>
      </c>
      <c r="U359" s="32">
        <v>0</v>
      </c>
      <c r="V359" s="32">
        <v>0</v>
      </c>
      <c r="W359" s="57"/>
      <c r="X359" s="57"/>
      <c r="Y359" s="57"/>
      <c r="Z359" s="57"/>
      <c r="AA359" s="113">
        <v>0</v>
      </c>
      <c r="AB359" s="113">
        <v>0</v>
      </c>
      <c r="AC359" s="57">
        <v>0</v>
      </c>
      <c r="AD359" s="113">
        <v>0</v>
      </c>
      <c r="AE359" s="113">
        <v>0</v>
      </c>
      <c r="AF359" s="113">
        <v>0</v>
      </c>
      <c r="AG359" s="113">
        <v>0</v>
      </c>
      <c r="AH359" s="113">
        <v>0</v>
      </c>
      <c r="AI359" s="113">
        <v>0</v>
      </c>
      <c r="AJ359" s="113">
        <v>0</v>
      </c>
      <c r="AK359" s="57" t="s">
        <v>239</v>
      </c>
    </row>
    <row r="360" spans="1:37" s="29" customFormat="1" ht="31.5" x14ac:dyDescent="0.25">
      <c r="A360" s="113">
        <f t="shared" si="22"/>
        <v>327</v>
      </c>
      <c r="B360" s="58" t="s">
        <v>746</v>
      </c>
      <c r="C360" s="32">
        <v>0</v>
      </c>
      <c r="D360" s="32">
        <v>0</v>
      </c>
      <c r="E360" s="32">
        <v>0</v>
      </c>
      <c r="F360" s="32">
        <v>0</v>
      </c>
      <c r="G360" s="32">
        <v>0</v>
      </c>
      <c r="H360" s="32">
        <v>0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s="32">
        <v>0</v>
      </c>
      <c r="P360" s="32">
        <v>0</v>
      </c>
      <c r="Q360" s="32">
        <v>0</v>
      </c>
      <c r="R360" s="32">
        <v>0.54948054000000002</v>
      </c>
      <c r="S360" s="32">
        <v>0</v>
      </c>
      <c r="T360" s="32">
        <v>0.54948054000000002</v>
      </c>
      <c r="U360" s="32">
        <v>0</v>
      </c>
      <c r="V360" s="32">
        <v>0</v>
      </c>
      <c r="W360" s="57"/>
      <c r="X360" s="57"/>
      <c r="Y360" s="57"/>
      <c r="Z360" s="57"/>
      <c r="AA360" s="113">
        <v>0</v>
      </c>
      <c r="AB360" s="113">
        <v>0</v>
      </c>
      <c r="AC360" s="57">
        <v>0</v>
      </c>
      <c r="AD360" s="113">
        <v>0</v>
      </c>
      <c r="AE360" s="113">
        <v>0</v>
      </c>
      <c r="AF360" s="113">
        <v>0</v>
      </c>
      <c r="AG360" s="113">
        <v>0</v>
      </c>
      <c r="AH360" s="113">
        <v>0</v>
      </c>
      <c r="AI360" s="113">
        <v>0</v>
      </c>
      <c r="AJ360" s="113">
        <v>0</v>
      </c>
      <c r="AK360" s="57" t="s">
        <v>239</v>
      </c>
    </row>
    <row r="361" spans="1:37" s="29" customFormat="1" ht="31.5" x14ac:dyDescent="0.25">
      <c r="A361" s="113">
        <f t="shared" si="22"/>
        <v>328</v>
      </c>
      <c r="B361" s="58" t="s">
        <v>747</v>
      </c>
      <c r="C361" s="32">
        <v>0</v>
      </c>
      <c r="D361" s="32">
        <v>0</v>
      </c>
      <c r="E361" s="32">
        <v>0</v>
      </c>
      <c r="F361" s="32">
        <v>0</v>
      </c>
      <c r="G361" s="32">
        <v>0</v>
      </c>
      <c r="H361" s="32">
        <v>0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0.16484761000000001</v>
      </c>
      <c r="S361" s="32">
        <v>0</v>
      </c>
      <c r="T361" s="32">
        <v>0.16484761000000001</v>
      </c>
      <c r="U361" s="32">
        <v>0</v>
      </c>
      <c r="V361" s="32">
        <v>0</v>
      </c>
      <c r="W361" s="57"/>
      <c r="X361" s="57"/>
      <c r="Y361" s="57"/>
      <c r="Z361" s="57"/>
      <c r="AA361" s="113">
        <v>0</v>
      </c>
      <c r="AB361" s="113">
        <v>0</v>
      </c>
      <c r="AC361" s="57">
        <v>0</v>
      </c>
      <c r="AD361" s="113">
        <v>0</v>
      </c>
      <c r="AE361" s="113">
        <v>0</v>
      </c>
      <c r="AF361" s="113">
        <v>0</v>
      </c>
      <c r="AG361" s="113">
        <v>0</v>
      </c>
      <c r="AH361" s="113">
        <v>0</v>
      </c>
      <c r="AI361" s="113">
        <v>0</v>
      </c>
      <c r="AJ361" s="113">
        <v>0</v>
      </c>
      <c r="AK361" s="57" t="s">
        <v>239</v>
      </c>
    </row>
    <row r="362" spans="1:37" s="29" customFormat="1" ht="31.5" x14ac:dyDescent="0.25">
      <c r="A362" s="113">
        <f t="shared" si="22"/>
        <v>329</v>
      </c>
      <c r="B362" s="58" t="s">
        <v>748</v>
      </c>
      <c r="C362" s="32">
        <v>0</v>
      </c>
      <c r="D362" s="32">
        <v>0</v>
      </c>
      <c r="E362" s="32">
        <v>0</v>
      </c>
      <c r="F362" s="32">
        <v>0</v>
      </c>
      <c r="G362" s="32">
        <v>0</v>
      </c>
      <c r="H362" s="32">
        <v>0</v>
      </c>
      <c r="I362" s="32">
        <v>0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s="32">
        <v>0</v>
      </c>
      <c r="P362" s="32">
        <v>0</v>
      </c>
      <c r="Q362" s="32">
        <v>0</v>
      </c>
      <c r="R362" s="32">
        <v>0.27658762999999997</v>
      </c>
      <c r="S362" s="32">
        <v>0</v>
      </c>
      <c r="T362" s="32">
        <v>0.27658762999999997</v>
      </c>
      <c r="U362" s="32">
        <v>0</v>
      </c>
      <c r="V362" s="32">
        <v>0</v>
      </c>
      <c r="W362" s="57"/>
      <c r="X362" s="57"/>
      <c r="Y362" s="57"/>
      <c r="Z362" s="57"/>
      <c r="AA362" s="113">
        <v>0</v>
      </c>
      <c r="AB362" s="113">
        <v>0</v>
      </c>
      <c r="AC362" s="57">
        <v>0</v>
      </c>
      <c r="AD362" s="113">
        <v>0</v>
      </c>
      <c r="AE362" s="113">
        <v>0</v>
      </c>
      <c r="AF362" s="113">
        <v>0</v>
      </c>
      <c r="AG362" s="113">
        <v>0</v>
      </c>
      <c r="AH362" s="113">
        <v>0</v>
      </c>
      <c r="AI362" s="113">
        <v>0</v>
      </c>
      <c r="AJ362" s="113">
        <v>0</v>
      </c>
      <c r="AK362" s="57" t="s">
        <v>239</v>
      </c>
    </row>
    <row r="363" spans="1:37" s="29" customFormat="1" ht="31.5" x14ac:dyDescent="0.25">
      <c r="A363" s="113">
        <f t="shared" si="22"/>
        <v>330</v>
      </c>
      <c r="B363" s="58" t="s">
        <v>749</v>
      </c>
      <c r="C363" s="32">
        <v>0</v>
      </c>
      <c r="D363" s="32">
        <v>0</v>
      </c>
      <c r="E363" s="32">
        <v>0</v>
      </c>
      <c r="F363" s="32">
        <v>0</v>
      </c>
      <c r="G363" s="32">
        <v>0</v>
      </c>
      <c r="H363" s="32">
        <v>8.4949999999999998E-2</v>
      </c>
      <c r="I363" s="32">
        <v>0</v>
      </c>
      <c r="J363" s="32">
        <v>0</v>
      </c>
      <c r="K363" s="32">
        <v>0</v>
      </c>
      <c r="L363" s="32">
        <v>8.4949999999999998E-2</v>
      </c>
      <c r="M363" s="32">
        <v>8.4949999999999998E-2</v>
      </c>
      <c r="N363" s="32">
        <v>0</v>
      </c>
      <c r="O363" s="32">
        <v>0</v>
      </c>
      <c r="P363" s="32">
        <v>0</v>
      </c>
      <c r="Q363" s="32">
        <v>8.4949999999999998E-2</v>
      </c>
      <c r="R363" s="32">
        <v>0.27056820999999998</v>
      </c>
      <c r="S363" s="32">
        <v>0</v>
      </c>
      <c r="T363" s="32">
        <v>0.26761820999999997</v>
      </c>
      <c r="U363" s="32">
        <v>0</v>
      </c>
      <c r="V363" s="32">
        <v>2.9499999999999999E-3</v>
      </c>
      <c r="W363" s="57"/>
      <c r="X363" s="57"/>
      <c r="Y363" s="57"/>
      <c r="Z363" s="57"/>
      <c r="AA363" s="113">
        <v>0</v>
      </c>
      <c r="AB363" s="113">
        <v>0</v>
      </c>
      <c r="AC363" s="57">
        <v>0</v>
      </c>
      <c r="AD363" s="113">
        <v>0</v>
      </c>
      <c r="AE363" s="113">
        <v>0</v>
      </c>
      <c r="AF363" s="113">
        <v>0</v>
      </c>
      <c r="AG363" s="113">
        <v>0</v>
      </c>
      <c r="AH363" s="113">
        <v>0</v>
      </c>
      <c r="AI363" s="113">
        <v>0</v>
      </c>
      <c r="AJ363" s="113">
        <v>0</v>
      </c>
      <c r="AK363" s="57" t="s">
        <v>239</v>
      </c>
    </row>
    <row r="364" spans="1:37" s="29" customFormat="1" ht="31.5" x14ac:dyDescent="0.25">
      <c r="A364" s="113">
        <f t="shared" si="22"/>
        <v>331</v>
      </c>
      <c r="B364" s="58" t="s">
        <v>750</v>
      </c>
      <c r="C364" s="32">
        <v>0</v>
      </c>
      <c r="D364" s="32">
        <v>0</v>
      </c>
      <c r="E364" s="32">
        <v>0</v>
      </c>
      <c r="F364" s="32">
        <v>0</v>
      </c>
      <c r="G364" s="32">
        <v>0</v>
      </c>
      <c r="H364" s="32">
        <v>8.4949750000000004E-2</v>
      </c>
      <c r="I364" s="32">
        <v>0</v>
      </c>
      <c r="J364" s="32">
        <v>0</v>
      </c>
      <c r="K364" s="32">
        <v>0</v>
      </c>
      <c r="L364" s="32">
        <v>8.4949750000000004E-2</v>
      </c>
      <c r="M364" s="32">
        <v>8.4949750000000004E-2</v>
      </c>
      <c r="N364" s="32">
        <v>0</v>
      </c>
      <c r="O364" s="32">
        <v>0</v>
      </c>
      <c r="P364" s="32">
        <v>0</v>
      </c>
      <c r="Q364" s="32">
        <v>8.4949750000000004E-2</v>
      </c>
      <c r="R364" s="32">
        <v>0.23563761999999999</v>
      </c>
      <c r="S364" s="32">
        <v>0</v>
      </c>
      <c r="T364" s="32">
        <v>0.23268786999999999</v>
      </c>
      <c r="U364" s="32">
        <v>0</v>
      </c>
      <c r="V364" s="32">
        <v>2.9497500000000001E-3</v>
      </c>
      <c r="W364" s="57"/>
      <c r="X364" s="57"/>
      <c r="Y364" s="57"/>
      <c r="Z364" s="57"/>
      <c r="AA364" s="113">
        <v>0</v>
      </c>
      <c r="AB364" s="113">
        <v>0</v>
      </c>
      <c r="AC364" s="57">
        <v>0</v>
      </c>
      <c r="AD364" s="113">
        <v>0</v>
      </c>
      <c r="AE364" s="113">
        <v>0</v>
      </c>
      <c r="AF364" s="113">
        <v>0</v>
      </c>
      <c r="AG364" s="113">
        <v>0</v>
      </c>
      <c r="AH364" s="113">
        <v>0</v>
      </c>
      <c r="AI364" s="113">
        <v>0</v>
      </c>
      <c r="AJ364" s="113">
        <v>0</v>
      </c>
      <c r="AK364" s="57" t="s">
        <v>239</v>
      </c>
    </row>
    <row r="365" spans="1:37" s="29" customFormat="1" ht="31.5" x14ac:dyDescent="0.25">
      <c r="A365" s="113">
        <f t="shared" si="22"/>
        <v>332</v>
      </c>
      <c r="B365" s="58" t="s">
        <v>751</v>
      </c>
      <c r="C365" s="32">
        <v>1.80050822</v>
      </c>
      <c r="D365" s="32">
        <v>0</v>
      </c>
      <c r="E365" s="32">
        <v>1.2963659184</v>
      </c>
      <c r="F365" s="32">
        <v>0</v>
      </c>
      <c r="G365" s="32">
        <v>0.50414230159999995</v>
      </c>
      <c r="H365" s="32">
        <v>1.786555409</v>
      </c>
      <c r="I365" s="32">
        <v>0</v>
      </c>
      <c r="J365" s="32">
        <v>1.69722763855</v>
      </c>
      <c r="K365" s="32">
        <v>0</v>
      </c>
      <c r="L365" s="32">
        <v>8.932777045000001E-2</v>
      </c>
      <c r="M365" s="32">
        <v>-1.3952811000000009E-2</v>
      </c>
      <c r="N365" s="32">
        <v>0</v>
      </c>
      <c r="O365" s="32">
        <v>0.40086172014999999</v>
      </c>
      <c r="P365" s="32">
        <v>0</v>
      </c>
      <c r="Q365" s="32">
        <v>-0.41481453114999994</v>
      </c>
      <c r="R365" s="32">
        <v>7.6072600000000004E-2</v>
      </c>
      <c r="S365" s="32">
        <v>0</v>
      </c>
      <c r="T365" s="32">
        <v>0</v>
      </c>
      <c r="U365" s="32">
        <v>0</v>
      </c>
      <c r="V365" s="32">
        <v>7.6072600000000004E-2</v>
      </c>
      <c r="W365" s="57"/>
      <c r="X365" s="57"/>
      <c r="Y365" s="57"/>
      <c r="Z365" s="57"/>
      <c r="AA365" s="113">
        <v>0</v>
      </c>
      <c r="AB365" s="113">
        <v>0</v>
      </c>
      <c r="AC365" s="57">
        <v>0</v>
      </c>
      <c r="AD365" s="113">
        <v>0</v>
      </c>
      <c r="AE365" s="113">
        <v>2015</v>
      </c>
      <c r="AF365" s="113">
        <v>33</v>
      </c>
      <c r="AG365" s="113" t="s">
        <v>1366</v>
      </c>
      <c r="AH365" s="113" t="s">
        <v>1463</v>
      </c>
      <c r="AI365" s="113">
        <v>2.5499999999999998</v>
      </c>
      <c r="AJ365" s="113">
        <v>0</v>
      </c>
      <c r="AK365" s="57" t="s">
        <v>240</v>
      </c>
    </row>
    <row r="366" spans="1:37" s="29" customFormat="1" ht="31.5" x14ac:dyDescent="0.25">
      <c r="A366" s="113">
        <f t="shared" si="22"/>
        <v>333</v>
      </c>
      <c r="B366" s="58" t="s">
        <v>752</v>
      </c>
      <c r="C366" s="32">
        <v>2.7554180000000001</v>
      </c>
      <c r="D366" s="32">
        <v>0</v>
      </c>
      <c r="E366" s="32">
        <v>0.61592017686935319</v>
      </c>
      <c r="F366" s="32">
        <v>0.14658741355057534</v>
      </c>
      <c r="G366" s="32">
        <v>1.9929104095800714</v>
      </c>
      <c r="H366" s="32">
        <v>2.6778025699999999</v>
      </c>
      <c r="I366" s="32">
        <v>0</v>
      </c>
      <c r="J366" s="32">
        <v>0.61592017686935319</v>
      </c>
      <c r="K366" s="32">
        <v>0.14658741355057534</v>
      </c>
      <c r="L366" s="32">
        <v>1.9152949795800716</v>
      </c>
      <c r="M366" s="32">
        <v>-7.7615430000000263E-2</v>
      </c>
      <c r="N366" s="32">
        <v>0</v>
      </c>
      <c r="O366" s="32">
        <v>0</v>
      </c>
      <c r="P366" s="32">
        <v>0</v>
      </c>
      <c r="Q366" s="32">
        <v>-7.7615429999999819E-2</v>
      </c>
      <c r="R366" s="32">
        <v>2.42244511</v>
      </c>
      <c r="S366" s="32">
        <v>0.15</v>
      </c>
      <c r="T366" s="32">
        <v>1.86467725</v>
      </c>
      <c r="U366" s="32">
        <v>0.38734979000000003</v>
      </c>
      <c r="V366" s="32">
        <v>2.041807E-2</v>
      </c>
      <c r="W366" s="57"/>
      <c r="X366" s="57"/>
      <c r="Y366" s="57"/>
      <c r="Z366" s="57"/>
      <c r="AA366" s="113">
        <v>0</v>
      </c>
      <c r="AB366" s="113">
        <v>0</v>
      </c>
      <c r="AC366" s="57">
        <v>0</v>
      </c>
      <c r="AD366" s="113">
        <v>0</v>
      </c>
      <c r="AE366" s="113">
        <v>2015</v>
      </c>
      <c r="AF366" s="113">
        <v>33</v>
      </c>
      <c r="AG366" s="113" t="s">
        <v>1366</v>
      </c>
      <c r="AH366" s="113" t="s">
        <v>1463</v>
      </c>
      <c r="AI366" s="113">
        <v>2.75</v>
      </c>
      <c r="AJ366" s="113">
        <v>0</v>
      </c>
      <c r="AK366" s="57" t="s">
        <v>240</v>
      </c>
    </row>
    <row r="367" spans="1:37" s="29" customFormat="1" ht="31.5" x14ac:dyDescent="0.25">
      <c r="A367" s="113">
        <f t="shared" si="22"/>
        <v>334</v>
      </c>
      <c r="B367" s="58" t="s">
        <v>753</v>
      </c>
      <c r="C367" s="32">
        <v>0</v>
      </c>
      <c r="D367" s="32">
        <v>0</v>
      </c>
      <c r="E367" s="32">
        <v>0</v>
      </c>
      <c r="F367" s="32">
        <v>0</v>
      </c>
      <c r="G367" s="32">
        <v>0</v>
      </c>
      <c r="H367" s="32">
        <v>5.75420847</v>
      </c>
      <c r="I367" s="32">
        <v>0</v>
      </c>
      <c r="J367" s="32">
        <v>5.4634547700000002</v>
      </c>
      <c r="K367" s="32">
        <v>0</v>
      </c>
      <c r="L367" s="32">
        <v>0.2907537</v>
      </c>
      <c r="M367" s="32">
        <v>5.75420847</v>
      </c>
      <c r="N367" s="32">
        <v>0</v>
      </c>
      <c r="O367" s="32">
        <v>5.4634547700000002</v>
      </c>
      <c r="P367" s="32">
        <v>0</v>
      </c>
      <c r="Q367" s="32">
        <v>0.2907537</v>
      </c>
      <c r="R367" s="32">
        <v>0.29075364999999997</v>
      </c>
      <c r="S367" s="32">
        <v>0</v>
      </c>
      <c r="T367" s="32">
        <v>0</v>
      </c>
      <c r="U367" s="32">
        <v>0</v>
      </c>
      <c r="V367" s="32">
        <v>0.29075364999999997</v>
      </c>
      <c r="W367" s="57"/>
      <c r="X367" s="57"/>
      <c r="Y367" s="57"/>
      <c r="Z367" s="57"/>
      <c r="AA367" s="113">
        <v>0</v>
      </c>
      <c r="AB367" s="113">
        <v>0</v>
      </c>
      <c r="AC367" s="57">
        <v>0</v>
      </c>
      <c r="AD367" s="113">
        <v>0</v>
      </c>
      <c r="AE367" s="113">
        <v>2015</v>
      </c>
      <c r="AF367" s="113">
        <v>33</v>
      </c>
      <c r="AG367" s="113" t="s">
        <v>1464</v>
      </c>
      <c r="AH367" s="113">
        <v>0</v>
      </c>
      <c r="AI367" s="113">
        <v>4.3</v>
      </c>
      <c r="AJ367" s="113">
        <v>0</v>
      </c>
      <c r="AK367" s="57" t="s">
        <v>240</v>
      </c>
    </row>
    <row r="368" spans="1:37" s="29" customFormat="1" ht="31.5" x14ac:dyDescent="0.25">
      <c r="A368" s="113">
        <f t="shared" si="22"/>
        <v>335</v>
      </c>
      <c r="B368" s="58" t="s">
        <v>754</v>
      </c>
      <c r="C368" s="32">
        <v>8.1982033999999995E-2</v>
      </c>
      <c r="D368" s="32">
        <v>0</v>
      </c>
      <c r="E368" s="32">
        <v>5.9027064479999995E-2</v>
      </c>
      <c r="F368" s="32">
        <v>0</v>
      </c>
      <c r="G368" s="32">
        <v>2.295496952E-2</v>
      </c>
      <c r="H368" s="32">
        <v>0</v>
      </c>
      <c r="I368" s="32">
        <v>0</v>
      </c>
      <c r="J368" s="32">
        <v>0</v>
      </c>
      <c r="K368" s="32">
        <v>0</v>
      </c>
      <c r="L368" s="32">
        <v>0</v>
      </c>
      <c r="M368" s="32">
        <v>-8.1982033999999995E-2</v>
      </c>
      <c r="N368" s="32">
        <v>0</v>
      </c>
      <c r="O368" s="32">
        <v>-5.9027064479999995E-2</v>
      </c>
      <c r="P368" s="32">
        <v>0</v>
      </c>
      <c r="Q368" s="32">
        <v>-2.295496952E-2</v>
      </c>
      <c r="R368" s="32">
        <v>0</v>
      </c>
      <c r="S368" s="32">
        <v>0</v>
      </c>
      <c r="T368" s="32">
        <v>0</v>
      </c>
      <c r="U368" s="32">
        <v>0</v>
      </c>
      <c r="V368" s="32">
        <v>0</v>
      </c>
      <c r="W368" s="57"/>
      <c r="X368" s="57"/>
      <c r="Y368" s="57"/>
      <c r="Z368" s="57"/>
      <c r="AA368" s="113">
        <v>0</v>
      </c>
      <c r="AB368" s="113">
        <v>0</v>
      </c>
      <c r="AC368" s="57">
        <v>0</v>
      </c>
      <c r="AD368" s="113">
        <v>0</v>
      </c>
      <c r="AE368" s="113">
        <v>2014</v>
      </c>
      <c r="AF368" s="113">
        <v>33</v>
      </c>
      <c r="AG368" s="113" t="s">
        <v>1366</v>
      </c>
      <c r="AH368" s="113" t="s">
        <v>1463</v>
      </c>
      <c r="AI368" s="113">
        <v>1.2</v>
      </c>
      <c r="AJ368" s="113">
        <v>0</v>
      </c>
      <c r="AK368" s="57" t="s">
        <v>240</v>
      </c>
    </row>
    <row r="369" spans="1:37" s="29" customFormat="1" ht="31.5" x14ac:dyDescent="0.25">
      <c r="A369" s="113">
        <f t="shared" si="22"/>
        <v>336</v>
      </c>
      <c r="B369" s="58" t="s">
        <v>755</v>
      </c>
      <c r="C369" s="32">
        <v>0.134532862</v>
      </c>
      <c r="D369" s="32">
        <v>0</v>
      </c>
      <c r="E369" s="32">
        <v>9.6863660640000002E-2</v>
      </c>
      <c r="F369" s="32">
        <v>0</v>
      </c>
      <c r="G369" s="32">
        <v>3.7669201360000001E-2</v>
      </c>
      <c r="H369" s="32">
        <v>0</v>
      </c>
      <c r="I369" s="32">
        <v>0</v>
      </c>
      <c r="J369" s="32">
        <v>0</v>
      </c>
      <c r="K369" s="32">
        <v>0</v>
      </c>
      <c r="L369" s="32">
        <v>0</v>
      </c>
      <c r="M369" s="32">
        <v>-0.134532862</v>
      </c>
      <c r="N369" s="32">
        <v>0</v>
      </c>
      <c r="O369" s="32">
        <v>-9.6863660640000002E-2</v>
      </c>
      <c r="P369" s="32">
        <v>0</v>
      </c>
      <c r="Q369" s="32">
        <v>-3.7669201360000001E-2</v>
      </c>
      <c r="R369" s="32">
        <v>0</v>
      </c>
      <c r="S369" s="32">
        <v>0</v>
      </c>
      <c r="T369" s="32">
        <v>0</v>
      </c>
      <c r="U369" s="32">
        <v>0</v>
      </c>
      <c r="V369" s="32">
        <v>0</v>
      </c>
      <c r="W369" s="57"/>
      <c r="X369" s="57"/>
      <c r="Y369" s="57"/>
      <c r="Z369" s="57"/>
      <c r="AA369" s="113">
        <v>0</v>
      </c>
      <c r="AB369" s="113">
        <v>0</v>
      </c>
      <c r="AC369" s="57">
        <v>0</v>
      </c>
      <c r="AD369" s="113">
        <v>0</v>
      </c>
      <c r="AE369" s="113">
        <v>2014</v>
      </c>
      <c r="AF369" s="113">
        <v>33</v>
      </c>
      <c r="AG369" s="113" t="s">
        <v>1366</v>
      </c>
      <c r="AH369" s="113" t="s">
        <v>1463</v>
      </c>
      <c r="AI369" s="113">
        <v>2.4500000000000002</v>
      </c>
      <c r="AJ369" s="113">
        <v>0</v>
      </c>
      <c r="AK369" s="57" t="s">
        <v>240</v>
      </c>
    </row>
    <row r="370" spans="1:37" s="29" customFormat="1" ht="31.5" x14ac:dyDescent="0.25">
      <c r="A370" s="113">
        <f t="shared" si="22"/>
        <v>337</v>
      </c>
      <c r="B370" s="58" t="s">
        <v>756</v>
      </c>
      <c r="C370" s="32">
        <v>0.1236888095</v>
      </c>
      <c r="D370" s="32">
        <v>0</v>
      </c>
      <c r="E370" s="32">
        <v>8.9055942839999999E-2</v>
      </c>
      <c r="F370" s="32">
        <v>0</v>
      </c>
      <c r="G370" s="32">
        <v>3.4632866659999997E-2</v>
      </c>
      <c r="H370" s="32">
        <v>0</v>
      </c>
      <c r="I370" s="32">
        <v>0</v>
      </c>
      <c r="J370" s="32">
        <v>0</v>
      </c>
      <c r="K370" s="32">
        <v>0</v>
      </c>
      <c r="L370" s="32">
        <v>0</v>
      </c>
      <c r="M370" s="32">
        <v>-0.1236888095</v>
      </c>
      <c r="N370" s="32">
        <v>0</v>
      </c>
      <c r="O370" s="32">
        <v>-8.9055942839999999E-2</v>
      </c>
      <c r="P370" s="32">
        <v>0</v>
      </c>
      <c r="Q370" s="32">
        <v>-3.4632866659999997E-2</v>
      </c>
      <c r="R370" s="32">
        <v>0</v>
      </c>
      <c r="S370" s="32">
        <v>0</v>
      </c>
      <c r="T370" s="32">
        <v>0</v>
      </c>
      <c r="U370" s="32">
        <v>0</v>
      </c>
      <c r="V370" s="32">
        <v>0</v>
      </c>
      <c r="W370" s="57"/>
      <c r="X370" s="57"/>
      <c r="Y370" s="57"/>
      <c r="Z370" s="57"/>
      <c r="AA370" s="113">
        <v>0</v>
      </c>
      <c r="AB370" s="113">
        <v>0</v>
      </c>
      <c r="AC370" s="57">
        <v>0</v>
      </c>
      <c r="AD370" s="113">
        <v>0</v>
      </c>
      <c r="AE370" s="113">
        <v>2014</v>
      </c>
      <c r="AF370" s="113">
        <v>33</v>
      </c>
      <c r="AG370" s="113" t="s">
        <v>1465</v>
      </c>
      <c r="AH370" s="113" t="s">
        <v>1463</v>
      </c>
      <c r="AI370" s="113">
        <v>3.84</v>
      </c>
      <c r="AJ370" s="113">
        <v>0</v>
      </c>
      <c r="AK370" s="57" t="s">
        <v>240</v>
      </c>
    </row>
    <row r="371" spans="1:37" s="29" customFormat="1" ht="31.5" x14ac:dyDescent="0.25">
      <c r="A371" s="113">
        <f t="shared" si="22"/>
        <v>338</v>
      </c>
      <c r="B371" s="58" t="s">
        <v>757</v>
      </c>
      <c r="C371" s="32">
        <v>8.1464908440000094E-2</v>
      </c>
      <c r="D371" s="32">
        <v>0</v>
      </c>
      <c r="E371" s="32">
        <v>5.8654734076800066E-2</v>
      </c>
      <c r="F371" s="32">
        <v>0</v>
      </c>
      <c r="G371" s="32">
        <v>2.2810174363200028E-2</v>
      </c>
      <c r="H371" s="32">
        <v>0</v>
      </c>
      <c r="I371" s="32">
        <v>0</v>
      </c>
      <c r="J371" s="32">
        <v>0</v>
      </c>
      <c r="K371" s="32">
        <v>0</v>
      </c>
      <c r="L371" s="32">
        <v>0</v>
      </c>
      <c r="M371" s="32">
        <v>-8.1464908440000094E-2</v>
      </c>
      <c r="N371" s="32">
        <v>0</v>
      </c>
      <c r="O371" s="32">
        <v>-5.8654734076800066E-2</v>
      </c>
      <c r="P371" s="32">
        <v>0</v>
      </c>
      <c r="Q371" s="32">
        <v>-2.2810174363200028E-2</v>
      </c>
      <c r="R371" s="32">
        <v>0</v>
      </c>
      <c r="S371" s="32">
        <v>0</v>
      </c>
      <c r="T371" s="32">
        <v>0</v>
      </c>
      <c r="U371" s="32">
        <v>0</v>
      </c>
      <c r="V371" s="32">
        <v>0</v>
      </c>
      <c r="W371" s="57"/>
      <c r="X371" s="57"/>
      <c r="Y371" s="57"/>
      <c r="Z371" s="57"/>
      <c r="AA371" s="113">
        <v>0</v>
      </c>
      <c r="AB371" s="113">
        <v>0</v>
      </c>
      <c r="AC371" s="57">
        <v>0</v>
      </c>
      <c r="AD371" s="113">
        <v>0</v>
      </c>
      <c r="AE371" s="113">
        <v>2014</v>
      </c>
      <c r="AF371" s="113">
        <v>33</v>
      </c>
      <c r="AG371" s="113" t="s">
        <v>1465</v>
      </c>
      <c r="AH371" s="113" t="s">
        <v>1463</v>
      </c>
      <c r="AI371" s="113">
        <v>2.1</v>
      </c>
      <c r="AJ371" s="113">
        <v>0</v>
      </c>
      <c r="AK371" s="57" t="s">
        <v>240</v>
      </c>
    </row>
    <row r="372" spans="1:37" s="29" customFormat="1" ht="47.25" x14ac:dyDescent="0.25">
      <c r="A372" s="113">
        <f t="shared" si="22"/>
        <v>339</v>
      </c>
      <c r="B372" s="58" t="s">
        <v>758</v>
      </c>
      <c r="C372" s="32">
        <v>6.8162144219999901E-2</v>
      </c>
      <c r="D372" s="32">
        <v>0</v>
      </c>
      <c r="E372" s="32">
        <v>4.9076743838399925E-2</v>
      </c>
      <c r="F372" s="32">
        <v>0</v>
      </c>
      <c r="G372" s="32">
        <v>1.9085400381599976E-2</v>
      </c>
      <c r="H372" s="32">
        <v>0</v>
      </c>
      <c r="I372" s="32">
        <v>0</v>
      </c>
      <c r="J372" s="32">
        <v>0</v>
      </c>
      <c r="K372" s="32">
        <v>0</v>
      </c>
      <c r="L372" s="32">
        <v>0</v>
      </c>
      <c r="M372" s="32">
        <v>-6.8162144219999901E-2</v>
      </c>
      <c r="N372" s="32">
        <v>0</v>
      </c>
      <c r="O372" s="32">
        <v>-4.9076743838399925E-2</v>
      </c>
      <c r="P372" s="32">
        <v>0</v>
      </c>
      <c r="Q372" s="32">
        <v>-1.9085400381599976E-2</v>
      </c>
      <c r="R372" s="32">
        <v>0</v>
      </c>
      <c r="S372" s="32">
        <v>0</v>
      </c>
      <c r="T372" s="32">
        <v>0</v>
      </c>
      <c r="U372" s="32">
        <v>0</v>
      </c>
      <c r="V372" s="32">
        <v>0</v>
      </c>
      <c r="W372" s="57"/>
      <c r="X372" s="57"/>
      <c r="Y372" s="57"/>
      <c r="Z372" s="57"/>
      <c r="AA372" s="113">
        <v>0</v>
      </c>
      <c r="AB372" s="113">
        <v>0</v>
      </c>
      <c r="AC372" s="57">
        <v>0</v>
      </c>
      <c r="AD372" s="113">
        <v>0</v>
      </c>
      <c r="AE372" s="113">
        <v>2014</v>
      </c>
      <c r="AF372" s="113">
        <v>33</v>
      </c>
      <c r="AG372" s="113" t="s">
        <v>1464</v>
      </c>
      <c r="AH372" s="113" t="s">
        <v>1463</v>
      </c>
      <c r="AI372" s="113" t="s">
        <v>1466</v>
      </c>
      <c r="AJ372" s="113">
        <v>0</v>
      </c>
      <c r="AK372" s="57" t="s">
        <v>240</v>
      </c>
    </row>
    <row r="373" spans="1:37" s="29" customFormat="1" ht="63" x14ac:dyDescent="0.25">
      <c r="A373" s="113">
        <f t="shared" si="22"/>
        <v>340</v>
      </c>
      <c r="B373" s="58" t="s">
        <v>759</v>
      </c>
      <c r="C373" s="32">
        <v>0.30729442413000002</v>
      </c>
      <c r="D373" s="32">
        <v>0</v>
      </c>
      <c r="E373" s="32">
        <v>0.2212519853736</v>
      </c>
      <c r="F373" s="32">
        <v>0</v>
      </c>
      <c r="G373" s="32">
        <v>8.6042438756400025E-2</v>
      </c>
      <c r="H373" s="32">
        <v>0</v>
      </c>
      <c r="I373" s="32">
        <v>0</v>
      </c>
      <c r="J373" s="32">
        <v>0</v>
      </c>
      <c r="K373" s="32">
        <v>0</v>
      </c>
      <c r="L373" s="32">
        <v>0</v>
      </c>
      <c r="M373" s="32">
        <v>-0.30729442413000002</v>
      </c>
      <c r="N373" s="32">
        <v>0</v>
      </c>
      <c r="O373" s="32">
        <v>-0.2212519853736</v>
      </c>
      <c r="P373" s="32">
        <v>0</v>
      </c>
      <c r="Q373" s="32">
        <v>-8.6042438756400025E-2</v>
      </c>
      <c r="R373" s="32">
        <v>0</v>
      </c>
      <c r="S373" s="32">
        <v>0</v>
      </c>
      <c r="T373" s="32">
        <v>0</v>
      </c>
      <c r="U373" s="32">
        <v>0</v>
      </c>
      <c r="V373" s="32">
        <v>0</v>
      </c>
      <c r="W373" s="57"/>
      <c r="X373" s="57"/>
      <c r="Y373" s="57"/>
      <c r="Z373" s="57"/>
      <c r="AA373" s="113">
        <v>0</v>
      </c>
      <c r="AB373" s="113">
        <v>0</v>
      </c>
      <c r="AC373" s="57">
        <v>0</v>
      </c>
      <c r="AD373" s="113">
        <v>0</v>
      </c>
      <c r="AE373" s="113">
        <v>2014</v>
      </c>
      <c r="AF373" s="113">
        <v>33</v>
      </c>
      <c r="AG373" s="113" t="s">
        <v>1464</v>
      </c>
      <c r="AH373" s="113" t="s">
        <v>1463</v>
      </c>
      <c r="AI373" s="113" t="s">
        <v>1467</v>
      </c>
      <c r="AJ373" s="113">
        <v>0</v>
      </c>
      <c r="AK373" s="57" t="s">
        <v>240</v>
      </c>
    </row>
    <row r="374" spans="1:37" s="29" customFormat="1" ht="31.5" x14ac:dyDescent="0.25">
      <c r="A374" s="113">
        <f t="shared" si="22"/>
        <v>341</v>
      </c>
      <c r="B374" s="58" t="s">
        <v>760</v>
      </c>
      <c r="C374" s="32">
        <v>4.2159512000000003E-2</v>
      </c>
      <c r="D374" s="32">
        <v>0</v>
      </c>
      <c r="E374" s="32">
        <v>3.0354848640000001E-2</v>
      </c>
      <c r="F374" s="32">
        <v>0</v>
      </c>
      <c r="G374" s="32">
        <v>1.1804663360000002E-2</v>
      </c>
      <c r="H374" s="32">
        <v>0</v>
      </c>
      <c r="I374" s="32">
        <v>0</v>
      </c>
      <c r="J374" s="32">
        <v>0</v>
      </c>
      <c r="K374" s="32">
        <v>0</v>
      </c>
      <c r="L374" s="32">
        <v>0</v>
      </c>
      <c r="M374" s="32">
        <v>-4.2159512000000003E-2</v>
      </c>
      <c r="N374" s="32">
        <v>0</v>
      </c>
      <c r="O374" s="32">
        <v>-3.0354848640000001E-2</v>
      </c>
      <c r="P374" s="32">
        <v>0</v>
      </c>
      <c r="Q374" s="32">
        <v>-1.1804663360000002E-2</v>
      </c>
      <c r="R374" s="32">
        <v>0</v>
      </c>
      <c r="S374" s="32">
        <v>0</v>
      </c>
      <c r="T374" s="32">
        <v>0</v>
      </c>
      <c r="U374" s="32">
        <v>0</v>
      </c>
      <c r="V374" s="32">
        <v>0</v>
      </c>
      <c r="W374" s="57"/>
      <c r="X374" s="57"/>
      <c r="Y374" s="57"/>
      <c r="Z374" s="57"/>
      <c r="AA374" s="113">
        <v>0</v>
      </c>
      <c r="AB374" s="113">
        <v>0</v>
      </c>
      <c r="AC374" s="57">
        <v>0</v>
      </c>
      <c r="AD374" s="113">
        <v>0</v>
      </c>
      <c r="AE374" s="113">
        <v>2014</v>
      </c>
      <c r="AF374" s="113">
        <v>33</v>
      </c>
      <c r="AG374" s="113" t="s">
        <v>1464</v>
      </c>
      <c r="AH374" s="113" t="s">
        <v>1468</v>
      </c>
      <c r="AI374" s="113">
        <v>0.8</v>
      </c>
      <c r="AJ374" s="113">
        <v>0</v>
      </c>
      <c r="AK374" s="57" t="s">
        <v>240</v>
      </c>
    </row>
    <row r="375" spans="1:37" s="29" customFormat="1" ht="31.5" x14ac:dyDescent="0.25">
      <c r="A375" s="113">
        <f t="shared" si="22"/>
        <v>342</v>
      </c>
      <c r="B375" s="58" t="s">
        <v>761</v>
      </c>
      <c r="C375" s="32">
        <v>0.15110401500000001</v>
      </c>
      <c r="D375" s="32">
        <v>0</v>
      </c>
      <c r="E375" s="32">
        <v>0.1087948908</v>
      </c>
      <c r="F375" s="32">
        <v>0</v>
      </c>
      <c r="G375" s="32">
        <v>4.2309124200000006E-2</v>
      </c>
      <c r="H375" s="32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-0.15110401500000001</v>
      </c>
      <c r="N375" s="32">
        <v>0</v>
      </c>
      <c r="O375" s="32">
        <v>-0.1087948908</v>
      </c>
      <c r="P375" s="32">
        <v>0</v>
      </c>
      <c r="Q375" s="32">
        <v>-4.2309124200000006E-2</v>
      </c>
      <c r="R375" s="32">
        <v>0</v>
      </c>
      <c r="S375" s="32">
        <v>0</v>
      </c>
      <c r="T375" s="32">
        <v>0</v>
      </c>
      <c r="U375" s="32">
        <v>0</v>
      </c>
      <c r="V375" s="32">
        <v>0</v>
      </c>
      <c r="W375" s="57"/>
      <c r="X375" s="57"/>
      <c r="Y375" s="57"/>
      <c r="Z375" s="57"/>
      <c r="AA375" s="113">
        <v>0</v>
      </c>
      <c r="AB375" s="113">
        <v>0</v>
      </c>
      <c r="AC375" s="57">
        <v>0</v>
      </c>
      <c r="AD375" s="113">
        <v>0</v>
      </c>
      <c r="AE375" s="113">
        <v>2014</v>
      </c>
      <c r="AF375" s="113">
        <v>33</v>
      </c>
      <c r="AG375" s="113" t="s">
        <v>1464</v>
      </c>
      <c r="AH375" s="113" t="s">
        <v>1468</v>
      </c>
      <c r="AI375" s="113">
        <v>3.04</v>
      </c>
      <c r="AJ375" s="113">
        <v>0</v>
      </c>
      <c r="AK375" s="57" t="s">
        <v>240</v>
      </c>
    </row>
    <row r="376" spans="1:37" s="29" customFormat="1" ht="31.5" x14ac:dyDescent="0.25">
      <c r="A376" s="113">
        <f t="shared" si="22"/>
        <v>343</v>
      </c>
      <c r="B376" s="58" t="s">
        <v>762</v>
      </c>
      <c r="C376" s="32">
        <v>0.11282784937</v>
      </c>
      <c r="D376" s="32">
        <v>0</v>
      </c>
      <c r="E376" s="32">
        <v>8.1236051546399998E-2</v>
      </c>
      <c r="F376" s="32">
        <v>0</v>
      </c>
      <c r="G376" s="32">
        <v>3.1591797823599999E-2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-0.11282784937</v>
      </c>
      <c r="N376" s="32">
        <v>0</v>
      </c>
      <c r="O376" s="32">
        <v>-8.1236051546399998E-2</v>
      </c>
      <c r="P376" s="32">
        <v>0</v>
      </c>
      <c r="Q376" s="32">
        <v>-3.1591797823599999E-2</v>
      </c>
      <c r="R376" s="32">
        <v>0</v>
      </c>
      <c r="S376" s="32">
        <v>0</v>
      </c>
      <c r="T376" s="32">
        <v>0</v>
      </c>
      <c r="U376" s="32">
        <v>0</v>
      </c>
      <c r="V376" s="32">
        <v>0</v>
      </c>
      <c r="W376" s="57"/>
      <c r="X376" s="57"/>
      <c r="Y376" s="57"/>
      <c r="Z376" s="57"/>
      <c r="AA376" s="113">
        <v>0</v>
      </c>
      <c r="AB376" s="113">
        <v>0</v>
      </c>
      <c r="AC376" s="57">
        <v>0</v>
      </c>
      <c r="AD376" s="113">
        <v>0</v>
      </c>
      <c r="AE376" s="113">
        <v>2014</v>
      </c>
      <c r="AF376" s="113">
        <v>33</v>
      </c>
      <c r="AG376" s="113" t="s">
        <v>1464</v>
      </c>
      <c r="AH376" s="113" t="s">
        <v>1463</v>
      </c>
      <c r="AI376" s="113">
        <v>3.52</v>
      </c>
      <c r="AJ376" s="113">
        <v>0</v>
      </c>
      <c r="AK376" s="57" t="s">
        <v>240</v>
      </c>
    </row>
    <row r="377" spans="1:37" s="29" customFormat="1" ht="31.5" x14ac:dyDescent="0.25">
      <c r="A377" s="113">
        <f t="shared" si="22"/>
        <v>344</v>
      </c>
      <c r="B377" s="58" t="s">
        <v>513</v>
      </c>
      <c r="C377" s="32">
        <v>1.5127906799999997</v>
      </c>
      <c r="D377" s="32">
        <v>0</v>
      </c>
      <c r="E377" s="32">
        <v>1.0892092895999999</v>
      </c>
      <c r="F377" s="32">
        <v>0</v>
      </c>
      <c r="G377" s="32">
        <v>0.42358139039999987</v>
      </c>
      <c r="H377" s="32">
        <v>0</v>
      </c>
      <c r="I377" s="32">
        <v>0</v>
      </c>
      <c r="J377" s="32">
        <v>0</v>
      </c>
      <c r="K377" s="32">
        <v>0</v>
      </c>
      <c r="L377" s="32">
        <v>0</v>
      </c>
      <c r="M377" s="32">
        <v>-1.5127906799999997</v>
      </c>
      <c r="N377" s="32">
        <v>0</v>
      </c>
      <c r="O377" s="32">
        <v>-1.0892092895999999</v>
      </c>
      <c r="P377" s="32">
        <v>0</v>
      </c>
      <c r="Q377" s="32">
        <v>-0.42358139039999987</v>
      </c>
      <c r="R377" s="32">
        <v>0</v>
      </c>
      <c r="S377" s="32">
        <v>0</v>
      </c>
      <c r="T377" s="32">
        <v>0</v>
      </c>
      <c r="U377" s="32">
        <v>0</v>
      </c>
      <c r="V377" s="32">
        <v>0</v>
      </c>
      <c r="W377" s="57"/>
      <c r="X377" s="57"/>
      <c r="Y377" s="57"/>
      <c r="Z377" s="57"/>
      <c r="AA377" s="113">
        <v>0</v>
      </c>
      <c r="AB377" s="113">
        <v>0</v>
      </c>
      <c r="AC377" s="57">
        <v>0</v>
      </c>
      <c r="AD377" s="113">
        <v>0</v>
      </c>
      <c r="AE377" s="113">
        <v>2014</v>
      </c>
      <c r="AF377" s="113">
        <v>33</v>
      </c>
      <c r="AG377" s="113" t="s">
        <v>1366</v>
      </c>
      <c r="AH377" s="113" t="s">
        <v>1469</v>
      </c>
      <c r="AI377" s="113">
        <v>1.05</v>
      </c>
      <c r="AJ377" s="113">
        <v>0</v>
      </c>
      <c r="AK377" s="57" t="s">
        <v>241</v>
      </c>
    </row>
    <row r="378" spans="1:37" s="29" customFormat="1" ht="31.5" x14ac:dyDescent="0.25">
      <c r="A378" s="113">
        <f t="shared" si="22"/>
        <v>345</v>
      </c>
      <c r="B378" s="58" t="s">
        <v>514</v>
      </c>
      <c r="C378" s="32">
        <v>1.9501846429999998</v>
      </c>
      <c r="D378" s="32">
        <v>0</v>
      </c>
      <c r="E378" s="32">
        <v>1.8526754108499999</v>
      </c>
      <c r="F378" s="32">
        <v>0</v>
      </c>
      <c r="G378" s="32">
        <v>9.750923215E-2</v>
      </c>
      <c r="H378" s="32">
        <v>2.1611047330000002</v>
      </c>
      <c r="I378" s="32">
        <v>0</v>
      </c>
      <c r="J378" s="32">
        <v>0.64833141989999987</v>
      </c>
      <c r="K378" s="32">
        <v>1.4047180764500002</v>
      </c>
      <c r="L378" s="32">
        <v>0.10805523665000001</v>
      </c>
      <c r="M378" s="32">
        <v>0.21092009000000034</v>
      </c>
      <c r="N378" s="32">
        <v>0</v>
      </c>
      <c r="O378" s="32">
        <v>-1.20434399095</v>
      </c>
      <c r="P378" s="32">
        <v>1.4047180764500002</v>
      </c>
      <c r="Q378" s="32">
        <v>1.0546004500000011E-2</v>
      </c>
      <c r="R378" s="32">
        <v>0.21163109999999999</v>
      </c>
      <c r="S378" s="32">
        <v>0</v>
      </c>
      <c r="T378" s="32">
        <v>0</v>
      </c>
      <c r="U378" s="32">
        <v>0</v>
      </c>
      <c r="V378" s="32">
        <v>0.21163109999999999</v>
      </c>
      <c r="W378" s="57"/>
      <c r="X378" s="57"/>
      <c r="Y378" s="57"/>
      <c r="Z378" s="57"/>
      <c r="AA378" s="113">
        <v>0</v>
      </c>
      <c r="AB378" s="113">
        <v>0</v>
      </c>
      <c r="AC378" s="57">
        <v>0</v>
      </c>
      <c r="AD378" s="113">
        <v>0</v>
      </c>
      <c r="AE378" s="113">
        <v>2015</v>
      </c>
      <c r="AF378" s="113">
        <v>0</v>
      </c>
      <c r="AG378" s="113" t="s">
        <v>1366</v>
      </c>
      <c r="AH378" s="113" t="s">
        <v>1469</v>
      </c>
      <c r="AI378" s="113">
        <v>2.5</v>
      </c>
      <c r="AJ378" s="113">
        <v>0</v>
      </c>
      <c r="AK378" s="57" t="s">
        <v>241</v>
      </c>
    </row>
    <row r="379" spans="1:37" s="29" customFormat="1" ht="31.5" x14ac:dyDescent="0.25">
      <c r="A379" s="113">
        <f t="shared" si="22"/>
        <v>346</v>
      </c>
      <c r="B379" s="58" t="s">
        <v>515</v>
      </c>
      <c r="C379" s="32">
        <v>1.0198067399999999</v>
      </c>
      <c r="D379" s="32">
        <v>0</v>
      </c>
      <c r="E379" s="32">
        <v>0.73426085279999997</v>
      </c>
      <c r="F379" s="32">
        <v>0</v>
      </c>
      <c r="G379" s="32">
        <v>0.28554588719999996</v>
      </c>
      <c r="H379" s="32">
        <v>0.96881641000000007</v>
      </c>
      <c r="I379" s="32">
        <v>0</v>
      </c>
      <c r="J379" s="32">
        <v>0.84287027670000003</v>
      </c>
      <c r="K379" s="32">
        <v>3.8752656400000002E-2</v>
      </c>
      <c r="L379" s="32">
        <v>8.7193476899999997E-2</v>
      </c>
      <c r="M379" s="32">
        <v>-5.0990329999999862E-2</v>
      </c>
      <c r="N379" s="32">
        <v>0</v>
      </c>
      <c r="O379" s="32">
        <v>0.10860942390000006</v>
      </c>
      <c r="P379" s="32">
        <v>3.8752656400000002E-2</v>
      </c>
      <c r="Q379" s="32">
        <v>-0.19835241029999995</v>
      </c>
      <c r="R379" s="32">
        <v>0</v>
      </c>
      <c r="S379" s="32">
        <v>0</v>
      </c>
      <c r="T379" s="32">
        <v>0</v>
      </c>
      <c r="U379" s="32">
        <v>0</v>
      </c>
      <c r="V379" s="32">
        <v>0</v>
      </c>
      <c r="W379" s="57"/>
      <c r="X379" s="57"/>
      <c r="Y379" s="57"/>
      <c r="Z379" s="57"/>
      <c r="AA379" s="113">
        <v>0</v>
      </c>
      <c r="AB379" s="113">
        <v>0</v>
      </c>
      <c r="AC379" s="57">
        <v>0</v>
      </c>
      <c r="AD379" s="113">
        <v>0</v>
      </c>
      <c r="AE379" s="113">
        <v>2014</v>
      </c>
      <c r="AF379" s="113">
        <v>33</v>
      </c>
      <c r="AG379" s="113" t="s">
        <v>1366</v>
      </c>
      <c r="AH379" s="113" t="s">
        <v>1469</v>
      </c>
      <c r="AI379" s="113">
        <v>0.9</v>
      </c>
      <c r="AJ379" s="113">
        <v>0</v>
      </c>
      <c r="AK379" s="57" t="s">
        <v>241</v>
      </c>
    </row>
    <row r="380" spans="1:37" s="29" customFormat="1" ht="31.5" x14ac:dyDescent="0.25">
      <c r="A380" s="113">
        <f t="shared" si="22"/>
        <v>347</v>
      </c>
      <c r="B380" s="58" t="s">
        <v>516</v>
      </c>
      <c r="C380" s="32">
        <v>1.0249385599999998</v>
      </c>
      <c r="D380" s="32">
        <v>0</v>
      </c>
      <c r="E380" s="32">
        <v>0.73795576319999989</v>
      </c>
      <c r="F380" s="32">
        <v>0</v>
      </c>
      <c r="G380" s="32">
        <v>0.28698279679999994</v>
      </c>
      <c r="H380" s="32">
        <v>0.28883528999999997</v>
      </c>
      <c r="I380" s="32">
        <v>0</v>
      </c>
      <c r="J380" s="32">
        <v>0.25128670229999994</v>
      </c>
      <c r="K380" s="32">
        <v>1.1553411599999999E-2</v>
      </c>
      <c r="L380" s="32">
        <v>2.5995176099999996E-2</v>
      </c>
      <c r="M380" s="32">
        <v>-0.73610326999999987</v>
      </c>
      <c r="N380" s="32">
        <v>0</v>
      </c>
      <c r="O380" s="32">
        <v>-0.48666906089999995</v>
      </c>
      <c r="P380" s="32">
        <v>1.1553411599999999E-2</v>
      </c>
      <c r="Q380" s="32">
        <v>-0.26098762069999992</v>
      </c>
      <c r="R380" s="32">
        <v>0</v>
      </c>
      <c r="S380" s="32">
        <v>0</v>
      </c>
      <c r="T380" s="32">
        <v>0</v>
      </c>
      <c r="U380" s="32">
        <v>0</v>
      </c>
      <c r="V380" s="32">
        <v>0</v>
      </c>
      <c r="W380" s="57"/>
      <c r="X380" s="57"/>
      <c r="Y380" s="57"/>
      <c r="Z380" s="57"/>
      <c r="AA380" s="113">
        <v>0</v>
      </c>
      <c r="AB380" s="113">
        <v>0</v>
      </c>
      <c r="AC380" s="57">
        <v>0</v>
      </c>
      <c r="AD380" s="113">
        <v>0</v>
      </c>
      <c r="AE380" s="113">
        <v>2014</v>
      </c>
      <c r="AF380" s="113">
        <v>33</v>
      </c>
      <c r="AG380" s="113" t="s">
        <v>1366</v>
      </c>
      <c r="AH380" s="113" t="s">
        <v>1469</v>
      </c>
      <c r="AI380" s="113">
        <v>0.96</v>
      </c>
      <c r="AJ380" s="113">
        <v>0</v>
      </c>
      <c r="AK380" s="57" t="s">
        <v>241</v>
      </c>
    </row>
    <row r="381" spans="1:37" s="29" customFormat="1" ht="31.5" x14ac:dyDescent="0.25">
      <c r="A381" s="113">
        <f t="shared" si="22"/>
        <v>348</v>
      </c>
      <c r="B381" s="58" t="s">
        <v>517</v>
      </c>
      <c r="C381" s="32">
        <v>1.93020152</v>
      </c>
      <c r="D381" s="32">
        <v>0</v>
      </c>
      <c r="E381" s="32">
        <v>1.3897450944</v>
      </c>
      <c r="F381" s="32">
        <v>0</v>
      </c>
      <c r="G381" s="32">
        <v>0.54045642559999996</v>
      </c>
      <c r="H381" s="32">
        <v>2.00915819</v>
      </c>
      <c r="I381" s="32">
        <v>0</v>
      </c>
      <c r="J381" s="32">
        <v>1.7479676253</v>
      </c>
      <c r="K381" s="32">
        <v>8.0366327599999995E-2</v>
      </c>
      <c r="L381" s="32">
        <v>0.18082423709999998</v>
      </c>
      <c r="M381" s="32">
        <v>7.8956669999999951E-2</v>
      </c>
      <c r="N381" s="32">
        <v>0</v>
      </c>
      <c r="O381" s="32">
        <v>0.3582225309</v>
      </c>
      <c r="P381" s="32">
        <v>8.0366327599999995E-2</v>
      </c>
      <c r="Q381" s="32">
        <v>-0.35963218850000001</v>
      </c>
      <c r="R381" s="32">
        <v>0.17562195</v>
      </c>
      <c r="S381" s="32">
        <v>0</v>
      </c>
      <c r="T381" s="32">
        <v>0</v>
      </c>
      <c r="U381" s="32">
        <v>0</v>
      </c>
      <c r="V381" s="32">
        <v>0.17562195</v>
      </c>
      <c r="W381" s="57"/>
      <c r="X381" s="57"/>
      <c r="Y381" s="57"/>
      <c r="Z381" s="57"/>
      <c r="AA381" s="113">
        <v>0</v>
      </c>
      <c r="AB381" s="113">
        <v>0</v>
      </c>
      <c r="AC381" s="57">
        <v>0</v>
      </c>
      <c r="AD381" s="113">
        <v>0</v>
      </c>
      <c r="AE381" s="113">
        <v>2015</v>
      </c>
      <c r="AF381" s="113">
        <v>33</v>
      </c>
      <c r="AG381" s="113" t="s">
        <v>1366</v>
      </c>
      <c r="AH381" s="113" t="s">
        <v>1469</v>
      </c>
      <c r="AI381" s="113">
        <v>0</v>
      </c>
      <c r="AJ381" s="113">
        <v>0</v>
      </c>
      <c r="AK381" s="57" t="s">
        <v>241</v>
      </c>
    </row>
    <row r="382" spans="1:37" s="29" customFormat="1" ht="31.5" x14ac:dyDescent="0.25">
      <c r="A382" s="113">
        <f t="shared" si="22"/>
        <v>349</v>
      </c>
      <c r="B382" s="58" t="s">
        <v>518</v>
      </c>
      <c r="C382" s="32">
        <v>4.3402653917999992</v>
      </c>
      <c r="D382" s="32">
        <v>0</v>
      </c>
      <c r="E382" s="32">
        <v>3.1249910820959994</v>
      </c>
      <c r="F382" s="32">
        <v>0</v>
      </c>
      <c r="G382" s="32">
        <v>1.2152743097039997</v>
      </c>
      <c r="H382" s="32">
        <v>0</v>
      </c>
      <c r="I382" s="32">
        <v>0</v>
      </c>
      <c r="J382" s="32">
        <v>0</v>
      </c>
      <c r="K382" s="32">
        <v>0</v>
      </c>
      <c r="L382" s="32">
        <v>0</v>
      </c>
      <c r="M382" s="32">
        <v>-4.3402653917999992</v>
      </c>
      <c r="N382" s="32">
        <v>0</v>
      </c>
      <c r="O382" s="32">
        <v>-3.1249910820959994</v>
      </c>
      <c r="P382" s="32">
        <v>0</v>
      </c>
      <c r="Q382" s="32">
        <v>-1.2152743097039997</v>
      </c>
      <c r="R382" s="32">
        <v>0</v>
      </c>
      <c r="S382" s="32">
        <v>0</v>
      </c>
      <c r="T382" s="32">
        <v>0</v>
      </c>
      <c r="U382" s="32">
        <v>0</v>
      </c>
      <c r="V382" s="32">
        <v>0</v>
      </c>
      <c r="W382" s="57"/>
      <c r="X382" s="57"/>
      <c r="Y382" s="57"/>
      <c r="Z382" s="57"/>
      <c r="AA382" s="113">
        <v>0</v>
      </c>
      <c r="AB382" s="113">
        <v>0</v>
      </c>
      <c r="AC382" s="57">
        <v>0</v>
      </c>
      <c r="AD382" s="113">
        <v>0</v>
      </c>
      <c r="AE382" s="113">
        <v>2014</v>
      </c>
      <c r="AF382" s="113">
        <v>33</v>
      </c>
      <c r="AG382" s="113" t="s">
        <v>1366</v>
      </c>
      <c r="AH382" s="113" t="s">
        <v>1469</v>
      </c>
      <c r="AI382" s="113">
        <v>5.7</v>
      </c>
      <c r="AJ382" s="113">
        <v>0</v>
      </c>
      <c r="AK382" s="57" t="s">
        <v>241</v>
      </c>
    </row>
    <row r="383" spans="1:37" s="29" customFormat="1" ht="31.5" x14ac:dyDescent="0.25">
      <c r="A383" s="113">
        <f t="shared" si="22"/>
        <v>350</v>
      </c>
      <c r="B383" s="58" t="s">
        <v>519</v>
      </c>
      <c r="C383" s="32">
        <v>2.49130568</v>
      </c>
      <c r="D383" s="32">
        <v>0</v>
      </c>
      <c r="E383" s="32">
        <v>1.7937400896</v>
      </c>
      <c r="F383" s="32">
        <v>0</v>
      </c>
      <c r="G383" s="32">
        <v>0.69756559039999999</v>
      </c>
      <c r="H383" s="32">
        <v>0</v>
      </c>
      <c r="I383" s="32">
        <v>0</v>
      </c>
      <c r="J383" s="32">
        <v>0</v>
      </c>
      <c r="K383" s="32">
        <v>0</v>
      </c>
      <c r="L383" s="32">
        <v>0</v>
      </c>
      <c r="M383" s="32">
        <v>-2.49130568</v>
      </c>
      <c r="N383" s="32">
        <v>0</v>
      </c>
      <c r="O383" s="32">
        <v>-1.7937400896</v>
      </c>
      <c r="P383" s="32">
        <v>0</v>
      </c>
      <c r="Q383" s="32">
        <v>-0.69756559039999999</v>
      </c>
      <c r="R383" s="32">
        <v>0</v>
      </c>
      <c r="S383" s="32">
        <v>0</v>
      </c>
      <c r="T383" s="32">
        <v>0</v>
      </c>
      <c r="U383" s="32">
        <v>0</v>
      </c>
      <c r="V383" s="32">
        <v>0</v>
      </c>
      <c r="W383" s="57"/>
      <c r="X383" s="57"/>
      <c r="Y383" s="57"/>
      <c r="Z383" s="57"/>
      <c r="AA383" s="113">
        <v>0</v>
      </c>
      <c r="AB383" s="113">
        <v>0</v>
      </c>
      <c r="AC383" s="57">
        <v>0</v>
      </c>
      <c r="AD383" s="113">
        <v>0</v>
      </c>
      <c r="AE383" s="113">
        <v>2014</v>
      </c>
      <c r="AF383" s="113">
        <v>33</v>
      </c>
      <c r="AG383" s="113" t="s">
        <v>1366</v>
      </c>
      <c r="AH383" s="113" t="s">
        <v>1469</v>
      </c>
      <c r="AI383" s="113">
        <v>2.4</v>
      </c>
      <c r="AJ383" s="113">
        <v>0</v>
      </c>
      <c r="AK383" s="57" t="s">
        <v>241</v>
      </c>
    </row>
    <row r="384" spans="1:37" s="29" customFormat="1" ht="31.5" x14ac:dyDescent="0.25">
      <c r="A384" s="113">
        <f t="shared" si="22"/>
        <v>351</v>
      </c>
      <c r="B384" s="58" t="s">
        <v>520</v>
      </c>
      <c r="C384" s="32">
        <v>0.26487100000000002</v>
      </c>
      <c r="D384" s="32">
        <v>0</v>
      </c>
      <c r="E384" s="32">
        <v>0.19070712000000001</v>
      </c>
      <c r="F384" s="32">
        <v>0</v>
      </c>
      <c r="G384" s="32">
        <v>7.4163880000000015E-2</v>
      </c>
      <c r="H384" s="32">
        <v>0</v>
      </c>
      <c r="I384" s="32">
        <v>0</v>
      </c>
      <c r="J384" s="32">
        <v>0</v>
      </c>
      <c r="K384" s="32">
        <v>0</v>
      </c>
      <c r="L384" s="32">
        <v>0</v>
      </c>
      <c r="M384" s="32">
        <v>-0.26487100000000002</v>
      </c>
      <c r="N384" s="32">
        <v>0</v>
      </c>
      <c r="O384" s="32">
        <v>-0.19070712000000001</v>
      </c>
      <c r="P384" s="32">
        <v>0</v>
      </c>
      <c r="Q384" s="32">
        <v>-7.4163880000000015E-2</v>
      </c>
      <c r="R384" s="32">
        <v>0</v>
      </c>
      <c r="S384" s="32">
        <v>0</v>
      </c>
      <c r="T384" s="32">
        <v>0</v>
      </c>
      <c r="U384" s="32">
        <v>0</v>
      </c>
      <c r="V384" s="32">
        <v>0</v>
      </c>
      <c r="W384" s="57"/>
      <c r="X384" s="57"/>
      <c r="Y384" s="57"/>
      <c r="Z384" s="57"/>
      <c r="AA384" s="113">
        <v>0</v>
      </c>
      <c r="AB384" s="113">
        <v>0</v>
      </c>
      <c r="AC384" s="57">
        <v>0</v>
      </c>
      <c r="AD384" s="113">
        <v>0</v>
      </c>
      <c r="AE384" s="113">
        <v>2014</v>
      </c>
      <c r="AF384" s="113">
        <v>33</v>
      </c>
      <c r="AG384" s="113" t="s">
        <v>1366</v>
      </c>
      <c r="AH384" s="113" t="s">
        <v>1469</v>
      </c>
      <c r="AI384" s="113">
        <v>4.96</v>
      </c>
      <c r="AJ384" s="113">
        <v>0</v>
      </c>
      <c r="AK384" s="57" t="s">
        <v>241</v>
      </c>
    </row>
    <row r="385" spans="1:37" s="29" customFormat="1" ht="47.25" x14ac:dyDescent="0.25">
      <c r="A385" s="113">
        <f t="shared" si="22"/>
        <v>352</v>
      </c>
      <c r="B385" s="58" t="s">
        <v>763</v>
      </c>
      <c r="C385" s="32">
        <v>0.49501000000000001</v>
      </c>
      <c r="D385" s="32">
        <v>0.49501000000000001</v>
      </c>
      <c r="E385" s="32">
        <v>0</v>
      </c>
      <c r="F385" s="32">
        <v>0</v>
      </c>
      <c r="G385" s="32">
        <v>0</v>
      </c>
      <c r="H385" s="32">
        <v>0.49501000000000001</v>
      </c>
      <c r="I385" s="32">
        <v>0.49501000000000001</v>
      </c>
      <c r="J385" s="32">
        <v>0</v>
      </c>
      <c r="K385" s="32">
        <v>0</v>
      </c>
      <c r="L385" s="32">
        <v>0</v>
      </c>
      <c r="M385" s="32">
        <v>0</v>
      </c>
      <c r="N385" s="32">
        <v>0</v>
      </c>
      <c r="O385" s="32">
        <v>0</v>
      </c>
      <c r="P385" s="32">
        <v>0</v>
      </c>
      <c r="Q385" s="32">
        <v>0</v>
      </c>
      <c r="R385" s="32">
        <v>0</v>
      </c>
      <c r="S385" s="32">
        <v>0</v>
      </c>
      <c r="T385" s="32">
        <v>0</v>
      </c>
      <c r="U385" s="32">
        <v>0</v>
      </c>
      <c r="V385" s="32">
        <v>0</v>
      </c>
      <c r="W385" s="57"/>
      <c r="X385" s="57"/>
      <c r="Y385" s="57"/>
      <c r="Z385" s="57"/>
      <c r="AA385" s="113">
        <v>0</v>
      </c>
      <c r="AB385" s="113">
        <v>0</v>
      </c>
      <c r="AC385" s="57">
        <v>0</v>
      </c>
      <c r="AD385" s="113">
        <v>0</v>
      </c>
      <c r="AE385" s="113">
        <v>1975</v>
      </c>
      <c r="AF385" s="113">
        <v>40</v>
      </c>
      <c r="AG385" s="113" t="s">
        <v>1321</v>
      </c>
      <c r="AH385" s="113" t="s">
        <v>1322</v>
      </c>
      <c r="AI385" s="113">
        <v>5.38</v>
      </c>
      <c r="AJ385" s="113">
        <v>0</v>
      </c>
      <c r="AK385" s="57" t="s">
        <v>241</v>
      </c>
    </row>
    <row r="386" spans="1:37" s="29" customFormat="1" ht="31.5" x14ac:dyDescent="0.25">
      <c r="A386" s="113">
        <f t="shared" si="22"/>
        <v>353</v>
      </c>
      <c r="B386" s="58" t="s">
        <v>764</v>
      </c>
      <c r="C386" s="32">
        <v>7.8992008399999998</v>
      </c>
      <c r="D386" s="32">
        <v>0</v>
      </c>
      <c r="E386" s="32">
        <v>2.6857282856000002</v>
      </c>
      <c r="F386" s="32">
        <v>4.7395205039999997</v>
      </c>
      <c r="G386" s="32">
        <v>0.47395205039999944</v>
      </c>
      <c r="H386" s="32">
        <v>0</v>
      </c>
      <c r="I386" s="32">
        <v>0</v>
      </c>
      <c r="J386" s="32">
        <v>0</v>
      </c>
      <c r="K386" s="32">
        <v>0</v>
      </c>
      <c r="L386" s="32">
        <v>0</v>
      </c>
      <c r="M386" s="32">
        <v>-7.8992008399999998</v>
      </c>
      <c r="N386" s="32">
        <v>0</v>
      </c>
      <c r="O386" s="32">
        <v>-2.6857282856000002</v>
      </c>
      <c r="P386" s="32">
        <v>-4.7395205039999997</v>
      </c>
      <c r="Q386" s="32">
        <v>-0.47395205039999944</v>
      </c>
      <c r="R386" s="32">
        <v>0</v>
      </c>
      <c r="S386" s="32">
        <v>0</v>
      </c>
      <c r="T386" s="32">
        <v>0</v>
      </c>
      <c r="U386" s="32">
        <v>0</v>
      </c>
      <c r="V386" s="32">
        <v>0</v>
      </c>
      <c r="W386" s="57"/>
      <c r="X386" s="57"/>
      <c r="Y386" s="57"/>
      <c r="Z386" s="57"/>
      <c r="AA386" s="113">
        <v>0</v>
      </c>
      <c r="AB386" s="113">
        <v>0</v>
      </c>
      <c r="AC386" s="57">
        <v>0</v>
      </c>
      <c r="AD386" s="113">
        <v>0</v>
      </c>
      <c r="AE386" s="113">
        <v>0</v>
      </c>
      <c r="AF386" s="113">
        <v>0</v>
      </c>
      <c r="AG386" s="113">
        <v>0</v>
      </c>
      <c r="AH386" s="113">
        <v>0</v>
      </c>
      <c r="AI386" s="113">
        <v>0</v>
      </c>
      <c r="AJ386" s="113">
        <v>0</v>
      </c>
      <c r="AK386" s="57" t="s">
        <v>388</v>
      </c>
    </row>
    <row r="387" spans="1:37" s="29" customFormat="1" x14ac:dyDescent="0.25">
      <c r="A387" s="113">
        <f t="shared" si="22"/>
        <v>354</v>
      </c>
      <c r="B387" s="58" t="s">
        <v>392</v>
      </c>
      <c r="C387" s="32">
        <v>0</v>
      </c>
      <c r="D387" s="32">
        <v>0</v>
      </c>
      <c r="E387" s="32">
        <v>0</v>
      </c>
      <c r="F387" s="32">
        <v>0</v>
      </c>
      <c r="G387" s="32">
        <v>0</v>
      </c>
      <c r="H387" s="32">
        <v>0</v>
      </c>
      <c r="I387" s="32">
        <v>0</v>
      </c>
      <c r="J387" s="32">
        <v>0</v>
      </c>
      <c r="K387" s="32">
        <v>0</v>
      </c>
      <c r="L387" s="32">
        <v>0</v>
      </c>
      <c r="M387" s="32">
        <v>0</v>
      </c>
      <c r="N387" s="32">
        <v>0</v>
      </c>
      <c r="O387" s="32">
        <v>0</v>
      </c>
      <c r="P387" s="32">
        <v>0</v>
      </c>
      <c r="Q387" s="32">
        <v>0</v>
      </c>
      <c r="R387" s="32">
        <v>0</v>
      </c>
      <c r="S387" s="32">
        <v>0</v>
      </c>
      <c r="T387" s="32">
        <v>0</v>
      </c>
      <c r="U387" s="32">
        <v>0</v>
      </c>
      <c r="V387" s="32">
        <v>0</v>
      </c>
      <c r="W387" s="57"/>
      <c r="X387" s="57"/>
      <c r="Y387" s="57"/>
      <c r="Z387" s="57"/>
      <c r="AA387" s="113">
        <v>0</v>
      </c>
      <c r="AB387" s="113">
        <v>0</v>
      </c>
      <c r="AC387" s="57">
        <v>0</v>
      </c>
      <c r="AD387" s="113">
        <v>0</v>
      </c>
      <c r="AE387" s="113">
        <v>0</v>
      </c>
      <c r="AF387" s="113">
        <v>0</v>
      </c>
      <c r="AG387" s="113">
        <v>0</v>
      </c>
      <c r="AH387" s="113">
        <v>0</v>
      </c>
      <c r="AI387" s="113">
        <v>0</v>
      </c>
      <c r="AJ387" s="113">
        <v>0</v>
      </c>
      <c r="AK387" s="57" t="s">
        <v>388</v>
      </c>
    </row>
    <row r="388" spans="1:37" s="29" customFormat="1" ht="31.5" x14ac:dyDescent="0.25">
      <c r="A388" s="113">
        <f t="shared" si="22"/>
        <v>355</v>
      </c>
      <c r="B388" s="58" t="s">
        <v>522</v>
      </c>
      <c r="C388" s="32">
        <v>1.6474289266799986</v>
      </c>
      <c r="D388" s="32">
        <v>0</v>
      </c>
      <c r="E388" s="32">
        <v>1.186148827209599</v>
      </c>
      <c r="F388" s="32">
        <v>0</v>
      </c>
      <c r="G388" s="32">
        <v>0.46128009947039961</v>
      </c>
      <c r="H388" s="32">
        <v>1.6474289266799986</v>
      </c>
      <c r="I388" s="32">
        <v>0</v>
      </c>
      <c r="J388" s="32">
        <v>1.186148827209599</v>
      </c>
      <c r="K388" s="32">
        <v>0</v>
      </c>
      <c r="L388" s="32">
        <v>0.46128009947039961</v>
      </c>
      <c r="M388" s="32">
        <v>0</v>
      </c>
      <c r="N388" s="32">
        <v>0</v>
      </c>
      <c r="O388" s="32">
        <v>0</v>
      </c>
      <c r="P388" s="32">
        <v>0</v>
      </c>
      <c r="Q388" s="32">
        <v>0</v>
      </c>
      <c r="R388" s="32">
        <v>0</v>
      </c>
      <c r="S388" s="32">
        <v>0</v>
      </c>
      <c r="T388" s="32">
        <v>0</v>
      </c>
      <c r="U388" s="32">
        <v>0</v>
      </c>
      <c r="V388" s="32">
        <v>0</v>
      </c>
      <c r="W388" s="57"/>
      <c r="X388" s="57"/>
      <c r="Y388" s="57"/>
      <c r="Z388" s="57"/>
      <c r="AA388" s="113">
        <v>0</v>
      </c>
      <c r="AB388" s="113">
        <v>0</v>
      </c>
      <c r="AC388" s="57">
        <v>0</v>
      </c>
      <c r="AD388" s="113">
        <v>0</v>
      </c>
      <c r="AE388" s="113">
        <v>2014</v>
      </c>
      <c r="AF388" s="113">
        <v>33</v>
      </c>
      <c r="AG388" s="113">
        <v>0</v>
      </c>
      <c r="AH388" s="113" t="s">
        <v>1470</v>
      </c>
      <c r="AI388" s="113">
        <v>26.030999999999999</v>
      </c>
      <c r="AJ388" s="113">
        <v>0</v>
      </c>
      <c r="AK388" s="57" t="s">
        <v>241</v>
      </c>
    </row>
    <row r="389" spans="1:37" s="29" customFormat="1" ht="31.5" x14ac:dyDescent="0.25">
      <c r="A389" s="113">
        <f t="shared" si="22"/>
        <v>356</v>
      </c>
      <c r="B389" s="58" t="s">
        <v>765</v>
      </c>
      <c r="C389" s="32">
        <v>0</v>
      </c>
      <c r="D389" s="32">
        <v>0</v>
      </c>
      <c r="E389" s="32">
        <v>0</v>
      </c>
      <c r="F389" s="32">
        <v>0</v>
      </c>
      <c r="G389" s="32">
        <v>0</v>
      </c>
      <c r="H389" s="32">
        <v>0.17196600000000001</v>
      </c>
      <c r="I389" s="32">
        <v>0</v>
      </c>
      <c r="J389" s="32">
        <v>4.2991500000000002E-2</v>
      </c>
      <c r="K389" s="32">
        <v>0.1203762</v>
      </c>
      <c r="L389" s="32">
        <v>8.5982999999999893E-3</v>
      </c>
      <c r="M389" s="32">
        <v>0.17196600000000001</v>
      </c>
      <c r="N389" s="32">
        <v>0</v>
      </c>
      <c r="O389" s="32">
        <v>4.2991500000000002E-2</v>
      </c>
      <c r="P389" s="32">
        <v>0.1203762</v>
      </c>
      <c r="Q389" s="32">
        <v>8.5982999999999893E-3</v>
      </c>
      <c r="R389" s="32">
        <v>0</v>
      </c>
      <c r="S389" s="32">
        <v>0</v>
      </c>
      <c r="T389" s="32">
        <v>0</v>
      </c>
      <c r="U389" s="32">
        <v>0</v>
      </c>
      <c r="V389" s="32">
        <v>0</v>
      </c>
      <c r="W389" s="57"/>
      <c r="X389" s="57"/>
      <c r="Y389" s="57"/>
      <c r="Z389" s="57"/>
      <c r="AA389" s="113">
        <v>2015</v>
      </c>
      <c r="AB389" s="113">
        <v>25</v>
      </c>
      <c r="AC389" s="57" t="s">
        <v>1471</v>
      </c>
      <c r="AD389" s="113">
        <v>0.25</v>
      </c>
      <c r="AE389" s="113">
        <v>0</v>
      </c>
      <c r="AF389" s="113">
        <v>0</v>
      </c>
      <c r="AG389" s="113">
        <v>0</v>
      </c>
      <c r="AH389" s="113">
        <v>0</v>
      </c>
      <c r="AI389" s="113">
        <v>0</v>
      </c>
      <c r="AJ389" s="113">
        <v>0</v>
      </c>
      <c r="AK389" s="57" t="s">
        <v>237</v>
      </c>
    </row>
    <row r="390" spans="1:37" s="29" customFormat="1" ht="31.5" x14ac:dyDescent="0.25">
      <c r="A390" s="113">
        <f t="shared" si="22"/>
        <v>357</v>
      </c>
      <c r="B390" s="58" t="s">
        <v>766</v>
      </c>
      <c r="C390" s="32">
        <v>0</v>
      </c>
      <c r="D390" s="32">
        <v>0</v>
      </c>
      <c r="E390" s="32">
        <v>0</v>
      </c>
      <c r="F390" s="32">
        <v>0</v>
      </c>
      <c r="G390" s="32">
        <v>0</v>
      </c>
      <c r="H390" s="32">
        <v>0.5651423606</v>
      </c>
      <c r="I390" s="32">
        <v>0</v>
      </c>
      <c r="J390" s="32">
        <v>0.14128559015</v>
      </c>
      <c r="K390" s="32">
        <v>0.39559965242</v>
      </c>
      <c r="L390" s="32">
        <v>2.8257118030000028E-2</v>
      </c>
      <c r="M390" s="32">
        <v>0.5651423606</v>
      </c>
      <c r="N390" s="32">
        <v>0</v>
      </c>
      <c r="O390" s="32">
        <v>0.14128559015</v>
      </c>
      <c r="P390" s="32">
        <v>0.39559965242</v>
      </c>
      <c r="Q390" s="32">
        <v>2.8257118030000028E-2</v>
      </c>
      <c r="R390" s="32">
        <v>0.33376939999999999</v>
      </c>
      <c r="S390" s="32">
        <v>0</v>
      </c>
      <c r="T390" s="32">
        <v>8.3442349999999998E-2</v>
      </c>
      <c r="U390" s="32">
        <v>0.23363857999999998</v>
      </c>
      <c r="V390" s="32">
        <v>1.6688470000000011E-2</v>
      </c>
      <c r="W390" s="57"/>
      <c r="X390" s="57"/>
      <c r="Y390" s="57"/>
      <c r="Z390" s="57"/>
      <c r="AA390" s="113">
        <v>2015</v>
      </c>
      <c r="AB390" s="113">
        <v>25</v>
      </c>
      <c r="AC390" s="57" t="s">
        <v>1471</v>
      </c>
      <c r="AD390" s="113">
        <v>0.25</v>
      </c>
      <c r="AE390" s="113">
        <v>0</v>
      </c>
      <c r="AF390" s="113">
        <v>0</v>
      </c>
      <c r="AG390" s="113">
        <v>0</v>
      </c>
      <c r="AH390" s="113">
        <v>0</v>
      </c>
      <c r="AI390" s="113">
        <v>0</v>
      </c>
      <c r="AJ390" s="113">
        <v>0</v>
      </c>
      <c r="AK390" s="57" t="s">
        <v>237</v>
      </c>
    </row>
    <row r="391" spans="1:37" s="29" customFormat="1" ht="31.5" x14ac:dyDescent="0.25">
      <c r="A391" s="113">
        <f t="shared" si="22"/>
        <v>358</v>
      </c>
      <c r="B391" s="58" t="s">
        <v>767</v>
      </c>
      <c r="C391" s="32">
        <v>0</v>
      </c>
      <c r="D391" s="32">
        <v>0</v>
      </c>
      <c r="E391" s="32">
        <v>0</v>
      </c>
      <c r="F391" s="32">
        <v>0</v>
      </c>
      <c r="G391" s="32">
        <v>0</v>
      </c>
      <c r="H391" s="32">
        <v>0.30185500000000004</v>
      </c>
      <c r="I391" s="32">
        <v>0</v>
      </c>
      <c r="J391" s="32">
        <v>7.546375000000001E-2</v>
      </c>
      <c r="K391" s="32">
        <v>0.21129850000000003</v>
      </c>
      <c r="L391" s="32">
        <v>1.5092750000000016E-2</v>
      </c>
      <c r="M391" s="32">
        <v>0.30185500000000004</v>
      </c>
      <c r="N391" s="32">
        <v>0</v>
      </c>
      <c r="O391" s="32">
        <v>7.546375000000001E-2</v>
      </c>
      <c r="P391" s="32">
        <v>0.21129850000000003</v>
      </c>
      <c r="Q391" s="32">
        <v>1.5092750000000016E-2</v>
      </c>
      <c r="R391" s="32">
        <v>0</v>
      </c>
      <c r="S391" s="32">
        <v>0</v>
      </c>
      <c r="T391" s="32">
        <v>0</v>
      </c>
      <c r="U391" s="32">
        <v>0</v>
      </c>
      <c r="V391" s="32">
        <v>0</v>
      </c>
      <c r="W391" s="57"/>
      <c r="X391" s="57"/>
      <c r="Y391" s="57"/>
      <c r="Z391" s="57"/>
      <c r="AA391" s="113">
        <v>2015</v>
      </c>
      <c r="AB391" s="113">
        <v>25</v>
      </c>
      <c r="AC391" s="57" t="s">
        <v>1471</v>
      </c>
      <c r="AD391" s="113">
        <v>0.25</v>
      </c>
      <c r="AE391" s="113">
        <v>0</v>
      </c>
      <c r="AF391" s="113">
        <v>0</v>
      </c>
      <c r="AG391" s="113">
        <v>0</v>
      </c>
      <c r="AH391" s="113">
        <v>0</v>
      </c>
      <c r="AI391" s="113">
        <v>0</v>
      </c>
      <c r="AJ391" s="113">
        <v>0</v>
      </c>
      <c r="AK391" s="57" t="s">
        <v>237</v>
      </c>
    </row>
    <row r="392" spans="1:37" s="29" customFormat="1" ht="31.5" x14ac:dyDescent="0.25">
      <c r="A392" s="113">
        <f t="shared" si="22"/>
        <v>359</v>
      </c>
      <c r="B392" s="58" t="s">
        <v>768</v>
      </c>
      <c r="C392" s="32">
        <v>0</v>
      </c>
      <c r="D392" s="32">
        <v>0</v>
      </c>
      <c r="E392" s="32">
        <v>0</v>
      </c>
      <c r="F392" s="32">
        <v>0</v>
      </c>
      <c r="G392" s="32">
        <v>0</v>
      </c>
      <c r="H392" s="32">
        <v>0.182204</v>
      </c>
      <c r="I392" s="32">
        <v>0</v>
      </c>
      <c r="J392" s="32">
        <v>4.5551000000000001E-2</v>
      </c>
      <c r="K392" s="32">
        <v>0.12754279999999998</v>
      </c>
      <c r="L392" s="32">
        <v>9.1102000000000127E-3</v>
      </c>
      <c r="M392" s="32">
        <v>0.182204</v>
      </c>
      <c r="N392" s="32">
        <v>0</v>
      </c>
      <c r="O392" s="32">
        <v>4.5551000000000001E-2</v>
      </c>
      <c r="P392" s="32">
        <v>0.12754279999999998</v>
      </c>
      <c r="Q392" s="32">
        <v>9.1102000000000127E-3</v>
      </c>
      <c r="R392" s="32">
        <v>0</v>
      </c>
      <c r="S392" s="32">
        <v>0</v>
      </c>
      <c r="T392" s="32">
        <v>0</v>
      </c>
      <c r="U392" s="32">
        <v>0</v>
      </c>
      <c r="V392" s="32">
        <v>0</v>
      </c>
      <c r="W392" s="57"/>
      <c r="X392" s="57"/>
      <c r="Y392" s="57"/>
      <c r="Z392" s="57"/>
      <c r="AA392" s="113">
        <v>2015</v>
      </c>
      <c r="AB392" s="113">
        <v>25</v>
      </c>
      <c r="AC392" s="57" t="s">
        <v>1471</v>
      </c>
      <c r="AD392" s="113">
        <v>0.25</v>
      </c>
      <c r="AE392" s="113">
        <v>0</v>
      </c>
      <c r="AF392" s="113">
        <v>0</v>
      </c>
      <c r="AG392" s="113">
        <v>0</v>
      </c>
      <c r="AH392" s="113">
        <v>0</v>
      </c>
      <c r="AI392" s="113">
        <v>0</v>
      </c>
      <c r="AJ392" s="113">
        <v>0</v>
      </c>
      <c r="AK392" s="57" t="s">
        <v>237</v>
      </c>
    </row>
    <row r="393" spans="1:37" s="29" customFormat="1" ht="31.5" x14ac:dyDescent="0.25">
      <c r="A393" s="113">
        <f t="shared" si="22"/>
        <v>360</v>
      </c>
      <c r="B393" s="58" t="s">
        <v>769</v>
      </c>
      <c r="C393" s="32">
        <v>0</v>
      </c>
      <c r="D393" s="32">
        <v>0</v>
      </c>
      <c r="E393" s="32">
        <v>0</v>
      </c>
      <c r="F393" s="32">
        <v>0</v>
      </c>
      <c r="G393" s="32">
        <v>0</v>
      </c>
      <c r="H393" s="32">
        <v>0.16172800000000001</v>
      </c>
      <c r="I393" s="32">
        <v>0</v>
      </c>
      <c r="J393" s="32">
        <v>4.0432000000000003E-2</v>
      </c>
      <c r="K393" s="32">
        <v>0.11320959999999999</v>
      </c>
      <c r="L393" s="32">
        <v>8.0864000000000213E-3</v>
      </c>
      <c r="M393" s="32">
        <v>0.16172800000000001</v>
      </c>
      <c r="N393" s="32">
        <v>0</v>
      </c>
      <c r="O393" s="32">
        <v>4.0432000000000003E-2</v>
      </c>
      <c r="P393" s="32">
        <v>0.11320959999999999</v>
      </c>
      <c r="Q393" s="32">
        <v>8.0864000000000213E-3</v>
      </c>
      <c r="R393" s="32">
        <v>0</v>
      </c>
      <c r="S393" s="32">
        <v>0</v>
      </c>
      <c r="T393" s="32">
        <v>0</v>
      </c>
      <c r="U393" s="32">
        <v>0</v>
      </c>
      <c r="V393" s="32">
        <v>0</v>
      </c>
      <c r="W393" s="57"/>
      <c r="X393" s="57"/>
      <c r="Y393" s="57"/>
      <c r="Z393" s="57"/>
      <c r="AA393" s="113">
        <v>2015</v>
      </c>
      <c r="AB393" s="113">
        <v>25</v>
      </c>
      <c r="AC393" s="57" t="s">
        <v>1472</v>
      </c>
      <c r="AD393" s="113">
        <v>6.3E-2</v>
      </c>
      <c r="AE393" s="113">
        <v>0</v>
      </c>
      <c r="AF393" s="113">
        <v>0</v>
      </c>
      <c r="AG393" s="113">
        <v>0</v>
      </c>
      <c r="AH393" s="113">
        <v>0</v>
      </c>
      <c r="AI393" s="113">
        <v>0</v>
      </c>
      <c r="AJ393" s="113">
        <v>0</v>
      </c>
      <c r="AK393" s="57" t="s">
        <v>237</v>
      </c>
    </row>
    <row r="394" spans="1:37" s="29" customFormat="1" ht="31.5" x14ac:dyDescent="0.25">
      <c r="A394" s="113">
        <f t="shared" si="22"/>
        <v>361</v>
      </c>
      <c r="B394" s="58" t="s">
        <v>770</v>
      </c>
      <c r="C394" s="32">
        <v>0</v>
      </c>
      <c r="D394" s="32">
        <v>0</v>
      </c>
      <c r="E394" s="32">
        <v>0</v>
      </c>
      <c r="F394" s="32">
        <v>0</v>
      </c>
      <c r="G394" s="32">
        <v>0</v>
      </c>
      <c r="H394" s="32">
        <v>0.133297</v>
      </c>
      <c r="I394" s="32">
        <v>0</v>
      </c>
      <c r="J394" s="32">
        <v>3.332425E-2</v>
      </c>
      <c r="K394" s="32">
        <v>9.3307899999999999E-2</v>
      </c>
      <c r="L394" s="32">
        <v>6.6648499999999999E-3</v>
      </c>
      <c r="M394" s="32">
        <v>0.133297</v>
      </c>
      <c r="N394" s="32">
        <v>0</v>
      </c>
      <c r="O394" s="32">
        <v>3.332425E-2</v>
      </c>
      <c r="P394" s="32">
        <v>9.3307899999999999E-2</v>
      </c>
      <c r="Q394" s="32">
        <v>6.6648499999999999E-3</v>
      </c>
      <c r="R394" s="32">
        <v>0</v>
      </c>
      <c r="S394" s="32">
        <v>0</v>
      </c>
      <c r="T394" s="32">
        <v>0</v>
      </c>
      <c r="U394" s="32">
        <v>0</v>
      </c>
      <c r="V394" s="32">
        <v>0</v>
      </c>
      <c r="W394" s="57"/>
      <c r="X394" s="57"/>
      <c r="Y394" s="57"/>
      <c r="Z394" s="57"/>
      <c r="AA394" s="113">
        <v>2015</v>
      </c>
      <c r="AB394" s="113">
        <v>25</v>
      </c>
      <c r="AC394" s="57" t="s">
        <v>1473</v>
      </c>
      <c r="AD394" s="113">
        <v>0.16</v>
      </c>
      <c r="AE394" s="113">
        <v>0</v>
      </c>
      <c r="AF394" s="113">
        <v>0</v>
      </c>
      <c r="AG394" s="113">
        <v>0</v>
      </c>
      <c r="AH394" s="113">
        <v>0</v>
      </c>
      <c r="AI394" s="113">
        <v>0</v>
      </c>
      <c r="AJ394" s="113">
        <v>0</v>
      </c>
      <c r="AK394" s="57" t="s">
        <v>237</v>
      </c>
    </row>
    <row r="395" spans="1:37" s="29" customFormat="1" ht="31.5" x14ac:dyDescent="0.25">
      <c r="A395" s="113">
        <f t="shared" ref="A395:A452" si="23">A394+1</f>
        <v>362</v>
      </c>
      <c r="B395" s="58" t="s">
        <v>771</v>
      </c>
      <c r="C395" s="32">
        <v>0</v>
      </c>
      <c r="D395" s="32">
        <v>0</v>
      </c>
      <c r="E395" s="32">
        <v>0</v>
      </c>
      <c r="F395" s="32">
        <v>0</v>
      </c>
      <c r="G395" s="32">
        <v>0</v>
      </c>
      <c r="H395" s="32">
        <v>0.56219116800000002</v>
      </c>
      <c r="I395" s="32">
        <v>0</v>
      </c>
      <c r="J395" s="32">
        <v>0.140547792</v>
      </c>
      <c r="K395" s="32">
        <v>0.3935338176</v>
      </c>
      <c r="L395" s="32">
        <v>2.8109558400000012E-2</v>
      </c>
      <c r="M395" s="32">
        <v>0.56219116800000002</v>
      </c>
      <c r="N395" s="32">
        <v>0</v>
      </c>
      <c r="O395" s="32">
        <v>0.140547792</v>
      </c>
      <c r="P395" s="32">
        <v>0.3935338176</v>
      </c>
      <c r="Q395" s="32">
        <v>2.8109558400000012E-2</v>
      </c>
      <c r="R395" s="32">
        <v>0.33126021</v>
      </c>
      <c r="S395" s="32">
        <v>0</v>
      </c>
      <c r="T395" s="32">
        <v>8.28150525E-2</v>
      </c>
      <c r="U395" s="32">
        <v>0.23188214699999998</v>
      </c>
      <c r="V395" s="32">
        <v>1.6563010500000031E-2</v>
      </c>
      <c r="W395" s="57"/>
      <c r="X395" s="57"/>
      <c r="Y395" s="57"/>
      <c r="Z395" s="57"/>
      <c r="AA395" s="113">
        <v>2015</v>
      </c>
      <c r="AB395" s="113">
        <v>25</v>
      </c>
      <c r="AC395" s="57" t="s">
        <v>1471</v>
      </c>
      <c r="AD395" s="113">
        <v>0.25</v>
      </c>
      <c r="AE395" s="113">
        <v>0</v>
      </c>
      <c r="AF395" s="113">
        <v>0</v>
      </c>
      <c r="AG395" s="113">
        <v>0</v>
      </c>
      <c r="AH395" s="113">
        <v>0</v>
      </c>
      <c r="AI395" s="113">
        <v>0</v>
      </c>
      <c r="AJ395" s="113">
        <v>0</v>
      </c>
      <c r="AK395" s="57" t="s">
        <v>237</v>
      </c>
    </row>
    <row r="396" spans="1:37" s="29" customFormat="1" ht="31.5" x14ac:dyDescent="0.25">
      <c r="A396" s="113">
        <f t="shared" si="23"/>
        <v>363</v>
      </c>
      <c r="B396" s="58" t="s">
        <v>772</v>
      </c>
      <c r="C396" s="32">
        <v>0</v>
      </c>
      <c r="D396" s="32">
        <v>0</v>
      </c>
      <c r="E396" s="32">
        <v>0</v>
      </c>
      <c r="F396" s="32">
        <v>0</v>
      </c>
      <c r="G396" s="32">
        <v>0</v>
      </c>
      <c r="H396" s="32">
        <v>0.17041400000000001</v>
      </c>
      <c r="I396" s="32">
        <v>0</v>
      </c>
      <c r="J396" s="32">
        <v>4.2603500000000002E-2</v>
      </c>
      <c r="K396" s="32">
        <v>0.1192898</v>
      </c>
      <c r="L396" s="32">
        <v>8.5206999999999922E-3</v>
      </c>
      <c r="M396" s="32">
        <v>0.17041400000000001</v>
      </c>
      <c r="N396" s="32">
        <v>0</v>
      </c>
      <c r="O396" s="32">
        <v>4.2603500000000002E-2</v>
      </c>
      <c r="P396" s="32">
        <v>0.1192898</v>
      </c>
      <c r="Q396" s="32">
        <v>8.5206999999999922E-3</v>
      </c>
      <c r="R396" s="32">
        <v>0</v>
      </c>
      <c r="S396" s="32">
        <v>0</v>
      </c>
      <c r="T396" s="32">
        <v>0</v>
      </c>
      <c r="U396" s="32">
        <v>0</v>
      </c>
      <c r="V396" s="32">
        <v>0</v>
      </c>
      <c r="W396" s="57"/>
      <c r="X396" s="57"/>
      <c r="Y396" s="57"/>
      <c r="Z396" s="57"/>
      <c r="AA396" s="113">
        <v>2015</v>
      </c>
      <c r="AB396" s="113">
        <v>25</v>
      </c>
      <c r="AC396" s="57" t="s">
        <v>1471</v>
      </c>
      <c r="AD396" s="113">
        <v>0.25</v>
      </c>
      <c r="AE396" s="113">
        <v>0</v>
      </c>
      <c r="AF396" s="113">
        <v>0</v>
      </c>
      <c r="AG396" s="113">
        <v>0</v>
      </c>
      <c r="AH396" s="113">
        <v>0</v>
      </c>
      <c r="AI396" s="113">
        <v>0</v>
      </c>
      <c r="AJ396" s="113">
        <v>0</v>
      </c>
      <c r="AK396" s="57" t="s">
        <v>237</v>
      </c>
    </row>
    <row r="397" spans="1:37" s="29" customFormat="1" ht="31.5" x14ac:dyDescent="0.25">
      <c r="A397" s="113">
        <f t="shared" si="23"/>
        <v>364</v>
      </c>
      <c r="B397" s="58" t="s">
        <v>773</v>
      </c>
      <c r="C397" s="32">
        <v>0</v>
      </c>
      <c r="D397" s="32">
        <v>0</v>
      </c>
      <c r="E397" s="32">
        <v>0</v>
      </c>
      <c r="F397" s="32">
        <v>0</v>
      </c>
      <c r="G397" s="32">
        <v>0</v>
      </c>
      <c r="H397" s="32">
        <v>0.17196600000000001</v>
      </c>
      <c r="I397" s="32">
        <v>0</v>
      </c>
      <c r="J397" s="32">
        <v>4.2991500000000002E-2</v>
      </c>
      <c r="K397" s="32">
        <v>0.1203762</v>
      </c>
      <c r="L397" s="32">
        <v>8.5982999999999893E-3</v>
      </c>
      <c r="M397" s="32">
        <v>0.17196600000000001</v>
      </c>
      <c r="N397" s="32">
        <v>0</v>
      </c>
      <c r="O397" s="32">
        <v>4.2991500000000002E-2</v>
      </c>
      <c r="P397" s="32">
        <v>0.1203762</v>
      </c>
      <c r="Q397" s="32">
        <v>8.5982999999999893E-3</v>
      </c>
      <c r="R397" s="32">
        <v>0</v>
      </c>
      <c r="S397" s="32">
        <v>0</v>
      </c>
      <c r="T397" s="32">
        <v>0</v>
      </c>
      <c r="U397" s="32">
        <v>0</v>
      </c>
      <c r="V397" s="32">
        <v>0</v>
      </c>
      <c r="W397" s="57"/>
      <c r="X397" s="57"/>
      <c r="Y397" s="57"/>
      <c r="Z397" s="57"/>
      <c r="AA397" s="113">
        <v>2015</v>
      </c>
      <c r="AB397" s="113">
        <v>25</v>
      </c>
      <c r="AC397" s="57" t="s">
        <v>1471</v>
      </c>
      <c r="AD397" s="113">
        <v>0.25</v>
      </c>
      <c r="AE397" s="113">
        <v>0</v>
      </c>
      <c r="AF397" s="113">
        <v>0</v>
      </c>
      <c r="AG397" s="113">
        <v>0</v>
      </c>
      <c r="AH397" s="113">
        <v>0</v>
      </c>
      <c r="AI397" s="113">
        <v>0</v>
      </c>
      <c r="AJ397" s="113">
        <v>0</v>
      </c>
      <c r="AK397" s="57" t="s">
        <v>237</v>
      </c>
    </row>
    <row r="398" spans="1:37" s="29" customFormat="1" ht="47.25" x14ac:dyDescent="0.25">
      <c r="A398" s="113">
        <f t="shared" si="23"/>
        <v>365</v>
      </c>
      <c r="B398" s="58" t="s">
        <v>774</v>
      </c>
      <c r="C398" s="32">
        <v>0</v>
      </c>
      <c r="D398" s="32">
        <v>0</v>
      </c>
      <c r="E398" s="32">
        <v>0</v>
      </c>
      <c r="F398" s="32">
        <v>0</v>
      </c>
      <c r="G398" s="32">
        <v>0</v>
      </c>
      <c r="H398" s="32">
        <v>2.5922026399999999E-2</v>
      </c>
      <c r="I398" s="32">
        <v>0</v>
      </c>
      <c r="J398" s="32">
        <v>6.4805065999999998E-3</v>
      </c>
      <c r="K398" s="32">
        <v>1.8145418479999998E-2</v>
      </c>
      <c r="L398" s="32">
        <v>1.2961013200000031E-3</v>
      </c>
      <c r="M398" s="32">
        <v>2.5922026399999999E-2</v>
      </c>
      <c r="N398" s="32">
        <v>0</v>
      </c>
      <c r="O398" s="32">
        <v>6.4805065999999998E-3</v>
      </c>
      <c r="P398" s="32">
        <v>1.8145418479999998E-2</v>
      </c>
      <c r="Q398" s="32">
        <v>1.2961013200000031E-3</v>
      </c>
      <c r="R398" s="32">
        <v>2.200121E-2</v>
      </c>
      <c r="S398" s="32">
        <v>0</v>
      </c>
      <c r="T398" s="32">
        <v>5.5003025000000001E-3</v>
      </c>
      <c r="U398" s="32">
        <v>1.5400846999999999E-2</v>
      </c>
      <c r="V398" s="32">
        <v>1.1000605000000031E-3</v>
      </c>
      <c r="W398" s="57"/>
      <c r="X398" s="57"/>
      <c r="Y398" s="57"/>
      <c r="Z398" s="57"/>
      <c r="AA398" s="113">
        <v>2015</v>
      </c>
      <c r="AB398" s="113">
        <v>25</v>
      </c>
      <c r="AC398" s="57" t="s">
        <v>1472</v>
      </c>
      <c r="AD398" s="113">
        <v>6.3E-2</v>
      </c>
      <c r="AE398" s="113">
        <v>0</v>
      </c>
      <c r="AF398" s="113">
        <v>0</v>
      </c>
      <c r="AG398" s="113">
        <v>0</v>
      </c>
      <c r="AH398" s="113">
        <v>0</v>
      </c>
      <c r="AI398" s="113">
        <v>0</v>
      </c>
      <c r="AJ398" s="113">
        <v>0</v>
      </c>
      <c r="AK398" s="57" t="s">
        <v>237</v>
      </c>
    </row>
    <row r="399" spans="1:37" s="29" customFormat="1" ht="47.25" x14ac:dyDescent="0.25">
      <c r="A399" s="113">
        <f t="shared" si="23"/>
        <v>366</v>
      </c>
      <c r="B399" s="58" t="s">
        <v>775</v>
      </c>
      <c r="C399" s="32">
        <v>0</v>
      </c>
      <c r="D399" s="32">
        <v>0</v>
      </c>
      <c r="E399" s="32">
        <v>0</v>
      </c>
      <c r="F399" s="32">
        <v>0</v>
      </c>
      <c r="G399" s="32">
        <v>0</v>
      </c>
      <c r="H399" s="32">
        <v>1.7695084600000001E-2</v>
      </c>
      <c r="I399" s="32">
        <v>0</v>
      </c>
      <c r="J399" s="32">
        <v>4.4237711500000002E-3</v>
      </c>
      <c r="K399" s="32">
        <v>1.2386559219999999E-2</v>
      </c>
      <c r="L399" s="32">
        <v>8.8475423000000143E-4</v>
      </c>
      <c r="M399" s="32">
        <v>1.7695084600000001E-2</v>
      </c>
      <c r="N399" s="32">
        <v>0</v>
      </c>
      <c r="O399" s="32">
        <v>4.4237711500000002E-3</v>
      </c>
      <c r="P399" s="32">
        <v>1.2386559219999999E-2</v>
      </c>
      <c r="Q399" s="32">
        <v>8.8475423000000143E-4</v>
      </c>
      <c r="R399" s="32">
        <v>1.501891E-2</v>
      </c>
      <c r="S399" s="32">
        <v>0</v>
      </c>
      <c r="T399" s="32">
        <v>3.7547275E-3</v>
      </c>
      <c r="U399" s="32">
        <v>1.0513237E-2</v>
      </c>
      <c r="V399" s="32">
        <v>7.5094550000000086E-4</v>
      </c>
      <c r="W399" s="57"/>
      <c r="X399" s="57"/>
      <c r="Y399" s="57"/>
      <c r="Z399" s="57"/>
      <c r="AA399" s="113">
        <v>2015</v>
      </c>
      <c r="AB399" s="113">
        <v>25</v>
      </c>
      <c r="AC399" s="57" t="s">
        <v>1472</v>
      </c>
      <c r="AD399" s="113">
        <v>0.16</v>
      </c>
      <c r="AE399" s="113">
        <v>0</v>
      </c>
      <c r="AF399" s="113">
        <v>0</v>
      </c>
      <c r="AG399" s="113">
        <v>0</v>
      </c>
      <c r="AH399" s="113">
        <v>0</v>
      </c>
      <c r="AI399" s="113">
        <v>0</v>
      </c>
      <c r="AJ399" s="113">
        <v>0</v>
      </c>
      <c r="AK399" s="57" t="s">
        <v>237</v>
      </c>
    </row>
    <row r="400" spans="1:37" s="29" customFormat="1" ht="47.25" x14ac:dyDescent="0.25">
      <c r="A400" s="113">
        <f t="shared" si="23"/>
        <v>367</v>
      </c>
      <c r="B400" s="58" t="s">
        <v>776</v>
      </c>
      <c r="C400" s="32">
        <v>0</v>
      </c>
      <c r="D400" s="32">
        <v>0</v>
      </c>
      <c r="E400" s="32">
        <v>0</v>
      </c>
      <c r="F400" s="32">
        <v>0</v>
      </c>
      <c r="G400" s="32">
        <v>0</v>
      </c>
      <c r="H400" s="32">
        <v>1.49398508E-2</v>
      </c>
      <c r="I400" s="32">
        <v>0</v>
      </c>
      <c r="J400" s="32">
        <v>3.7349626999999999E-3</v>
      </c>
      <c r="K400" s="32">
        <v>1.045789556E-2</v>
      </c>
      <c r="L400" s="32">
        <v>7.4699253999999972E-4</v>
      </c>
      <c r="M400" s="32">
        <v>1.49398508E-2</v>
      </c>
      <c r="N400" s="32">
        <v>0</v>
      </c>
      <c r="O400" s="32">
        <v>3.7349626999999999E-3</v>
      </c>
      <c r="P400" s="32">
        <v>1.045789556E-2</v>
      </c>
      <c r="Q400" s="32">
        <v>7.4699253999999972E-4</v>
      </c>
      <c r="R400" s="32">
        <v>1.2679860000000001E-2</v>
      </c>
      <c r="S400" s="32">
        <v>0</v>
      </c>
      <c r="T400" s="32">
        <v>3.1699650000000003E-3</v>
      </c>
      <c r="U400" s="32">
        <v>8.8759019999999998E-3</v>
      </c>
      <c r="V400" s="32">
        <v>6.339930000000011E-4</v>
      </c>
      <c r="W400" s="57"/>
      <c r="X400" s="57"/>
      <c r="Y400" s="57"/>
      <c r="Z400" s="57"/>
      <c r="AA400" s="113">
        <v>2015</v>
      </c>
      <c r="AB400" s="113">
        <v>25</v>
      </c>
      <c r="AC400" s="57" t="s">
        <v>1472</v>
      </c>
      <c r="AD400" s="113">
        <v>0.1</v>
      </c>
      <c r="AE400" s="113">
        <v>0</v>
      </c>
      <c r="AF400" s="113">
        <v>0</v>
      </c>
      <c r="AG400" s="113">
        <v>0</v>
      </c>
      <c r="AH400" s="113">
        <v>0</v>
      </c>
      <c r="AI400" s="113">
        <v>0</v>
      </c>
      <c r="AJ400" s="113">
        <v>0</v>
      </c>
      <c r="AK400" s="57" t="s">
        <v>237</v>
      </c>
    </row>
    <row r="401" spans="1:37" s="29" customFormat="1" ht="47.25" x14ac:dyDescent="0.25">
      <c r="A401" s="113">
        <f t="shared" si="23"/>
        <v>368</v>
      </c>
      <c r="B401" s="58" t="s">
        <v>777</v>
      </c>
      <c r="C401" s="32">
        <v>0</v>
      </c>
      <c r="D401" s="32">
        <v>0</v>
      </c>
      <c r="E401" s="32">
        <v>0</v>
      </c>
      <c r="F401" s="32">
        <v>0</v>
      </c>
      <c r="G401" s="32">
        <v>0</v>
      </c>
      <c r="H401" s="32">
        <v>1.5188983199999999E-2</v>
      </c>
      <c r="I401" s="32">
        <v>0</v>
      </c>
      <c r="J401" s="32">
        <v>3.7972457999999997E-3</v>
      </c>
      <c r="K401" s="32">
        <v>1.0632288239999999E-2</v>
      </c>
      <c r="L401" s="32">
        <v>7.5944915999999994E-4</v>
      </c>
      <c r="M401" s="32">
        <v>1.5188983199999999E-2</v>
      </c>
      <c r="N401" s="32">
        <v>0</v>
      </c>
      <c r="O401" s="32">
        <v>3.7972457999999997E-3</v>
      </c>
      <c r="P401" s="32">
        <v>1.0632288239999999E-2</v>
      </c>
      <c r="Q401" s="32">
        <v>7.5944915999999994E-4</v>
      </c>
      <c r="R401" s="32">
        <v>1.289036E-2</v>
      </c>
      <c r="S401" s="32">
        <v>0</v>
      </c>
      <c r="T401" s="32">
        <v>3.22259E-3</v>
      </c>
      <c r="U401" s="32">
        <v>9.023251999999999E-3</v>
      </c>
      <c r="V401" s="32">
        <v>6.4451800000000017E-4</v>
      </c>
      <c r="W401" s="57"/>
      <c r="X401" s="57"/>
      <c r="Y401" s="57"/>
      <c r="Z401" s="57"/>
      <c r="AA401" s="113">
        <v>2015</v>
      </c>
      <c r="AB401" s="113">
        <v>25</v>
      </c>
      <c r="AC401" s="57" t="s">
        <v>1472</v>
      </c>
      <c r="AD401" s="113">
        <v>0.16</v>
      </c>
      <c r="AE401" s="113">
        <v>0</v>
      </c>
      <c r="AF401" s="113">
        <v>0</v>
      </c>
      <c r="AG401" s="113">
        <v>0</v>
      </c>
      <c r="AH401" s="113">
        <v>0</v>
      </c>
      <c r="AI401" s="113">
        <v>0</v>
      </c>
      <c r="AJ401" s="113">
        <v>0</v>
      </c>
      <c r="AK401" s="57" t="s">
        <v>237</v>
      </c>
    </row>
    <row r="402" spans="1:37" s="29" customFormat="1" ht="47.25" x14ac:dyDescent="0.25">
      <c r="A402" s="113">
        <f t="shared" si="23"/>
        <v>369</v>
      </c>
      <c r="B402" s="58" t="s">
        <v>778</v>
      </c>
      <c r="C402" s="32">
        <v>0</v>
      </c>
      <c r="D402" s="32">
        <v>0</v>
      </c>
      <c r="E402" s="32">
        <v>0</v>
      </c>
      <c r="F402" s="32">
        <v>0</v>
      </c>
      <c r="G402" s="32">
        <v>0</v>
      </c>
      <c r="H402" s="32">
        <v>0.19209318</v>
      </c>
      <c r="I402" s="32">
        <v>0</v>
      </c>
      <c r="J402" s="32">
        <v>4.8023295000000001E-2</v>
      </c>
      <c r="K402" s="32">
        <v>0.13446522599999999</v>
      </c>
      <c r="L402" s="32">
        <v>9.6046590000000154E-3</v>
      </c>
      <c r="M402" s="32">
        <v>0.19209318</v>
      </c>
      <c r="N402" s="32">
        <v>0</v>
      </c>
      <c r="O402" s="32">
        <v>4.8023295000000001E-2</v>
      </c>
      <c r="P402" s="32">
        <v>0.13446522599999999</v>
      </c>
      <c r="Q402" s="32">
        <v>9.6046590000000154E-3</v>
      </c>
      <c r="R402" s="32">
        <v>0.16330452000000001</v>
      </c>
      <c r="S402" s="32">
        <v>0</v>
      </c>
      <c r="T402" s="32">
        <v>4.0826130000000002E-2</v>
      </c>
      <c r="U402" s="32">
        <v>0.11431316399999999</v>
      </c>
      <c r="V402" s="32">
        <v>8.1652260000000115E-3</v>
      </c>
      <c r="W402" s="57"/>
      <c r="X402" s="57"/>
      <c r="Y402" s="57"/>
      <c r="Z402" s="57"/>
      <c r="AA402" s="113">
        <v>2015</v>
      </c>
      <c r="AB402" s="113">
        <v>25</v>
      </c>
      <c r="AC402" s="57" t="s">
        <v>1472</v>
      </c>
      <c r="AD402" s="113">
        <v>0.25</v>
      </c>
      <c r="AE402" s="113">
        <v>0</v>
      </c>
      <c r="AF402" s="113">
        <v>0</v>
      </c>
      <c r="AG402" s="113">
        <v>0</v>
      </c>
      <c r="AH402" s="113">
        <v>0</v>
      </c>
      <c r="AI402" s="113">
        <v>0</v>
      </c>
      <c r="AJ402" s="113">
        <v>0</v>
      </c>
      <c r="AK402" s="57" t="s">
        <v>237</v>
      </c>
    </row>
    <row r="403" spans="1:37" s="29" customFormat="1" ht="47.25" x14ac:dyDescent="0.25">
      <c r="A403" s="113">
        <f t="shared" si="23"/>
        <v>370</v>
      </c>
      <c r="B403" s="58" t="s">
        <v>779</v>
      </c>
      <c r="C403" s="32">
        <v>0</v>
      </c>
      <c r="D403" s="32">
        <v>0</v>
      </c>
      <c r="E403" s="32">
        <v>0</v>
      </c>
      <c r="F403" s="32">
        <v>0</v>
      </c>
      <c r="G403" s="32">
        <v>0</v>
      </c>
      <c r="H403" s="32">
        <v>1.62874E-2</v>
      </c>
      <c r="I403" s="32">
        <v>0</v>
      </c>
      <c r="J403" s="32">
        <v>4.0718500000000001E-3</v>
      </c>
      <c r="K403" s="32">
        <v>1.140118E-2</v>
      </c>
      <c r="L403" s="32">
        <v>8.1437000000000002E-4</v>
      </c>
      <c r="M403" s="32">
        <v>1.62874E-2</v>
      </c>
      <c r="N403" s="32">
        <v>0</v>
      </c>
      <c r="O403" s="32">
        <v>4.0718500000000001E-3</v>
      </c>
      <c r="P403" s="32">
        <v>1.140118E-2</v>
      </c>
      <c r="Q403" s="32">
        <v>8.1437000000000002E-4</v>
      </c>
      <c r="R403" s="32">
        <v>1.382334E-2</v>
      </c>
      <c r="S403" s="32">
        <v>0</v>
      </c>
      <c r="T403" s="32">
        <v>3.455835E-3</v>
      </c>
      <c r="U403" s="32">
        <v>9.6763379999999996E-3</v>
      </c>
      <c r="V403" s="32">
        <v>6.9116699999999948E-4</v>
      </c>
      <c r="W403" s="57"/>
      <c r="X403" s="57"/>
      <c r="Y403" s="57"/>
      <c r="Z403" s="57"/>
      <c r="AA403" s="113">
        <v>2015</v>
      </c>
      <c r="AB403" s="113">
        <v>25</v>
      </c>
      <c r="AC403" s="57" t="s">
        <v>1473</v>
      </c>
      <c r="AD403" s="113">
        <v>0.16</v>
      </c>
      <c r="AE403" s="113">
        <v>0</v>
      </c>
      <c r="AF403" s="113">
        <v>0</v>
      </c>
      <c r="AG403" s="113">
        <v>0</v>
      </c>
      <c r="AH403" s="113">
        <v>0</v>
      </c>
      <c r="AI403" s="113">
        <v>0</v>
      </c>
      <c r="AJ403" s="113">
        <v>0</v>
      </c>
      <c r="AK403" s="57" t="s">
        <v>237</v>
      </c>
    </row>
    <row r="404" spans="1:37" s="29" customFormat="1" ht="31.5" x14ac:dyDescent="0.25">
      <c r="A404" s="113">
        <f t="shared" si="23"/>
        <v>371</v>
      </c>
      <c r="B404" s="58" t="s">
        <v>780</v>
      </c>
      <c r="C404" s="32">
        <v>0</v>
      </c>
      <c r="D404" s="32">
        <v>0</v>
      </c>
      <c r="E404" s="32">
        <v>0</v>
      </c>
      <c r="F404" s="32">
        <v>0</v>
      </c>
      <c r="G404" s="32">
        <v>0</v>
      </c>
      <c r="H404" s="32">
        <v>1.0555667036</v>
      </c>
      <c r="I404" s="32">
        <v>0</v>
      </c>
      <c r="J404" s="32">
        <v>0.2638911075</v>
      </c>
      <c r="K404" s="32">
        <v>0.738895101</v>
      </c>
      <c r="L404" s="32">
        <v>5.27782215E-2</v>
      </c>
      <c r="M404" s="32">
        <v>1.0555667036</v>
      </c>
      <c r="N404" s="32">
        <v>0</v>
      </c>
      <c r="O404" s="32">
        <v>0.2638911075</v>
      </c>
      <c r="P404" s="32">
        <v>0.738895101</v>
      </c>
      <c r="Q404" s="32">
        <v>5.27782215E-2</v>
      </c>
      <c r="R404" s="32">
        <v>0.66456285999999998</v>
      </c>
      <c r="S404" s="32">
        <v>0</v>
      </c>
      <c r="T404" s="32">
        <v>0.16614071499999999</v>
      </c>
      <c r="U404" s="32">
        <v>0.46519400199999994</v>
      </c>
      <c r="V404" s="32">
        <v>3.3228143000000043E-2</v>
      </c>
      <c r="W404" s="57"/>
      <c r="X404" s="57"/>
      <c r="Y404" s="57"/>
      <c r="Z404" s="57"/>
      <c r="AA404" s="113">
        <v>2015</v>
      </c>
      <c r="AB404" s="113">
        <v>25</v>
      </c>
      <c r="AC404" s="57" t="s">
        <v>1471</v>
      </c>
      <c r="AD404" s="113">
        <v>0.25</v>
      </c>
      <c r="AE404" s="113">
        <v>0</v>
      </c>
      <c r="AF404" s="113">
        <v>0</v>
      </c>
      <c r="AG404" s="113">
        <v>0</v>
      </c>
      <c r="AH404" s="113">
        <v>0</v>
      </c>
      <c r="AI404" s="113">
        <v>0</v>
      </c>
      <c r="AJ404" s="113">
        <v>0</v>
      </c>
      <c r="AK404" s="57" t="s">
        <v>237</v>
      </c>
    </row>
    <row r="405" spans="1:37" s="29" customFormat="1" ht="78.75" x14ac:dyDescent="0.25">
      <c r="A405" s="113">
        <f t="shared" si="23"/>
        <v>372</v>
      </c>
      <c r="B405" s="58" t="s">
        <v>781</v>
      </c>
      <c r="C405" s="32">
        <v>0</v>
      </c>
      <c r="D405" s="32">
        <v>0</v>
      </c>
      <c r="E405" s="32">
        <v>0</v>
      </c>
      <c r="F405" s="32">
        <v>0</v>
      </c>
      <c r="G405" s="32">
        <v>0</v>
      </c>
      <c r="H405" s="32">
        <v>0.41886087999999999</v>
      </c>
      <c r="I405" s="32">
        <v>0</v>
      </c>
      <c r="J405" s="32">
        <v>0</v>
      </c>
      <c r="K405" s="32">
        <v>0</v>
      </c>
      <c r="L405" s="32">
        <v>0.41886087999999999</v>
      </c>
      <c r="M405" s="32">
        <v>0.41886087999999999</v>
      </c>
      <c r="N405" s="32">
        <v>0</v>
      </c>
      <c r="O405" s="32">
        <v>0</v>
      </c>
      <c r="P405" s="32">
        <v>0</v>
      </c>
      <c r="Q405" s="32">
        <v>0.41886087999999999</v>
      </c>
      <c r="R405" s="32">
        <v>0.40452683</v>
      </c>
      <c r="S405" s="32">
        <v>0</v>
      </c>
      <c r="T405" s="32">
        <v>0.1011317075</v>
      </c>
      <c r="U405" s="32">
        <v>0.28316878099999998</v>
      </c>
      <c r="V405" s="32">
        <v>2.0226341500000022E-2</v>
      </c>
      <c r="W405" s="57"/>
      <c r="X405" s="57"/>
      <c r="Y405" s="57"/>
      <c r="Z405" s="57"/>
      <c r="AA405" s="113">
        <v>2015</v>
      </c>
      <c r="AB405" s="113">
        <v>25</v>
      </c>
      <c r="AC405" s="57" t="s">
        <v>1472</v>
      </c>
      <c r="AD405" s="113">
        <v>0.25</v>
      </c>
      <c r="AE405" s="113">
        <v>0</v>
      </c>
      <c r="AF405" s="113">
        <v>0</v>
      </c>
      <c r="AG405" s="113">
        <v>0</v>
      </c>
      <c r="AH405" s="113">
        <v>0</v>
      </c>
      <c r="AI405" s="113">
        <v>0</v>
      </c>
      <c r="AJ405" s="113">
        <v>0</v>
      </c>
      <c r="AK405" s="57" t="s">
        <v>237</v>
      </c>
    </row>
    <row r="406" spans="1:37" s="29" customFormat="1" ht="47.25" x14ac:dyDescent="0.25">
      <c r="A406" s="113">
        <f t="shared" si="23"/>
        <v>373</v>
      </c>
      <c r="B406" s="58" t="s">
        <v>782</v>
      </c>
      <c r="C406" s="32">
        <v>0.23899999999999999</v>
      </c>
      <c r="D406" s="32">
        <v>1.6730000000000002E-2</v>
      </c>
      <c r="E406" s="32">
        <v>0.21032000000000001</v>
      </c>
      <c r="F406" s="32">
        <v>0</v>
      </c>
      <c r="G406" s="32">
        <v>1.1950000000000001E-2</v>
      </c>
      <c r="H406" s="32">
        <v>0.29831298000000001</v>
      </c>
      <c r="I406" s="32">
        <v>0</v>
      </c>
      <c r="J406" s="32">
        <v>0</v>
      </c>
      <c r="K406" s="32">
        <v>0</v>
      </c>
      <c r="L406" s="32">
        <v>0.29831298000000001</v>
      </c>
      <c r="M406" s="32">
        <v>5.9312980000000015E-2</v>
      </c>
      <c r="N406" s="32">
        <v>-1.6730000000000002E-2</v>
      </c>
      <c r="O406" s="32">
        <v>-0.21032000000000001</v>
      </c>
      <c r="P406" s="32">
        <v>0</v>
      </c>
      <c r="Q406" s="32">
        <v>0.28636297999999999</v>
      </c>
      <c r="R406" s="32">
        <v>0.27544764999999999</v>
      </c>
      <c r="S406" s="32">
        <v>0</v>
      </c>
      <c r="T406" s="32">
        <v>6.8861912499999997E-2</v>
      </c>
      <c r="U406" s="32">
        <v>0.19281335499999999</v>
      </c>
      <c r="V406" s="32">
        <v>1.3772382499999986E-2</v>
      </c>
      <c r="W406" s="57"/>
      <c r="X406" s="57"/>
      <c r="Y406" s="57"/>
      <c r="Z406" s="57"/>
      <c r="AA406" s="113">
        <v>2015</v>
      </c>
      <c r="AB406" s="113">
        <v>25</v>
      </c>
      <c r="AC406" s="57" t="s">
        <v>1472</v>
      </c>
      <c r="AD406" s="113">
        <v>0.25</v>
      </c>
      <c r="AE406" s="113">
        <v>0</v>
      </c>
      <c r="AF406" s="113">
        <v>0</v>
      </c>
      <c r="AG406" s="113">
        <v>0</v>
      </c>
      <c r="AH406" s="113">
        <v>0</v>
      </c>
      <c r="AI406" s="113">
        <v>0</v>
      </c>
      <c r="AJ406" s="113">
        <v>0</v>
      </c>
      <c r="AK406" s="57" t="s">
        <v>237</v>
      </c>
    </row>
    <row r="407" spans="1:37" s="29" customFormat="1" ht="47.25" x14ac:dyDescent="0.25">
      <c r="A407" s="113">
        <f t="shared" si="23"/>
        <v>374</v>
      </c>
      <c r="B407" s="58" t="s">
        <v>783</v>
      </c>
      <c r="C407" s="32">
        <v>0</v>
      </c>
      <c r="D407" s="32">
        <v>0</v>
      </c>
      <c r="E407" s="32">
        <v>0</v>
      </c>
      <c r="F407" s="32">
        <v>0</v>
      </c>
      <c r="G407" s="32">
        <v>0</v>
      </c>
      <c r="H407" s="32">
        <v>0.26983735999999997</v>
      </c>
      <c r="I407" s="32">
        <v>0</v>
      </c>
      <c r="J407" s="32">
        <v>0</v>
      </c>
      <c r="K407" s="32">
        <v>0</v>
      </c>
      <c r="L407" s="32">
        <v>0.26983735999999997</v>
      </c>
      <c r="M407" s="32">
        <v>0.26983735999999997</v>
      </c>
      <c r="N407" s="32">
        <v>0</v>
      </c>
      <c r="O407" s="32">
        <v>0</v>
      </c>
      <c r="P407" s="32">
        <v>0</v>
      </c>
      <c r="Q407" s="32">
        <v>0.26983735999999997</v>
      </c>
      <c r="R407" s="32">
        <v>5.3853360000000003E-2</v>
      </c>
      <c r="S407" s="32">
        <v>0</v>
      </c>
      <c r="T407" s="32">
        <v>1.3463340000000001E-2</v>
      </c>
      <c r="U407" s="32">
        <v>3.7697351999999996E-2</v>
      </c>
      <c r="V407" s="32">
        <v>2.6926680000000022E-3</v>
      </c>
      <c r="W407" s="57"/>
      <c r="X407" s="57"/>
      <c r="Y407" s="57"/>
      <c r="Z407" s="57"/>
      <c r="AA407" s="113">
        <v>2015</v>
      </c>
      <c r="AB407" s="113">
        <v>25</v>
      </c>
      <c r="AC407" s="57" t="s">
        <v>1472</v>
      </c>
      <c r="AD407" s="113">
        <v>0.25</v>
      </c>
      <c r="AE407" s="113">
        <v>0</v>
      </c>
      <c r="AF407" s="113">
        <v>0</v>
      </c>
      <c r="AG407" s="113">
        <v>0</v>
      </c>
      <c r="AH407" s="113">
        <v>0</v>
      </c>
      <c r="AI407" s="113">
        <v>0</v>
      </c>
      <c r="AJ407" s="113">
        <v>0</v>
      </c>
      <c r="AK407" s="57" t="s">
        <v>237</v>
      </c>
    </row>
    <row r="408" spans="1:37" s="29" customFormat="1" ht="47.25" x14ac:dyDescent="0.25">
      <c r="A408" s="113">
        <f t="shared" si="23"/>
        <v>375</v>
      </c>
      <c r="B408" s="58" t="s">
        <v>784</v>
      </c>
      <c r="C408" s="32">
        <v>0</v>
      </c>
      <c r="D408" s="32">
        <v>0</v>
      </c>
      <c r="E408" s="32">
        <v>0</v>
      </c>
      <c r="F408" s="32">
        <v>0</v>
      </c>
      <c r="G408" s="32">
        <v>0</v>
      </c>
      <c r="H408" s="32">
        <v>2.9857822999999999E-2</v>
      </c>
      <c r="I408" s="32">
        <v>0</v>
      </c>
      <c r="J408" s="32">
        <v>7.4644557499999997E-3</v>
      </c>
      <c r="K408" s="32">
        <v>2.0900476099999999E-2</v>
      </c>
      <c r="L408" s="32">
        <v>1.4928911499999982E-3</v>
      </c>
      <c r="M408" s="32">
        <v>2.9857822999999999E-2</v>
      </c>
      <c r="N408" s="32">
        <v>0</v>
      </c>
      <c r="O408" s="32">
        <v>7.4644557499999997E-3</v>
      </c>
      <c r="P408" s="32">
        <v>2.0900476099999999E-2</v>
      </c>
      <c r="Q408" s="32">
        <v>1.4928911499999982E-3</v>
      </c>
      <c r="R408" s="32">
        <v>2.53385E-2</v>
      </c>
      <c r="S408" s="32">
        <v>0</v>
      </c>
      <c r="T408" s="32">
        <v>6.334625E-3</v>
      </c>
      <c r="U408" s="32">
        <v>1.7736949999999998E-2</v>
      </c>
      <c r="V408" s="32">
        <v>1.2669250000000021E-3</v>
      </c>
      <c r="W408" s="57"/>
      <c r="X408" s="57"/>
      <c r="Y408" s="57"/>
      <c r="Z408" s="57"/>
      <c r="AA408" s="113">
        <v>2015</v>
      </c>
      <c r="AB408" s="113">
        <v>25</v>
      </c>
      <c r="AC408" s="57" t="s">
        <v>1472</v>
      </c>
      <c r="AD408" s="113">
        <v>0.25</v>
      </c>
      <c r="AE408" s="113">
        <v>0</v>
      </c>
      <c r="AF408" s="113">
        <v>0</v>
      </c>
      <c r="AG408" s="113">
        <v>0</v>
      </c>
      <c r="AH408" s="113">
        <v>0</v>
      </c>
      <c r="AI408" s="113">
        <v>0</v>
      </c>
      <c r="AJ408" s="113">
        <v>0</v>
      </c>
      <c r="AK408" s="57" t="s">
        <v>237</v>
      </c>
    </row>
    <row r="409" spans="1:37" s="29" customFormat="1" ht="47.25" x14ac:dyDescent="0.25">
      <c r="A409" s="113">
        <f t="shared" si="23"/>
        <v>376</v>
      </c>
      <c r="B409" s="58" t="s">
        <v>785</v>
      </c>
      <c r="C409" s="32">
        <v>0</v>
      </c>
      <c r="D409" s="32">
        <v>0</v>
      </c>
      <c r="E409" s="32">
        <v>0</v>
      </c>
      <c r="F409" s="32">
        <v>0</v>
      </c>
      <c r="G409" s="32">
        <v>0</v>
      </c>
      <c r="H409" s="32">
        <v>3.1047961999999998E-2</v>
      </c>
      <c r="I409" s="32">
        <v>0</v>
      </c>
      <c r="J409" s="32">
        <v>7.7619904999999996E-3</v>
      </c>
      <c r="K409" s="32">
        <v>2.1733573399999997E-2</v>
      </c>
      <c r="L409" s="32">
        <v>1.5523981000000013E-3</v>
      </c>
      <c r="M409" s="32">
        <v>3.1047961999999998E-2</v>
      </c>
      <c r="N409" s="32">
        <v>0</v>
      </c>
      <c r="O409" s="32">
        <v>7.7619904999999996E-3</v>
      </c>
      <c r="P409" s="32">
        <v>2.1733573399999997E-2</v>
      </c>
      <c r="Q409" s="32">
        <v>1.5523981000000013E-3</v>
      </c>
      <c r="R409" s="32">
        <v>2.6349439999999998E-2</v>
      </c>
      <c r="S409" s="32">
        <v>0</v>
      </c>
      <c r="T409" s="32">
        <v>6.5873599999999996E-3</v>
      </c>
      <c r="U409" s="32">
        <v>1.8444607999999998E-2</v>
      </c>
      <c r="V409" s="32">
        <v>1.3174720000000001E-3</v>
      </c>
      <c r="W409" s="57"/>
      <c r="X409" s="57"/>
      <c r="Y409" s="57"/>
      <c r="Z409" s="57"/>
      <c r="AA409" s="113">
        <v>2015</v>
      </c>
      <c r="AB409" s="113">
        <v>25</v>
      </c>
      <c r="AC409" s="57" t="s">
        <v>1474</v>
      </c>
      <c r="AD409" s="113">
        <v>0.16</v>
      </c>
      <c r="AE409" s="113">
        <v>0</v>
      </c>
      <c r="AF409" s="113">
        <v>0</v>
      </c>
      <c r="AG409" s="113">
        <v>0</v>
      </c>
      <c r="AH409" s="113">
        <v>0</v>
      </c>
      <c r="AI409" s="113">
        <v>0</v>
      </c>
      <c r="AJ409" s="113">
        <v>0</v>
      </c>
      <c r="AK409" s="57" t="s">
        <v>237</v>
      </c>
    </row>
    <row r="410" spans="1:37" s="29" customFormat="1" ht="94.5" x14ac:dyDescent="0.25">
      <c r="A410" s="113">
        <f t="shared" si="23"/>
        <v>377</v>
      </c>
      <c r="B410" s="58" t="s">
        <v>786</v>
      </c>
      <c r="C410" s="32">
        <v>0</v>
      </c>
      <c r="D410" s="32">
        <v>0</v>
      </c>
      <c r="E410" s="32">
        <v>0</v>
      </c>
      <c r="F410" s="32">
        <v>0</v>
      </c>
      <c r="G410" s="32">
        <v>0</v>
      </c>
      <c r="H410" s="32">
        <v>0.36112122320000001</v>
      </c>
      <c r="I410" s="32">
        <v>0</v>
      </c>
      <c r="J410" s="32">
        <v>9.0280467500000003E-2</v>
      </c>
      <c r="K410" s="32">
        <v>0.25278530900000001</v>
      </c>
      <c r="L410" s="32">
        <v>1.8056093499999981E-2</v>
      </c>
      <c r="M410" s="32">
        <v>0.36112122320000001</v>
      </c>
      <c r="N410" s="32">
        <v>0</v>
      </c>
      <c r="O410" s="32">
        <v>9.0280467500000003E-2</v>
      </c>
      <c r="P410" s="32">
        <v>0.25278530900000001</v>
      </c>
      <c r="Q410" s="32">
        <v>1.8056093499999981E-2</v>
      </c>
      <c r="R410" s="32">
        <v>0.30647192000000001</v>
      </c>
      <c r="S410" s="32">
        <v>0</v>
      </c>
      <c r="T410" s="32">
        <v>7.6617980000000002E-2</v>
      </c>
      <c r="U410" s="32">
        <v>0.21453034399999998</v>
      </c>
      <c r="V410" s="32">
        <v>1.5111759000000002E-2</v>
      </c>
      <c r="W410" s="57"/>
      <c r="X410" s="57"/>
      <c r="Y410" s="57"/>
      <c r="Z410" s="57"/>
      <c r="AA410" s="113">
        <v>2015</v>
      </c>
      <c r="AB410" s="113">
        <v>25</v>
      </c>
      <c r="AC410" s="57" t="s">
        <v>1475</v>
      </c>
      <c r="AD410" s="113">
        <v>0.16</v>
      </c>
      <c r="AE410" s="113">
        <v>2015</v>
      </c>
      <c r="AF410" s="113">
        <v>44</v>
      </c>
      <c r="AG410" s="113">
        <v>0</v>
      </c>
      <c r="AH410" s="113" t="s">
        <v>1476</v>
      </c>
      <c r="AI410" s="113">
        <v>0</v>
      </c>
      <c r="AJ410" s="113">
        <v>0</v>
      </c>
      <c r="AK410" s="57" t="s">
        <v>237</v>
      </c>
    </row>
    <row r="411" spans="1:37" s="29" customFormat="1" ht="47.25" x14ac:dyDescent="0.25">
      <c r="A411" s="113">
        <f t="shared" si="23"/>
        <v>378</v>
      </c>
      <c r="B411" s="58" t="s">
        <v>787</v>
      </c>
      <c r="C411" s="32">
        <v>0</v>
      </c>
      <c r="D411" s="32">
        <v>0</v>
      </c>
      <c r="E411" s="32">
        <v>0</v>
      </c>
      <c r="F411" s="32">
        <v>0</v>
      </c>
      <c r="G411" s="32">
        <v>0</v>
      </c>
      <c r="H411" s="32">
        <v>2.2476085799999997E-2</v>
      </c>
      <c r="I411" s="32">
        <v>0</v>
      </c>
      <c r="J411" s="32">
        <v>5.6190214499999992E-3</v>
      </c>
      <c r="K411" s="32">
        <v>1.5733260059999997E-2</v>
      </c>
      <c r="L411" s="32">
        <v>1.1238042900000023E-3</v>
      </c>
      <c r="M411" s="32">
        <v>2.2476085799999997E-2</v>
      </c>
      <c r="N411" s="32">
        <v>0</v>
      </c>
      <c r="O411" s="32">
        <v>5.6190214499999992E-3</v>
      </c>
      <c r="P411" s="32">
        <v>1.5733260059999997E-2</v>
      </c>
      <c r="Q411" s="32">
        <v>1.1238042900000023E-3</v>
      </c>
      <c r="R411" s="32">
        <v>2.0468669999999998E-2</v>
      </c>
      <c r="S411" s="32">
        <v>0</v>
      </c>
      <c r="T411" s="32">
        <v>5.1171674999999995E-3</v>
      </c>
      <c r="U411" s="32">
        <v>1.4328068999999997E-2</v>
      </c>
      <c r="V411" s="32">
        <v>9.5375550000000031E-4</v>
      </c>
      <c r="W411" s="57"/>
      <c r="X411" s="57"/>
      <c r="Y411" s="57"/>
      <c r="Z411" s="57"/>
      <c r="AA411" s="113">
        <v>2015</v>
      </c>
      <c r="AB411" s="113">
        <v>25</v>
      </c>
      <c r="AC411" s="57" t="s">
        <v>1474</v>
      </c>
      <c r="AD411" s="113">
        <v>0.1</v>
      </c>
      <c r="AE411" s="113">
        <v>0</v>
      </c>
      <c r="AF411" s="113">
        <v>0</v>
      </c>
      <c r="AG411" s="113">
        <v>0</v>
      </c>
      <c r="AH411" s="113">
        <v>0</v>
      </c>
      <c r="AI411" s="113">
        <v>0</v>
      </c>
      <c r="AJ411" s="113">
        <v>0</v>
      </c>
      <c r="AK411" s="57" t="s">
        <v>237</v>
      </c>
    </row>
    <row r="412" spans="1:37" s="29" customFormat="1" ht="47.25" x14ac:dyDescent="0.25">
      <c r="A412" s="113">
        <f t="shared" si="23"/>
        <v>379</v>
      </c>
      <c r="B412" s="58" t="s">
        <v>788</v>
      </c>
      <c r="C412" s="32">
        <v>0</v>
      </c>
      <c r="D412" s="32">
        <v>0</v>
      </c>
      <c r="E412" s="32">
        <v>0</v>
      </c>
      <c r="F412" s="32">
        <v>0</v>
      </c>
      <c r="G412" s="32">
        <v>0</v>
      </c>
      <c r="H412" s="32">
        <v>2.41204748E-2</v>
      </c>
      <c r="I412" s="32">
        <v>0</v>
      </c>
      <c r="J412" s="32">
        <v>6.0290184999999994E-3</v>
      </c>
      <c r="K412" s="32">
        <v>1.6881251799999997E-2</v>
      </c>
      <c r="L412" s="32">
        <v>1.2058037000000008E-3</v>
      </c>
      <c r="M412" s="32">
        <v>2.41204748E-2</v>
      </c>
      <c r="N412" s="32">
        <v>0</v>
      </c>
      <c r="O412" s="32">
        <v>6.0290184999999994E-3</v>
      </c>
      <c r="P412" s="32">
        <v>1.6881251799999997E-2</v>
      </c>
      <c r="Q412" s="32">
        <v>1.2058037000000008E-3</v>
      </c>
      <c r="R412" s="32">
        <v>2.046866E-2</v>
      </c>
      <c r="S412" s="32">
        <v>0</v>
      </c>
      <c r="T412" s="32">
        <v>5.1171649999999999E-3</v>
      </c>
      <c r="U412" s="32">
        <v>1.4328061999999999E-2</v>
      </c>
      <c r="V412" s="32">
        <v>9.5375500000000231E-4</v>
      </c>
      <c r="W412" s="57"/>
      <c r="X412" s="57"/>
      <c r="Y412" s="57"/>
      <c r="Z412" s="57"/>
      <c r="AA412" s="113">
        <v>2015</v>
      </c>
      <c r="AB412" s="113">
        <v>25</v>
      </c>
      <c r="AC412" s="57" t="s">
        <v>1474</v>
      </c>
      <c r="AD412" s="113">
        <v>0.1</v>
      </c>
      <c r="AE412" s="113">
        <v>0</v>
      </c>
      <c r="AF412" s="113">
        <v>0</v>
      </c>
      <c r="AG412" s="113">
        <v>0</v>
      </c>
      <c r="AH412" s="113">
        <v>0</v>
      </c>
      <c r="AI412" s="113">
        <v>0</v>
      </c>
      <c r="AJ412" s="113">
        <v>0</v>
      </c>
      <c r="AK412" s="57" t="s">
        <v>237</v>
      </c>
    </row>
    <row r="413" spans="1:37" s="29" customFormat="1" ht="31.5" x14ac:dyDescent="0.25">
      <c r="A413" s="113">
        <f t="shared" si="23"/>
        <v>380</v>
      </c>
      <c r="B413" s="58" t="s">
        <v>789</v>
      </c>
      <c r="C413" s="32">
        <v>0</v>
      </c>
      <c r="D413" s="32">
        <v>0</v>
      </c>
      <c r="E413" s="32">
        <v>0</v>
      </c>
      <c r="F413" s="32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  <c r="L413" s="32">
        <v>0</v>
      </c>
      <c r="M413" s="32">
        <v>0</v>
      </c>
      <c r="N413" s="32">
        <v>0</v>
      </c>
      <c r="O413" s="32">
        <v>0</v>
      </c>
      <c r="P413" s="32">
        <v>0</v>
      </c>
      <c r="Q413" s="32">
        <v>0</v>
      </c>
      <c r="R413" s="32">
        <v>0.28484285999999998</v>
      </c>
      <c r="S413" s="32">
        <v>0</v>
      </c>
      <c r="T413" s="32">
        <v>7.1210714999999994E-2</v>
      </c>
      <c r="U413" s="32">
        <v>0.19939000199999998</v>
      </c>
      <c r="V413" s="32">
        <v>1.4242143000000013E-2</v>
      </c>
      <c r="W413" s="57"/>
      <c r="X413" s="57"/>
      <c r="Y413" s="57"/>
      <c r="Z413" s="57"/>
      <c r="AA413" s="113">
        <v>2016</v>
      </c>
      <c r="AB413" s="113">
        <v>25</v>
      </c>
      <c r="AC413" s="57" t="s">
        <v>1477</v>
      </c>
      <c r="AD413" s="113" t="s">
        <v>1478</v>
      </c>
      <c r="AE413" s="113">
        <v>0</v>
      </c>
      <c r="AF413" s="113">
        <v>0</v>
      </c>
      <c r="AG413" s="113">
        <v>0</v>
      </c>
      <c r="AH413" s="113">
        <v>0</v>
      </c>
      <c r="AI413" s="113">
        <v>0</v>
      </c>
      <c r="AJ413" s="113">
        <v>0</v>
      </c>
      <c r="AK413" s="57" t="s">
        <v>237</v>
      </c>
    </row>
    <row r="414" spans="1:37" s="29" customFormat="1" ht="47.25" x14ac:dyDescent="0.25">
      <c r="A414" s="113">
        <f t="shared" si="23"/>
        <v>381</v>
      </c>
      <c r="B414" s="58" t="s">
        <v>790</v>
      </c>
      <c r="C414" s="32">
        <v>0</v>
      </c>
      <c r="D414" s="32">
        <v>0</v>
      </c>
      <c r="E414" s="32">
        <v>0</v>
      </c>
      <c r="F414" s="32">
        <v>0</v>
      </c>
      <c r="G414" s="32">
        <v>0</v>
      </c>
      <c r="H414" s="32">
        <v>0.29341908</v>
      </c>
      <c r="I414" s="32">
        <v>0</v>
      </c>
      <c r="J414" s="32">
        <v>0</v>
      </c>
      <c r="K414" s="32">
        <v>0</v>
      </c>
      <c r="L414" s="32">
        <v>0.29341908</v>
      </c>
      <c r="M414" s="32">
        <v>0.29341908</v>
      </c>
      <c r="N414" s="32">
        <v>0</v>
      </c>
      <c r="O414" s="32">
        <v>0</v>
      </c>
      <c r="P414" s="32">
        <v>0</v>
      </c>
      <c r="Q414" s="32">
        <v>0.29341908</v>
      </c>
      <c r="R414" s="32">
        <v>0.27860556000000003</v>
      </c>
      <c r="S414" s="32">
        <v>0</v>
      </c>
      <c r="T414" s="32">
        <v>6.9651390000000007E-2</v>
      </c>
      <c r="U414" s="32">
        <v>0.195023892</v>
      </c>
      <c r="V414" s="32">
        <v>1.3930278000000018E-2</v>
      </c>
      <c r="W414" s="57"/>
      <c r="X414" s="57"/>
      <c r="Y414" s="57"/>
      <c r="Z414" s="57"/>
      <c r="AA414" s="113">
        <v>2015</v>
      </c>
      <c r="AB414" s="113">
        <v>25</v>
      </c>
      <c r="AC414" s="57" t="s">
        <v>1472</v>
      </c>
      <c r="AD414" s="113">
        <v>0.25</v>
      </c>
      <c r="AE414" s="113">
        <v>0</v>
      </c>
      <c r="AF414" s="113">
        <v>0</v>
      </c>
      <c r="AG414" s="113">
        <v>0</v>
      </c>
      <c r="AH414" s="113">
        <v>0</v>
      </c>
      <c r="AI414" s="113">
        <v>0</v>
      </c>
      <c r="AJ414" s="113">
        <v>0</v>
      </c>
      <c r="AK414" s="57" t="s">
        <v>237</v>
      </c>
    </row>
    <row r="415" spans="1:37" s="29" customFormat="1" x14ac:dyDescent="0.25">
      <c r="A415" s="113">
        <f t="shared" si="23"/>
        <v>382</v>
      </c>
      <c r="B415" s="58" t="s">
        <v>352</v>
      </c>
      <c r="C415" s="32">
        <v>0</v>
      </c>
      <c r="D415" s="32">
        <v>0</v>
      </c>
      <c r="E415" s="32">
        <v>0</v>
      </c>
      <c r="F415" s="32">
        <v>0</v>
      </c>
      <c r="G415" s="32">
        <v>0</v>
      </c>
      <c r="H415" s="32">
        <v>5.9579059999999998E-3</v>
      </c>
      <c r="I415" s="32">
        <v>0</v>
      </c>
      <c r="J415" s="32">
        <v>8.9368589999999995E-4</v>
      </c>
      <c r="K415" s="32">
        <v>4.7663248E-3</v>
      </c>
      <c r="L415" s="32">
        <v>2.978953E-4</v>
      </c>
      <c r="M415" s="32">
        <v>5.9579059999999998E-3</v>
      </c>
      <c r="N415" s="32">
        <v>0</v>
      </c>
      <c r="O415" s="32">
        <v>8.9368589999999995E-4</v>
      </c>
      <c r="P415" s="32">
        <v>4.7663248E-3</v>
      </c>
      <c r="Q415" s="32">
        <v>2.978953E-4</v>
      </c>
      <c r="R415" s="32">
        <v>0</v>
      </c>
      <c r="S415" s="32">
        <v>0</v>
      </c>
      <c r="T415" s="32">
        <v>0</v>
      </c>
      <c r="U415" s="32">
        <v>0</v>
      </c>
      <c r="V415" s="32">
        <v>0</v>
      </c>
      <c r="W415" s="57"/>
      <c r="X415" s="57"/>
      <c r="Y415" s="57"/>
      <c r="Z415" s="57"/>
      <c r="AA415" s="113">
        <v>2015</v>
      </c>
      <c r="AB415" s="113">
        <v>25</v>
      </c>
      <c r="AC415" s="57" t="s">
        <v>1479</v>
      </c>
      <c r="AD415" s="113">
        <v>0.4</v>
      </c>
      <c r="AE415" s="113">
        <v>0</v>
      </c>
      <c r="AF415" s="113">
        <v>0</v>
      </c>
      <c r="AG415" s="113">
        <v>0</v>
      </c>
      <c r="AH415" s="113">
        <v>0</v>
      </c>
      <c r="AI415" s="113">
        <v>0</v>
      </c>
      <c r="AJ415" s="113">
        <v>0</v>
      </c>
      <c r="AK415" s="57" t="s">
        <v>238</v>
      </c>
    </row>
    <row r="416" spans="1:37" s="29" customFormat="1" x14ac:dyDescent="0.25">
      <c r="A416" s="113">
        <f t="shared" si="23"/>
        <v>383</v>
      </c>
      <c r="B416" s="58" t="s">
        <v>353</v>
      </c>
      <c r="C416" s="32">
        <v>0</v>
      </c>
      <c r="D416" s="32">
        <v>0</v>
      </c>
      <c r="E416" s="32">
        <v>0</v>
      </c>
      <c r="F416" s="32">
        <v>0</v>
      </c>
      <c r="G416" s="32">
        <v>0</v>
      </c>
      <c r="H416" s="32">
        <v>4.4372182000000003E-2</v>
      </c>
      <c r="I416" s="32">
        <v>0</v>
      </c>
      <c r="J416" s="32">
        <v>6.6558273000000001E-3</v>
      </c>
      <c r="K416" s="32">
        <v>3.5497745600000005E-2</v>
      </c>
      <c r="L416" s="32">
        <v>2.2186091000000003E-3</v>
      </c>
      <c r="M416" s="32">
        <v>4.4372182000000003E-2</v>
      </c>
      <c r="N416" s="32">
        <v>0</v>
      </c>
      <c r="O416" s="32">
        <v>6.6558273000000001E-3</v>
      </c>
      <c r="P416" s="32">
        <v>3.5497745600000005E-2</v>
      </c>
      <c r="Q416" s="32">
        <v>2.2186091000000003E-3</v>
      </c>
      <c r="R416" s="32">
        <v>0</v>
      </c>
      <c r="S416" s="32">
        <v>0</v>
      </c>
      <c r="T416" s="32">
        <v>0</v>
      </c>
      <c r="U416" s="32">
        <v>0</v>
      </c>
      <c r="V416" s="32">
        <v>0</v>
      </c>
      <c r="W416" s="57"/>
      <c r="X416" s="57"/>
      <c r="Y416" s="57"/>
      <c r="Z416" s="57"/>
      <c r="AA416" s="113">
        <v>2015</v>
      </c>
      <c r="AB416" s="113">
        <v>25</v>
      </c>
      <c r="AC416" s="57" t="s">
        <v>1479</v>
      </c>
      <c r="AD416" s="113">
        <v>0.16</v>
      </c>
      <c r="AE416" s="113">
        <v>0</v>
      </c>
      <c r="AF416" s="113">
        <v>0</v>
      </c>
      <c r="AG416" s="113">
        <v>0</v>
      </c>
      <c r="AH416" s="113">
        <v>0</v>
      </c>
      <c r="AI416" s="113">
        <v>0</v>
      </c>
      <c r="AJ416" s="113">
        <v>0</v>
      </c>
      <c r="AK416" s="57" t="s">
        <v>238</v>
      </c>
    </row>
    <row r="417" spans="1:37" s="29" customFormat="1" x14ac:dyDescent="0.25">
      <c r="A417" s="113">
        <f t="shared" si="23"/>
        <v>384</v>
      </c>
      <c r="B417" s="58" t="s">
        <v>354</v>
      </c>
      <c r="C417" s="32">
        <v>0</v>
      </c>
      <c r="D417" s="32">
        <v>0</v>
      </c>
      <c r="E417" s="32">
        <v>0</v>
      </c>
      <c r="F417" s="32">
        <v>0</v>
      </c>
      <c r="G417" s="32">
        <v>0</v>
      </c>
      <c r="H417" s="32">
        <v>2.3398423999999998E-2</v>
      </c>
      <c r="I417" s="32">
        <v>0</v>
      </c>
      <c r="J417" s="32">
        <v>3.5097635999999997E-3</v>
      </c>
      <c r="K417" s="32">
        <v>1.8718739199999997E-2</v>
      </c>
      <c r="L417" s="32">
        <v>1.1699211999999998E-3</v>
      </c>
      <c r="M417" s="32">
        <v>2.3398423999999998E-2</v>
      </c>
      <c r="N417" s="32">
        <v>0</v>
      </c>
      <c r="O417" s="32">
        <v>3.5097635999999997E-3</v>
      </c>
      <c r="P417" s="32">
        <v>1.8718739199999997E-2</v>
      </c>
      <c r="Q417" s="32">
        <v>1.1699211999999998E-3</v>
      </c>
      <c r="R417" s="32">
        <v>0</v>
      </c>
      <c r="S417" s="32">
        <v>0</v>
      </c>
      <c r="T417" s="32">
        <v>0</v>
      </c>
      <c r="U417" s="32">
        <v>0</v>
      </c>
      <c r="V417" s="32">
        <v>0</v>
      </c>
      <c r="W417" s="57"/>
      <c r="X417" s="57"/>
      <c r="Y417" s="57"/>
      <c r="Z417" s="57"/>
      <c r="AA417" s="113">
        <v>2015</v>
      </c>
      <c r="AB417" s="113">
        <v>25</v>
      </c>
      <c r="AC417" s="57" t="s">
        <v>1479</v>
      </c>
      <c r="AD417" s="113">
        <v>0.25</v>
      </c>
      <c r="AE417" s="113">
        <v>0</v>
      </c>
      <c r="AF417" s="113">
        <v>0</v>
      </c>
      <c r="AG417" s="113">
        <v>0</v>
      </c>
      <c r="AH417" s="113">
        <v>0</v>
      </c>
      <c r="AI417" s="113">
        <v>0</v>
      </c>
      <c r="AJ417" s="113">
        <v>0</v>
      </c>
      <c r="AK417" s="57" t="s">
        <v>238</v>
      </c>
    </row>
    <row r="418" spans="1:37" s="29" customFormat="1" x14ac:dyDescent="0.25">
      <c r="A418" s="113">
        <f t="shared" si="23"/>
        <v>385</v>
      </c>
      <c r="B418" s="58" t="s">
        <v>355</v>
      </c>
      <c r="C418" s="32">
        <v>0</v>
      </c>
      <c r="D418" s="32">
        <v>0</v>
      </c>
      <c r="E418" s="32">
        <v>0</v>
      </c>
      <c r="F418" s="32">
        <v>0</v>
      </c>
      <c r="G418" s="32">
        <v>0</v>
      </c>
      <c r="H418" s="32">
        <v>5.9579059999999998E-3</v>
      </c>
      <c r="I418" s="32">
        <v>0</v>
      </c>
      <c r="J418" s="32">
        <v>8.9368589999999995E-4</v>
      </c>
      <c r="K418" s="32">
        <v>4.7663248E-3</v>
      </c>
      <c r="L418" s="32">
        <v>2.978953E-4</v>
      </c>
      <c r="M418" s="32">
        <v>5.9579059999999998E-3</v>
      </c>
      <c r="N418" s="32">
        <v>0</v>
      </c>
      <c r="O418" s="32">
        <v>8.9368589999999995E-4</v>
      </c>
      <c r="P418" s="32">
        <v>4.7663248E-3</v>
      </c>
      <c r="Q418" s="32">
        <v>2.978953E-4</v>
      </c>
      <c r="R418" s="32">
        <v>0</v>
      </c>
      <c r="S418" s="32">
        <v>0</v>
      </c>
      <c r="T418" s="32">
        <v>0</v>
      </c>
      <c r="U418" s="32">
        <v>0</v>
      </c>
      <c r="V418" s="32">
        <v>0</v>
      </c>
      <c r="W418" s="57"/>
      <c r="X418" s="57"/>
      <c r="Y418" s="57"/>
      <c r="Z418" s="57"/>
      <c r="AA418" s="113">
        <v>2015</v>
      </c>
      <c r="AB418" s="113">
        <v>25</v>
      </c>
      <c r="AC418" s="57">
        <v>0</v>
      </c>
      <c r="AD418" s="113">
        <v>0</v>
      </c>
      <c r="AE418" s="113">
        <v>0</v>
      </c>
      <c r="AF418" s="113">
        <v>0</v>
      </c>
      <c r="AG418" s="113">
        <v>0</v>
      </c>
      <c r="AH418" s="113">
        <v>0</v>
      </c>
      <c r="AI418" s="113">
        <v>0</v>
      </c>
      <c r="AJ418" s="113">
        <v>0</v>
      </c>
      <c r="AK418" s="57" t="s">
        <v>238</v>
      </c>
    </row>
    <row r="419" spans="1:37" s="29" customFormat="1" x14ac:dyDescent="0.25">
      <c r="A419" s="113">
        <f t="shared" si="23"/>
        <v>386</v>
      </c>
      <c r="B419" s="58" t="s">
        <v>356</v>
      </c>
      <c r="C419" s="32">
        <v>0</v>
      </c>
      <c r="D419" s="32">
        <v>0</v>
      </c>
      <c r="E419" s="32">
        <v>0</v>
      </c>
      <c r="F419" s="32">
        <v>0</v>
      </c>
      <c r="G419" s="32">
        <v>0</v>
      </c>
      <c r="H419" s="32">
        <v>4.1849057999999995E-2</v>
      </c>
      <c r="I419" s="32">
        <v>0</v>
      </c>
      <c r="J419" s="32">
        <v>6.2773586999999992E-3</v>
      </c>
      <c r="K419" s="32">
        <v>3.3479246399999996E-2</v>
      </c>
      <c r="L419" s="32">
        <v>2.0924528999999997E-3</v>
      </c>
      <c r="M419" s="32">
        <v>4.1849057999999995E-2</v>
      </c>
      <c r="N419" s="32">
        <v>0</v>
      </c>
      <c r="O419" s="32">
        <v>6.2773586999999992E-3</v>
      </c>
      <c r="P419" s="32">
        <v>3.3479246399999996E-2</v>
      </c>
      <c r="Q419" s="32">
        <v>2.0924528999999997E-3</v>
      </c>
      <c r="R419" s="32">
        <v>0</v>
      </c>
      <c r="S419" s="32">
        <v>0</v>
      </c>
      <c r="T419" s="32">
        <v>0</v>
      </c>
      <c r="U419" s="32">
        <v>0</v>
      </c>
      <c r="V419" s="32">
        <v>0</v>
      </c>
      <c r="W419" s="57"/>
      <c r="X419" s="57"/>
      <c r="Y419" s="57"/>
      <c r="Z419" s="57"/>
      <c r="AA419" s="113">
        <v>2015</v>
      </c>
      <c r="AB419" s="113">
        <v>25</v>
      </c>
      <c r="AC419" s="57">
        <v>0</v>
      </c>
      <c r="AD419" s="113">
        <v>0</v>
      </c>
      <c r="AE419" s="113">
        <v>0</v>
      </c>
      <c r="AF419" s="113">
        <v>0</v>
      </c>
      <c r="AG419" s="113">
        <v>0</v>
      </c>
      <c r="AH419" s="113">
        <v>0</v>
      </c>
      <c r="AI419" s="113">
        <v>0</v>
      </c>
      <c r="AJ419" s="113">
        <v>0</v>
      </c>
      <c r="AK419" s="57" t="s">
        <v>238</v>
      </c>
    </row>
    <row r="420" spans="1:37" s="29" customFormat="1" x14ac:dyDescent="0.25">
      <c r="A420" s="113">
        <f t="shared" si="23"/>
        <v>387</v>
      </c>
      <c r="B420" s="58" t="s">
        <v>357</v>
      </c>
      <c r="C420" s="32">
        <v>0</v>
      </c>
      <c r="D420" s="32">
        <v>0</v>
      </c>
      <c r="E420" s="32">
        <v>0</v>
      </c>
      <c r="F420" s="32">
        <v>0</v>
      </c>
      <c r="G420" s="32">
        <v>0</v>
      </c>
      <c r="H420" s="32">
        <v>4.3526976500000002E-2</v>
      </c>
      <c r="I420" s="32">
        <v>0</v>
      </c>
      <c r="J420" s="32">
        <v>6.5290464750000004E-3</v>
      </c>
      <c r="K420" s="32">
        <v>3.48215812E-2</v>
      </c>
      <c r="L420" s="32">
        <v>2.176348825E-3</v>
      </c>
      <c r="M420" s="32">
        <v>4.3526976500000002E-2</v>
      </c>
      <c r="N420" s="32">
        <v>0</v>
      </c>
      <c r="O420" s="32">
        <v>6.5290464750000004E-3</v>
      </c>
      <c r="P420" s="32">
        <v>3.48215812E-2</v>
      </c>
      <c r="Q420" s="32">
        <v>2.176348825E-3</v>
      </c>
      <c r="R420" s="32">
        <v>0</v>
      </c>
      <c r="S420" s="32">
        <v>0</v>
      </c>
      <c r="T420" s="32">
        <v>0</v>
      </c>
      <c r="U420" s="32">
        <v>0</v>
      </c>
      <c r="V420" s="32">
        <v>0</v>
      </c>
      <c r="W420" s="57"/>
      <c r="X420" s="57"/>
      <c r="Y420" s="57"/>
      <c r="Z420" s="57"/>
      <c r="AA420" s="113">
        <v>2015</v>
      </c>
      <c r="AB420" s="113">
        <v>25</v>
      </c>
      <c r="AC420" s="57">
        <v>0</v>
      </c>
      <c r="AD420" s="113">
        <v>0</v>
      </c>
      <c r="AE420" s="113">
        <v>0</v>
      </c>
      <c r="AF420" s="113">
        <v>0</v>
      </c>
      <c r="AG420" s="113">
        <v>0</v>
      </c>
      <c r="AH420" s="113">
        <v>0</v>
      </c>
      <c r="AI420" s="113">
        <v>0</v>
      </c>
      <c r="AJ420" s="113">
        <v>0</v>
      </c>
      <c r="AK420" s="57" t="s">
        <v>238</v>
      </c>
    </row>
    <row r="421" spans="1:37" s="29" customFormat="1" x14ac:dyDescent="0.25">
      <c r="A421" s="113">
        <f t="shared" si="23"/>
        <v>388</v>
      </c>
      <c r="B421" s="58" t="s">
        <v>358</v>
      </c>
      <c r="C421" s="32">
        <v>0</v>
      </c>
      <c r="D421" s="32">
        <v>0</v>
      </c>
      <c r="E421" s="32">
        <v>0</v>
      </c>
      <c r="F421" s="32">
        <v>0</v>
      </c>
      <c r="G421" s="32">
        <v>0</v>
      </c>
      <c r="H421" s="32">
        <v>2.14859505E-2</v>
      </c>
      <c r="I421" s="32">
        <v>0</v>
      </c>
      <c r="J421" s="32">
        <v>3.2228925750000001E-3</v>
      </c>
      <c r="K421" s="32">
        <v>1.7188760399999999E-2</v>
      </c>
      <c r="L421" s="32">
        <v>1.074297525E-3</v>
      </c>
      <c r="M421" s="32">
        <v>2.14859505E-2</v>
      </c>
      <c r="N421" s="32">
        <v>0</v>
      </c>
      <c r="O421" s="32">
        <v>3.2228925750000001E-3</v>
      </c>
      <c r="P421" s="32">
        <v>1.7188760399999999E-2</v>
      </c>
      <c r="Q421" s="32">
        <v>1.074297525E-3</v>
      </c>
      <c r="R421" s="32">
        <v>0</v>
      </c>
      <c r="S421" s="32">
        <v>0</v>
      </c>
      <c r="T421" s="32">
        <v>0</v>
      </c>
      <c r="U421" s="32">
        <v>0</v>
      </c>
      <c r="V421" s="32">
        <v>0</v>
      </c>
      <c r="W421" s="57"/>
      <c r="X421" s="57"/>
      <c r="Y421" s="57"/>
      <c r="Z421" s="57"/>
      <c r="AA421" s="113">
        <v>2015</v>
      </c>
      <c r="AB421" s="113">
        <v>25</v>
      </c>
      <c r="AC421" s="57">
        <v>0</v>
      </c>
      <c r="AD421" s="113">
        <v>0</v>
      </c>
      <c r="AE421" s="113">
        <v>0</v>
      </c>
      <c r="AF421" s="113">
        <v>0</v>
      </c>
      <c r="AG421" s="113">
        <v>0</v>
      </c>
      <c r="AH421" s="113">
        <v>0</v>
      </c>
      <c r="AI421" s="113">
        <v>0</v>
      </c>
      <c r="AJ421" s="113">
        <v>0</v>
      </c>
      <c r="AK421" s="57" t="s">
        <v>238</v>
      </c>
    </row>
    <row r="422" spans="1:37" s="29" customFormat="1" ht="31.5" x14ac:dyDescent="0.25">
      <c r="A422" s="113">
        <f t="shared" si="23"/>
        <v>389</v>
      </c>
      <c r="B422" s="58" t="s">
        <v>359</v>
      </c>
      <c r="C422" s="32">
        <v>0</v>
      </c>
      <c r="D422" s="32">
        <v>0</v>
      </c>
      <c r="E422" s="32">
        <v>0</v>
      </c>
      <c r="F422" s="32">
        <v>0</v>
      </c>
      <c r="G422" s="32">
        <v>0</v>
      </c>
      <c r="H422" s="32">
        <v>3.5299292500000003E-2</v>
      </c>
      <c r="I422" s="32">
        <v>0</v>
      </c>
      <c r="J422" s="32">
        <v>5.2948938750000006E-3</v>
      </c>
      <c r="K422" s="32">
        <v>2.8239434000000004E-2</v>
      </c>
      <c r="L422" s="32">
        <v>1.7649646250000003E-3</v>
      </c>
      <c r="M422" s="32">
        <v>3.5299292500000003E-2</v>
      </c>
      <c r="N422" s="32">
        <v>0</v>
      </c>
      <c r="O422" s="32">
        <v>5.2948938750000006E-3</v>
      </c>
      <c r="P422" s="32">
        <v>2.8239434000000004E-2</v>
      </c>
      <c r="Q422" s="32">
        <v>1.7649646250000003E-3</v>
      </c>
      <c r="R422" s="32">
        <v>0</v>
      </c>
      <c r="S422" s="32">
        <v>0</v>
      </c>
      <c r="T422" s="32">
        <v>0</v>
      </c>
      <c r="U422" s="32">
        <v>0</v>
      </c>
      <c r="V422" s="32">
        <v>0</v>
      </c>
      <c r="W422" s="57"/>
      <c r="X422" s="57"/>
      <c r="Y422" s="57"/>
      <c r="Z422" s="57"/>
      <c r="AA422" s="113">
        <v>2015</v>
      </c>
      <c r="AB422" s="113">
        <v>25</v>
      </c>
      <c r="AC422" s="57">
        <v>0</v>
      </c>
      <c r="AD422" s="113">
        <v>0</v>
      </c>
      <c r="AE422" s="113">
        <v>0</v>
      </c>
      <c r="AF422" s="113">
        <v>0</v>
      </c>
      <c r="AG422" s="113">
        <v>0</v>
      </c>
      <c r="AH422" s="113">
        <v>0</v>
      </c>
      <c r="AI422" s="113">
        <v>0</v>
      </c>
      <c r="AJ422" s="113">
        <v>0</v>
      </c>
      <c r="AK422" s="57" t="s">
        <v>238</v>
      </c>
    </row>
    <row r="423" spans="1:37" s="29" customFormat="1" ht="31.5" x14ac:dyDescent="0.25">
      <c r="A423" s="113">
        <f t="shared" si="23"/>
        <v>390</v>
      </c>
      <c r="B423" s="58" t="s">
        <v>360</v>
      </c>
      <c r="C423" s="32">
        <v>0</v>
      </c>
      <c r="D423" s="32">
        <v>0</v>
      </c>
      <c r="E423" s="32">
        <v>0</v>
      </c>
      <c r="F423" s="32">
        <v>0</v>
      </c>
      <c r="G423" s="32">
        <v>0</v>
      </c>
      <c r="H423" s="32">
        <v>5.1219819999999999E-2</v>
      </c>
      <c r="I423" s="32">
        <v>0</v>
      </c>
      <c r="J423" s="32">
        <v>7.6829729999999992E-3</v>
      </c>
      <c r="K423" s="32">
        <v>4.0975856000000005E-2</v>
      </c>
      <c r="L423" s="32">
        <v>2.5609910000000003E-3</v>
      </c>
      <c r="M423" s="32">
        <v>5.1219819999999999E-2</v>
      </c>
      <c r="N423" s="32">
        <v>0</v>
      </c>
      <c r="O423" s="32">
        <v>7.6829729999999992E-3</v>
      </c>
      <c r="P423" s="32">
        <v>4.0975856000000005E-2</v>
      </c>
      <c r="Q423" s="32">
        <v>2.5609910000000003E-3</v>
      </c>
      <c r="R423" s="32">
        <v>0</v>
      </c>
      <c r="S423" s="32">
        <v>0</v>
      </c>
      <c r="T423" s="32">
        <v>0</v>
      </c>
      <c r="U423" s="32">
        <v>0</v>
      </c>
      <c r="V423" s="32">
        <v>0</v>
      </c>
      <c r="W423" s="57"/>
      <c r="X423" s="57"/>
      <c r="Y423" s="57"/>
      <c r="Z423" s="57"/>
      <c r="AA423" s="113">
        <v>2015</v>
      </c>
      <c r="AB423" s="113">
        <v>25</v>
      </c>
      <c r="AC423" s="57">
        <v>0</v>
      </c>
      <c r="AD423" s="113">
        <v>0</v>
      </c>
      <c r="AE423" s="113">
        <v>0</v>
      </c>
      <c r="AF423" s="113">
        <v>0</v>
      </c>
      <c r="AG423" s="113">
        <v>0</v>
      </c>
      <c r="AH423" s="113">
        <v>0</v>
      </c>
      <c r="AI423" s="113">
        <v>0</v>
      </c>
      <c r="AJ423" s="113">
        <v>0</v>
      </c>
      <c r="AK423" s="57" t="s">
        <v>238</v>
      </c>
    </row>
    <row r="424" spans="1:37" s="29" customFormat="1" ht="31.5" x14ac:dyDescent="0.25">
      <c r="A424" s="113">
        <f t="shared" si="23"/>
        <v>391</v>
      </c>
      <c r="B424" s="58" t="s">
        <v>361</v>
      </c>
      <c r="C424" s="32">
        <v>0</v>
      </c>
      <c r="D424" s="32">
        <v>0</v>
      </c>
      <c r="E424" s="32">
        <v>0</v>
      </c>
      <c r="F424" s="32">
        <v>0</v>
      </c>
      <c r="G424" s="32">
        <v>0</v>
      </c>
      <c r="H424" s="32">
        <v>3.2623389500000002E-2</v>
      </c>
      <c r="I424" s="32">
        <v>0</v>
      </c>
      <c r="J424" s="32">
        <v>4.893508425E-3</v>
      </c>
      <c r="K424" s="32">
        <v>2.6098711600000005E-2</v>
      </c>
      <c r="L424" s="32">
        <v>1.6311694750000003E-3</v>
      </c>
      <c r="M424" s="32">
        <v>3.2623389500000002E-2</v>
      </c>
      <c r="N424" s="32">
        <v>0</v>
      </c>
      <c r="O424" s="32">
        <v>4.893508425E-3</v>
      </c>
      <c r="P424" s="32">
        <v>2.6098711600000005E-2</v>
      </c>
      <c r="Q424" s="32">
        <v>1.6311694750000003E-3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57"/>
      <c r="X424" s="57"/>
      <c r="Y424" s="57"/>
      <c r="Z424" s="57"/>
      <c r="AA424" s="113">
        <v>2015</v>
      </c>
      <c r="AB424" s="113">
        <v>25</v>
      </c>
      <c r="AC424" s="57">
        <v>0</v>
      </c>
      <c r="AD424" s="113">
        <v>0</v>
      </c>
      <c r="AE424" s="113">
        <v>0</v>
      </c>
      <c r="AF424" s="113">
        <v>0</v>
      </c>
      <c r="AG424" s="113">
        <v>0</v>
      </c>
      <c r="AH424" s="113">
        <v>0</v>
      </c>
      <c r="AI424" s="113">
        <v>0</v>
      </c>
      <c r="AJ424" s="113">
        <v>0</v>
      </c>
      <c r="AK424" s="57" t="s">
        <v>238</v>
      </c>
    </row>
    <row r="425" spans="1:37" s="29" customFormat="1" ht="31.5" x14ac:dyDescent="0.25">
      <c r="A425" s="113">
        <f t="shared" si="23"/>
        <v>392</v>
      </c>
      <c r="B425" s="58" t="s">
        <v>362</v>
      </c>
      <c r="C425" s="32">
        <v>0</v>
      </c>
      <c r="D425" s="32">
        <v>0</v>
      </c>
      <c r="E425" s="32">
        <v>0</v>
      </c>
      <c r="F425" s="32">
        <v>0</v>
      </c>
      <c r="G425" s="32">
        <v>0</v>
      </c>
      <c r="H425" s="32">
        <v>3.9515402000000005E-2</v>
      </c>
      <c r="I425" s="32">
        <v>0</v>
      </c>
      <c r="J425" s="32">
        <v>5.9273103000000004E-3</v>
      </c>
      <c r="K425" s="32">
        <v>3.1612321600000007E-2</v>
      </c>
      <c r="L425" s="32">
        <v>1.9757701000000004E-3</v>
      </c>
      <c r="M425" s="32">
        <v>3.9515402000000005E-2</v>
      </c>
      <c r="N425" s="32">
        <v>0</v>
      </c>
      <c r="O425" s="32">
        <v>5.9273103000000004E-3</v>
      </c>
      <c r="P425" s="32">
        <v>3.1612321600000007E-2</v>
      </c>
      <c r="Q425" s="32">
        <v>1.9757701000000004E-3</v>
      </c>
      <c r="R425" s="32">
        <v>0</v>
      </c>
      <c r="S425" s="32">
        <v>0</v>
      </c>
      <c r="T425" s="32">
        <v>0</v>
      </c>
      <c r="U425" s="32">
        <v>0</v>
      </c>
      <c r="V425" s="32">
        <v>0</v>
      </c>
      <c r="W425" s="57"/>
      <c r="X425" s="57"/>
      <c r="Y425" s="57"/>
      <c r="Z425" s="57"/>
      <c r="AA425" s="113">
        <v>2015</v>
      </c>
      <c r="AB425" s="113">
        <v>25</v>
      </c>
      <c r="AC425" s="57">
        <v>0</v>
      </c>
      <c r="AD425" s="113">
        <v>0</v>
      </c>
      <c r="AE425" s="113">
        <v>0</v>
      </c>
      <c r="AF425" s="113">
        <v>0</v>
      </c>
      <c r="AG425" s="113">
        <v>0</v>
      </c>
      <c r="AH425" s="113">
        <v>0</v>
      </c>
      <c r="AI425" s="113">
        <v>0</v>
      </c>
      <c r="AJ425" s="113">
        <v>0</v>
      </c>
      <c r="AK425" s="57" t="s">
        <v>238</v>
      </c>
    </row>
    <row r="426" spans="1:37" s="29" customFormat="1" ht="31.5" x14ac:dyDescent="0.25">
      <c r="A426" s="113">
        <f t="shared" si="23"/>
        <v>393</v>
      </c>
      <c r="B426" s="58" t="s">
        <v>363</v>
      </c>
      <c r="C426" s="32">
        <v>0</v>
      </c>
      <c r="D426" s="32">
        <v>0</v>
      </c>
      <c r="E426" s="32">
        <v>0</v>
      </c>
      <c r="F426" s="32">
        <v>0</v>
      </c>
      <c r="G426" s="32">
        <v>0</v>
      </c>
      <c r="H426" s="32">
        <v>3.3413960499999992E-2</v>
      </c>
      <c r="I426" s="32">
        <v>0</v>
      </c>
      <c r="J426" s="32">
        <v>5.0120940749999983E-3</v>
      </c>
      <c r="K426" s="32">
        <v>2.6731168399999995E-2</v>
      </c>
      <c r="L426" s="32">
        <v>1.6706980249999997E-3</v>
      </c>
      <c r="M426" s="32">
        <v>3.3413960499999992E-2</v>
      </c>
      <c r="N426" s="32">
        <v>0</v>
      </c>
      <c r="O426" s="32">
        <v>5.0120940749999983E-3</v>
      </c>
      <c r="P426" s="32">
        <v>2.6731168399999995E-2</v>
      </c>
      <c r="Q426" s="32">
        <v>1.6706980249999997E-3</v>
      </c>
      <c r="R426" s="32">
        <v>0</v>
      </c>
      <c r="S426" s="32">
        <v>0</v>
      </c>
      <c r="T426" s="32">
        <v>0</v>
      </c>
      <c r="U426" s="32">
        <v>0</v>
      </c>
      <c r="V426" s="32">
        <v>0</v>
      </c>
      <c r="W426" s="57"/>
      <c r="X426" s="57"/>
      <c r="Y426" s="57"/>
      <c r="Z426" s="57"/>
      <c r="AA426" s="113">
        <v>2015</v>
      </c>
      <c r="AB426" s="113">
        <v>25</v>
      </c>
      <c r="AC426" s="57">
        <v>0</v>
      </c>
      <c r="AD426" s="113">
        <v>0</v>
      </c>
      <c r="AE426" s="113">
        <v>0</v>
      </c>
      <c r="AF426" s="113">
        <v>0</v>
      </c>
      <c r="AG426" s="113">
        <v>0</v>
      </c>
      <c r="AH426" s="113">
        <v>0</v>
      </c>
      <c r="AI426" s="113">
        <v>0</v>
      </c>
      <c r="AJ426" s="113">
        <v>0</v>
      </c>
      <c r="AK426" s="57" t="s">
        <v>238</v>
      </c>
    </row>
    <row r="427" spans="1:37" s="29" customFormat="1" x14ac:dyDescent="0.25">
      <c r="A427" s="113">
        <f t="shared" si="23"/>
        <v>394</v>
      </c>
      <c r="B427" s="58" t="s">
        <v>364</v>
      </c>
      <c r="C427" s="32">
        <v>0</v>
      </c>
      <c r="D427" s="32">
        <v>0</v>
      </c>
      <c r="E427" s="32">
        <v>0</v>
      </c>
      <c r="F427" s="32">
        <v>0</v>
      </c>
      <c r="G427" s="32">
        <v>0</v>
      </c>
      <c r="H427" s="32">
        <v>3.8425523999999996E-2</v>
      </c>
      <c r="I427" s="32">
        <v>0</v>
      </c>
      <c r="J427" s="32">
        <v>5.7638285999999988E-3</v>
      </c>
      <c r="K427" s="32">
        <v>3.0740419199999997E-2</v>
      </c>
      <c r="L427" s="32">
        <v>1.9212761999999998E-3</v>
      </c>
      <c r="M427" s="32">
        <v>3.8425523999999996E-2</v>
      </c>
      <c r="N427" s="32">
        <v>0</v>
      </c>
      <c r="O427" s="32">
        <v>5.7638285999999988E-3</v>
      </c>
      <c r="P427" s="32">
        <v>3.0740419199999997E-2</v>
      </c>
      <c r="Q427" s="32">
        <v>1.9212761999999998E-3</v>
      </c>
      <c r="R427" s="32">
        <v>0</v>
      </c>
      <c r="S427" s="32">
        <v>0</v>
      </c>
      <c r="T427" s="32">
        <v>0</v>
      </c>
      <c r="U427" s="32">
        <v>0</v>
      </c>
      <c r="V427" s="32">
        <v>0</v>
      </c>
      <c r="W427" s="57"/>
      <c r="X427" s="57"/>
      <c r="Y427" s="57"/>
      <c r="Z427" s="57"/>
      <c r="AA427" s="113">
        <v>2015</v>
      </c>
      <c r="AB427" s="113">
        <v>25</v>
      </c>
      <c r="AC427" s="57">
        <v>0</v>
      </c>
      <c r="AD427" s="113">
        <v>0</v>
      </c>
      <c r="AE427" s="113">
        <v>0</v>
      </c>
      <c r="AF427" s="113">
        <v>0</v>
      </c>
      <c r="AG427" s="113">
        <v>0</v>
      </c>
      <c r="AH427" s="113">
        <v>0</v>
      </c>
      <c r="AI427" s="113">
        <v>0</v>
      </c>
      <c r="AJ427" s="113">
        <v>0</v>
      </c>
      <c r="AK427" s="57" t="s">
        <v>238</v>
      </c>
    </row>
    <row r="428" spans="1:37" s="29" customFormat="1" ht="31.5" x14ac:dyDescent="0.25">
      <c r="A428" s="113">
        <f t="shared" si="23"/>
        <v>395</v>
      </c>
      <c r="B428" s="58" t="s">
        <v>365</v>
      </c>
      <c r="C428" s="32">
        <v>0</v>
      </c>
      <c r="D428" s="32">
        <v>0</v>
      </c>
      <c r="E428" s="32">
        <v>0</v>
      </c>
      <c r="F428" s="32">
        <v>0</v>
      </c>
      <c r="G428" s="32">
        <v>0</v>
      </c>
      <c r="H428" s="32">
        <v>3.4781029500000005E-2</v>
      </c>
      <c r="I428" s="32">
        <v>0</v>
      </c>
      <c r="J428" s="32">
        <v>5.2171544250000004E-3</v>
      </c>
      <c r="K428" s="32">
        <v>2.7824823600000007E-2</v>
      </c>
      <c r="L428" s="32">
        <v>1.7390514750000004E-3</v>
      </c>
      <c r="M428" s="32">
        <v>3.4781029500000005E-2</v>
      </c>
      <c r="N428" s="32">
        <v>0</v>
      </c>
      <c r="O428" s="32">
        <v>5.2171544250000004E-3</v>
      </c>
      <c r="P428" s="32">
        <v>2.7824823600000007E-2</v>
      </c>
      <c r="Q428" s="32">
        <v>1.7390514750000004E-3</v>
      </c>
      <c r="R428" s="32">
        <v>0</v>
      </c>
      <c r="S428" s="32">
        <v>0</v>
      </c>
      <c r="T428" s="32">
        <v>0</v>
      </c>
      <c r="U428" s="32">
        <v>0</v>
      </c>
      <c r="V428" s="32">
        <v>0</v>
      </c>
      <c r="W428" s="57"/>
      <c r="X428" s="57"/>
      <c r="Y428" s="57"/>
      <c r="Z428" s="57"/>
      <c r="AA428" s="113">
        <v>2015</v>
      </c>
      <c r="AB428" s="113">
        <v>25</v>
      </c>
      <c r="AC428" s="57">
        <v>0</v>
      </c>
      <c r="AD428" s="113">
        <v>0</v>
      </c>
      <c r="AE428" s="113">
        <v>0</v>
      </c>
      <c r="AF428" s="113">
        <v>0</v>
      </c>
      <c r="AG428" s="113">
        <v>0</v>
      </c>
      <c r="AH428" s="113">
        <v>0</v>
      </c>
      <c r="AI428" s="113">
        <v>0</v>
      </c>
      <c r="AJ428" s="113">
        <v>0</v>
      </c>
      <c r="AK428" s="57" t="s">
        <v>238</v>
      </c>
    </row>
    <row r="429" spans="1:37" s="29" customFormat="1" ht="31.5" x14ac:dyDescent="0.25">
      <c r="A429" s="113">
        <f t="shared" si="23"/>
        <v>396</v>
      </c>
      <c r="B429" s="58" t="s">
        <v>366</v>
      </c>
      <c r="C429" s="32">
        <v>0</v>
      </c>
      <c r="D429" s="32">
        <v>0</v>
      </c>
      <c r="E429" s="32">
        <v>0</v>
      </c>
      <c r="F429" s="32">
        <v>0</v>
      </c>
      <c r="G429" s="32">
        <v>0</v>
      </c>
      <c r="H429" s="32">
        <v>3.6151984000000005E-2</v>
      </c>
      <c r="I429" s="32">
        <v>0</v>
      </c>
      <c r="J429" s="32">
        <v>5.4227976000000002E-3</v>
      </c>
      <c r="K429" s="32">
        <v>2.8921587200000005E-2</v>
      </c>
      <c r="L429" s="32">
        <v>1.8075992000000003E-3</v>
      </c>
      <c r="M429" s="32">
        <v>3.6151984000000005E-2</v>
      </c>
      <c r="N429" s="32">
        <v>0</v>
      </c>
      <c r="O429" s="32">
        <v>5.4227976000000002E-3</v>
      </c>
      <c r="P429" s="32">
        <v>2.8921587200000005E-2</v>
      </c>
      <c r="Q429" s="32">
        <v>1.8075992000000003E-3</v>
      </c>
      <c r="R429" s="32">
        <v>0</v>
      </c>
      <c r="S429" s="32">
        <v>0</v>
      </c>
      <c r="T429" s="32">
        <v>0</v>
      </c>
      <c r="U429" s="32">
        <v>0</v>
      </c>
      <c r="V429" s="32">
        <v>0</v>
      </c>
      <c r="W429" s="57"/>
      <c r="X429" s="57"/>
      <c r="Y429" s="57"/>
      <c r="Z429" s="57"/>
      <c r="AA429" s="113">
        <v>2015</v>
      </c>
      <c r="AB429" s="113">
        <v>25</v>
      </c>
      <c r="AC429" s="57">
        <v>0</v>
      </c>
      <c r="AD429" s="113">
        <v>0</v>
      </c>
      <c r="AE429" s="113">
        <v>0</v>
      </c>
      <c r="AF429" s="113">
        <v>0</v>
      </c>
      <c r="AG429" s="113">
        <v>0</v>
      </c>
      <c r="AH429" s="113">
        <v>0</v>
      </c>
      <c r="AI429" s="113">
        <v>0</v>
      </c>
      <c r="AJ429" s="113">
        <v>0</v>
      </c>
      <c r="AK429" s="57" t="s">
        <v>238</v>
      </c>
    </row>
    <row r="430" spans="1:37" s="29" customFormat="1" ht="31.5" x14ac:dyDescent="0.25">
      <c r="A430" s="113">
        <f t="shared" si="23"/>
        <v>397</v>
      </c>
      <c r="B430" s="58" t="s">
        <v>791</v>
      </c>
      <c r="C430" s="32">
        <v>0</v>
      </c>
      <c r="D430" s="32">
        <v>0</v>
      </c>
      <c r="E430" s="32">
        <v>0</v>
      </c>
      <c r="F430" s="32">
        <v>0</v>
      </c>
      <c r="G430" s="32">
        <v>0</v>
      </c>
      <c r="H430" s="32">
        <v>2.3148193399999989E-2</v>
      </c>
      <c r="I430" s="32">
        <v>0</v>
      </c>
      <c r="J430" s="32">
        <v>0</v>
      </c>
      <c r="K430" s="32">
        <v>0</v>
      </c>
      <c r="L430" s="32">
        <v>2.3148193399999989E-2</v>
      </c>
      <c r="M430" s="32">
        <v>2.3148193399999989E-2</v>
      </c>
      <c r="N430" s="32">
        <v>0</v>
      </c>
      <c r="O430" s="32">
        <v>0</v>
      </c>
      <c r="P430" s="32">
        <v>0</v>
      </c>
      <c r="Q430" s="32">
        <v>2.3148193399999989E-2</v>
      </c>
      <c r="R430" s="32">
        <v>0</v>
      </c>
      <c r="S430" s="32">
        <v>0</v>
      </c>
      <c r="T430" s="32">
        <v>0</v>
      </c>
      <c r="U430" s="32">
        <v>0</v>
      </c>
      <c r="V430" s="32">
        <v>0</v>
      </c>
      <c r="W430" s="57"/>
      <c r="X430" s="57"/>
      <c r="Y430" s="57"/>
      <c r="Z430" s="57"/>
      <c r="AA430" s="113">
        <v>2015</v>
      </c>
      <c r="AB430" s="113">
        <v>25</v>
      </c>
      <c r="AC430" s="57" t="s">
        <v>1480</v>
      </c>
      <c r="AD430" s="113">
        <v>0.25</v>
      </c>
      <c r="AE430" s="113">
        <v>2015</v>
      </c>
      <c r="AF430" s="113">
        <v>33</v>
      </c>
      <c r="AG430" s="113" t="s">
        <v>1344</v>
      </c>
      <c r="AH430" s="113" t="s">
        <v>1276</v>
      </c>
      <c r="AI430" s="113">
        <v>0.05</v>
      </c>
      <c r="AJ430" s="113">
        <v>0</v>
      </c>
      <c r="AK430" s="57" t="s">
        <v>240</v>
      </c>
    </row>
    <row r="431" spans="1:37" s="29" customFormat="1" ht="31.5" x14ac:dyDescent="0.25">
      <c r="A431" s="113">
        <f t="shared" si="23"/>
        <v>398</v>
      </c>
      <c r="B431" s="58" t="s">
        <v>523</v>
      </c>
      <c r="C431" s="32">
        <v>0.98108800179999989</v>
      </c>
      <c r="D431" s="32">
        <v>0</v>
      </c>
      <c r="E431" s="32">
        <v>0.19621760035999999</v>
      </c>
      <c r="F431" s="32">
        <v>0.78487040143999998</v>
      </c>
      <c r="G431" s="32">
        <v>0</v>
      </c>
      <c r="H431" s="32">
        <v>0.98108800179999989</v>
      </c>
      <c r="I431" s="32">
        <v>0</v>
      </c>
      <c r="J431" s="32">
        <v>0.19621760035999999</v>
      </c>
      <c r="K431" s="32">
        <v>0.78487040143999998</v>
      </c>
      <c r="L431" s="32">
        <v>0</v>
      </c>
      <c r="M431" s="32">
        <v>0</v>
      </c>
      <c r="N431" s="32">
        <v>0</v>
      </c>
      <c r="O431" s="32">
        <v>0</v>
      </c>
      <c r="P431" s="32">
        <v>0</v>
      </c>
      <c r="Q431" s="32">
        <v>0</v>
      </c>
      <c r="R431" s="32">
        <v>0</v>
      </c>
      <c r="S431" s="32">
        <v>0</v>
      </c>
      <c r="T431" s="32">
        <v>0</v>
      </c>
      <c r="U431" s="32">
        <v>0</v>
      </c>
      <c r="V431" s="32">
        <v>0</v>
      </c>
      <c r="W431" s="57"/>
      <c r="X431" s="57"/>
      <c r="Y431" s="57"/>
      <c r="Z431" s="57"/>
      <c r="AA431" s="113">
        <v>2014</v>
      </c>
      <c r="AB431" s="113">
        <v>25</v>
      </c>
      <c r="AC431" s="57">
        <v>1</v>
      </c>
      <c r="AD431" s="113">
        <v>0.63</v>
      </c>
      <c r="AE431" s="113">
        <v>0</v>
      </c>
      <c r="AF431" s="113">
        <v>0</v>
      </c>
      <c r="AG431" s="113">
        <v>0</v>
      </c>
      <c r="AH431" s="113">
        <v>0</v>
      </c>
      <c r="AI431" s="113">
        <v>0</v>
      </c>
      <c r="AJ431" s="113">
        <v>0</v>
      </c>
      <c r="AK431" s="57" t="s">
        <v>241</v>
      </c>
    </row>
    <row r="432" spans="1:37" s="29" customFormat="1" x14ac:dyDescent="0.25">
      <c r="A432" s="113">
        <f t="shared" si="23"/>
        <v>399</v>
      </c>
      <c r="B432" s="58" t="s">
        <v>792</v>
      </c>
      <c r="C432" s="32">
        <v>0</v>
      </c>
      <c r="D432" s="32">
        <v>0</v>
      </c>
      <c r="E432" s="32">
        <v>0</v>
      </c>
      <c r="F432" s="32">
        <v>0</v>
      </c>
      <c r="G432" s="32">
        <v>0</v>
      </c>
      <c r="H432" s="32">
        <v>0</v>
      </c>
      <c r="I432" s="32">
        <v>0</v>
      </c>
      <c r="J432" s="32">
        <v>0</v>
      </c>
      <c r="K432" s="32">
        <v>0</v>
      </c>
      <c r="L432" s="32">
        <v>0</v>
      </c>
      <c r="M432" s="32">
        <v>0</v>
      </c>
      <c r="N432" s="32">
        <v>0</v>
      </c>
      <c r="O432" s="32">
        <v>0</v>
      </c>
      <c r="P432" s="32">
        <v>0</v>
      </c>
      <c r="Q432" s="32">
        <v>0</v>
      </c>
      <c r="R432" s="32">
        <v>6.4274999999999999E-2</v>
      </c>
      <c r="S432" s="32">
        <v>0</v>
      </c>
      <c r="T432" s="32">
        <v>0</v>
      </c>
      <c r="U432" s="32">
        <v>6.4274999999999999E-2</v>
      </c>
      <c r="V432" s="32">
        <v>0</v>
      </c>
      <c r="W432" s="57"/>
      <c r="X432" s="57"/>
      <c r="Y432" s="57"/>
      <c r="Z432" s="57"/>
      <c r="AA432" s="113">
        <v>2015</v>
      </c>
      <c r="AB432" s="113">
        <v>25</v>
      </c>
      <c r="AC432" s="57">
        <v>2</v>
      </c>
      <c r="AD432" s="113">
        <v>0.43</v>
      </c>
      <c r="AE432" s="113">
        <v>0</v>
      </c>
      <c r="AF432" s="113">
        <v>0</v>
      </c>
      <c r="AG432" s="113">
        <v>0</v>
      </c>
      <c r="AH432" s="113">
        <v>0</v>
      </c>
      <c r="AI432" s="113">
        <v>0</v>
      </c>
      <c r="AJ432" s="113">
        <v>0</v>
      </c>
      <c r="AK432" s="57" t="s">
        <v>241</v>
      </c>
    </row>
    <row r="433" spans="1:37" s="29" customFormat="1" ht="78.75" x14ac:dyDescent="0.25">
      <c r="A433" s="113">
        <f t="shared" si="23"/>
        <v>400</v>
      </c>
      <c r="B433" s="58" t="s">
        <v>793</v>
      </c>
      <c r="C433" s="32">
        <v>0</v>
      </c>
      <c r="D433" s="32">
        <v>0</v>
      </c>
      <c r="E433" s="32">
        <v>0</v>
      </c>
      <c r="F433" s="32">
        <v>0</v>
      </c>
      <c r="G433" s="32">
        <v>0</v>
      </c>
      <c r="H433" s="32">
        <v>1.6649999900000001</v>
      </c>
      <c r="I433" s="32">
        <v>0</v>
      </c>
      <c r="J433" s="32">
        <v>0.41625000000000001</v>
      </c>
      <c r="K433" s="32">
        <v>1.1655</v>
      </c>
      <c r="L433" s="32">
        <v>8.3250000000000046E-2</v>
      </c>
      <c r="M433" s="32">
        <v>1.6649999900000001</v>
      </c>
      <c r="N433" s="32">
        <v>0</v>
      </c>
      <c r="O433" s="32">
        <v>0.41625000000000001</v>
      </c>
      <c r="P433" s="32">
        <v>1.1655</v>
      </c>
      <c r="Q433" s="32">
        <v>8.3250000000000046E-2</v>
      </c>
      <c r="R433" s="32">
        <v>1.4110169400000001</v>
      </c>
      <c r="S433" s="32">
        <v>0</v>
      </c>
      <c r="T433" s="32">
        <v>0.35275423500000003</v>
      </c>
      <c r="U433" s="32">
        <v>0.846610164</v>
      </c>
      <c r="V433" s="32">
        <v>0.21165254100000019</v>
      </c>
      <c r="W433" s="57"/>
      <c r="X433" s="57"/>
      <c r="Y433" s="57"/>
      <c r="Z433" s="57"/>
      <c r="AA433" s="113">
        <v>0</v>
      </c>
      <c r="AB433" s="113">
        <v>0</v>
      </c>
      <c r="AC433" s="57">
        <v>0</v>
      </c>
      <c r="AD433" s="113">
        <v>0</v>
      </c>
      <c r="AE433" s="113">
        <v>0</v>
      </c>
      <c r="AF433" s="113">
        <v>0</v>
      </c>
      <c r="AG433" s="113">
        <v>0</v>
      </c>
      <c r="AH433" s="113">
        <v>0</v>
      </c>
      <c r="AI433" s="113">
        <v>0</v>
      </c>
      <c r="AJ433" s="113" t="s">
        <v>1268</v>
      </c>
      <c r="AK433" s="57" t="s">
        <v>237</v>
      </c>
    </row>
    <row r="434" spans="1:37" s="29" customFormat="1" ht="31.5" x14ac:dyDescent="0.25">
      <c r="A434" s="113">
        <f t="shared" si="23"/>
        <v>401</v>
      </c>
      <c r="B434" s="58" t="s">
        <v>794</v>
      </c>
      <c r="C434" s="32">
        <v>0.44830771199999803</v>
      </c>
      <c r="D434" s="32">
        <v>0</v>
      </c>
      <c r="E434" s="32">
        <v>8.9661542399999614E-2</v>
      </c>
      <c r="F434" s="32">
        <v>0.35864616959999845</v>
      </c>
      <c r="G434" s="32">
        <v>0</v>
      </c>
      <c r="H434" s="32">
        <v>0.44830771199999842</v>
      </c>
      <c r="I434" s="32">
        <v>0</v>
      </c>
      <c r="J434" s="32">
        <v>8.9661542399999614E-2</v>
      </c>
      <c r="K434" s="32">
        <v>0.35864616959999845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57"/>
      <c r="X434" s="57"/>
      <c r="Y434" s="57"/>
      <c r="Z434" s="57"/>
      <c r="AA434" s="113">
        <v>2014</v>
      </c>
      <c r="AB434" s="113">
        <v>25</v>
      </c>
      <c r="AC434" s="57" t="s">
        <v>1481</v>
      </c>
      <c r="AD434" s="113">
        <v>50</v>
      </c>
      <c r="AE434" s="113">
        <v>0</v>
      </c>
      <c r="AF434" s="113">
        <v>0</v>
      </c>
      <c r="AG434" s="113">
        <v>0</v>
      </c>
      <c r="AH434" s="113">
        <v>0</v>
      </c>
      <c r="AI434" s="113">
        <v>0</v>
      </c>
      <c r="AJ434" s="113">
        <v>0</v>
      </c>
      <c r="AK434" s="57" t="s">
        <v>241</v>
      </c>
    </row>
    <row r="435" spans="1:37" s="29" customFormat="1" ht="31.5" x14ac:dyDescent="0.25">
      <c r="A435" s="113">
        <f t="shared" si="23"/>
        <v>402</v>
      </c>
      <c r="B435" s="58" t="s">
        <v>795</v>
      </c>
      <c r="C435" s="32">
        <v>0</v>
      </c>
      <c r="D435" s="32">
        <v>0</v>
      </c>
      <c r="E435" s="32">
        <v>0</v>
      </c>
      <c r="F435" s="32">
        <v>0</v>
      </c>
      <c r="G435" s="32">
        <v>0</v>
      </c>
      <c r="H435" s="32">
        <v>7.3439999999999996E-4</v>
      </c>
      <c r="I435" s="32">
        <v>0</v>
      </c>
      <c r="J435" s="32">
        <v>0</v>
      </c>
      <c r="K435" s="32">
        <v>0</v>
      </c>
      <c r="L435" s="32">
        <v>7.3439999999999996E-4</v>
      </c>
      <c r="M435" s="32">
        <v>7.3439999999999996E-4</v>
      </c>
      <c r="N435" s="32">
        <v>0</v>
      </c>
      <c r="O435" s="32">
        <v>0</v>
      </c>
      <c r="P435" s="32">
        <v>0</v>
      </c>
      <c r="Q435" s="32">
        <v>7.3439999999999996E-4</v>
      </c>
      <c r="R435" s="32">
        <v>7.4744400000000003E-2</v>
      </c>
      <c r="S435" s="32">
        <v>0</v>
      </c>
      <c r="T435" s="32">
        <v>5.8996E-2</v>
      </c>
      <c r="U435" s="32">
        <v>1.5014E-2</v>
      </c>
      <c r="V435" s="32">
        <v>7.3439999999999996E-4</v>
      </c>
      <c r="W435" s="57"/>
      <c r="X435" s="57"/>
      <c r="Y435" s="57"/>
      <c r="Z435" s="57"/>
      <c r="AA435" s="113">
        <v>0</v>
      </c>
      <c r="AB435" s="113">
        <v>0</v>
      </c>
      <c r="AC435" s="57">
        <v>0</v>
      </c>
      <c r="AD435" s="113">
        <v>0</v>
      </c>
      <c r="AE435" s="113">
        <v>0</v>
      </c>
      <c r="AF435" s="113">
        <v>0</v>
      </c>
      <c r="AG435" s="113">
        <v>0</v>
      </c>
      <c r="AH435" s="113">
        <v>0</v>
      </c>
      <c r="AI435" s="113">
        <v>0</v>
      </c>
      <c r="AJ435" s="113">
        <v>0</v>
      </c>
      <c r="AK435" s="57" t="s">
        <v>240</v>
      </c>
    </row>
    <row r="436" spans="1:37" s="29" customFormat="1" ht="63" x14ac:dyDescent="0.25">
      <c r="A436" s="113">
        <f t="shared" si="23"/>
        <v>403</v>
      </c>
      <c r="B436" s="58" t="s">
        <v>796</v>
      </c>
      <c r="C436" s="32">
        <v>0</v>
      </c>
      <c r="D436" s="32">
        <v>0</v>
      </c>
      <c r="E436" s="32">
        <v>0</v>
      </c>
      <c r="F436" s="32">
        <v>0</v>
      </c>
      <c r="G436" s="32">
        <v>0</v>
      </c>
      <c r="H436" s="32">
        <v>1.27194E-3</v>
      </c>
      <c r="I436" s="32">
        <v>0</v>
      </c>
      <c r="J436" s="32">
        <v>0</v>
      </c>
      <c r="K436" s="32">
        <v>0</v>
      </c>
      <c r="L436" s="32">
        <v>1.27194E-3</v>
      </c>
      <c r="M436" s="32">
        <v>1.27194E-3</v>
      </c>
      <c r="N436" s="32">
        <v>0</v>
      </c>
      <c r="O436" s="32">
        <v>0</v>
      </c>
      <c r="P436" s="32">
        <v>0</v>
      </c>
      <c r="Q436" s="32">
        <v>1.27194E-3</v>
      </c>
      <c r="R436" s="32">
        <v>0.12945293999999999</v>
      </c>
      <c r="S436" s="32">
        <v>0</v>
      </c>
      <c r="T436" s="32">
        <v>0.112945</v>
      </c>
      <c r="U436" s="32">
        <v>1.5236E-2</v>
      </c>
      <c r="V436" s="32">
        <v>1.27194E-3</v>
      </c>
      <c r="W436" s="57"/>
      <c r="X436" s="57"/>
      <c r="Y436" s="57"/>
      <c r="Z436" s="57"/>
      <c r="AA436" s="113">
        <v>0</v>
      </c>
      <c r="AB436" s="113">
        <v>0</v>
      </c>
      <c r="AC436" s="57">
        <v>0</v>
      </c>
      <c r="AD436" s="113">
        <v>0</v>
      </c>
      <c r="AE436" s="113">
        <v>0</v>
      </c>
      <c r="AF436" s="113">
        <v>0</v>
      </c>
      <c r="AG436" s="113">
        <v>0</v>
      </c>
      <c r="AH436" s="113">
        <v>0</v>
      </c>
      <c r="AI436" s="113">
        <v>0</v>
      </c>
      <c r="AJ436" s="113">
        <v>0</v>
      </c>
      <c r="AK436" s="57" t="s">
        <v>240</v>
      </c>
    </row>
    <row r="437" spans="1:37" s="29" customFormat="1" ht="47.25" x14ac:dyDescent="0.25">
      <c r="A437" s="113">
        <f t="shared" si="23"/>
        <v>404</v>
      </c>
      <c r="B437" s="58" t="s">
        <v>797</v>
      </c>
      <c r="C437" s="32">
        <v>0</v>
      </c>
      <c r="D437" s="32">
        <v>0</v>
      </c>
      <c r="E437" s="32">
        <v>0</v>
      </c>
      <c r="F437" s="32">
        <v>0</v>
      </c>
      <c r="G437" s="32">
        <v>0</v>
      </c>
      <c r="H437" s="32">
        <v>1.07372E-3</v>
      </c>
      <c r="I437" s="32">
        <v>0</v>
      </c>
      <c r="J437" s="32">
        <v>0</v>
      </c>
      <c r="K437" s="32">
        <v>0</v>
      </c>
      <c r="L437" s="32">
        <v>1.07372E-3</v>
      </c>
      <c r="M437" s="32">
        <v>1.07372E-3</v>
      </c>
      <c r="N437" s="32">
        <v>0</v>
      </c>
      <c r="O437" s="32">
        <v>0</v>
      </c>
      <c r="P437" s="32">
        <v>0</v>
      </c>
      <c r="Q437" s="32">
        <v>1.07372E-3</v>
      </c>
      <c r="R437" s="32">
        <v>0.10927872</v>
      </c>
      <c r="S437" s="32">
        <v>0</v>
      </c>
      <c r="T437" s="32">
        <v>8.9944999999999997E-2</v>
      </c>
      <c r="U437" s="32">
        <v>1.3837E-2</v>
      </c>
      <c r="V437" s="32">
        <v>5.4967200000000001E-3</v>
      </c>
      <c r="W437" s="57"/>
      <c r="X437" s="57"/>
      <c r="Y437" s="57"/>
      <c r="Z437" s="57"/>
      <c r="AA437" s="113">
        <v>0</v>
      </c>
      <c r="AB437" s="113">
        <v>0</v>
      </c>
      <c r="AC437" s="57">
        <v>0</v>
      </c>
      <c r="AD437" s="113">
        <v>0</v>
      </c>
      <c r="AE437" s="113">
        <v>0</v>
      </c>
      <c r="AF437" s="113">
        <v>0</v>
      </c>
      <c r="AG437" s="113">
        <v>0</v>
      </c>
      <c r="AH437" s="113">
        <v>0</v>
      </c>
      <c r="AI437" s="113">
        <v>0</v>
      </c>
      <c r="AJ437" s="113">
        <v>0</v>
      </c>
      <c r="AK437" s="57" t="s">
        <v>240</v>
      </c>
    </row>
    <row r="438" spans="1:37" s="29" customFormat="1" ht="47.25" x14ac:dyDescent="0.25">
      <c r="A438" s="113">
        <f t="shared" si="23"/>
        <v>405</v>
      </c>
      <c r="B438" s="58" t="s">
        <v>798</v>
      </c>
      <c r="C438" s="32">
        <v>0</v>
      </c>
      <c r="D438" s="32">
        <v>0</v>
      </c>
      <c r="E438" s="32">
        <v>0</v>
      </c>
      <c r="F438" s="32">
        <v>0</v>
      </c>
      <c r="G438" s="32">
        <v>0</v>
      </c>
      <c r="H438" s="32">
        <v>1.0276899999999999E-3</v>
      </c>
      <c r="I438" s="32">
        <v>0</v>
      </c>
      <c r="J438" s="32">
        <v>0</v>
      </c>
      <c r="K438" s="32">
        <v>0</v>
      </c>
      <c r="L438" s="32">
        <v>1.0276899999999999E-3</v>
      </c>
      <c r="M438" s="32">
        <v>1.0276899999999999E-3</v>
      </c>
      <c r="N438" s="32">
        <v>0</v>
      </c>
      <c r="O438" s="32">
        <v>0</v>
      </c>
      <c r="P438" s="32">
        <v>0</v>
      </c>
      <c r="Q438" s="32">
        <v>1.0276899999999999E-3</v>
      </c>
      <c r="R438" s="32">
        <v>0.10459369</v>
      </c>
      <c r="S438" s="32">
        <v>0</v>
      </c>
      <c r="T438" s="32">
        <v>8.5901000000000005E-2</v>
      </c>
      <c r="U438" s="32">
        <v>1.3242E-2</v>
      </c>
      <c r="V438" s="32">
        <v>5.4506900000000002E-3</v>
      </c>
      <c r="W438" s="57"/>
      <c r="X438" s="57"/>
      <c r="Y438" s="57"/>
      <c r="Z438" s="57"/>
      <c r="AA438" s="113">
        <v>0</v>
      </c>
      <c r="AB438" s="113">
        <v>0</v>
      </c>
      <c r="AC438" s="57">
        <v>0</v>
      </c>
      <c r="AD438" s="113">
        <v>0</v>
      </c>
      <c r="AE438" s="113">
        <v>0</v>
      </c>
      <c r="AF438" s="113">
        <v>0</v>
      </c>
      <c r="AG438" s="113">
        <v>0</v>
      </c>
      <c r="AH438" s="113">
        <v>0</v>
      </c>
      <c r="AI438" s="113">
        <v>0</v>
      </c>
      <c r="AJ438" s="113">
        <v>0</v>
      </c>
      <c r="AK438" s="57" t="s">
        <v>240</v>
      </c>
    </row>
    <row r="439" spans="1:37" s="29" customFormat="1" ht="47.25" x14ac:dyDescent="0.25">
      <c r="A439" s="113">
        <f t="shared" si="23"/>
        <v>406</v>
      </c>
      <c r="B439" s="58" t="s">
        <v>799</v>
      </c>
      <c r="C439" s="32">
        <v>0</v>
      </c>
      <c r="D439" s="32">
        <v>0</v>
      </c>
      <c r="E439" s="32">
        <v>0</v>
      </c>
      <c r="F439" s="32">
        <v>0</v>
      </c>
      <c r="G439" s="32">
        <v>0</v>
      </c>
      <c r="H439" s="32">
        <v>1.4828199999999999E-3</v>
      </c>
      <c r="I439" s="32">
        <v>0</v>
      </c>
      <c r="J439" s="32">
        <v>0</v>
      </c>
      <c r="K439" s="32">
        <v>0</v>
      </c>
      <c r="L439" s="32">
        <v>1.4828199999999999E-3</v>
      </c>
      <c r="M439" s="32">
        <v>1.4828199999999999E-3</v>
      </c>
      <c r="N439" s="32">
        <v>0</v>
      </c>
      <c r="O439" s="32">
        <v>0</v>
      </c>
      <c r="P439" s="32">
        <v>0</v>
      </c>
      <c r="Q439" s="32">
        <v>1.4828199999999999E-3</v>
      </c>
      <c r="R439" s="32">
        <v>0.15091582000000001</v>
      </c>
      <c r="S439" s="32">
        <v>0</v>
      </c>
      <c r="T439" s="32">
        <v>0.13164100000000001</v>
      </c>
      <c r="U439" s="32">
        <v>1.7791999999999999E-2</v>
      </c>
      <c r="V439" s="32">
        <v>1.4828199999999999E-3</v>
      </c>
      <c r="W439" s="57"/>
      <c r="X439" s="57"/>
      <c r="Y439" s="57"/>
      <c r="Z439" s="57"/>
      <c r="AA439" s="113">
        <v>0</v>
      </c>
      <c r="AB439" s="113">
        <v>0</v>
      </c>
      <c r="AC439" s="57">
        <v>0</v>
      </c>
      <c r="AD439" s="113">
        <v>0</v>
      </c>
      <c r="AE439" s="113">
        <v>0</v>
      </c>
      <c r="AF439" s="113">
        <v>0</v>
      </c>
      <c r="AG439" s="113">
        <v>0</v>
      </c>
      <c r="AH439" s="113">
        <v>0</v>
      </c>
      <c r="AI439" s="113">
        <v>0</v>
      </c>
      <c r="AJ439" s="113">
        <v>0</v>
      </c>
      <c r="AK439" s="57" t="s">
        <v>240</v>
      </c>
    </row>
    <row r="440" spans="1:37" s="29" customFormat="1" ht="47.25" x14ac:dyDescent="0.25">
      <c r="A440" s="113">
        <f t="shared" si="23"/>
        <v>407</v>
      </c>
      <c r="B440" s="58" t="s">
        <v>800</v>
      </c>
      <c r="C440" s="32">
        <v>0</v>
      </c>
      <c r="D440" s="32">
        <v>0</v>
      </c>
      <c r="E440" s="32">
        <v>0</v>
      </c>
      <c r="F440" s="32">
        <v>0</v>
      </c>
      <c r="G440" s="32">
        <v>0</v>
      </c>
      <c r="H440" s="32">
        <v>1.2027699999999999E-3</v>
      </c>
      <c r="I440" s="32">
        <v>0</v>
      </c>
      <c r="J440" s="32">
        <v>0</v>
      </c>
      <c r="K440" s="32">
        <v>0</v>
      </c>
      <c r="L440" s="32">
        <v>1.2027699999999999E-3</v>
      </c>
      <c r="M440" s="32">
        <v>1.2027699999999999E-3</v>
      </c>
      <c r="N440" s="32">
        <v>0</v>
      </c>
      <c r="O440" s="32">
        <v>0</v>
      </c>
      <c r="P440" s="32">
        <v>0</v>
      </c>
      <c r="Q440" s="32">
        <v>1.2027699999999999E-3</v>
      </c>
      <c r="R440" s="32">
        <v>0.12241277</v>
      </c>
      <c r="S440" s="32">
        <v>0</v>
      </c>
      <c r="T440" s="32">
        <v>0.102324</v>
      </c>
      <c r="U440" s="32">
        <v>1.4463E-2</v>
      </c>
      <c r="V440" s="32">
        <v>5.6257700000000004E-3</v>
      </c>
      <c r="W440" s="57"/>
      <c r="X440" s="57"/>
      <c r="Y440" s="57"/>
      <c r="Z440" s="57"/>
      <c r="AA440" s="113">
        <v>0</v>
      </c>
      <c r="AB440" s="113">
        <v>0</v>
      </c>
      <c r="AC440" s="57">
        <v>0</v>
      </c>
      <c r="AD440" s="113">
        <v>0</v>
      </c>
      <c r="AE440" s="113">
        <v>0</v>
      </c>
      <c r="AF440" s="113">
        <v>0</v>
      </c>
      <c r="AG440" s="113">
        <v>0</v>
      </c>
      <c r="AH440" s="113">
        <v>0</v>
      </c>
      <c r="AI440" s="113">
        <v>0</v>
      </c>
      <c r="AJ440" s="113">
        <v>0</v>
      </c>
      <c r="AK440" s="57" t="s">
        <v>240</v>
      </c>
    </row>
    <row r="441" spans="1:37" s="29" customFormat="1" ht="47.25" x14ac:dyDescent="0.25">
      <c r="A441" s="113">
        <f t="shared" si="23"/>
        <v>408</v>
      </c>
      <c r="B441" s="58" t="s">
        <v>801</v>
      </c>
      <c r="C441" s="32">
        <v>0</v>
      </c>
      <c r="D441" s="32">
        <v>0</v>
      </c>
      <c r="E441" s="32">
        <v>0</v>
      </c>
      <c r="F441" s="32">
        <v>0</v>
      </c>
      <c r="G441" s="32">
        <v>0</v>
      </c>
      <c r="H441" s="32">
        <v>1.14506E-3</v>
      </c>
      <c r="I441" s="32">
        <v>0</v>
      </c>
      <c r="J441" s="32">
        <v>0</v>
      </c>
      <c r="K441" s="32">
        <v>0</v>
      </c>
      <c r="L441" s="32">
        <v>1.14506E-3</v>
      </c>
      <c r="M441" s="32">
        <v>1.14506E-3</v>
      </c>
      <c r="N441" s="32">
        <v>0</v>
      </c>
      <c r="O441" s="32">
        <v>0</v>
      </c>
      <c r="P441" s="32">
        <v>0</v>
      </c>
      <c r="Q441" s="32">
        <v>1.14506E-3</v>
      </c>
      <c r="R441" s="32">
        <v>0.11654006</v>
      </c>
      <c r="S441" s="32">
        <v>0</v>
      </c>
      <c r="T441" s="32">
        <v>9.7410999999999998E-2</v>
      </c>
      <c r="U441" s="32">
        <v>1.389E-2</v>
      </c>
      <c r="V441" s="32">
        <v>5.2390600000000002E-3</v>
      </c>
      <c r="W441" s="57"/>
      <c r="X441" s="57"/>
      <c r="Y441" s="57"/>
      <c r="Z441" s="57"/>
      <c r="AA441" s="113">
        <v>0</v>
      </c>
      <c r="AB441" s="113">
        <v>0</v>
      </c>
      <c r="AC441" s="57">
        <v>0</v>
      </c>
      <c r="AD441" s="113">
        <v>0</v>
      </c>
      <c r="AE441" s="113">
        <v>0</v>
      </c>
      <c r="AF441" s="113">
        <v>0</v>
      </c>
      <c r="AG441" s="113">
        <v>0</v>
      </c>
      <c r="AH441" s="113">
        <v>0</v>
      </c>
      <c r="AI441" s="113">
        <v>0</v>
      </c>
      <c r="AJ441" s="113">
        <v>0</v>
      </c>
      <c r="AK441" s="57" t="s">
        <v>240</v>
      </c>
    </row>
    <row r="442" spans="1:37" s="29" customFormat="1" ht="31.5" x14ac:dyDescent="0.25">
      <c r="A442" s="113">
        <f t="shared" si="23"/>
        <v>409</v>
      </c>
      <c r="B442" s="58" t="s">
        <v>525</v>
      </c>
      <c r="C442" s="32">
        <v>1.1939999800000001</v>
      </c>
      <c r="D442" s="32">
        <v>0</v>
      </c>
      <c r="E442" s="32">
        <v>0.23879999600000001</v>
      </c>
      <c r="F442" s="32">
        <v>0.95519998400000006</v>
      </c>
      <c r="G442" s="32">
        <v>0</v>
      </c>
      <c r="H442" s="32">
        <v>1.1939999800000001</v>
      </c>
      <c r="I442" s="32">
        <v>0</v>
      </c>
      <c r="J442" s="32">
        <v>0.23879999600000001</v>
      </c>
      <c r="K442" s="32">
        <v>0.95519998400000006</v>
      </c>
      <c r="L442" s="32">
        <v>0</v>
      </c>
      <c r="M442" s="32">
        <v>0</v>
      </c>
      <c r="N442" s="32">
        <v>0</v>
      </c>
      <c r="O442" s="32">
        <v>0</v>
      </c>
      <c r="P442" s="32">
        <v>0</v>
      </c>
      <c r="Q442" s="32">
        <v>0</v>
      </c>
      <c r="R442" s="32">
        <v>0</v>
      </c>
      <c r="S442" s="32">
        <v>0</v>
      </c>
      <c r="T442" s="32">
        <v>0</v>
      </c>
      <c r="U442" s="32">
        <v>0</v>
      </c>
      <c r="V442" s="32">
        <v>0</v>
      </c>
      <c r="W442" s="57"/>
      <c r="X442" s="57"/>
      <c r="Y442" s="57"/>
      <c r="Z442" s="57"/>
      <c r="AA442" s="113">
        <v>0</v>
      </c>
      <c r="AB442" s="113">
        <v>0</v>
      </c>
      <c r="AC442" s="57">
        <v>0</v>
      </c>
      <c r="AD442" s="113">
        <v>0</v>
      </c>
      <c r="AE442" s="113">
        <v>0</v>
      </c>
      <c r="AF442" s="113">
        <v>0</v>
      </c>
      <c r="AG442" s="113">
        <v>0</v>
      </c>
      <c r="AH442" s="113">
        <v>0</v>
      </c>
      <c r="AI442" s="113">
        <v>0</v>
      </c>
      <c r="AJ442" s="113">
        <v>9</v>
      </c>
      <c r="AK442" s="57" t="s">
        <v>241</v>
      </c>
    </row>
    <row r="443" spans="1:37" s="29" customFormat="1" ht="47.25" x14ac:dyDescent="0.25">
      <c r="A443" s="113">
        <f t="shared" si="23"/>
        <v>410</v>
      </c>
      <c r="B443" s="58" t="s">
        <v>802</v>
      </c>
      <c r="C443" s="32">
        <v>0</v>
      </c>
      <c r="D443" s="32">
        <v>0</v>
      </c>
      <c r="E443" s="32">
        <v>0</v>
      </c>
      <c r="F443" s="32">
        <v>0</v>
      </c>
      <c r="G443" s="32">
        <v>0</v>
      </c>
      <c r="H443" s="32">
        <v>14.072461451000001</v>
      </c>
      <c r="I443" s="32">
        <v>0</v>
      </c>
      <c r="J443" s="32">
        <v>3.5181148374999998</v>
      </c>
      <c r="K443" s="32">
        <v>9.850721544999999</v>
      </c>
      <c r="L443" s="32">
        <v>0.70362296749999942</v>
      </c>
      <c r="M443" s="32">
        <v>14.072461451000001</v>
      </c>
      <c r="N443" s="32">
        <v>0</v>
      </c>
      <c r="O443" s="32">
        <v>3.5181148374999998</v>
      </c>
      <c r="P443" s="32">
        <v>9.850721544999999</v>
      </c>
      <c r="Q443" s="32">
        <v>0.70362296749999942</v>
      </c>
      <c r="R443" s="32">
        <v>0.58277889000000005</v>
      </c>
      <c r="S443" s="32">
        <v>0</v>
      </c>
      <c r="T443" s="32">
        <v>0.16338406499999999</v>
      </c>
      <c r="U443" s="32">
        <v>0.32676812999999999</v>
      </c>
      <c r="V443" s="32">
        <v>9.2626695000000037E-2</v>
      </c>
      <c r="W443" s="57"/>
      <c r="X443" s="57"/>
      <c r="Y443" s="57"/>
      <c r="Z443" s="57"/>
      <c r="AA443" s="113">
        <v>0</v>
      </c>
      <c r="AB443" s="113">
        <v>0</v>
      </c>
      <c r="AC443" s="57">
        <v>0</v>
      </c>
      <c r="AD443" s="113">
        <v>0</v>
      </c>
      <c r="AE443" s="113">
        <v>0</v>
      </c>
      <c r="AF443" s="113">
        <v>0</v>
      </c>
      <c r="AG443" s="113">
        <v>0</v>
      </c>
      <c r="AH443" s="113">
        <v>0</v>
      </c>
      <c r="AI443" s="113">
        <v>0</v>
      </c>
      <c r="AJ443" s="113" t="s">
        <v>1482</v>
      </c>
      <c r="AK443" s="57" t="s">
        <v>237</v>
      </c>
    </row>
    <row r="444" spans="1:37" s="29" customFormat="1" ht="204.75" x14ac:dyDescent="0.25">
      <c r="A444" s="113">
        <f t="shared" si="23"/>
        <v>411</v>
      </c>
      <c r="B444" s="58" t="s">
        <v>803</v>
      </c>
      <c r="C444" s="32">
        <v>3.5154413644521174</v>
      </c>
      <c r="D444" s="32">
        <v>0.16402</v>
      </c>
      <c r="E444" s="32">
        <v>1.3600208</v>
      </c>
      <c r="F444" s="32">
        <v>0.88924800000000004</v>
      </c>
      <c r="G444" s="32">
        <v>1.1021525644521175</v>
      </c>
      <c r="H444" s="32">
        <v>1.00445E-3</v>
      </c>
      <c r="I444" s="32">
        <v>0</v>
      </c>
      <c r="J444" s="32">
        <v>2.5000000000000001E-4</v>
      </c>
      <c r="K444" s="32">
        <v>6.9999999999999999E-4</v>
      </c>
      <c r="L444" s="32">
        <v>5.0000000000000023E-5</v>
      </c>
      <c r="M444" s="32">
        <v>-3.5144369144521175</v>
      </c>
      <c r="N444" s="32">
        <v>-0.16402</v>
      </c>
      <c r="O444" s="32">
        <v>-1.3597707999999999</v>
      </c>
      <c r="P444" s="32">
        <v>-0.888548</v>
      </c>
      <c r="Q444" s="32">
        <v>-1.1021025644521174</v>
      </c>
      <c r="R444" s="32">
        <v>7.7741450000000004E-2</v>
      </c>
      <c r="S444" s="32">
        <v>0</v>
      </c>
      <c r="T444" s="32">
        <v>0</v>
      </c>
      <c r="U444" s="32">
        <v>0</v>
      </c>
      <c r="V444" s="32">
        <v>7.7741450000000004E-2</v>
      </c>
      <c r="W444" s="57"/>
      <c r="X444" s="57"/>
      <c r="Y444" s="57"/>
      <c r="Z444" s="57"/>
      <c r="AA444" s="113">
        <v>0</v>
      </c>
      <c r="AB444" s="113">
        <v>0</v>
      </c>
      <c r="AC444" s="57">
        <v>0</v>
      </c>
      <c r="AD444" s="113">
        <v>0</v>
      </c>
      <c r="AE444" s="113">
        <v>0</v>
      </c>
      <c r="AF444" s="113">
        <v>0</v>
      </c>
      <c r="AG444" s="113">
        <v>0</v>
      </c>
      <c r="AH444" s="113">
        <v>0</v>
      </c>
      <c r="AI444" s="113">
        <v>0</v>
      </c>
      <c r="AJ444" s="113" t="s">
        <v>1483</v>
      </c>
      <c r="AK444" s="57" t="s">
        <v>237</v>
      </c>
    </row>
    <row r="445" spans="1:37" s="29" customFormat="1" ht="204.75" x14ac:dyDescent="0.25">
      <c r="A445" s="113">
        <f t="shared" si="23"/>
        <v>412</v>
      </c>
      <c r="B445" s="58" t="s">
        <v>804</v>
      </c>
      <c r="C445" s="32">
        <v>0.99431161431216053</v>
      </c>
      <c r="D445" s="32">
        <v>4.6491999999999992E-2</v>
      </c>
      <c r="E445" s="32">
        <v>0.38466819999999996</v>
      </c>
      <c r="F445" s="32">
        <v>0.25151699999999999</v>
      </c>
      <c r="G445" s="32">
        <v>0.31163441431216055</v>
      </c>
      <c r="H445" s="32">
        <v>1.0139500000000002E-3</v>
      </c>
      <c r="I445" s="32">
        <v>0</v>
      </c>
      <c r="J445" s="32">
        <v>2.5250000000000001E-4</v>
      </c>
      <c r="K445" s="32">
        <v>7.0699999999999995E-4</v>
      </c>
      <c r="L445" s="32">
        <v>5.0500000000000089E-5</v>
      </c>
      <c r="M445" s="32">
        <v>-0.99329766431216049</v>
      </c>
      <c r="N445" s="32">
        <v>-4.6491999999999992E-2</v>
      </c>
      <c r="O445" s="32">
        <v>-0.38441569999999997</v>
      </c>
      <c r="P445" s="32">
        <v>-0.25080999999999998</v>
      </c>
      <c r="Q445" s="32">
        <v>-0.31158391431216054</v>
      </c>
      <c r="R445" s="32">
        <v>7.8476950000000004E-2</v>
      </c>
      <c r="S445" s="32">
        <v>0</v>
      </c>
      <c r="T445" s="32">
        <v>0</v>
      </c>
      <c r="U445" s="32">
        <v>0</v>
      </c>
      <c r="V445" s="32">
        <v>7.8476950000000004E-2</v>
      </c>
      <c r="W445" s="57"/>
      <c r="X445" s="57"/>
      <c r="Y445" s="57"/>
      <c r="Z445" s="57"/>
      <c r="AA445" s="113">
        <v>0</v>
      </c>
      <c r="AB445" s="113">
        <v>0</v>
      </c>
      <c r="AC445" s="57">
        <v>0</v>
      </c>
      <c r="AD445" s="113">
        <v>0</v>
      </c>
      <c r="AE445" s="113">
        <v>0</v>
      </c>
      <c r="AF445" s="113">
        <v>0</v>
      </c>
      <c r="AG445" s="113">
        <v>0</v>
      </c>
      <c r="AH445" s="113">
        <v>0</v>
      </c>
      <c r="AI445" s="113">
        <v>0</v>
      </c>
      <c r="AJ445" s="113" t="s">
        <v>1484</v>
      </c>
      <c r="AK445" s="57" t="s">
        <v>237</v>
      </c>
    </row>
    <row r="446" spans="1:37" s="29" customFormat="1" ht="220.5" x14ac:dyDescent="0.25">
      <c r="A446" s="113">
        <f t="shared" si="23"/>
        <v>413</v>
      </c>
      <c r="B446" s="58" t="s">
        <v>805</v>
      </c>
      <c r="C446" s="32">
        <v>3.4017103905275219</v>
      </c>
      <c r="D446" s="32">
        <v>0.15812000000000001</v>
      </c>
      <c r="E446" s="32">
        <v>1.3160185999999998</v>
      </c>
      <c r="F446" s="32">
        <v>0.8604795999999999</v>
      </c>
      <c r="G446" s="32">
        <v>1.0670921905275224</v>
      </c>
      <c r="H446" s="32">
        <v>2.0786300000000001E-3</v>
      </c>
      <c r="I446" s="32">
        <v>0</v>
      </c>
      <c r="J446" s="32">
        <v>5.1999999999999995E-4</v>
      </c>
      <c r="K446" s="32">
        <v>1.4559999999999998E-3</v>
      </c>
      <c r="L446" s="32">
        <v>1.0399999999999993E-4</v>
      </c>
      <c r="M446" s="32">
        <v>-3.3996317605275217</v>
      </c>
      <c r="N446" s="32">
        <v>-0.15812000000000001</v>
      </c>
      <c r="O446" s="32">
        <v>-1.3154985999999997</v>
      </c>
      <c r="P446" s="32">
        <v>-0.85902359999999989</v>
      </c>
      <c r="Q446" s="32">
        <v>-1.0669881905275223</v>
      </c>
      <c r="R446" s="32">
        <v>0.16087862999999999</v>
      </c>
      <c r="S446" s="32">
        <v>0</v>
      </c>
      <c r="T446" s="32">
        <v>0</v>
      </c>
      <c r="U446" s="32">
        <v>0</v>
      </c>
      <c r="V446" s="32">
        <v>0.16087862999999999</v>
      </c>
      <c r="W446" s="57"/>
      <c r="X446" s="57"/>
      <c r="Y446" s="57"/>
      <c r="Z446" s="57"/>
      <c r="AA446" s="113">
        <v>0</v>
      </c>
      <c r="AB446" s="113">
        <v>0</v>
      </c>
      <c r="AC446" s="57">
        <v>0</v>
      </c>
      <c r="AD446" s="113">
        <v>0</v>
      </c>
      <c r="AE446" s="113">
        <v>0</v>
      </c>
      <c r="AF446" s="113">
        <v>0</v>
      </c>
      <c r="AG446" s="113">
        <v>0</v>
      </c>
      <c r="AH446" s="113">
        <v>0</v>
      </c>
      <c r="AI446" s="113">
        <v>0</v>
      </c>
      <c r="AJ446" s="113" t="s">
        <v>1485</v>
      </c>
      <c r="AK446" s="57" t="s">
        <v>237</v>
      </c>
    </row>
    <row r="447" spans="1:37" s="29" customFormat="1" ht="47.25" x14ac:dyDescent="0.25">
      <c r="A447" s="113">
        <f t="shared" si="23"/>
        <v>414</v>
      </c>
      <c r="B447" s="58" t="s">
        <v>806</v>
      </c>
      <c r="C447" s="32">
        <v>0</v>
      </c>
      <c r="D447" s="32">
        <v>0</v>
      </c>
      <c r="E447" s="32">
        <v>0</v>
      </c>
      <c r="F447" s="32">
        <v>0</v>
      </c>
      <c r="G447" s="32">
        <v>0</v>
      </c>
      <c r="H447" s="32">
        <v>3.6464814869999995</v>
      </c>
      <c r="I447" s="32">
        <v>0</v>
      </c>
      <c r="J447" s="32">
        <v>0.7292962973999999</v>
      </c>
      <c r="K447" s="32">
        <v>2.1878888921999997</v>
      </c>
      <c r="L447" s="32">
        <v>0.7292962973999999</v>
      </c>
      <c r="M447" s="32">
        <v>3.6464814869999995</v>
      </c>
      <c r="N447" s="32">
        <v>0</v>
      </c>
      <c r="O447" s="32">
        <v>0.7292962973999999</v>
      </c>
      <c r="P447" s="32">
        <v>2.1878888921999997</v>
      </c>
      <c r="Q447" s="32">
        <v>0.7292962973999999</v>
      </c>
      <c r="R447" s="32">
        <v>0</v>
      </c>
      <c r="S447" s="32">
        <v>0</v>
      </c>
      <c r="T447" s="32">
        <v>0</v>
      </c>
      <c r="U447" s="32">
        <v>0</v>
      </c>
      <c r="V447" s="32">
        <v>0</v>
      </c>
      <c r="W447" s="57"/>
      <c r="X447" s="57"/>
      <c r="Y447" s="57"/>
      <c r="Z447" s="57"/>
      <c r="AA447" s="113">
        <v>0</v>
      </c>
      <c r="AB447" s="113">
        <v>0</v>
      </c>
      <c r="AC447" s="57">
        <v>0</v>
      </c>
      <c r="AD447" s="113">
        <v>0</v>
      </c>
      <c r="AE447" s="113">
        <v>0</v>
      </c>
      <c r="AF447" s="113">
        <v>0</v>
      </c>
      <c r="AG447" s="113">
        <v>0</v>
      </c>
      <c r="AH447" s="113">
        <v>0</v>
      </c>
      <c r="AI447" s="113">
        <v>0</v>
      </c>
      <c r="AJ447" s="113" t="s">
        <v>1486</v>
      </c>
      <c r="AK447" s="57" t="s">
        <v>237</v>
      </c>
    </row>
    <row r="448" spans="1:37" s="29" customFormat="1" ht="189" x14ac:dyDescent="0.25">
      <c r="A448" s="113">
        <f t="shared" si="23"/>
        <v>415</v>
      </c>
      <c r="B448" s="58" t="s">
        <v>807</v>
      </c>
      <c r="C448" s="32">
        <v>0</v>
      </c>
      <c r="D448" s="32">
        <v>0</v>
      </c>
      <c r="E448" s="32">
        <v>0</v>
      </c>
      <c r="F448" s="32">
        <v>0</v>
      </c>
      <c r="G448" s="32">
        <v>0</v>
      </c>
      <c r="H448" s="32">
        <v>3.8546862799999997</v>
      </c>
      <c r="I448" s="32">
        <v>0</v>
      </c>
      <c r="J448" s="32">
        <v>0.76909659799999996</v>
      </c>
      <c r="K448" s="32">
        <v>2.3072897939999999</v>
      </c>
      <c r="L448" s="32">
        <v>0.77829659799999984</v>
      </c>
      <c r="M448" s="32">
        <v>3.8546862799999997</v>
      </c>
      <c r="N448" s="32">
        <v>0</v>
      </c>
      <c r="O448" s="32">
        <v>0.76909659799999996</v>
      </c>
      <c r="P448" s="32">
        <v>2.3072897939999999</v>
      </c>
      <c r="Q448" s="32">
        <v>0.77829659799999984</v>
      </c>
      <c r="R448" s="32">
        <v>3.2886497099999996</v>
      </c>
      <c r="S448" s="32">
        <v>0</v>
      </c>
      <c r="T448" s="32">
        <v>0.98383476599999986</v>
      </c>
      <c r="U448" s="32">
        <v>1.9676695319999997</v>
      </c>
      <c r="V448" s="32">
        <v>0.33714541200000014</v>
      </c>
      <c r="W448" s="57"/>
      <c r="X448" s="57"/>
      <c r="Y448" s="57"/>
      <c r="Z448" s="57"/>
      <c r="AA448" s="113">
        <v>0</v>
      </c>
      <c r="AB448" s="113">
        <v>0</v>
      </c>
      <c r="AC448" s="57">
        <v>0</v>
      </c>
      <c r="AD448" s="113">
        <v>0</v>
      </c>
      <c r="AE448" s="113">
        <v>0</v>
      </c>
      <c r="AF448" s="113">
        <v>0</v>
      </c>
      <c r="AG448" s="113">
        <v>0</v>
      </c>
      <c r="AH448" s="113">
        <v>0</v>
      </c>
      <c r="AI448" s="113">
        <v>0</v>
      </c>
      <c r="AJ448" s="113" t="s">
        <v>1487</v>
      </c>
      <c r="AK448" s="57" t="s">
        <v>237</v>
      </c>
    </row>
    <row r="449" spans="1:37" s="29" customFormat="1" ht="31.5" x14ac:dyDescent="0.25">
      <c r="A449" s="113">
        <f t="shared" si="23"/>
        <v>416</v>
      </c>
      <c r="B449" s="58" t="s">
        <v>808</v>
      </c>
      <c r="C449" s="32">
        <v>0</v>
      </c>
      <c r="D449" s="32">
        <v>0</v>
      </c>
      <c r="E449" s="32">
        <v>0</v>
      </c>
      <c r="F449" s="32">
        <v>0</v>
      </c>
      <c r="G449" s="32">
        <v>0</v>
      </c>
      <c r="H449" s="32">
        <v>0.59257567999999994</v>
      </c>
      <c r="I449" s="32">
        <v>0</v>
      </c>
      <c r="J449" s="32">
        <v>0</v>
      </c>
      <c r="K449" s="32">
        <v>0</v>
      </c>
      <c r="L449" s="32">
        <v>0.59257755000000001</v>
      </c>
      <c r="M449" s="32">
        <v>0.59257567999999994</v>
      </c>
      <c r="N449" s="32">
        <v>0</v>
      </c>
      <c r="O449" s="32">
        <v>0</v>
      </c>
      <c r="P449" s="32">
        <v>0</v>
      </c>
      <c r="Q449" s="32">
        <v>0.59257755000000001</v>
      </c>
      <c r="R449" s="32">
        <v>0.59257511000000007</v>
      </c>
      <c r="S449" s="32">
        <v>0</v>
      </c>
      <c r="T449" s="32">
        <v>0</v>
      </c>
      <c r="U449" s="32">
        <v>0</v>
      </c>
      <c r="V449" s="32">
        <v>0.59257511000000007</v>
      </c>
      <c r="W449" s="57"/>
      <c r="X449" s="57"/>
      <c r="Y449" s="57"/>
      <c r="Z449" s="57"/>
      <c r="AA449" s="113">
        <v>0</v>
      </c>
      <c r="AB449" s="113">
        <v>0</v>
      </c>
      <c r="AC449" s="57">
        <v>0</v>
      </c>
      <c r="AD449" s="113">
        <v>0</v>
      </c>
      <c r="AE449" s="113">
        <v>0</v>
      </c>
      <c r="AF449" s="113">
        <v>0</v>
      </c>
      <c r="AG449" s="113">
        <v>0</v>
      </c>
      <c r="AH449" s="113">
        <v>0</v>
      </c>
      <c r="AI449" s="113">
        <v>0</v>
      </c>
      <c r="AJ449" s="113">
        <v>0</v>
      </c>
      <c r="AK449" s="57" t="s">
        <v>237</v>
      </c>
    </row>
    <row r="450" spans="1:37" s="29" customFormat="1" ht="31.5" x14ac:dyDescent="0.25">
      <c r="A450" s="113">
        <f t="shared" si="23"/>
        <v>417</v>
      </c>
      <c r="B450" s="58" t="s">
        <v>809</v>
      </c>
      <c r="C450" s="32">
        <v>2.9797538299999999</v>
      </c>
      <c r="D450" s="32">
        <v>0</v>
      </c>
      <c r="E450" s="32">
        <v>0.59595076599999997</v>
      </c>
      <c r="F450" s="32">
        <v>2.3838030639999999</v>
      </c>
      <c r="G450" s="32">
        <v>0</v>
      </c>
      <c r="H450" s="32">
        <v>2.40476082651</v>
      </c>
      <c r="I450" s="32">
        <v>0</v>
      </c>
      <c r="J450" s="32">
        <v>0.48095216530200002</v>
      </c>
      <c r="K450" s="32">
        <v>1.442856495906</v>
      </c>
      <c r="L450" s="32">
        <v>0.48095216530200013</v>
      </c>
      <c r="M450" s="32">
        <v>-0.57499300348999993</v>
      </c>
      <c r="N450" s="32">
        <v>0</v>
      </c>
      <c r="O450" s="32">
        <v>-0.11499860069799994</v>
      </c>
      <c r="P450" s="32">
        <v>-0.9409465680939999</v>
      </c>
      <c r="Q450" s="32">
        <v>0.48095216530200013</v>
      </c>
      <c r="R450" s="32">
        <v>0</v>
      </c>
      <c r="S450" s="32">
        <v>0</v>
      </c>
      <c r="T450" s="32">
        <v>0</v>
      </c>
      <c r="U450" s="32">
        <v>0</v>
      </c>
      <c r="V450" s="32">
        <v>0</v>
      </c>
      <c r="W450" s="57"/>
      <c r="X450" s="57"/>
      <c r="Y450" s="57"/>
      <c r="Z450" s="57"/>
      <c r="AA450" s="113">
        <v>0</v>
      </c>
      <c r="AB450" s="113">
        <v>0</v>
      </c>
      <c r="AC450" s="57">
        <v>0</v>
      </c>
      <c r="AD450" s="113">
        <v>0</v>
      </c>
      <c r="AE450" s="113">
        <v>0</v>
      </c>
      <c r="AF450" s="113">
        <v>0</v>
      </c>
      <c r="AG450" s="113">
        <v>0</v>
      </c>
      <c r="AH450" s="113">
        <v>0</v>
      </c>
      <c r="AI450" s="113">
        <v>0</v>
      </c>
      <c r="AJ450" s="113">
        <v>0</v>
      </c>
      <c r="AK450" s="57" t="s">
        <v>237</v>
      </c>
    </row>
    <row r="451" spans="1:37" s="29" customFormat="1" ht="31.5" x14ac:dyDescent="0.25">
      <c r="A451" s="113">
        <f t="shared" si="23"/>
        <v>418</v>
      </c>
      <c r="B451" s="58" t="s">
        <v>810</v>
      </c>
      <c r="C451" s="32">
        <v>0</v>
      </c>
      <c r="D451" s="32">
        <v>0</v>
      </c>
      <c r="E451" s="32">
        <v>0</v>
      </c>
      <c r="F451" s="32">
        <v>0</v>
      </c>
      <c r="G451" s="32">
        <v>0</v>
      </c>
      <c r="H451" s="32">
        <v>0</v>
      </c>
      <c r="I451" s="32">
        <v>0</v>
      </c>
      <c r="J451" s="32">
        <v>0</v>
      </c>
      <c r="K451" s="32">
        <v>0</v>
      </c>
      <c r="L451" s="32">
        <v>0</v>
      </c>
      <c r="M451" s="32">
        <v>0</v>
      </c>
      <c r="N451" s="32">
        <v>0</v>
      </c>
      <c r="O451" s="32">
        <v>0</v>
      </c>
      <c r="P451" s="32">
        <v>0</v>
      </c>
      <c r="Q451" s="32">
        <v>0</v>
      </c>
      <c r="R451" s="32">
        <v>0</v>
      </c>
      <c r="S451" s="32">
        <v>0</v>
      </c>
      <c r="T451" s="32">
        <v>0</v>
      </c>
      <c r="U451" s="32">
        <v>0</v>
      </c>
      <c r="V451" s="32">
        <v>0</v>
      </c>
      <c r="W451" s="57"/>
      <c r="X451" s="57"/>
      <c r="Y451" s="57"/>
      <c r="Z451" s="57"/>
      <c r="AA451" s="113">
        <v>0</v>
      </c>
      <c r="AB451" s="113">
        <v>0</v>
      </c>
      <c r="AC451" s="57">
        <v>0</v>
      </c>
      <c r="AD451" s="113">
        <v>0</v>
      </c>
      <c r="AE451" s="113">
        <v>0</v>
      </c>
      <c r="AF451" s="113">
        <v>0</v>
      </c>
      <c r="AG451" s="113">
        <v>0</v>
      </c>
      <c r="AH451" s="113">
        <v>0</v>
      </c>
      <c r="AI451" s="113">
        <v>0</v>
      </c>
      <c r="AJ451" s="113">
        <v>0</v>
      </c>
      <c r="AK451" s="57" t="s">
        <v>241</v>
      </c>
    </row>
    <row r="452" spans="1:37" s="29" customFormat="1" ht="31.5" x14ac:dyDescent="0.25">
      <c r="A452" s="113">
        <f t="shared" si="23"/>
        <v>419</v>
      </c>
      <c r="B452" s="37" t="s">
        <v>113</v>
      </c>
      <c r="C452" s="32">
        <f t="shared" ref="C452:V452" si="24">SUM(C453:C522)</f>
        <v>47.08165587854964</v>
      </c>
      <c r="D452" s="32">
        <f t="shared" si="24"/>
        <v>0</v>
      </c>
      <c r="E452" s="32">
        <f t="shared" si="24"/>
        <v>0</v>
      </c>
      <c r="F452" s="32">
        <f t="shared" si="24"/>
        <v>47.08165587854964</v>
      </c>
      <c r="G452" s="32">
        <f t="shared" si="24"/>
        <v>0</v>
      </c>
      <c r="H452" s="32">
        <f t="shared" si="24"/>
        <v>35.360794082030395</v>
      </c>
      <c r="I452" s="32">
        <f t="shared" si="24"/>
        <v>0</v>
      </c>
      <c r="J452" s="32">
        <f t="shared" si="24"/>
        <v>0</v>
      </c>
      <c r="K452" s="32">
        <f t="shared" si="24"/>
        <v>35.360794082030395</v>
      </c>
      <c r="L452" s="32">
        <f t="shared" si="24"/>
        <v>0</v>
      </c>
      <c r="M452" s="32">
        <f t="shared" si="24"/>
        <v>-11.72086179651923</v>
      </c>
      <c r="N452" s="32">
        <f t="shared" si="24"/>
        <v>0</v>
      </c>
      <c r="O452" s="32">
        <f t="shared" si="24"/>
        <v>0</v>
      </c>
      <c r="P452" s="32">
        <f t="shared" si="24"/>
        <v>-11.72086179651923</v>
      </c>
      <c r="Q452" s="32">
        <f t="shared" si="24"/>
        <v>0</v>
      </c>
      <c r="R452" s="32">
        <f t="shared" si="24"/>
        <v>27.586763549999997</v>
      </c>
      <c r="S452" s="32">
        <f t="shared" si="24"/>
        <v>0</v>
      </c>
      <c r="T452" s="32">
        <f t="shared" si="24"/>
        <v>0</v>
      </c>
      <c r="U452" s="32">
        <f t="shared" si="24"/>
        <v>27.586763549999997</v>
      </c>
      <c r="V452" s="32">
        <f t="shared" si="24"/>
        <v>0</v>
      </c>
      <c r="W452" s="57"/>
      <c r="X452" s="57"/>
      <c r="Y452" s="57"/>
      <c r="Z452" s="57"/>
      <c r="AA452" s="113"/>
      <c r="AB452" s="113"/>
      <c r="AC452" s="57"/>
      <c r="AD452" s="113"/>
      <c r="AE452" s="113"/>
      <c r="AF452" s="113"/>
      <c r="AG452" s="113"/>
      <c r="AH452" s="113"/>
      <c r="AI452" s="113"/>
      <c r="AJ452" s="113"/>
      <c r="AK452" s="57">
        <v>0</v>
      </c>
    </row>
    <row r="453" spans="1:37" s="29" customFormat="1" x14ac:dyDescent="0.25">
      <c r="A453" s="113"/>
      <c r="B453" s="58" t="s">
        <v>1587</v>
      </c>
      <c r="C453" s="32">
        <v>8.5673154326759988</v>
      </c>
      <c r="D453" s="32">
        <v>0</v>
      </c>
      <c r="E453" s="32">
        <v>0</v>
      </c>
      <c r="F453" s="32">
        <v>8.5673154326759988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-8.5673154326759988</v>
      </c>
      <c r="N453" s="32">
        <v>0</v>
      </c>
      <c r="O453" s="32">
        <v>0</v>
      </c>
      <c r="P453" s="32">
        <v>-8.5673154326759988</v>
      </c>
      <c r="Q453" s="32">
        <v>0</v>
      </c>
      <c r="R453" s="32">
        <v>0</v>
      </c>
      <c r="S453" s="32">
        <v>0</v>
      </c>
      <c r="T453" s="32">
        <v>0</v>
      </c>
      <c r="U453" s="32">
        <v>0</v>
      </c>
      <c r="V453" s="32">
        <v>0</v>
      </c>
      <c r="W453" s="57"/>
      <c r="X453" s="57"/>
      <c r="Y453" s="57"/>
      <c r="Z453" s="57"/>
      <c r="AA453" s="113">
        <v>0</v>
      </c>
      <c r="AB453" s="113">
        <v>0</v>
      </c>
      <c r="AC453" s="57">
        <v>0</v>
      </c>
      <c r="AD453" s="113">
        <v>0</v>
      </c>
      <c r="AE453" s="113">
        <v>0</v>
      </c>
      <c r="AF453" s="113">
        <v>0</v>
      </c>
      <c r="AG453" s="113">
        <v>0</v>
      </c>
      <c r="AH453" s="113">
        <v>0</v>
      </c>
      <c r="AI453" s="113">
        <v>0</v>
      </c>
      <c r="AJ453" s="113">
        <v>0</v>
      </c>
      <c r="AK453" s="57" t="s">
        <v>237</v>
      </c>
    </row>
    <row r="454" spans="1:37" s="29" customFormat="1" x14ac:dyDescent="0.25">
      <c r="A454" s="113"/>
      <c r="B454" s="58" t="s">
        <v>1588</v>
      </c>
      <c r="C454" s="32">
        <v>7.470390000000001</v>
      </c>
      <c r="D454" s="32">
        <v>0</v>
      </c>
      <c r="E454" s="32">
        <v>0</v>
      </c>
      <c r="F454" s="32">
        <v>7.470390000000001</v>
      </c>
      <c r="G454" s="32">
        <v>0</v>
      </c>
      <c r="H454" s="32">
        <v>8.4753900000000009</v>
      </c>
      <c r="I454" s="32">
        <v>0</v>
      </c>
      <c r="J454" s="32">
        <v>0</v>
      </c>
      <c r="K454" s="32">
        <v>8.4753900000000009</v>
      </c>
      <c r="L454" s="32">
        <v>0</v>
      </c>
      <c r="M454" s="32">
        <v>1.0049999999999999</v>
      </c>
      <c r="N454" s="32">
        <v>0</v>
      </c>
      <c r="O454" s="32">
        <v>0</v>
      </c>
      <c r="P454" s="32">
        <v>1.0049999999999999</v>
      </c>
      <c r="Q454" s="32">
        <v>0</v>
      </c>
      <c r="R454" s="32">
        <v>0</v>
      </c>
      <c r="S454" s="32">
        <v>0</v>
      </c>
      <c r="T454" s="32">
        <v>0</v>
      </c>
      <c r="U454" s="32">
        <v>0</v>
      </c>
      <c r="V454" s="32">
        <v>0</v>
      </c>
      <c r="W454" s="57"/>
      <c r="X454" s="57"/>
      <c r="Y454" s="57"/>
      <c r="Z454" s="57"/>
      <c r="AA454" s="113">
        <v>0</v>
      </c>
      <c r="AB454" s="113">
        <v>0</v>
      </c>
      <c r="AC454" s="57">
        <v>0</v>
      </c>
      <c r="AD454" s="113">
        <v>0</v>
      </c>
      <c r="AE454" s="113">
        <v>0</v>
      </c>
      <c r="AF454" s="113">
        <v>0</v>
      </c>
      <c r="AG454" s="113">
        <v>0</v>
      </c>
      <c r="AH454" s="113">
        <v>0</v>
      </c>
      <c r="AI454" s="113">
        <v>0</v>
      </c>
      <c r="AJ454" s="113">
        <v>0</v>
      </c>
      <c r="AK454" s="57" t="s">
        <v>237</v>
      </c>
    </row>
    <row r="455" spans="1:37" s="29" customFormat="1" x14ac:dyDescent="0.25">
      <c r="A455" s="113"/>
      <c r="B455" s="58" t="s">
        <v>1589</v>
      </c>
      <c r="C455" s="32">
        <v>2.9590000000000001</v>
      </c>
      <c r="D455" s="32">
        <v>0</v>
      </c>
      <c r="E455" s="32">
        <v>0</v>
      </c>
      <c r="F455" s="32">
        <v>2.9590000000000001</v>
      </c>
      <c r="G455" s="32">
        <v>0</v>
      </c>
      <c r="H455" s="32">
        <v>2.9594999999999998</v>
      </c>
      <c r="I455" s="32">
        <v>0</v>
      </c>
      <c r="J455" s="32">
        <v>0</v>
      </c>
      <c r="K455" s="32">
        <v>2.9594999999999998</v>
      </c>
      <c r="L455" s="32">
        <v>0</v>
      </c>
      <c r="M455" s="32">
        <v>4.9999999999972289E-4</v>
      </c>
      <c r="N455" s="32">
        <v>0</v>
      </c>
      <c r="O455" s="32">
        <v>0</v>
      </c>
      <c r="P455" s="32">
        <v>4.9999999999972289E-4</v>
      </c>
      <c r="Q455" s="32">
        <v>0</v>
      </c>
      <c r="R455" s="32">
        <v>0</v>
      </c>
      <c r="S455" s="32">
        <v>0</v>
      </c>
      <c r="T455" s="32">
        <v>0</v>
      </c>
      <c r="U455" s="32">
        <v>0</v>
      </c>
      <c r="V455" s="32">
        <v>0</v>
      </c>
      <c r="W455" s="57"/>
      <c r="X455" s="57"/>
      <c r="Y455" s="57"/>
      <c r="Z455" s="57"/>
      <c r="AA455" s="113">
        <v>0</v>
      </c>
      <c r="AB455" s="113">
        <v>0</v>
      </c>
      <c r="AC455" s="57">
        <v>0</v>
      </c>
      <c r="AD455" s="113">
        <v>0</v>
      </c>
      <c r="AE455" s="113">
        <v>0</v>
      </c>
      <c r="AF455" s="113">
        <v>0</v>
      </c>
      <c r="AG455" s="113">
        <v>0</v>
      </c>
      <c r="AH455" s="113">
        <v>0</v>
      </c>
      <c r="AI455" s="113">
        <v>0</v>
      </c>
      <c r="AJ455" s="113">
        <v>0</v>
      </c>
      <c r="AK455" s="57" t="s">
        <v>237</v>
      </c>
    </row>
    <row r="456" spans="1:37" s="29" customFormat="1" x14ac:dyDescent="0.25">
      <c r="A456" s="113"/>
      <c r="B456" s="58" t="s">
        <v>1590</v>
      </c>
      <c r="C456" s="32">
        <v>2.33311</v>
      </c>
      <c r="D456" s="32">
        <v>0</v>
      </c>
      <c r="E456" s="32">
        <v>0</v>
      </c>
      <c r="F456" s="32">
        <v>2.33311</v>
      </c>
      <c r="G456" s="32">
        <v>0</v>
      </c>
      <c r="H456" s="32">
        <v>2.33311</v>
      </c>
      <c r="I456" s="32">
        <v>0</v>
      </c>
      <c r="J456" s="32">
        <v>0</v>
      </c>
      <c r="K456" s="32">
        <v>2.33311</v>
      </c>
      <c r="L456" s="32">
        <v>0</v>
      </c>
      <c r="M456" s="32">
        <v>0</v>
      </c>
      <c r="N456" s="32">
        <v>0</v>
      </c>
      <c r="O456" s="32">
        <v>0</v>
      </c>
      <c r="P456" s="32">
        <v>0</v>
      </c>
      <c r="Q456" s="32">
        <v>0</v>
      </c>
      <c r="R456" s="32">
        <v>0</v>
      </c>
      <c r="S456" s="32">
        <v>0</v>
      </c>
      <c r="T456" s="32">
        <v>0</v>
      </c>
      <c r="U456" s="32">
        <v>0</v>
      </c>
      <c r="V456" s="32">
        <v>0</v>
      </c>
      <c r="W456" s="57"/>
      <c r="X456" s="57"/>
      <c r="Y456" s="57"/>
      <c r="Z456" s="57"/>
      <c r="AA456" s="113">
        <v>0</v>
      </c>
      <c r="AB456" s="113">
        <v>0</v>
      </c>
      <c r="AC456" s="57">
        <v>0</v>
      </c>
      <c r="AD456" s="113">
        <v>0</v>
      </c>
      <c r="AE456" s="113">
        <v>0</v>
      </c>
      <c r="AF456" s="113">
        <v>0</v>
      </c>
      <c r="AG456" s="113">
        <v>0</v>
      </c>
      <c r="AH456" s="113">
        <v>0</v>
      </c>
      <c r="AI456" s="113">
        <v>0</v>
      </c>
      <c r="AJ456" s="113">
        <v>0</v>
      </c>
      <c r="AK456" s="57" t="s">
        <v>237</v>
      </c>
    </row>
    <row r="457" spans="1:37" s="29" customFormat="1" x14ac:dyDescent="0.25">
      <c r="A457" s="113"/>
      <c r="B457" s="58" t="s">
        <v>114</v>
      </c>
      <c r="C457" s="32">
        <v>0</v>
      </c>
      <c r="D457" s="32">
        <v>0</v>
      </c>
      <c r="E457" s="32">
        <v>0</v>
      </c>
      <c r="F457" s="32">
        <v>0</v>
      </c>
      <c r="G457" s="32">
        <v>0</v>
      </c>
      <c r="H457" s="32">
        <v>0</v>
      </c>
      <c r="I457" s="32">
        <v>0</v>
      </c>
      <c r="J457" s="32">
        <v>0</v>
      </c>
      <c r="K457" s="32">
        <v>0</v>
      </c>
      <c r="L457" s="32">
        <v>0</v>
      </c>
      <c r="M457" s="32">
        <v>0</v>
      </c>
      <c r="N457" s="32">
        <v>0</v>
      </c>
      <c r="O457" s="32">
        <v>0</v>
      </c>
      <c r="P457" s="32">
        <v>0</v>
      </c>
      <c r="Q457" s="32">
        <v>0</v>
      </c>
      <c r="R457" s="32">
        <v>1.60932203</v>
      </c>
      <c r="S457" s="32">
        <v>0</v>
      </c>
      <c r="T457" s="32">
        <v>0</v>
      </c>
      <c r="U457" s="32">
        <v>1.60932203</v>
      </c>
      <c r="V457" s="32">
        <v>0</v>
      </c>
      <c r="W457" s="57"/>
      <c r="X457" s="57"/>
      <c r="Y457" s="57"/>
      <c r="Z457" s="57"/>
      <c r="AA457" s="113">
        <v>0</v>
      </c>
      <c r="AB457" s="113">
        <v>0</v>
      </c>
      <c r="AC457" s="57">
        <v>0</v>
      </c>
      <c r="AD457" s="113">
        <v>0</v>
      </c>
      <c r="AE457" s="113">
        <v>0</v>
      </c>
      <c r="AF457" s="113">
        <v>0</v>
      </c>
      <c r="AG457" s="113">
        <v>0</v>
      </c>
      <c r="AH457" s="113">
        <v>0</v>
      </c>
      <c r="AI457" s="113">
        <v>0</v>
      </c>
      <c r="AJ457" s="113">
        <v>0</v>
      </c>
      <c r="AK457" s="57" t="s">
        <v>237</v>
      </c>
    </row>
    <row r="458" spans="1:37" s="29" customFormat="1" ht="47.25" x14ac:dyDescent="0.25">
      <c r="A458" s="113"/>
      <c r="B458" s="58" t="s">
        <v>1591</v>
      </c>
      <c r="C458" s="32">
        <v>0</v>
      </c>
      <c r="D458" s="32">
        <v>0</v>
      </c>
      <c r="E458" s="32">
        <v>0</v>
      </c>
      <c r="F458" s="32">
        <v>0</v>
      </c>
      <c r="G458" s="32">
        <v>0</v>
      </c>
      <c r="H458" s="32">
        <v>0</v>
      </c>
      <c r="I458" s="32">
        <v>0</v>
      </c>
      <c r="J458" s="32">
        <v>0</v>
      </c>
      <c r="K458" s="32">
        <v>0</v>
      </c>
      <c r="L458" s="32">
        <v>0</v>
      </c>
      <c r="M458" s="32">
        <v>0</v>
      </c>
      <c r="N458" s="32">
        <v>0</v>
      </c>
      <c r="O458" s="32">
        <v>0</v>
      </c>
      <c r="P458" s="32">
        <v>0</v>
      </c>
      <c r="Q458" s="32">
        <v>0</v>
      </c>
      <c r="R458" s="32">
        <v>4.4745762899999999</v>
      </c>
      <c r="S458" s="32">
        <v>0</v>
      </c>
      <c r="T458" s="32">
        <v>0</v>
      </c>
      <c r="U458" s="32">
        <v>4.4745762899999999</v>
      </c>
      <c r="V458" s="32">
        <v>0</v>
      </c>
      <c r="W458" s="57"/>
      <c r="X458" s="57"/>
      <c r="Y458" s="57"/>
      <c r="Z458" s="57"/>
      <c r="AA458" s="113">
        <v>0</v>
      </c>
      <c r="AB458" s="113">
        <v>0</v>
      </c>
      <c r="AC458" s="57">
        <v>0</v>
      </c>
      <c r="AD458" s="113">
        <v>0</v>
      </c>
      <c r="AE458" s="113">
        <v>0</v>
      </c>
      <c r="AF458" s="113">
        <v>0</v>
      </c>
      <c r="AG458" s="113">
        <v>0</v>
      </c>
      <c r="AH458" s="113">
        <v>0</v>
      </c>
      <c r="AI458" s="113">
        <v>0</v>
      </c>
      <c r="AJ458" s="113">
        <v>0</v>
      </c>
      <c r="AK458" s="57" t="s">
        <v>237</v>
      </c>
    </row>
    <row r="459" spans="1:37" s="29" customFormat="1" x14ac:dyDescent="0.25">
      <c r="A459" s="113"/>
      <c r="B459" s="58" t="s">
        <v>1592</v>
      </c>
      <c r="C459" s="32">
        <v>0</v>
      </c>
      <c r="D459" s="32">
        <v>0</v>
      </c>
      <c r="E459" s="32">
        <v>0</v>
      </c>
      <c r="F459" s="32">
        <v>0</v>
      </c>
      <c r="G459" s="32">
        <v>0</v>
      </c>
      <c r="H459" s="32">
        <v>0</v>
      </c>
      <c r="I459" s="32">
        <v>0</v>
      </c>
      <c r="J459" s="32">
        <v>0</v>
      </c>
      <c r="K459" s="32">
        <v>0</v>
      </c>
      <c r="L459" s="32">
        <v>0</v>
      </c>
      <c r="M459" s="32">
        <v>0</v>
      </c>
      <c r="N459" s="32">
        <v>0</v>
      </c>
      <c r="O459" s="32">
        <v>0</v>
      </c>
      <c r="P459" s="32">
        <v>0</v>
      </c>
      <c r="Q459" s="32">
        <v>0</v>
      </c>
      <c r="R459" s="32">
        <v>0.32744406999999998</v>
      </c>
      <c r="S459" s="32">
        <v>0</v>
      </c>
      <c r="T459" s="32">
        <v>0</v>
      </c>
      <c r="U459" s="32">
        <v>0.32744406999999998</v>
      </c>
      <c r="V459" s="32">
        <v>0</v>
      </c>
      <c r="W459" s="57"/>
      <c r="X459" s="57"/>
      <c r="Y459" s="57"/>
      <c r="Z459" s="57"/>
      <c r="AA459" s="113">
        <v>0</v>
      </c>
      <c r="AB459" s="113">
        <v>0</v>
      </c>
      <c r="AC459" s="57">
        <v>0</v>
      </c>
      <c r="AD459" s="113">
        <v>0</v>
      </c>
      <c r="AE459" s="113">
        <v>0</v>
      </c>
      <c r="AF459" s="113">
        <v>0</v>
      </c>
      <c r="AG459" s="113">
        <v>0</v>
      </c>
      <c r="AH459" s="113">
        <v>0</v>
      </c>
      <c r="AI459" s="113">
        <v>0</v>
      </c>
      <c r="AJ459" s="113">
        <v>0</v>
      </c>
      <c r="AK459" s="57" t="s">
        <v>237</v>
      </c>
    </row>
    <row r="460" spans="1:37" s="29" customFormat="1" x14ac:dyDescent="0.25">
      <c r="A460" s="113"/>
      <c r="B460" s="58" t="s">
        <v>1593</v>
      </c>
      <c r="C460" s="32">
        <v>0</v>
      </c>
      <c r="D460" s="32">
        <v>0</v>
      </c>
      <c r="E460" s="32">
        <v>0</v>
      </c>
      <c r="F460" s="32">
        <v>0</v>
      </c>
      <c r="G460" s="32">
        <v>0</v>
      </c>
      <c r="H460" s="32">
        <v>0</v>
      </c>
      <c r="I460" s="32">
        <v>0</v>
      </c>
      <c r="J460" s="32">
        <v>0</v>
      </c>
      <c r="K460" s="32">
        <v>0</v>
      </c>
      <c r="L460" s="32">
        <v>0</v>
      </c>
      <c r="M460" s="32">
        <v>0</v>
      </c>
      <c r="N460" s="32">
        <v>0</v>
      </c>
      <c r="O460" s="32">
        <v>0</v>
      </c>
      <c r="P460" s="32">
        <v>0</v>
      </c>
      <c r="Q460" s="32">
        <v>0</v>
      </c>
      <c r="R460" s="32">
        <v>0.32744406999999998</v>
      </c>
      <c r="S460" s="32">
        <v>0</v>
      </c>
      <c r="T460" s="32">
        <v>0</v>
      </c>
      <c r="U460" s="32">
        <v>0.32744406999999998</v>
      </c>
      <c r="V460" s="32">
        <v>0</v>
      </c>
      <c r="W460" s="57"/>
      <c r="X460" s="57"/>
      <c r="Y460" s="57"/>
      <c r="Z460" s="57"/>
      <c r="AA460" s="113">
        <v>0</v>
      </c>
      <c r="AB460" s="113">
        <v>0</v>
      </c>
      <c r="AC460" s="57">
        <v>0</v>
      </c>
      <c r="AD460" s="113">
        <v>0</v>
      </c>
      <c r="AE460" s="113">
        <v>0</v>
      </c>
      <c r="AF460" s="113">
        <v>0</v>
      </c>
      <c r="AG460" s="113">
        <v>0</v>
      </c>
      <c r="AH460" s="113">
        <v>0</v>
      </c>
      <c r="AI460" s="113">
        <v>0</v>
      </c>
      <c r="AJ460" s="113">
        <v>0</v>
      </c>
      <c r="AK460" s="57" t="s">
        <v>237</v>
      </c>
    </row>
    <row r="461" spans="1:37" s="29" customFormat="1" x14ac:dyDescent="0.25">
      <c r="A461" s="113"/>
      <c r="B461" s="58" t="s">
        <v>1594</v>
      </c>
      <c r="C461" s="32">
        <v>0</v>
      </c>
      <c r="D461" s="32">
        <v>0</v>
      </c>
      <c r="E461" s="32">
        <v>0</v>
      </c>
      <c r="F461" s="32">
        <v>0</v>
      </c>
      <c r="G461" s="32">
        <v>0</v>
      </c>
      <c r="H461" s="32">
        <v>0</v>
      </c>
      <c r="I461" s="32">
        <v>0</v>
      </c>
      <c r="J461" s="32">
        <v>0</v>
      </c>
      <c r="K461" s="32">
        <v>0</v>
      </c>
      <c r="L461" s="32">
        <v>0</v>
      </c>
      <c r="M461" s="32">
        <v>0</v>
      </c>
      <c r="N461" s="32">
        <v>0</v>
      </c>
      <c r="O461" s="32">
        <v>0</v>
      </c>
      <c r="P461" s="32">
        <v>0</v>
      </c>
      <c r="Q461" s="32">
        <v>0</v>
      </c>
      <c r="R461" s="32">
        <v>0.32744406999999998</v>
      </c>
      <c r="S461" s="32">
        <v>0</v>
      </c>
      <c r="T461" s="32">
        <v>0</v>
      </c>
      <c r="U461" s="32">
        <v>0.32744406999999998</v>
      </c>
      <c r="V461" s="32">
        <v>0</v>
      </c>
      <c r="W461" s="57"/>
      <c r="X461" s="57"/>
      <c r="Y461" s="57"/>
      <c r="Z461" s="57"/>
      <c r="AA461" s="113">
        <v>0</v>
      </c>
      <c r="AB461" s="113">
        <v>0</v>
      </c>
      <c r="AC461" s="57">
        <v>0</v>
      </c>
      <c r="AD461" s="113">
        <v>0</v>
      </c>
      <c r="AE461" s="113">
        <v>0</v>
      </c>
      <c r="AF461" s="113">
        <v>0</v>
      </c>
      <c r="AG461" s="113">
        <v>0</v>
      </c>
      <c r="AH461" s="113">
        <v>0</v>
      </c>
      <c r="AI461" s="113">
        <v>0</v>
      </c>
      <c r="AJ461" s="113">
        <v>0</v>
      </c>
      <c r="AK461" s="57" t="s">
        <v>237</v>
      </c>
    </row>
    <row r="462" spans="1:37" s="29" customFormat="1" ht="31.5" x14ac:dyDescent="0.25">
      <c r="A462" s="113"/>
      <c r="B462" s="58" t="s">
        <v>1595</v>
      </c>
      <c r="C462" s="32">
        <v>0</v>
      </c>
      <c r="D462" s="32">
        <v>0</v>
      </c>
      <c r="E462" s="32">
        <v>0</v>
      </c>
      <c r="F462" s="32">
        <v>0</v>
      </c>
      <c r="G462" s="32">
        <v>0</v>
      </c>
      <c r="H462" s="32">
        <v>3.6349999999999998</v>
      </c>
      <c r="I462" s="32">
        <v>0</v>
      </c>
      <c r="J462" s="32">
        <v>0</v>
      </c>
      <c r="K462" s="32">
        <v>3.6349999999999998</v>
      </c>
      <c r="L462" s="32">
        <v>0</v>
      </c>
      <c r="M462" s="32">
        <v>3.6349999999999998</v>
      </c>
      <c r="N462" s="32">
        <v>0</v>
      </c>
      <c r="O462" s="32">
        <v>0</v>
      </c>
      <c r="P462" s="32">
        <v>3.6349999999999998</v>
      </c>
      <c r="Q462" s="32">
        <v>0</v>
      </c>
      <c r="R462" s="32">
        <v>3.0805084699999998</v>
      </c>
      <c r="S462" s="32">
        <v>0</v>
      </c>
      <c r="T462" s="32">
        <v>0</v>
      </c>
      <c r="U462" s="32">
        <v>3.0805084699999998</v>
      </c>
      <c r="V462" s="32">
        <v>0</v>
      </c>
      <c r="W462" s="57"/>
      <c r="X462" s="57"/>
      <c r="Y462" s="57"/>
      <c r="Z462" s="57"/>
      <c r="AA462" s="113">
        <v>0</v>
      </c>
      <c r="AB462" s="113">
        <v>0</v>
      </c>
      <c r="AC462" s="57">
        <v>0</v>
      </c>
      <c r="AD462" s="113">
        <v>0</v>
      </c>
      <c r="AE462" s="113">
        <v>0</v>
      </c>
      <c r="AF462" s="113">
        <v>0</v>
      </c>
      <c r="AG462" s="113">
        <v>0</v>
      </c>
      <c r="AH462" s="113">
        <v>0</v>
      </c>
      <c r="AI462" s="113">
        <v>0</v>
      </c>
      <c r="AJ462" s="113">
        <v>0</v>
      </c>
      <c r="AK462" s="57" t="s">
        <v>237</v>
      </c>
    </row>
    <row r="463" spans="1:37" s="29" customFormat="1" ht="31.5" x14ac:dyDescent="0.25">
      <c r="A463" s="113"/>
      <c r="B463" s="58" t="s">
        <v>1596</v>
      </c>
      <c r="C463" s="32">
        <v>0</v>
      </c>
      <c r="D463" s="32">
        <v>0</v>
      </c>
      <c r="E463" s="32">
        <v>0</v>
      </c>
      <c r="F463" s="32">
        <v>0</v>
      </c>
      <c r="G463" s="32">
        <v>0</v>
      </c>
      <c r="H463" s="32">
        <v>3.6349999999999998</v>
      </c>
      <c r="I463" s="32">
        <v>0</v>
      </c>
      <c r="J463" s="32">
        <v>0</v>
      </c>
      <c r="K463" s="32">
        <v>3.6349999999999998</v>
      </c>
      <c r="L463" s="32">
        <v>0</v>
      </c>
      <c r="M463" s="32">
        <v>3.6349999999999998</v>
      </c>
      <c r="N463" s="32">
        <v>0</v>
      </c>
      <c r="O463" s="32">
        <v>0</v>
      </c>
      <c r="P463" s="32">
        <v>3.6349999999999998</v>
      </c>
      <c r="Q463" s="32">
        <v>0</v>
      </c>
      <c r="R463" s="32">
        <v>3.0805084699999998</v>
      </c>
      <c r="S463" s="32">
        <v>0</v>
      </c>
      <c r="T463" s="32">
        <v>0</v>
      </c>
      <c r="U463" s="32">
        <v>3.0805084699999998</v>
      </c>
      <c r="V463" s="32">
        <v>0</v>
      </c>
      <c r="W463" s="57"/>
      <c r="X463" s="57"/>
      <c r="Y463" s="57"/>
      <c r="Z463" s="57"/>
      <c r="AA463" s="113">
        <v>0</v>
      </c>
      <c r="AB463" s="113">
        <v>0</v>
      </c>
      <c r="AC463" s="57">
        <v>0</v>
      </c>
      <c r="AD463" s="113">
        <v>0</v>
      </c>
      <c r="AE463" s="113">
        <v>0</v>
      </c>
      <c r="AF463" s="113">
        <v>0</v>
      </c>
      <c r="AG463" s="113">
        <v>0</v>
      </c>
      <c r="AH463" s="113">
        <v>0</v>
      </c>
      <c r="AI463" s="113">
        <v>0</v>
      </c>
      <c r="AJ463" s="113">
        <v>0</v>
      </c>
      <c r="AK463" s="57" t="s">
        <v>237</v>
      </c>
    </row>
    <row r="464" spans="1:37" s="29" customFormat="1" ht="31.5" x14ac:dyDescent="0.25">
      <c r="A464" s="113"/>
      <c r="B464" s="58" t="s">
        <v>1597</v>
      </c>
      <c r="C464" s="32">
        <v>0</v>
      </c>
      <c r="D464" s="32">
        <v>0</v>
      </c>
      <c r="E464" s="32">
        <v>0</v>
      </c>
      <c r="F464" s="32">
        <v>0</v>
      </c>
      <c r="G464" s="32">
        <v>0</v>
      </c>
      <c r="H464" s="32">
        <v>0</v>
      </c>
      <c r="I464" s="32">
        <v>0</v>
      </c>
      <c r="J464" s="32">
        <v>0</v>
      </c>
      <c r="K464" s="32">
        <v>0</v>
      </c>
      <c r="L464" s="32">
        <v>0</v>
      </c>
      <c r="M464" s="32">
        <v>0</v>
      </c>
      <c r="N464" s="32">
        <v>0</v>
      </c>
      <c r="O464" s="32">
        <v>0</v>
      </c>
      <c r="P464" s="32">
        <v>0</v>
      </c>
      <c r="Q464" s="32">
        <v>0</v>
      </c>
      <c r="R464" s="32">
        <v>10.057627099999999</v>
      </c>
      <c r="S464" s="32">
        <v>0</v>
      </c>
      <c r="T464" s="32">
        <v>0</v>
      </c>
      <c r="U464" s="32">
        <v>10.057627099999999</v>
      </c>
      <c r="V464" s="32">
        <v>0</v>
      </c>
      <c r="W464" s="57"/>
      <c r="X464" s="57"/>
      <c r="Y464" s="57"/>
      <c r="Z464" s="57"/>
      <c r="AA464" s="113">
        <v>0</v>
      </c>
      <c r="AB464" s="113">
        <v>0</v>
      </c>
      <c r="AC464" s="57">
        <v>0</v>
      </c>
      <c r="AD464" s="113">
        <v>0</v>
      </c>
      <c r="AE464" s="113">
        <v>0</v>
      </c>
      <c r="AF464" s="113">
        <v>0</v>
      </c>
      <c r="AG464" s="113">
        <v>0</v>
      </c>
      <c r="AH464" s="113">
        <v>0</v>
      </c>
      <c r="AI464" s="113">
        <v>0</v>
      </c>
      <c r="AJ464" s="113">
        <v>0</v>
      </c>
      <c r="AK464" s="57" t="s">
        <v>237</v>
      </c>
    </row>
    <row r="465" spans="1:37" s="29" customFormat="1" ht="31.5" x14ac:dyDescent="0.25">
      <c r="A465" s="113"/>
      <c r="B465" s="58" t="s">
        <v>1598</v>
      </c>
      <c r="C465" s="32">
        <v>0</v>
      </c>
      <c r="D465" s="32">
        <v>0</v>
      </c>
      <c r="E465" s="32">
        <v>0</v>
      </c>
      <c r="F465" s="32">
        <v>0</v>
      </c>
      <c r="G465" s="32">
        <v>0</v>
      </c>
      <c r="H465" s="32">
        <v>0.98009999999999997</v>
      </c>
      <c r="I465" s="32">
        <v>0</v>
      </c>
      <c r="J465" s="32">
        <v>0</v>
      </c>
      <c r="K465" s="32">
        <v>0.98009999999999997</v>
      </c>
      <c r="L465" s="32">
        <v>0</v>
      </c>
      <c r="M465" s="32">
        <v>0.98009999999999997</v>
      </c>
      <c r="N465" s="32">
        <v>0</v>
      </c>
      <c r="O465" s="32">
        <v>0</v>
      </c>
      <c r="P465" s="32">
        <v>0.98009999999999997</v>
      </c>
      <c r="Q465" s="32">
        <v>0</v>
      </c>
      <c r="R465" s="32">
        <v>0.83059322000000002</v>
      </c>
      <c r="S465" s="32">
        <v>0</v>
      </c>
      <c r="T465" s="32">
        <v>0</v>
      </c>
      <c r="U465" s="32">
        <v>0.83059322000000002</v>
      </c>
      <c r="V465" s="32">
        <v>0</v>
      </c>
      <c r="W465" s="57"/>
      <c r="X465" s="57"/>
      <c r="Y465" s="57"/>
      <c r="Z465" s="57"/>
      <c r="AA465" s="113">
        <v>0</v>
      </c>
      <c r="AB465" s="113">
        <v>0</v>
      </c>
      <c r="AC465" s="57">
        <v>0</v>
      </c>
      <c r="AD465" s="113">
        <v>0</v>
      </c>
      <c r="AE465" s="113">
        <v>0</v>
      </c>
      <c r="AF465" s="113">
        <v>0</v>
      </c>
      <c r="AG465" s="113">
        <v>0</v>
      </c>
      <c r="AH465" s="113">
        <v>0</v>
      </c>
      <c r="AI465" s="113">
        <v>0</v>
      </c>
      <c r="AJ465" s="113">
        <v>0</v>
      </c>
      <c r="AK465" s="57" t="s">
        <v>237</v>
      </c>
    </row>
    <row r="466" spans="1:37" s="29" customFormat="1" ht="31.5" x14ac:dyDescent="0.25">
      <c r="A466" s="113"/>
      <c r="B466" s="58" t="s">
        <v>1599</v>
      </c>
      <c r="C466" s="32">
        <v>0</v>
      </c>
      <c r="D466" s="32">
        <v>0</v>
      </c>
      <c r="E466" s="32">
        <v>0</v>
      </c>
      <c r="F466" s="32">
        <v>0</v>
      </c>
      <c r="G466" s="32">
        <v>0</v>
      </c>
      <c r="H466" s="32">
        <v>0.91849999999999998</v>
      </c>
      <c r="I466" s="32">
        <v>0</v>
      </c>
      <c r="J466" s="32">
        <v>0</v>
      </c>
      <c r="K466" s="32">
        <v>0.91849999999999998</v>
      </c>
      <c r="L466" s="32">
        <v>0</v>
      </c>
      <c r="M466" s="32">
        <v>0.91849999999999998</v>
      </c>
      <c r="N466" s="32">
        <v>0</v>
      </c>
      <c r="O466" s="32">
        <v>0</v>
      </c>
      <c r="P466" s="32">
        <v>0.91849999999999998</v>
      </c>
      <c r="Q466" s="32">
        <v>0</v>
      </c>
      <c r="R466" s="32">
        <v>0.77838982999999995</v>
      </c>
      <c r="S466" s="32">
        <v>0</v>
      </c>
      <c r="T466" s="32">
        <v>0</v>
      </c>
      <c r="U466" s="32">
        <v>0.77838982999999995</v>
      </c>
      <c r="V466" s="32">
        <v>0</v>
      </c>
      <c r="W466" s="57"/>
      <c r="X466" s="57"/>
      <c r="Y466" s="57"/>
      <c r="Z466" s="57"/>
      <c r="AA466" s="113">
        <v>0</v>
      </c>
      <c r="AB466" s="113">
        <v>0</v>
      </c>
      <c r="AC466" s="57">
        <v>0</v>
      </c>
      <c r="AD466" s="113">
        <v>0</v>
      </c>
      <c r="AE466" s="113">
        <v>0</v>
      </c>
      <c r="AF466" s="113">
        <v>0</v>
      </c>
      <c r="AG466" s="113">
        <v>0</v>
      </c>
      <c r="AH466" s="113">
        <v>0</v>
      </c>
      <c r="AI466" s="113">
        <v>0</v>
      </c>
      <c r="AJ466" s="113">
        <v>0</v>
      </c>
      <c r="AK466" s="57" t="s">
        <v>237</v>
      </c>
    </row>
    <row r="467" spans="1:37" s="29" customFormat="1" x14ac:dyDescent="0.25">
      <c r="A467" s="113"/>
      <c r="B467" s="58" t="s">
        <v>1600</v>
      </c>
      <c r="C467" s="32">
        <v>0</v>
      </c>
      <c r="D467" s="32">
        <v>0</v>
      </c>
      <c r="E467" s="32">
        <v>0</v>
      </c>
      <c r="F467" s="32">
        <v>0</v>
      </c>
      <c r="G467" s="32">
        <v>0</v>
      </c>
      <c r="H467" s="32">
        <v>2.5369999999999999</v>
      </c>
      <c r="I467" s="32">
        <v>0</v>
      </c>
      <c r="J467" s="32">
        <v>0</v>
      </c>
      <c r="K467" s="32">
        <v>2.5369999999999999</v>
      </c>
      <c r="L467" s="32">
        <v>0</v>
      </c>
      <c r="M467" s="32">
        <v>2.5369999999999999</v>
      </c>
      <c r="N467" s="32">
        <v>0</v>
      </c>
      <c r="O467" s="32">
        <v>0</v>
      </c>
      <c r="P467" s="32">
        <v>2.5369999999999999</v>
      </c>
      <c r="Q467" s="32">
        <v>0</v>
      </c>
      <c r="R467" s="32">
        <v>2.15</v>
      </c>
      <c r="S467" s="32">
        <v>0</v>
      </c>
      <c r="T467" s="32">
        <v>0</v>
      </c>
      <c r="U467" s="32">
        <v>2.15</v>
      </c>
      <c r="V467" s="32">
        <v>0</v>
      </c>
      <c r="W467" s="57"/>
      <c r="X467" s="57"/>
      <c r="Y467" s="57"/>
      <c r="Z467" s="57"/>
      <c r="AA467" s="113">
        <v>0</v>
      </c>
      <c r="AB467" s="113">
        <v>0</v>
      </c>
      <c r="AC467" s="57">
        <v>0</v>
      </c>
      <c r="AD467" s="113">
        <v>0</v>
      </c>
      <c r="AE467" s="113">
        <v>0</v>
      </c>
      <c r="AF467" s="113">
        <v>0</v>
      </c>
      <c r="AG467" s="113">
        <v>0</v>
      </c>
      <c r="AH467" s="113">
        <v>0</v>
      </c>
      <c r="AI467" s="113">
        <v>0</v>
      </c>
      <c r="AJ467" s="113">
        <v>0</v>
      </c>
      <c r="AK467" s="57" t="s">
        <v>237</v>
      </c>
    </row>
    <row r="468" spans="1:37" s="29" customFormat="1" ht="31.5" x14ac:dyDescent="0.25">
      <c r="A468" s="113"/>
      <c r="B468" s="58" t="s">
        <v>1601</v>
      </c>
      <c r="C468" s="32">
        <v>0.67209932790000004</v>
      </c>
      <c r="D468" s="32">
        <v>0</v>
      </c>
      <c r="E468" s="32">
        <v>0</v>
      </c>
      <c r="F468" s="32">
        <v>0.67209932790000004</v>
      </c>
      <c r="G468" s="32">
        <v>0</v>
      </c>
      <c r="H468" s="32">
        <v>0.67209932790000004</v>
      </c>
      <c r="I468" s="32">
        <v>0</v>
      </c>
      <c r="J468" s="32">
        <v>0</v>
      </c>
      <c r="K468" s="32">
        <v>0.67209932790000004</v>
      </c>
      <c r="L468" s="32">
        <v>0</v>
      </c>
      <c r="M468" s="32">
        <v>0</v>
      </c>
      <c r="N468" s="32">
        <v>0</v>
      </c>
      <c r="O468" s="32">
        <v>0</v>
      </c>
      <c r="P468" s="32">
        <v>0</v>
      </c>
      <c r="Q468" s="32">
        <v>0</v>
      </c>
      <c r="R468" s="32">
        <v>0</v>
      </c>
      <c r="S468" s="32">
        <v>0</v>
      </c>
      <c r="T468" s="32">
        <v>0</v>
      </c>
      <c r="U468" s="32">
        <v>0</v>
      </c>
      <c r="V468" s="32">
        <v>0</v>
      </c>
      <c r="W468" s="57"/>
      <c r="X468" s="57"/>
      <c r="Y468" s="57"/>
      <c r="Z468" s="57"/>
      <c r="AA468" s="113">
        <v>0</v>
      </c>
      <c r="AB468" s="113">
        <v>0</v>
      </c>
      <c r="AC468" s="57">
        <v>0</v>
      </c>
      <c r="AD468" s="113">
        <v>0</v>
      </c>
      <c r="AE468" s="113">
        <v>0</v>
      </c>
      <c r="AF468" s="113">
        <v>0</v>
      </c>
      <c r="AG468" s="113">
        <v>0</v>
      </c>
      <c r="AH468" s="113">
        <v>0</v>
      </c>
      <c r="AI468" s="113">
        <v>0</v>
      </c>
      <c r="AJ468" s="113">
        <v>0</v>
      </c>
      <c r="AK468" s="57" t="s">
        <v>237</v>
      </c>
    </row>
    <row r="469" spans="1:37" s="29" customFormat="1" x14ac:dyDescent="0.25">
      <c r="A469" s="113"/>
      <c r="B469" s="58" t="s">
        <v>1602</v>
      </c>
      <c r="C469" s="32">
        <v>0.26860446000000004</v>
      </c>
      <c r="D469" s="32">
        <v>0</v>
      </c>
      <c r="E469" s="32">
        <v>0</v>
      </c>
      <c r="F469" s="32">
        <v>0.26860446000000004</v>
      </c>
      <c r="G469" s="32">
        <v>0</v>
      </c>
      <c r="H469" s="32">
        <v>0.26860446000000004</v>
      </c>
      <c r="I469" s="32">
        <v>0</v>
      </c>
      <c r="J469" s="32">
        <v>0</v>
      </c>
      <c r="K469" s="32">
        <v>0.26860446000000004</v>
      </c>
      <c r="L469" s="32">
        <v>0</v>
      </c>
      <c r="M469" s="32">
        <v>0</v>
      </c>
      <c r="N469" s="32">
        <v>0</v>
      </c>
      <c r="O469" s="32">
        <v>0</v>
      </c>
      <c r="P469" s="32">
        <v>0</v>
      </c>
      <c r="Q469" s="32">
        <v>0</v>
      </c>
      <c r="R469" s="32">
        <v>0</v>
      </c>
      <c r="S469" s="32">
        <v>0</v>
      </c>
      <c r="T469" s="32">
        <v>0</v>
      </c>
      <c r="U469" s="32">
        <v>0</v>
      </c>
      <c r="V469" s="32">
        <v>0</v>
      </c>
      <c r="W469" s="57"/>
      <c r="X469" s="57"/>
      <c r="Y469" s="57"/>
      <c r="Z469" s="57"/>
      <c r="AA469" s="113">
        <v>0</v>
      </c>
      <c r="AB469" s="113">
        <v>0</v>
      </c>
      <c r="AC469" s="57">
        <v>0</v>
      </c>
      <c r="AD469" s="113">
        <v>0</v>
      </c>
      <c r="AE469" s="113">
        <v>0</v>
      </c>
      <c r="AF469" s="113">
        <v>0</v>
      </c>
      <c r="AG469" s="113">
        <v>0</v>
      </c>
      <c r="AH469" s="113">
        <v>0</v>
      </c>
      <c r="AI469" s="113">
        <v>0</v>
      </c>
      <c r="AJ469" s="113">
        <v>0</v>
      </c>
      <c r="AK469" s="57" t="s">
        <v>237</v>
      </c>
    </row>
    <row r="470" spans="1:37" s="29" customFormat="1" x14ac:dyDescent="0.25">
      <c r="A470" s="113"/>
      <c r="B470" s="58" t="s">
        <v>384</v>
      </c>
      <c r="C470" s="32">
        <v>0.34666465333500002</v>
      </c>
      <c r="D470" s="32">
        <v>0</v>
      </c>
      <c r="E470" s="32">
        <v>0</v>
      </c>
      <c r="F470" s="32">
        <v>0.34666465333500002</v>
      </c>
      <c r="G470" s="32">
        <v>0</v>
      </c>
      <c r="H470" s="32">
        <v>0</v>
      </c>
      <c r="I470" s="32">
        <v>0</v>
      </c>
      <c r="J470" s="32">
        <v>0</v>
      </c>
      <c r="K470" s="32">
        <v>0</v>
      </c>
      <c r="L470" s="32">
        <v>0</v>
      </c>
      <c r="M470" s="32">
        <v>-0.34666465333500002</v>
      </c>
      <c r="N470" s="32">
        <v>0</v>
      </c>
      <c r="O470" s="32">
        <v>0</v>
      </c>
      <c r="P470" s="32">
        <v>-0.34666465333500002</v>
      </c>
      <c r="Q470" s="32">
        <v>0</v>
      </c>
      <c r="R470" s="32">
        <v>0</v>
      </c>
      <c r="S470" s="32">
        <v>0</v>
      </c>
      <c r="T470" s="32">
        <v>0</v>
      </c>
      <c r="U470" s="32">
        <v>0</v>
      </c>
      <c r="V470" s="32">
        <v>0</v>
      </c>
      <c r="W470" s="57"/>
      <c r="X470" s="57"/>
      <c r="Y470" s="57"/>
      <c r="Z470" s="57"/>
      <c r="AA470" s="113">
        <v>0</v>
      </c>
      <c r="AB470" s="113">
        <v>0</v>
      </c>
      <c r="AC470" s="57">
        <v>0</v>
      </c>
      <c r="AD470" s="113">
        <v>0</v>
      </c>
      <c r="AE470" s="113">
        <v>0</v>
      </c>
      <c r="AF470" s="113">
        <v>0</v>
      </c>
      <c r="AG470" s="113">
        <v>0</v>
      </c>
      <c r="AH470" s="113">
        <v>0</v>
      </c>
      <c r="AI470" s="113">
        <v>0</v>
      </c>
      <c r="AJ470" s="113">
        <v>0</v>
      </c>
      <c r="AK470" s="57" t="s">
        <v>237</v>
      </c>
    </row>
    <row r="471" spans="1:37" s="29" customFormat="1" x14ac:dyDescent="0.25">
      <c r="A471" s="113"/>
      <c r="B471" s="58" t="s">
        <v>1603</v>
      </c>
      <c r="C471" s="32">
        <v>0.10457966542023001</v>
      </c>
      <c r="D471" s="32">
        <v>0</v>
      </c>
      <c r="E471" s="32">
        <v>0</v>
      </c>
      <c r="F471" s="32">
        <v>0.10457966542023001</v>
      </c>
      <c r="G471" s="32">
        <v>0</v>
      </c>
      <c r="H471" s="32">
        <v>0</v>
      </c>
      <c r="I471" s="32">
        <v>0</v>
      </c>
      <c r="J471" s="32">
        <v>0</v>
      </c>
      <c r="K471" s="32">
        <v>0</v>
      </c>
      <c r="L471" s="32">
        <v>0</v>
      </c>
      <c r="M471" s="32">
        <v>-0.10457966542023001</v>
      </c>
      <c r="N471" s="32">
        <v>0</v>
      </c>
      <c r="O471" s="32">
        <v>0</v>
      </c>
      <c r="P471" s="32">
        <v>-0.10457966542023001</v>
      </c>
      <c r="Q471" s="32">
        <v>0</v>
      </c>
      <c r="R471" s="32">
        <v>0</v>
      </c>
      <c r="S471" s="32">
        <v>0</v>
      </c>
      <c r="T471" s="32">
        <v>0</v>
      </c>
      <c r="U471" s="32">
        <v>0</v>
      </c>
      <c r="V471" s="32">
        <v>0</v>
      </c>
      <c r="W471" s="57"/>
      <c r="X471" s="57"/>
      <c r="Y471" s="57"/>
      <c r="Z471" s="57"/>
      <c r="AA471" s="113">
        <v>0</v>
      </c>
      <c r="AB471" s="113">
        <v>0</v>
      </c>
      <c r="AC471" s="57">
        <v>0</v>
      </c>
      <c r="AD471" s="113">
        <v>0</v>
      </c>
      <c r="AE471" s="113">
        <v>0</v>
      </c>
      <c r="AF471" s="113">
        <v>0</v>
      </c>
      <c r="AG471" s="113">
        <v>0</v>
      </c>
      <c r="AH471" s="113">
        <v>0</v>
      </c>
      <c r="AI471" s="113">
        <v>0</v>
      </c>
      <c r="AJ471" s="113">
        <v>0</v>
      </c>
      <c r="AK471" s="57" t="s">
        <v>237</v>
      </c>
    </row>
    <row r="472" spans="1:37" s="29" customFormat="1" ht="31.5" x14ac:dyDescent="0.25">
      <c r="A472" s="113"/>
      <c r="B472" s="58" t="s">
        <v>1604</v>
      </c>
      <c r="C472" s="32">
        <v>0.13410556589430003</v>
      </c>
      <c r="D472" s="32">
        <v>0</v>
      </c>
      <c r="E472" s="32">
        <v>0</v>
      </c>
      <c r="F472" s="32">
        <v>0.13410556589430003</v>
      </c>
      <c r="G472" s="32">
        <v>0</v>
      </c>
      <c r="H472" s="32">
        <v>0.13410556589430003</v>
      </c>
      <c r="I472" s="32">
        <v>0</v>
      </c>
      <c r="J472" s="32">
        <v>0</v>
      </c>
      <c r="K472" s="32">
        <v>0.13410556589430003</v>
      </c>
      <c r="L472" s="32">
        <v>0</v>
      </c>
      <c r="M472" s="32">
        <v>0</v>
      </c>
      <c r="N472" s="32">
        <v>0</v>
      </c>
      <c r="O472" s="32">
        <v>0</v>
      </c>
      <c r="P472" s="32">
        <v>0</v>
      </c>
      <c r="Q472" s="32">
        <v>0</v>
      </c>
      <c r="R472" s="32">
        <v>0</v>
      </c>
      <c r="S472" s="32">
        <v>0</v>
      </c>
      <c r="T472" s="32">
        <v>0</v>
      </c>
      <c r="U472" s="32">
        <v>0</v>
      </c>
      <c r="V472" s="32">
        <v>0</v>
      </c>
      <c r="W472" s="57"/>
      <c r="X472" s="57"/>
      <c r="Y472" s="57"/>
      <c r="Z472" s="57"/>
      <c r="AA472" s="113">
        <v>0</v>
      </c>
      <c r="AB472" s="113">
        <v>0</v>
      </c>
      <c r="AC472" s="57">
        <v>0</v>
      </c>
      <c r="AD472" s="113">
        <v>0</v>
      </c>
      <c r="AE472" s="113">
        <v>0</v>
      </c>
      <c r="AF472" s="113">
        <v>0</v>
      </c>
      <c r="AG472" s="113">
        <v>0</v>
      </c>
      <c r="AH472" s="113">
        <v>0</v>
      </c>
      <c r="AI472" s="113">
        <v>0</v>
      </c>
      <c r="AJ472" s="113">
        <v>0</v>
      </c>
      <c r="AK472" s="57" t="s">
        <v>237</v>
      </c>
    </row>
    <row r="473" spans="1:37" s="29" customFormat="1" ht="47.25" x14ac:dyDescent="0.25">
      <c r="A473" s="113"/>
      <c r="B473" s="58" t="s">
        <v>1605</v>
      </c>
      <c r="C473" s="32">
        <v>2.8709371290600001</v>
      </c>
      <c r="D473" s="32">
        <v>0</v>
      </c>
      <c r="E473" s="32">
        <v>0</v>
      </c>
      <c r="F473" s="32">
        <v>2.8709371290600001</v>
      </c>
      <c r="G473" s="32">
        <v>0</v>
      </c>
      <c r="H473" s="32">
        <v>2.8709371290600001</v>
      </c>
      <c r="I473" s="32">
        <v>0</v>
      </c>
      <c r="J473" s="32">
        <v>0</v>
      </c>
      <c r="K473" s="32">
        <v>2.8709371290600001</v>
      </c>
      <c r="L473" s="32">
        <v>0</v>
      </c>
      <c r="M473" s="32">
        <v>0</v>
      </c>
      <c r="N473" s="32">
        <v>0</v>
      </c>
      <c r="O473" s="32">
        <v>0</v>
      </c>
      <c r="P473" s="32">
        <v>0</v>
      </c>
      <c r="Q473" s="32">
        <v>0</v>
      </c>
      <c r="R473" s="32">
        <v>0</v>
      </c>
      <c r="S473" s="32">
        <v>0</v>
      </c>
      <c r="T473" s="32">
        <v>0</v>
      </c>
      <c r="U473" s="32">
        <v>0</v>
      </c>
      <c r="V473" s="32">
        <v>0</v>
      </c>
      <c r="W473" s="57"/>
      <c r="X473" s="57"/>
      <c r="Y473" s="57"/>
      <c r="Z473" s="57"/>
      <c r="AA473" s="113">
        <v>0</v>
      </c>
      <c r="AB473" s="113">
        <v>0</v>
      </c>
      <c r="AC473" s="57">
        <v>0</v>
      </c>
      <c r="AD473" s="113">
        <v>0</v>
      </c>
      <c r="AE473" s="113">
        <v>0</v>
      </c>
      <c r="AF473" s="113">
        <v>0</v>
      </c>
      <c r="AG473" s="113">
        <v>0</v>
      </c>
      <c r="AH473" s="113">
        <v>0</v>
      </c>
      <c r="AI473" s="113">
        <v>0</v>
      </c>
      <c r="AJ473" s="113">
        <v>0</v>
      </c>
      <c r="AK473" s="57" t="s">
        <v>237</v>
      </c>
    </row>
    <row r="474" spans="1:37" s="29" customFormat="1" ht="31.5" x14ac:dyDescent="0.25">
      <c r="A474" s="113"/>
      <c r="B474" s="58" t="s">
        <v>1606</v>
      </c>
      <c r="C474" s="32">
        <v>0.12893387106599999</v>
      </c>
      <c r="D474" s="32">
        <v>0</v>
      </c>
      <c r="E474" s="32">
        <v>0</v>
      </c>
      <c r="F474" s="32">
        <v>0.12893387106599999</v>
      </c>
      <c r="G474" s="32">
        <v>0</v>
      </c>
      <c r="H474" s="32">
        <v>0</v>
      </c>
      <c r="I474" s="32">
        <v>0</v>
      </c>
      <c r="J474" s="32">
        <v>0</v>
      </c>
      <c r="K474" s="32">
        <v>0</v>
      </c>
      <c r="L474" s="32">
        <v>0</v>
      </c>
      <c r="M474" s="32">
        <v>-0.12893387106599999</v>
      </c>
      <c r="N474" s="32">
        <v>0</v>
      </c>
      <c r="O474" s="32">
        <v>0</v>
      </c>
      <c r="P474" s="32">
        <v>-0.12893387106599999</v>
      </c>
      <c r="Q474" s="32">
        <v>0</v>
      </c>
      <c r="R474" s="32">
        <v>0</v>
      </c>
      <c r="S474" s="32">
        <v>0</v>
      </c>
      <c r="T474" s="32">
        <v>0</v>
      </c>
      <c r="U474" s="32">
        <v>0</v>
      </c>
      <c r="V474" s="32">
        <v>0</v>
      </c>
      <c r="W474" s="57"/>
      <c r="X474" s="57"/>
      <c r="Y474" s="57"/>
      <c r="Z474" s="57"/>
      <c r="AA474" s="113">
        <v>0</v>
      </c>
      <c r="AB474" s="113">
        <v>0</v>
      </c>
      <c r="AC474" s="57">
        <v>0</v>
      </c>
      <c r="AD474" s="113">
        <v>0</v>
      </c>
      <c r="AE474" s="113">
        <v>0</v>
      </c>
      <c r="AF474" s="113">
        <v>0</v>
      </c>
      <c r="AG474" s="113">
        <v>0</v>
      </c>
      <c r="AH474" s="113">
        <v>0</v>
      </c>
      <c r="AI474" s="113">
        <v>0</v>
      </c>
      <c r="AJ474" s="113">
        <v>0</v>
      </c>
      <c r="AK474" s="57" t="s">
        <v>237</v>
      </c>
    </row>
    <row r="475" spans="1:37" s="29" customFormat="1" x14ac:dyDescent="0.25">
      <c r="A475" s="113"/>
      <c r="B475" s="58" t="s">
        <v>1607</v>
      </c>
      <c r="C475" s="32">
        <v>0</v>
      </c>
      <c r="D475" s="32">
        <v>0</v>
      </c>
      <c r="E475" s="32">
        <v>0</v>
      </c>
      <c r="F475" s="32">
        <v>0</v>
      </c>
      <c r="G475" s="32">
        <v>0</v>
      </c>
      <c r="H475" s="32">
        <v>0.640629</v>
      </c>
      <c r="I475" s="32">
        <v>0</v>
      </c>
      <c r="J475" s="32">
        <v>0</v>
      </c>
      <c r="K475" s="32">
        <v>0.640629</v>
      </c>
      <c r="L475" s="32">
        <v>0</v>
      </c>
      <c r="M475" s="32">
        <v>0.640629</v>
      </c>
      <c r="N475" s="32">
        <v>0</v>
      </c>
      <c r="O475" s="32">
        <v>0</v>
      </c>
      <c r="P475" s="32">
        <v>0.640629</v>
      </c>
      <c r="Q475" s="32">
        <v>0</v>
      </c>
      <c r="R475" s="32">
        <v>0.54290592999999998</v>
      </c>
      <c r="S475" s="32">
        <v>0</v>
      </c>
      <c r="T475" s="32">
        <v>0</v>
      </c>
      <c r="U475" s="32">
        <v>0.54290592999999998</v>
      </c>
      <c r="V475" s="32">
        <v>0</v>
      </c>
      <c r="W475" s="57"/>
      <c r="X475" s="57"/>
      <c r="Y475" s="57"/>
      <c r="Z475" s="57"/>
      <c r="AA475" s="113">
        <v>0</v>
      </c>
      <c r="AB475" s="113">
        <v>0</v>
      </c>
      <c r="AC475" s="57">
        <v>0</v>
      </c>
      <c r="AD475" s="113">
        <v>0</v>
      </c>
      <c r="AE475" s="113">
        <v>0</v>
      </c>
      <c r="AF475" s="113">
        <v>0</v>
      </c>
      <c r="AG475" s="113">
        <v>0</v>
      </c>
      <c r="AH475" s="113">
        <v>0</v>
      </c>
      <c r="AI475" s="113">
        <v>0</v>
      </c>
      <c r="AJ475" s="113">
        <v>0</v>
      </c>
      <c r="AK475" s="57" t="s">
        <v>237</v>
      </c>
    </row>
    <row r="476" spans="1:37" s="29" customFormat="1" ht="31.5" x14ac:dyDescent="0.25">
      <c r="A476" s="113"/>
      <c r="B476" s="58" t="s">
        <v>1608</v>
      </c>
      <c r="C476" s="32">
        <v>7.5091275900000003</v>
      </c>
      <c r="D476" s="32">
        <v>0</v>
      </c>
      <c r="E476" s="32">
        <v>0</v>
      </c>
      <c r="F476" s="32">
        <v>7.5091275900000003</v>
      </c>
      <c r="G476" s="32">
        <v>0</v>
      </c>
      <c r="H476" s="32">
        <v>0</v>
      </c>
      <c r="I476" s="32">
        <v>0</v>
      </c>
      <c r="J476" s="32">
        <v>0</v>
      </c>
      <c r="K476" s="32">
        <v>0</v>
      </c>
      <c r="L476" s="32">
        <v>0</v>
      </c>
      <c r="M476" s="32">
        <v>-7.5091275900000003</v>
      </c>
      <c r="N476" s="32">
        <v>0</v>
      </c>
      <c r="O476" s="32">
        <v>0</v>
      </c>
      <c r="P476" s="32">
        <v>-7.5091275900000003</v>
      </c>
      <c r="Q476" s="32">
        <v>0</v>
      </c>
      <c r="R476" s="32">
        <v>0</v>
      </c>
      <c r="S476" s="32">
        <v>0</v>
      </c>
      <c r="T476" s="32">
        <v>0</v>
      </c>
      <c r="U476" s="32">
        <v>0</v>
      </c>
      <c r="V476" s="32">
        <v>0</v>
      </c>
      <c r="W476" s="57"/>
      <c r="X476" s="57"/>
      <c r="Y476" s="57"/>
      <c r="Z476" s="57"/>
      <c r="AA476" s="113">
        <v>0</v>
      </c>
      <c r="AB476" s="113">
        <v>0</v>
      </c>
      <c r="AC476" s="57">
        <v>0</v>
      </c>
      <c r="AD476" s="113">
        <v>0</v>
      </c>
      <c r="AE476" s="113">
        <v>0</v>
      </c>
      <c r="AF476" s="113">
        <v>0</v>
      </c>
      <c r="AG476" s="113">
        <v>0</v>
      </c>
      <c r="AH476" s="113">
        <v>0</v>
      </c>
      <c r="AI476" s="113">
        <v>0</v>
      </c>
      <c r="AJ476" s="113">
        <v>0</v>
      </c>
      <c r="AK476" s="57" t="s">
        <v>237</v>
      </c>
    </row>
    <row r="477" spans="1:37" s="29" customFormat="1" ht="31.5" x14ac:dyDescent="0.25">
      <c r="A477" s="113"/>
      <c r="B477" s="58" t="s">
        <v>1609</v>
      </c>
      <c r="C477" s="32">
        <v>4.3139956859999995E-2</v>
      </c>
      <c r="D477" s="32">
        <v>0</v>
      </c>
      <c r="E477" s="32">
        <v>0</v>
      </c>
      <c r="F477" s="32">
        <v>4.3139956859999995E-2</v>
      </c>
      <c r="G477" s="32">
        <v>0</v>
      </c>
      <c r="H477" s="32">
        <v>0</v>
      </c>
      <c r="I477" s="32">
        <v>0</v>
      </c>
      <c r="J477" s="32">
        <v>0</v>
      </c>
      <c r="K477" s="32">
        <v>0</v>
      </c>
      <c r="L477" s="32">
        <v>0</v>
      </c>
      <c r="M477" s="32">
        <v>-4.3139956859999995E-2</v>
      </c>
      <c r="N477" s="32">
        <v>0</v>
      </c>
      <c r="O477" s="32">
        <v>0</v>
      </c>
      <c r="P477" s="32">
        <v>-4.3139956859999995E-2</v>
      </c>
      <c r="Q477" s="32">
        <v>0</v>
      </c>
      <c r="R477" s="32">
        <v>0</v>
      </c>
      <c r="S477" s="32">
        <v>0</v>
      </c>
      <c r="T477" s="32">
        <v>0</v>
      </c>
      <c r="U477" s="32">
        <v>0</v>
      </c>
      <c r="V477" s="32">
        <v>0</v>
      </c>
      <c r="W477" s="57"/>
      <c r="X477" s="57"/>
      <c r="Y477" s="57"/>
      <c r="Z477" s="57"/>
      <c r="AA477" s="113">
        <v>0</v>
      </c>
      <c r="AB477" s="113">
        <v>0</v>
      </c>
      <c r="AC477" s="57">
        <v>0</v>
      </c>
      <c r="AD477" s="113">
        <v>0</v>
      </c>
      <c r="AE477" s="113">
        <v>0</v>
      </c>
      <c r="AF477" s="113">
        <v>0</v>
      </c>
      <c r="AG477" s="113">
        <v>0</v>
      </c>
      <c r="AH477" s="113">
        <v>0</v>
      </c>
      <c r="AI477" s="113">
        <v>0</v>
      </c>
      <c r="AJ477" s="113">
        <v>0</v>
      </c>
      <c r="AK477" s="57" t="s">
        <v>237</v>
      </c>
    </row>
    <row r="478" spans="1:37" s="29" customFormat="1" ht="47.25" x14ac:dyDescent="0.25">
      <c r="A478" s="113"/>
      <c r="B478" s="58" t="s">
        <v>1610</v>
      </c>
      <c r="C478" s="32">
        <v>0.882999117</v>
      </c>
      <c r="D478" s="32">
        <v>0</v>
      </c>
      <c r="E478" s="32">
        <v>0</v>
      </c>
      <c r="F478" s="32">
        <v>0.882999117</v>
      </c>
      <c r="G478" s="32">
        <v>0</v>
      </c>
      <c r="H478" s="32">
        <v>0</v>
      </c>
      <c r="I478" s="32">
        <v>0</v>
      </c>
      <c r="J478" s="32">
        <v>0</v>
      </c>
      <c r="K478" s="32">
        <v>0</v>
      </c>
      <c r="L478" s="32">
        <v>0</v>
      </c>
      <c r="M478" s="32">
        <v>-0.882999117</v>
      </c>
      <c r="N478" s="32">
        <v>0</v>
      </c>
      <c r="O478" s="32">
        <v>0</v>
      </c>
      <c r="P478" s="32">
        <v>-0.882999117</v>
      </c>
      <c r="Q478" s="32">
        <v>0</v>
      </c>
      <c r="R478" s="32">
        <v>0</v>
      </c>
      <c r="S478" s="32">
        <v>0</v>
      </c>
      <c r="T478" s="32">
        <v>0</v>
      </c>
      <c r="U478" s="32">
        <v>0</v>
      </c>
      <c r="V478" s="32">
        <v>0</v>
      </c>
      <c r="W478" s="57"/>
      <c r="X478" s="57"/>
      <c r="Y478" s="57"/>
      <c r="Z478" s="57"/>
      <c r="AA478" s="113">
        <v>0</v>
      </c>
      <c r="AB478" s="113">
        <v>0</v>
      </c>
      <c r="AC478" s="57">
        <v>0</v>
      </c>
      <c r="AD478" s="113">
        <v>0</v>
      </c>
      <c r="AE478" s="113">
        <v>0</v>
      </c>
      <c r="AF478" s="113">
        <v>0</v>
      </c>
      <c r="AG478" s="113">
        <v>0</v>
      </c>
      <c r="AH478" s="113">
        <v>0</v>
      </c>
      <c r="AI478" s="113">
        <v>0</v>
      </c>
      <c r="AJ478" s="113">
        <v>0</v>
      </c>
      <c r="AK478" s="57" t="s">
        <v>237</v>
      </c>
    </row>
    <row r="479" spans="1:37" s="29" customFormat="1" x14ac:dyDescent="0.25">
      <c r="A479" s="113"/>
      <c r="B479" s="58" t="s">
        <v>274</v>
      </c>
      <c r="C479" s="32">
        <v>0.36499963499999999</v>
      </c>
      <c r="D479" s="32">
        <v>0</v>
      </c>
      <c r="E479" s="32">
        <v>0</v>
      </c>
      <c r="F479" s="32">
        <v>0.36499963499999999</v>
      </c>
      <c r="G479" s="32">
        <v>0</v>
      </c>
      <c r="H479" s="32">
        <v>0</v>
      </c>
      <c r="I479" s="32">
        <v>0</v>
      </c>
      <c r="J479" s="32">
        <v>0</v>
      </c>
      <c r="K479" s="32">
        <v>0</v>
      </c>
      <c r="L479" s="32">
        <v>0</v>
      </c>
      <c r="M479" s="32">
        <v>-0.36499963499999999</v>
      </c>
      <c r="N479" s="32">
        <v>0</v>
      </c>
      <c r="O479" s="32">
        <v>0</v>
      </c>
      <c r="P479" s="32">
        <v>-0.36499963499999999</v>
      </c>
      <c r="Q479" s="32">
        <v>0</v>
      </c>
      <c r="R479" s="32">
        <v>0</v>
      </c>
      <c r="S479" s="32">
        <v>0</v>
      </c>
      <c r="T479" s="32">
        <v>0</v>
      </c>
      <c r="U479" s="32">
        <v>0</v>
      </c>
      <c r="V479" s="32">
        <v>0</v>
      </c>
      <c r="W479" s="57"/>
      <c r="X479" s="57"/>
      <c r="Y479" s="57"/>
      <c r="Z479" s="57"/>
      <c r="AA479" s="113">
        <v>0</v>
      </c>
      <c r="AB479" s="113">
        <v>0</v>
      </c>
      <c r="AC479" s="57">
        <v>0</v>
      </c>
      <c r="AD479" s="113">
        <v>0</v>
      </c>
      <c r="AE479" s="113">
        <v>0</v>
      </c>
      <c r="AF479" s="113">
        <v>0</v>
      </c>
      <c r="AG479" s="113">
        <v>0</v>
      </c>
      <c r="AH479" s="113">
        <v>0</v>
      </c>
      <c r="AI479" s="113">
        <v>0</v>
      </c>
      <c r="AJ479" s="113">
        <v>0</v>
      </c>
      <c r="AK479" s="57" t="s">
        <v>237</v>
      </c>
    </row>
    <row r="480" spans="1:37" s="29" customFormat="1" x14ac:dyDescent="0.25">
      <c r="A480" s="113"/>
      <c r="B480" s="58" t="s">
        <v>1611</v>
      </c>
      <c r="C480" s="32">
        <v>0.34999965</v>
      </c>
      <c r="D480" s="32">
        <v>0</v>
      </c>
      <c r="E480" s="32">
        <v>0</v>
      </c>
      <c r="F480" s="32">
        <v>0.34999965</v>
      </c>
      <c r="G480" s="32">
        <v>0</v>
      </c>
      <c r="H480" s="32">
        <v>0</v>
      </c>
      <c r="I480" s="32">
        <v>0</v>
      </c>
      <c r="J480" s="32">
        <v>0</v>
      </c>
      <c r="K480" s="32">
        <v>0</v>
      </c>
      <c r="L480" s="32">
        <v>0</v>
      </c>
      <c r="M480" s="32">
        <v>-0.34999965</v>
      </c>
      <c r="N480" s="32">
        <v>0</v>
      </c>
      <c r="O480" s="32">
        <v>0</v>
      </c>
      <c r="P480" s="32">
        <v>-0.34999965</v>
      </c>
      <c r="Q480" s="32">
        <v>0</v>
      </c>
      <c r="R480" s="32">
        <v>0</v>
      </c>
      <c r="S480" s="32">
        <v>0</v>
      </c>
      <c r="T480" s="32">
        <v>0</v>
      </c>
      <c r="U480" s="32">
        <v>0</v>
      </c>
      <c r="V480" s="32">
        <v>0</v>
      </c>
      <c r="W480" s="57"/>
      <c r="X480" s="57"/>
      <c r="Y480" s="57"/>
      <c r="Z480" s="57"/>
      <c r="AA480" s="113">
        <v>0</v>
      </c>
      <c r="AB480" s="113">
        <v>0</v>
      </c>
      <c r="AC480" s="57">
        <v>0</v>
      </c>
      <c r="AD480" s="113">
        <v>0</v>
      </c>
      <c r="AE480" s="113">
        <v>0</v>
      </c>
      <c r="AF480" s="113">
        <v>0</v>
      </c>
      <c r="AG480" s="113">
        <v>0</v>
      </c>
      <c r="AH480" s="113">
        <v>0</v>
      </c>
      <c r="AI480" s="113">
        <v>0</v>
      </c>
      <c r="AJ480" s="113">
        <v>0</v>
      </c>
      <c r="AK480" s="57" t="s">
        <v>237</v>
      </c>
    </row>
    <row r="481" spans="1:37" s="29" customFormat="1" x14ac:dyDescent="0.25">
      <c r="A481" s="113"/>
      <c r="B481" s="58" t="s">
        <v>1612</v>
      </c>
      <c r="C481" s="32">
        <v>0.47365152634800001</v>
      </c>
      <c r="D481" s="32">
        <v>0</v>
      </c>
      <c r="E481" s="32">
        <v>0</v>
      </c>
      <c r="F481" s="32">
        <v>0.47365152634800001</v>
      </c>
      <c r="G481" s="32">
        <v>0</v>
      </c>
      <c r="H481" s="32">
        <v>0.47365152634800001</v>
      </c>
      <c r="I481" s="32">
        <v>0</v>
      </c>
      <c r="J481" s="32">
        <v>0</v>
      </c>
      <c r="K481" s="32">
        <v>0.47365152634800001</v>
      </c>
      <c r="L481" s="32">
        <v>0</v>
      </c>
      <c r="M481" s="32">
        <v>0</v>
      </c>
      <c r="N481" s="32">
        <v>0</v>
      </c>
      <c r="O481" s="32">
        <v>0</v>
      </c>
      <c r="P481" s="32">
        <v>0</v>
      </c>
      <c r="Q481" s="32">
        <v>0</v>
      </c>
      <c r="R481" s="32">
        <v>0</v>
      </c>
      <c r="S481" s="32">
        <v>0</v>
      </c>
      <c r="T481" s="32">
        <v>0</v>
      </c>
      <c r="U481" s="32">
        <v>0</v>
      </c>
      <c r="V481" s="32">
        <v>0</v>
      </c>
      <c r="W481" s="57"/>
      <c r="X481" s="57"/>
      <c r="Y481" s="57"/>
      <c r="Z481" s="57"/>
      <c r="AA481" s="113">
        <v>0</v>
      </c>
      <c r="AB481" s="113">
        <v>0</v>
      </c>
      <c r="AC481" s="57">
        <v>0</v>
      </c>
      <c r="AD481" s="113">
        <v>0</v>
      </c>
      <c r="AE481" s="113">
        <v>0</v>
      </c>
      <c r="AF481" s="113">
        <v>0</v>
      </c>
      <c r="AG481" s="113">
        <v>0</v>
      </c>
      <c r="AH481" s="113">
        <v>0</v>
      </c>
      <c r="AI481" s="113">
        <v>0</v>
      </c>
      <c r="AJ481" s="113">
        <v>0</v>
      </c>
      <c r="AK481" s="57" t="s">
        <v>237</v>
      </c>
    </row>
    <row r="482" spans="1:37" s="29" customFormat="1" x14ac:dyDescent="0.25">
      <c r="A482" s="113"/>
      <c r="B482" s="58" t="s">
        <v>1613</v>
      </c>
      <c r="C482" s="32">
        <v>0.217945782054</v>
      </c>
      <c r="D482" s="32">
        <v>0</v>
      </c>
      <c r="E482" s="32">
        <v>0</v>
      </c>
      <c r="F482" s="32">
        <v>0.217945782054</v>
      </c>
      <c r="G482" s="32">
        <v>0</v>
      </c>
      <c r="H482" s="32">
        <v>0.217945782054</v>
      </c>
      <c r="I482" s="32">
        <v>0</v>
      </c>
      <c r="J482" s="32">
        <v>0</v>
      </c>
      <c r="K482" s="32">
        <v>0.217945782054</v>
      </c>
      <c r="L482" s="32">
        <v>0</v>
      </c>
      <c r="M482" s="32">
        <v>0</v>
      </c>
      <c r="N482" s="32">
        <v>0</v>
      </c>
      <c r="O482" s="32">
        <v>0</v>
      </c>
      <c r="P482" s="32">
        <v>0</v>
      </c>
      <c r="Q482" s="32">
        <v>0</v>
      </c>
      <c r="R482" s="32">
        <v>0</v>
      </c>
      <c r="S482" s="32">
        <v>0</v>
      </c>
      <c r="T482" s="32">
        <v>0</v>
      </c>
      <c r="U482" s="32">
        <v>0</v>
      </c>
      <c r="V482" s="32">
        <v>0</v>
      </c>
      <c r="W482" s="57"/>
      <c r="X482" s="57"/>
      <c r="Y482" s="57"/>
      <c r="Z482" s="57"/>
      <c r="AA482" s="113">
        <v>0</v>
      </c>
      <c r="AB482" s="113">
        <v>0</v>
      </c>
      <c r="AC482" s="57">
        <v>0</v>
      </c>
      <c r="AD482" s="113">
        <v>0</v>
      </c>
      <c r="AE482" s="113">
        <v>0</v>
      </c>
      <c r="AF482" s="113">
        <v>0</v>
      </c>
      <c r="AG482" s="113">
        <v>0</v>
      </c>
      <c r="AH482" s="113">
        <v>0</v>
      </c>
      <c r="AI482" s="113">
        <v>0</v>
      </c>
      <c r="AJ482" s="113">
        <v>0</v>
      </c>
      <c r="AK482" s="57" t="s">
        <v>237</v>
      </c>
    </row>
    <row r="483" spans="1:37" s="29" customFormat="1" x14ac:dyDescent="0.25">
      <c r="A483" s="113"/>
      <c r="B483" s="58" t="s">
        <v>1614</v>
      </c>
      <c r="C483" s="32">
        <v>0.33137906862060007</v>
      </c>
      <c r="D483" s="32">
        <v>0</v>
      </c>
      <c r="E483" s="32">
        <v>0</v>
      </c>
      <c r="F483" s="32">
        <v>0.33137906862060007</v>
      </c>
      <c r="G483" s="32">
        <v>0</v>
      </c>
      <c r="H483" s="32">
        <v>0.33137906862060007</v>
      </c>
      <c r="I483" s="32">
        <v>0</v>
      </c>
      <c r="J483" s="32">
        <v>0</v>
      </c>
      <c r="K483" s="32">
        <v>0.33137906862060007</v>
      </c>
      <c r="L483" s="32">
        <v>0</v>
      </c>
      <c r="M483" s="32">
        <v>0</v>
      </c>
      <c r="N483" s="32">
        <v>0</v>
      </c>
      <c r="O483" s="32">
        <v>0</v>
      </c>
      <c r="P483" s="32">
        <v>0</v>
      </c>
      <c r="Q483" s="32">
        <v>0</v>
      </c>
      <c r="R483" s="32">
        <v>0</v>
      </c>
      <c r="S483" s="32">
        <v>0</v>
      </c>
      <c r="T483" s="32">
        <v>0</v>
      </c>
      <c r="U483" s="32">
        <v>0</v>
      </c>
      <c r="V483" s="32">
        <v>0</v>
      </c>
      <c r="W483" s="57"/>
      <c r="X483" s="57"/>
      <c r="Y483" s="57"/>
      <c r="Z483" s="57"/>
      <c r="AA483" s="113">
        <v>0</v>
      </c>
      <c r="AB483" s="113">
        <v>0</v>
      </c>
      <c r="AC483" s="57">
        <v>0</v>
      </c>
      <c r="AD483" s="113">
        <v>0</v>
      </c>
      <c r="AE483" s="113">
        <v>0</v>
      </c>
      <c r="AF483" s="113">
        <v>0</v>
      </c>
      <c r="AG483" s="113">
        <v>0</v>
      </c>
      <c r="AH483" s="113">
        <v>0</v>
      </c>
      <c r="AI483" s="113">
        <v>0</v>
      </c>
      <c r="AJ483" s="113">
        <v>0</v>
      </c>
      <c r="AK483" s="57" t="s">
        <v>237</v>
      </c>
    </row>
    <row r="484" spans="1:37" s="29" customFormat="1" ht="31.5" x14ac:dyDescent="0.25">
      <c r="A484" s="113"/>
      <c r="B484" s="58" t="s">
        <v>1615</v>
      </c>
      <c r="C484" s="32">
        <v>8.5077914921999995E-2</v>
      </c>
      <c r="D484" s="32">
        <v>0</v>
      </c>
      <c r="E484" s="32">
        <v>0</v>
      </c>
      <c r="F484" s="32">
        <v>8.5077914921999995E-2</v>
      </c>
      <c r="G484" s="32">
        <v>0</v>
      </c>
      <c r="H484" s="32">
        <v>0</v>
      </c>
      <c r="I484" s="32">
        <v>0</v>
      </c>
      <c r="J484" s="32">
        <v>0</v>
      </c>
      <c r="K484" s="32">
        <v>0</v>
      </c>
      <c r="L484" s="32">
        <v>0</v>
      </c>
      <c r="M484" s="32">
        <v>-8.5077914921999995E-2</v>
      </c>
      <c r="N484" s="32">
        <v>0</v>
      </c>
      <c r="O484" s="32">
        <v>0</v>
      </c>
      <c r="P484" s="32">
        <v>-8.5077914921999995E-2</v>
      </c>
      <c r="Q484" s="32">
        <v>0</v>
      </c>
      <c r="R484" s="32">
        <v>0</v>
      </c>
      <c r="S484" s="32">
        <v>0</v>
      </c>
      <c r="T484" s="32">
        <v>0</v>
      </c>
      <c r="U484" s="32">
        <v>0</v>
      </c>
      <c r="V484" s="32">
        <v>0</v>
      </c>
      <c r="W484" s="57"/>
      <c r="X484" s="57"/>
      <c r="Y484" s="57"/>
      <c r="Z484" s="57"/>
      <c r="AA484" s="113">
        <v>0</v>
      </c>
      <c r="AB484" s="113">
        <v>0</v>
      </c>
      <c r="AC484" s="57">
        <v>0</v>
      </c>
      <c r="AD484" s="113">
        <v>0</v>
      </c>
      <c r="AE484" s="113">
        <v>0</v>
      </c>
      <c r="AF484" s="113">
        <v>0</v>
      </c>
      <c r="AG484" s="113">
        <v>0</v>
      </c>
      <c r="AH484" s="113">
        <v>0</v>
      </c>
      <c r="AI484" s="113">
        <v>0</v>
      </c>
      <c r="AJ484" s="113">
        <v>0</v>
      </c>
      <c r="AK484" s="57" t="s">
        <v>237</v>
      </c>
    </row>
    <row r="485" spans="1:37" s="29" customFormat="1" ht="47.25" x14ac:dyDescent="0.25">
      <c r="A485" s="113"/>
      <c r="B485" s="58" t="s">
        <v>1616</v>
      </c>
      <c r="C485" s="32">
        <v>4.4485955513999996E-2</v>
      </c>
      <c r="D485" s="32">
        <v>0</v>
      </c>
      <c r="E485" s="32">
        <v>0</v>
      </c>
      <c r="F485" s="32">
        <v>4.4485955513999996E-2</v>
      </c>
      <c r="G485" s="32">
        <v>0</v>
      </c>
      <c r="H485" s="32">
        <v>0</v>
      </c>
      <c r="I485" s="32">
        <v>0</v>
      </c>
      <c r="J485" s="32">
        <v>0</v>
      </c>
      <c r="K485" s="32">
        <v>0</v>
      </c>
      <c r="L485" s="32">
        <v>0</v>
      </c>
      <c r="M485" s="32">
        <v>-4.4485955513999996E-2</v>
      </c>
      <c r="N485" s="32">
        <v>0</v>
      </c>
      <c r="O485" s="32">
        <v>0</v>
      </c>
      <c r="P485" s="32">
        <v>-4.4485955513999996E-2</v>
      </c>
      <c r="Q485" s="32">
        <v>0</v>
      </c>
      <c r="R485" s="32">
        <v>0</v>
      </c>
      <c r="S485" s="32">
        <v>0</v>
      </c>
      <c r="T485" s="32">
        <v>0</v>
      </c>
      <c r="U485" s="32">
        <v>0</v>
      </c>
      <c r="V485" s="32">
        <v>0</v>
      </c>
      <c r="W485" s="57"/>
      <c r="X485" s="57"/>
      <c r="Y485" s="57"/>
      <c r="Z485" s="57"/>
      <c r="AA485" s="113">
        <v>0</v>
      </c>
      <c r="AB485" s="113">
        <v>0</v>
      </c>
      <c r="AC485" s="57">
        <v>0</v>
      </c>
      <c r="AD485" s="113">
        <v>0</v>
      </c>
      <c r="AE485" s="113">
        <v>0</v>
      </c>
      <c r="AF485" s="113">
        <v>0</v>
      </c>
      <c r="AG485" s="113">
        <v>0</v>
      </c>
      <c r="AH485" s="113">
        <v>0</v>
      </c>
      <c r="AI485" s="113">
        <v>0</v>
      </c>
      <c r="AJ485" s="113">
        <v>0</v>
      </c>
      <c r="AK485" s="57" t="s">
        <v>237</v>
      </c>
    </row>
    <row r="486" spans="1:37" s="29" customFormat="1" x14ac:dyDescent="0.25">
      <c r="A486" s="113"/>
      <c r="B486" s="58" t="s">
        <v>1617</v>
      </c>
      <c r="C486" s="32">
        <v>6.8557931441999995E-2</v>
      </c>
      <c r="D486" s="32">
        <v>0</v>
      </c>
      <c r="E486" s="32">
        <v>0</v>
      </c>
      <c r="F486" s="32">
        <v>6.8557931441999995E-2</v>
      </c>
      <c r="G486" s="32">
        <v>0</v>
      </c>
      <c r="H486" s="32">
        <v>0</v>
      </c>
      <c r="I486" s="32">
        <v>0</v>
      </c>
      <c r="J486" s="32">
        <v>0</v>
      </c>
      <c r="K486" s="32">
        <v>0</v>
      </c>
      <c r="L486" s="32">
        <v>0</v>
      </c>
      <c r="M486" s="32">
        <v>-6.8557931441999995E-2</v>
      </c>
      <c r="N486" s="32">
        <v>0</v>
      </c>
      <c r="O486" s="32">
        <v>0</v>
      </c>
      <c r="P486" s="32">
        <v>-6.8557931441999995E-2</v>
      </c>
      <c r="Q486" s="32">
        <v>0</v>
      </c>
      <c r="R486" s="32">
        <v>0</v>
      </c>
      <c r="S486" s="32">
        <v>0</v>
      </c>
      <c r="T486" s="32">
        <v>0</v>
      </c>
      <c r="U486" s="32">
        <v>0</v>
      </c>
      <c r="V486" s="32">
        <v>0</v>
      </c>
      <c r="W486" s="57"/>
      <c r="X486" s="57"/>
      <c r="Y486" s="57"/>
      <c r="Z486" s="57"/>
      <c r="AA486" s="113">
        <v>0</v>
      </c>
      <c r="AB486" s="113">
        <v>0</v>
      </c>
      <c r="AC486" s="57">
        <v>0</v>
      </c>
      <c r="AD486" s="113">
        <v>0</v>
      </c>
      <c r="AE486" s="113">
        <v>0</v>
      </c>
      <c r="AF486" s="113">
        <v>0</v>
      </c>
      <c r="AG486" s="113">
        <v>0</v>
      </c>
      <c r="AH486" s="113">
        <v>0</v>
      </c>
      <c r="AI486" s="113">
        <v>0</v>
      </c>
      <c r="AJ486" s="113">
        <v>0</v>
      </c>
      <c r="AK486" s="57" t="s">
        <v>237</v>
      </c>
    </row>
    <row r="487" spans="1:37" s="29" customFormat="1" x14ac:dyDescent="0.25">
      <c r="A487" s="113"/>
      <c r="B487" s="58" t="s">
        <v>1618</v>
      </c>
      <c r="C487" s="32">
        <v>1.170322829676</v>
      </c>
      <c r="D487" s="32">
        <v>0</v>
      </c>
      <c r="E487" s="32">
        <v>0</v>
      </c>
      <c r="F487" s="32">
        <v>1.170322829676</v>
      </c>
      <c r="G487" s="32">
        <v>0</v>
      </c>
      <c r="H487" s="32">
        <v>0</v>
      </c>
      <c r="I487" s="32">
        <v>0</v>
      </c>
      <c r="J487" s="32">
        <v>0</v>
      </c>
      <c r="K487" s="32">
        <v>0</v>
      </c>
      <c r="L487" s="32">
        <v>0</v>
      </c>
      <c r="M487" s="32">
        <v>-1.170322829676</v>
      </c>
      <c r="N487" s="32">
        <v>0</v>
      </c>
      <c r="O487" s="32">
        <v>0</v>
      </c>
      <c r="P487" s="32">
        <v>-1.170322829676</v>
      </c>
      <c r="Q487" s="32">
        <v>0</v>
      </c>
      <c r="R487" s="32">
        <v>0</v>
      </c>
      <c r="S487" s="32">
        <v>0</v>
      </c>
      <c r="T487" s="32">
        <v>0</v>
      </c>
      <c r="U487" s="32">
        <v>0</v>
      </c>
      <c r="V487" s="32">
        <v>0</v>
      </c>
      <c r="W487" s="57"/>
      <c r="X487" s="57"/>
      <c r="Y487" s="57"/>
      <c r="Z487" s="57"/>
      <c r="AA487" s="113">
        <v>0</v>
      </c>
      <c r="AB487" s="113">
        <v>0</v>
      </c>
      <c r="AC487" s="57">
        <v>0</v>
      </c>
      <c r="AD487" s="113">
        <v>0</v>
      </c>
      <c r="AE487" s="113">
        <v>0</v>
      </c>
      <c r="AF487" s="113">
        <v>0</v>
      </c>
      <c r="AG487" s="113">
        <v>0</v>
      </c>
      <c r="AH487" s="113">
        <v>0</v>
      </c>
      <c r="AI487" s="113">
        <v>0</v>
      </c>
      <c r="AJ487" s="113">
        <v>0</v>
      </c>
      <c r="AK487" s="57" t="s">
        <v>237</v>
      </c>
    </row>
    <row r="488" spans="1:37" s="29" customFormat="1" x14ac:dyDescent="0.25">
      <c r="A488" s="113"/>
      <c r="B488" s="58" t="s">
        <v>1619</v>
      </c>
      <c r="C488" s="32">
        <v>0.18865981133999998</v>
      </c>
      <c r="D488" s="32">
        <v>0</v>
      </c>
      <c r="E488" s="32">
        <v>0</v>
      </c>
      <c r="F488" s="32">
        <v>0.18865981133999998</v>
      </c>
      <c r="G488" s="32">
        <v>0</v>
      </c>
      <c r="H488" s="32">
        <v>0.18865981133999998</v>
      </c>
      <c r="I488" s="32">
        <v>0</v>
      </c>
      <c r="J488" s="32">
        <v>0</v>
      </c>
      <c r="K488" s="32">
        <v>0.18865981133999998</v>
      </c>
      <c r="L488" s="32">
        <v>0</v>
      </c>
      <c r="M488" s="32">
        <v>0</v>
      </c>
      <c r="N488" s="32">
        <v>0</v>
      </c>
      <c r="O488" s="32">
        <v>0</v>
      </c>
      <c r="P488" s="32">
        <v>0</v>
      </c>
      <c r="Q488" s="32">
        <v>0</v>
      </c>
      <c r="R488" s="32">
        <v>0</v>
      </c>
      <c r="S488" s="32">
        <v>0</v>
      </c>
      <c r="T488" s="32">
        <v>0</v>
      </c>
      <c r="U488" s="32">
        <v>0</v>
      </c>
      <c r="V488" s="32">
        <v>0</v>
      </c>
      <c r="W488" s="57"/>
      <c r="X488" s="57"/>
      <c r="Y488" s="57"/>
      <c r="Z488" s="57"/>
      <c r="AA488" s="113">
        <v>0</v>
      </c>
      <c r="AB488" s="113">
        <v>0</v>
      </c>
      <c r="AC488" s="57">
        <v>0</v>
      </c>
      <c r="AD488" s="113">
        <v>0</v>
      </c>
      <c r="AE488" s="113">
        <v>0</v>
      </c>
      <c r="AF488" s="113">
        <v>0</v>
      </c>
      <c r="AG488" s="113">
        <v>0</v>
      </c>
      <c r="AH488" s="113">
        <v>0</v>
      </c>
      <c r="AI488" s="113">
        <v>0</v>
      </c>
      <c r="AJ488" s="113">
        <v>0</v>
      </c>
      <c r="AK488" s="57" t="s">
        <v>237</v>
      </c>
    </row>
    <row r="489" spans="1:37" s="29" customFormat="1" x14ac:dyDescent="0.25">
      <c r="A489" s="113"/>
      <c r="B489" s="58" t="s">
        <v>1620</v>
      </c>
      <c r="C489" s="32">
        <v>0.37706962293000001</v>
      </c>
      <c r="D489" s="32">
        <v>0</v>
      </c>
      <c r="E489" s="32">
        <v>0</v>
      </c>
      <c r="F489" s="32">
        <v>0.37706962293000001</v>
      </c>
      <c r="G489" s="32">
        <v>0</v>
      </c>
      <c r="H489" s="32">
        <v>0.37706962293000001</v>
      </c>
      <c r="I489" s="32">
        <v>0</v>
      </c>
      <c r="J489" s="32">
        <v>0</v>
      </c>
      <c r="K489" s="32">
        <v>0.37706962293000001</v>
      </c>
      <c r="L489" s="32">
        <v>0</v>
      </c>
      <c r="M489" s="32">
        <v>0</v>
      </c>
      <c r="N489" s="32">
        <v>0</v>
      </c>
      <c r="O489" s="32">
        <v>0</v>
      </c>
      <c r="P489" s="32">
        <v>0</v>
      </c>
      <c r="Q489" s="32">
        <v>0</v>
      </c>
      <c r="R489" s="32">
        <v>0</v>
      </c>
      <c r="S489" s="32">
        <v>0</v>
      </c>
      <c r="T489" s="32">
        <v>0</v>
      </c>
      <c r="U489" s="32">
        <v>0</v>
      </c>
      <c r="V489" s="32">
        <v>0</v>
      </c>
      <c r="W489" s="57"/>
      <c r="X489" s="57"/>
      <c r="Y489" s="57"/>
      <c r="Z489" s="57"/>
      <c r="AA489" s="113">
        <v>0</v>
      </c>
      <c r="AB489" s="113">
        <v>0</v>
      </c>
      <c r="AC489" s="57">
        <v>0</v>
      </c>
      <c r="AD489" s="113">
        <v>0</v>
      </c>
      <c r="AE489" s="113">
        <v>0</v>
      </c>
      <c r="AF489" s="113">
        <v>0</v>
      </c>
      <c r="AG489" s="113">
        <v>0</v>
      </c>
      <c r="AH489" s="113">
        <v>0</v>
      </c>
      <c r="AI489" s="113">
        <v>0</v>
      </c>
      <c r="AJ489" s="113">
        <v>0</v>
      </c>
      <c r="AK489" s="57" t="s">
        <v>237</v>
      </c>
    </row>
    <row r="490" spans="1:37" s="29" customFormat="1" x14ac:dyDescent="0.25">
      <c r="A490" s="113"/>
      <c r="B490" s="58" t="s">
        <v>1621</v>
      </c>
      <c r="C490" s="32">
        <v>0.27173972825999998</v>
      </c>
      <c r="D490" s="32">
        <v>0</v>
      </c>
      <c r="E490" s="32">
        <v>0</v>
      </c>
      <c r="F490" s="32">
        <v>0.27173972825999998</v>
      </c>
      <c r="G490" s="32">
        <v>0</v>
      </c>
      <c r="H490" s="32">
        <v>0.27173972825999998</v>
      </c>
      <c r="I490" s="32">
        <v>0</v>
      </c>
      <c r="J490" s="32">
        <v>0</v>
      </c>
      <c r="K490" s="32">
        <v>0.27173972825999998</v>
      </c>
      <c r="L490" s="32">
        <v>0</v>
      </c>
      <c r="M490" s="32">
        <v>0</v>
      </c>
      <c r="N490" s="32">
        <v>0</v>
      </c>
      <c r="O490" s="32">
        <v>0</v>
      </c>
      <c r="P490" s="32">
        <v>0</v>
      </c>
      <c r="Q490" s="32">
        <v>0</v>
      </c>
      <c r="R490" s="32">
        <v>0</v>
      </c>
      <c r="S490" s="32">
        <v>0</v>
      </c>
      <c r="T490" s="32">
        <v>0</v>
      </c>
      <c r="U490" s="32">
        <v>0</v>
      </c>
      <c r="V490" s="32">
        <v>0</v>
      </c>
      <c r="W490" s="57"/>
      <c r="X490" s="57"/>
      <c r="Y490" s="57"/>
      <c r="Z490" s="57"/>
      <c r="AA490" s="113">
        <v>0</v>
      </c>
      <c r="AB490" s="113">
        <v>0</v>
      </c>
      <c r="AC490" s="57">
        <v>0</v>
      </c>
      <c r="AD490" s="113">
        <v>0</v>
      </c>
      <c r="AE490" s="113">
        <v>0</v>
      </c>
      <c r="AF490" s="113">
        <v>0</v>
      </c>
      <c r="AG490" s="113">
        <v>0</v>
      </c>
      <c r="AH490" s="113">
        <v>0</v>
      </c>
      <c r="AI490" s="113">
        <v>0</v>
      </c>
      <c r="AJ490" s="113">
        <v>0</v>
      </c>
      <c r="AK490" s="57" t="s">
        <v>237</v>
      </c>
    </row>
    <row r="491" spans="1:37" s="29" customFormat="1" x14ac:dyDescent="0.25">
      <c r="A491" s="113"/>
      <c r="B491" s="58" t="s">
        <v>1622</v>
      </c>
      <c r="C491" s="32">
        <v>4.2799957199999995E-2</v>
      </c>
      <c r="D491" s="32">
        <v>0</v>
      </c>
      <c r="E491" s="32">
        <v>0</v>
      </c>
      <c r="F491" s="32">
        <v>4.2799957199999995E-2</v>
      </c>
      <c r="G491" s="32">
        <v>0</v>
      </c>
      <c r="H491" s="32">
        <v>0</v>
      </c>
      <c r="I491" s="32">
        <v>0</v>
      </c>
      <c r="J491" s="32">
        <v>0</v>
      </c>
      <c r="K491" s="32">
        <v>0</v>
      </c>
      <c r="L491" s="32">
        <v>0</v>
      </c>
      <c r="M491" s="32">
        <v>-4.2799957199999995E-2</v>
      </c>
      <c r="N491" s="32">
        <v>0</v>
      </c>
      <c r="O491" s="32">
        <v>0</v>
      </c>
      <c r="P491" s="32">
        <v>-4.2799957199999995E-2</v>
      </c>
      <c r="Q491" s="32">
        <v>0</v>
      </c>
      <c r="R491" s="32">
        <v>0</v>
      </c>
      <c r="S491" s="32">
        <v>0</v>
      </c>
      <c r="T491" s="32">
        <v>0</v>
      </c>
      <c r="U491" s="32">
        <v>0</v>
      </c>
      <c r="V491" s="32">
        <v>0</v>
      </c>
      <c r="W491" s="57"/>
      <c r="X491" s="57"/>
      <c r="Y491" s="57"/>
      <c r="Z491" s="57"/>
      <c r="AA491" s="113">
        <v>0</v>
      </c>
      <c r="AB491" s="113">
        <v>0</v>
      </c>
      <c r="AC491" s="57">
        <v>0</v>
      </c>
      <c r="AD491" s="113">
        <v>0</v>
      </c>
      <c r="AE491" s="113">
        <v>0</v>
      </c>
      <c r="AF491" s="113">
        <v>0</v>
      </c>
      <c r="AG491" s="113">
        <v>0</v>
      </c>
      <c r="AH491" s="113">
        <v>0</v>
      </c>
      <c r="AI491" s="113">
        <v>0</v>
      </c>
      <c r="AJ491" s="113">
        <v>0</v>
      </c>
      <c r="AK491" s="57" t="s">
        <v>237</v>
      </c>
    </row>
    <row r="492" spans="1:37" s="29" customFormat="1" ht="31.5" x14ac:dyDescent="0.25">
      <c r="A492" s="113"/>
      <c r="B492" s="58" t="s">
        <v>279</v>
      </c>
      <c r="C492" s="32">
        <v>3.0699969300000001E-2</v>
      </c>
      <c r="D492" s="32">
        <v>0</v>
      </c>
      <c r="E492" s="32">
        <v>0</v>
      </c>
      <c r="F492" s="32">
        <v>3.0699969300000001E-2</v>
      </c>
      <c r="G492" s="32">
        <v>0</v>
      </c>
      <c r="H492" s="32">
        <v>0</v>
      </c>
      <c r="I492" s="32">
        <v>0</v>
      </c>
      <c r="J492" s="32">
        <v>0</v>
      </c>
      <c r="K492" s="32">
        <v>0</v>
      </c>
      <c r="L492" s="32">
        <v>0</v>
      </c>
      <c r="M492" s="32">
        <v>-3.0699969300000001E-2</v>
      </c>
      <c r="N492" s="32">
        <v>0</v>
      </c>
      <c r="O492" s="32">
        <v>0</v>
      </c>
      <c r="P492" s="32">
        <v>-3.0699969300000001E-2</v>
      </c>
      <c r="Q492" s="32">
        <v>0</v>
      </c>
      <c r="R492" s="32">
        <v>0</v>
      </c>
      <c r="S492" s="32">
        <v>0</v>
      </c>
      <c r="T492" s="32">
        <v>0</v>
      </c>
      <c r="U492" s="32">
        <v>0</v>
      </c>
      <c r="V492" s="32">
        <v>0</v>
      </c>
      <c r="W492" s="57"/>
      <c r="X492" s="57"/>
      <c r="Y492" s="57"/>
      <c r="Z492" s="57"/>
      <c r="AA492" s="113">
        <v>0</v>
      </c>
      <c r="AB492" s="113">
        <v>0</v>
      </c>
      <c r="AC492" s="57">
        <v>0</v>
      </c>
      <c r="AD492" s="113">
        <v>0</v>
      </c>
      <c r="AE492" s="113">
        <v>0</v>
      </c>
      <c r="AF492" s="113">
        <v>0</v>
      </c>
      <c r="AG492" s="113">
        <v>0</v>
      </c>
      <c r="AH492" s="113">
        <v>0</v>
      </c>
      <c r="AI492" s="113">
        <v>0</v>
      </c>
      <c r="AJ492" s="113">
        <v>0</v>
      </c>
      <c r="AK492" s="57" t="s">
        <v>237</v>
      </c>
    </row>
    <row r="493" spans="1:37" s="29" customFormat="1" x14ac:dyDescent="0.25">
      <c r="A493" s="113"/>
      <c r="B493" s="58" t="s">
        <v>1623</v>
      </c>
      <c r="C493" s="32">
        <v>0.29248970751000003</v>
      </c>
      <c r="D493" s="32">
        <v>0</v>
      </c>
      <c r="E493" s="32">
        <v>0</v>
      </c>
      <c r="F493" s="32">
        <v>0.29248970751000003</v>
      </c>
      <c r="G493" s="32">
        <v>0</v>
      </c>
      <c r="H493" s="32">
        <v>0</v>
      </c>
      <c r="I493" s="32">
        <v>0</v>
      </c>
      <c r="J493" s="32">
        <v>0</v>
      </c>
      <c r="K493" s="32">
        <v>0</v>
      </c>
      <c r="L493" s="32">
        <v>0</v>
      </c>
      <c r="M493" s="32">
        <v>-0.29248970751000003</v>
      </c>
      <c r="N493" s="32">
        <v>0</v>
      </c>
      <c r="O493" s="32">
        <v>0</v>
      </c>
      <c r="P493" s="32">
        <v>-0.29248970751000003</v>
      </c>
      <c r="Q493" s="32">
        <v>0</v>
      </c>
      <c r="R493" s="32">
        <v>0</v>
      </c>
      <c r="S493" s="32">
        <v>0</v>
      </c>
      <c r="T493" s="32">
        <v>0</v>
      </c>
      <c r="U493" s="32">
        <v>0</v>
      </c>
      <c r="V493" s="32">
        <v>0</v>
      </c>
      <c r="W493" s="57"/>
      <c r="X493" s="57"/>
      <c r="Y493" s="57"/>
      <c r="Z493" s="57"/>
      <c r="AA493" s="113">
        <v>0</v>
      </c>
      <c r="AB493" s="113">
        <v>0</v>
      </c>
      <c r="AC493" s="57">
        <v>0</v>
      </c>
      <c r="AD493" s="113">
        <v>0</v>
      </c>
      <c r="AE493" s="113">
        <v>0</v>
      </c>
      <c r="AF493" s="113">
        <v>0</v>
      </c>
      <c r="AG493" s="113">
        <v>0</v>
      </c>
      <c r="AH493" s="113">
        <v>0</v>
      </c>
      <c r="AI493" s="113">
        <v>0</v>
      </c>
      <c r="AJ493" s="113">
        <v>0</v>
      </c>
      <c r="AK493" s="57" t="s">
        <v>237</v>
      </c>
    </row>
    <row r="494" spans="1:37" s="29" customFormat="1" ht="31.5" x14ac:dyDescent="0.25">
      <c r="A494" s="113"/>
      <c r="B494" s="58" t="s">
        <v>1624</v>
      </c>
      <c r="C494" s="32">
        <v>8.5373914626000011E-2</v>
      </c>
      <c r="D494" s="32">
        <v>0</v>
      </c>
      <c r="E494" s="32">
        <v>0</v>
      </c>
      <c r="F494" s="32">
        <v>8.5373914626000011E-2</v>
      </c>
      <c r="G494" s="32">
        <v>0</v>
      </c>
      <c r="H494" s="32">
        <v>0</v>
      </c>
      <c r="I494" s="32">
        <v>0</v>
      </c>
      <c r="J494" s="32">
        <v>0</v>
      </c>
      <c r="K494" s="32">
        <v>0</v>
      </c>
      <c r="L494" s="32">
        <v>0</v>
      </c>
      <c r="M494" s="32">
        <v>-8.5373914626000011E-2</v>
      </c>
      <c r="N494" s="32">
        <v>0</v>
      </c>
      <c r="O494" s="32">
        <v>0</v>
      </c>
      <c r="P494" s="32">
        <v>-8.5373914626000011E-2</v>
      </c>
      <c r="Q494" s="32">
        <v>0</v>
      </c>
      <c r="R494" s="32">
        <v>0</v>
      </c>
      <c r="S494" s="32">
        <v>0</v>
      </c>
      <c r="T494" s="32">
        <v>0</v>
      </c>
      <c r="U494" s="32">
        <v>0</v>
      </c>
      <c r="V494" s="32">
        <v>0</v>
      </c>
      <c r="W494" s="57"/>
      <c r="X494" s="57"/>
      <c r="Y494" s="57"/>
      <c r="Z494" s="57"/>
      <c r="AA494" s="113">
        <v>0</v>
      </c>
      <c r="AB494" s="113">
        <v>0</v>
      </c>
      <c r="AC494" s="57">
        <v>0</v>
      </c>
      <c r="AD494" s="113">
        <v>0</v>
      </c>
      <c r="AE494" s="113">
        <v>0</v>
      </c>
      <c r="AF494" s="113">
        <v>0</v>
      </c>
      <c r="AG494" s="113">
        <v>0</v>
      </c>
      <c r="AH494" s="113">
        <v>0</v>
      </c>
      <c r="AI494" s="113">
        <v>0</v>
      </c>
      <c r="AJ494" s="113">
        <v>0</v>
      </c>
      <c r="AK494" s="57" t="s">
        <v>237</v>
      </c>
    </row>
    <row r="495" spans="1:37" s="29" customFormat="1" ht="63" x14ac:dyDescent="0.25">
      <c r="A495" s="113"/>
      <c r="B495" s="58" t="s">
        <v>1625</v>
      </c>
      <c r="C495" s="32">
        <v>0.69396930602999995</v>
      </c>
      <c r="D495" s="32">
        <v>0</v>
      </c>
      <c r="E495" s="32">
        <v>0</v>
      </c>
      <c r="F495" s="32">
        <v>0.69396930602999995</v>
      </c>
      <c r="G495" s="32">
        <v>0</v>
      </c>
      <c r="H495" s="32">
        <v>0</v>
      </c>
      <c r="I495" s="32">
        <v>0</v>
      </c>
      <c r="J495" s="32">
        <v>0</v>
      </c>
      <c r="K495" s="32">
        <v>0</v>
      </c>
      <c r="L495" s="32">
        <v>0</v>
      </c>
      <c r="M495" s="32">
        <v>-0.69396930602999995</v>
      </c>
      <c r="N495" s="32">
        <v>0</v>
      </c>
      <c r="O495" s="32">
        <v>0</v>
      </c>
      <c r="P495" s="32">
        <v>-0.69396930602999995</v>
      </c>
      <c r="Q495" s="32">
        <v>0</v>
      </c>
      <c r="R495" s="32">
        <v>0</v>
      </c>
      <c r="S495" s="32">
        <v>0</v>
      </c>
      <c r="T495" s="32">
        <v>0</v>
      </c>
      <c r="U495" s="32">
        <v>0</v>
      </c>
      <c r="V495" s="32">
        <v>0</v>
      </c>
      <c r="W495" s="57"/>
      <c r="X495" s="57"/>
      <c r="Y495" s="57"/>
      <c r="Z495" s="57"/>
      <c r="AA495" s="113">
        <v>0</v>
      </c>
      <c r="AB495" s="113">
        <v>0</v>
      </c>
      <c r="AC495" s="57">
        <v>0</v>
      </c>
      <c r="AD495" s="113">
        <v>0</v>
      </c>
      <c r="AE495" s="113">
        <v>0</v>
      </c>
      <c r="AF495" s="113">
        <v>0</v>
      </c>
      <c r="AG495" s="113">
        <v>0</v>
      </c>
      <c r="AH495" s="113">
        <v>0</v>
      </c>
      <c r="AI495" s="113">
        <v>0</v>
      </c>
      <c r="AJ495" s="113">
        <v>0</v>
      </c>
      <c r="AK495" s="57" t="s">
        <v>237</v>
      </c>
    </row>
    <row r="496" spans="1:37" s="29" customFormat="1" ht="31.5" x14ac:dyDescent="0.25">
      <c r="A496" s="113"/>
      <c r="B496" s="58" t="s">
        <v>1626</v>
      </c>
      <c r="C496" s="32">
        <v>0.13354986645</v>
      </c>
      <c r="D496" s="32">
        <v>0</v>
      </c>
      <c r="E496" s="32">
        <v>0</v>
      </c>
      <c r="F496" s="32">
        <v>0.13354986645</v>
      </c>
      <c r="G496" s="32">
        <v>0</v>
      </c>
      <c r="H496" s="32">
        <v>0</v>
      </c>
      <c r="I496" s="32">
        <v>0</v>
      </c>
      <c r="J496" s="32">
        <v>0</v>
      </c>
      <c r="K496" s="32">
        <v>0</v>
      </c>
      <c r="L496" s="32">
        <v>0</v>
      </c>
      <c r="M496" s="32">
        <v>-0.13354986645</v>
      </c>
      <c r="N496" s="32">
        <v>0</v>
      </c>
      <c r="O496" s="32">
        <v>0</v>
      </c>
      <c r="P496" s="32">
        <v>-0.13354986645</v>
      </c>
      <c r="Q496" s="32">
        <v>0</v>
      </c>
      <c r="R496" s="32">
        <v>0</v>
      </c>
      <c r="S496" s="32">
        <v>0</v>
      </c>
      <c r="T496" s="32">
        <v>0</v>
      </c>
      <c r="U496" s="32">
        <v>0</v>
      </c>
      <c r="V496" s="32">
        <v>0</v>
      </c>
      <c r="W496" s="57"/>
      <c r="X496" s="57"/>
      <c r="Y496" s="57"/>
      <c r="Z496" s="57"/>
      <c r="AA496" s="113">
        <v>0</v>
      </c>
      <c r="AB496" s="113">
        <v>0</v>
      </c>
      <c r="AC496" s="57">
        <v>0</v>
      </c>
      <c r="AD496" s="113">
        <v>0</v>
      </c>
      <c r="AE496" s="113">
        <v>0</v>
      </c>
      <c r="AF496" s="113">
        <v>0</v>
      </c>
      <c r="AG496" s="113">
        <v>0</v>
      </c>
      <c r="AH496" s="113">
        <v>0</v>
      </c>
      <c r="AI496" s="113">
        <v>0</v>
      </c>
      <c r="AJ496" s="113">
        <v>0</v>
      </c>
      <c r="AK496" s="57" t="s">
        <v>237</v>
      </c>
    </row>
    <row r="497" spans="1:37" s="29" customFormat="1" x14ac:dyDescent="0.25">
      <c r="A497" s="113"/>
      <c r="B497" s="58" t="s">
        <v>1627</v>
      </c>
      <c r="C497" s="32">
        <v>0.21397178602799999</v>
      </c>
      <c r="D497" s="32">
        <v>0</v>
      </c>
      <c r="E497" s="32">
        <v>0</v>
      </c>
      <c r="F497" s="32">
        <v>0.21397178602799999</v>
      </c>
      <c r="G497" s="32">
        <v>0</v>
      </c>
      <c r="H497" s="32">
        <v>0</v>
      </c>
      <c r="I497" s="32">
        <v>0</v>
      </c>
      <c r="J497" s="32">
        <v>0</v>
      </c>
      <c r="K497" s="32">
        <v>0</v>
      </c>
      <c r="L497" s="32">
        <v>0</v>
      </c>
      <c r="M497" s="32">
        <v>-0.21397178602799999</v>
      </c>
      <c r="N497" s="32">
        <v>0</v>
      </c>
      <c r="O497" s="32">
        <v>0</v>
      </c>
      <c r="P497" s="32">
        <v>-0.21397178602799999</v>
      </c>
      <c r="Q497" s="32">
        <v>0</v>
      </c>
      <c r="R497" s="32">
        <v>0</v>
      </c>
      <c r="S497" s="32">
        <v>0</v>
      </c>
      <c r="T497" s="32">
        <v>0</v>
      </c>
      <c r="U497" s="32">
        <v>0</v>
      </c>
      <c r="V497" s="32">
        <v>0</v>
      </c>
      <c r="W497" s="57"/>
      <c r="X497" s="57"/>
      <c r="Y497" s="57"/>
      <c r="Z497" s="57"/>
      <c r="AA497" s="113">
        <v>0</v>
      </c>
      <c r="AB497" s="113">
        <v>0</v>
      </c>
      <c r="AC497" s="57">
        <v>0</v>
      </c>
      <c r="AD497" s="113">
        <v>0</v>
      </c>
      <c r="AE497" s="113">
        <v>0</v>
      </c>
      <c r="AF497" s="113">
        <v>0</v>
      </c>
      <c r="AG497" s="113">
        <v>0</v>
      </c>
      <c r="AH497" s="113">
        <v>0</v>
      </c>
      <c r="AI497" s="113">
        <v>0</v>
      </c>
      <c r="AJ497" s="113">
        <v>0</v>
      </c>
      <c r="AK497" s="57" t="s">
        <v>237</v>
      </c>
    </row>
    <row r="498" spans="1:37" s="29" customFormat="1" x14ac:dyDescent="0.25">
      <c r="A498" s="113"/>
      <c r="B498" s="58" t="s">
        <v>1628</v>
      </c>
      <c r="C498" s="32">
        <v>7.5587924412000004E-2</v>
      </c>
      <c r="D498" s="32">
        <v>0</v>
      </c>
      <c r="E498" s="32">
        <v>0</v>
      </c>
      <c r="F498" s="32">
        <v>7.5587924412000004E-2</v>
      </c>
      <c r="G498" s="32">
        <v>0</v>
      </c>
      <c r="H498" s="32">
        <v>0</v>
      </c>
      <c r="I498" s="32">
        <v>0</v>
      </c>
      <c r="J498" s="32">
        <v>0</v>
      </c>
      <c r="K498" s="32">
        <v>0</v>
      </c>
      <c r="L498" s="32">
        <v>0</v>
      </c>
      <c r="M498" s="32">
        <v>-7.5587924412000004E-2</v>
      </c>
      <c r="N498" s="32">
        <v>0</v>
      </c>
      <c r="O498" s="32">
        <v>0</v>
      </c>
      <c r="P498" s="32">
        <v>-7.5587924412000004E-2</v>
      </c>
      <c r="Q498" s="32">
        <v>0</v>
      </c>
      <c r="R498" s="32">
        <v>0</v>
      </c>
      <c r="S498" s="32">
        <v>0</v>
      </c>
      <c r="T498" s="32">
        <v>0</v>
      </c>
      <c r="U498" s="32">
        <v>0</v>
      </c>
      <c r="V498" s="32">
        <v>0</v>
      </c>
      <c r="W498" s="57"/>
      <c r="X498" s="57"/>
      <c r="Y498" s="57"/>
      <c r="Z498" s="57"/>
      <c r="AA498" s="113">
        <v>0</v>
      </c>
      <c r="AB498" s="113">
        <v>0</v>
      </c>
      <c r="AC498" s="57">
        <v>0</v>
      </c>
      <c r="AD498" s="113">
        <v>0</v>
      </c>
      <c r="AE498" s="113">
        <v>0</v>
      </c>
      <c r="AF498" s="113">
        <v>0</v>
      </c>
      <c r="AG498" s="113">
        <v>0</v>
      </c>
      <c r="AH498" s="113">
        <v>0</v>
      </c>
      <c r="AI498" s="113">
        <v>0</v>
      </c>
      <c r="AJ498" s="113">
        <v>0</v>
      </c>
      <c r="AK498" s="57" t="s">
        <v>237</v>
      </c>
    </row>
    <row r="499" spans="1:37" s="29" customFormat="1" ht="31.5" x14ac:dyDescent="0.25">
      <c r="A499" s="113"/>
      <c r="B499" s="58" t="s">
        <v>1629</v>
      </c>
      <c r="C499" s="32">
        <v>0.104915895084</v>
      </c>
      <c r="D499" s="32">
        <v>0</v>
      </c>
      <c r="E499" s="32">
        <v>0</v>
      </c>
      <c r="F499" s="32">
        <v>0.104915895084</v>
      </c>
      <c r="G499" s="32">
        <v>0</v>
      </c>
      <c r="H499" s="32">
        <v>0</v>
      </c>
      <c r="I499" s="32">
        <v>0</v>
      </c>
      <c r="J499" s="32">
        <v>0</v>
      </c>
      <c r="K499" s="32">
        <v>0</v>
      </c>
      <c r="L499" s="32">
        <v>0</v>
      </c>
      <c r="M499" s="32">
        <v>-0.104915895084</v>
      </c>
      <c r="N499" s="32">
        <v>0</v>
      </c>
      <c r="O499" s="32">
        <v>0</v>
      </c>
      <c r="P499" s="32">
        <v>-0.104915895084</v>
      </c>
      <c r="Q499" s="32">
        <v>0</v>
      </c>
      <c r="R499" s="32">
        <v>0</v>
      </c>
      <c r="S499" s="32">
        <v>0</v>
      </c>
      <c r="T499" s="32">
        <v>0</v>
      </c>
      <c r="U499" s="32">
        <v>0</v>
      </c>
      <c r="V499" s="32">
        <v>0</v>
      </c>
      <c r="W499" s="57"/>
      <c r="X499" s="57"/>
      <c r="Y499" s="57"/>
      <c r="Z499" s="57"/>
      <c r="AA499" s="113">
        <v>0</v>
      </c>
      <c r="AB499" s="113">
        <v>0</v>
      </c>
      <c r="AC499" s="57">
        <v>0</v>
      </c>
      <c r="AD499" s="113">
        <v>0</v>
      </c>
      <c r="AE499" s="113">
        <v>0</v>
      </c>
      <c r="AF499" s="113">
        <v>0</v>
      </c>
      <c r="AG499" s="113">
        <v>0</v>
      </c>
      <c r="AH499" s="113">
        <v>0</v>
      </c>
      <c r="AI499" s="113">
        <v>0</v>
      </c>
      <c r="AJ499" s="113">
        <v>0</v>
      </c>
      <c r="AK499" s="57" t="s">
        <v>237</v>
      </c>
    </row>
    <row r="500" spans="1:37" s="29" customFormat="1" x14ac:dyDescent="0.25">
      <c r="A500" s="113"/>
      <c r="B500" s="58" t="s">
        <v>1630</v>
      </c>
      <c r="C500" s="32">
        <v>0.22036177963799999</v>
      </c>
      <c r="D500" s="32">
        <v>0</v>
      </c>
      <c r="E500" s="32">
        <v>0</v>
      </c>
      <c r="F500" s="32">
        <v>0.22036177963799999</v>
      </c>
      <c r="G500" s="32">
        <v>0</v>
      </c>
      <c r="H500" s="32">
        <v>0</v>
      </c>
      <c r="I500" s="32">
        <v>0</v>
      </c>
      <c r="J500" s="32">
        <v>0</v>
      </c>
      <c r="K500" s="32">
        <v>0</v>
      </c>
      <c r="L500" s="32">
        <v>0</v>
      </c>
      <c r="M500" s="32">
        <v>-0.22036177963799999</v>
      </c>
      <c r="N500" s="32">
        <v>0</v>
      </c>
      <c r="O500" s="32">
        <v>0</v>
      </c>
      <c r="P500" s="32">
        <v>-0.22036177963799999</v>
      </c>
      <c r="Q500" s="32">
        <v>0</v>
      </c>
      <c r="R500" s="32">
        <v>0</v>
      </c>
      <c r="S500" s="32">
        <v>0</v>
      </c>
      <c r="T500" s="32">
        <v>0</v>
      </c>
      <c r="U500" s="32">
        <v>0</v>
      </c>
      <c r="V500" s="32">
        <v>0</v>
      </c>
      <c r="W500" s="57"/>
      <c r="X500" s="57"/>
      <c r="Y500" s="57"/>
      <c r="Z500" s="57"/>
      <c r="AA500" s="113">
        <v>0</v>
      </c>
      <c r="AB500" s="113">
        <v>0</v>
      </c>
      <c r="AC500" s="57">
        <v>0</v>
      </c>
      <c r="AD500" s="113">
        <v>0</v>
      </c>
      <c r="AE500" s="113">
        <v>0</v>
      </c>
      <c r="AF500" s="113">
        <v>0</v>
      </c>
      <c r="AG500" s="113">
        <v>0</v>
      </c>
      <c r="AH500" s="113">
        <v>0</v>
      </c>
      <c r="AI500" s="113">
        <v>0</v>
      </c>
      <c r="AJ500" s="113">
        <v>0</v>
      </c>
      <c r="AK500" s="57" t="s">
        <v>237</v>
      </c>
    </row>
    <row r="501" spans="1:37" s="29" customFormat="1" ht="47.25" x14ac:dyDescent="0.25">
      <c r="A501" s="113"/>
      <c r="B501" s="58" t="s">
        <v>1631</v>
      </c>
      <c r="C501" s="32">
        <v>0.159881840118</v>
      </c>
      <c r="D501" s="32">
        <v>0</v>
      </c>
      <c r="E501" s="32">
        <v>0</v>
      </c>
      <c r="F501" s="32">
        <v>0.159881840118</v>
      </c>
      <c r="G501" s="32">
        <v>0</v>
      </c>
      <c r="H501" s="32">
        <v>0</v>
      </c>
      <c r="I501" s="32">
        <v>0</v>
      </c>
      <c r="J501" s="32">
        <v>0</v>
      </c>
      <c r="K501" s="32">
        <v>0</v>
      </c>
      <c r="L501" s="32">
        <v>0</v>
      </c>
      <c r="M501" s="32">
        <v>-0.159881840118</v>
      </c>
      <c r="N501" s="32">
        <v>0</v>
      </c>
      <c r="O501" s="32">
        <v>0</v>
      </c>
      <c r="P501" s="32">
        <v>-0.159881840118</v>
      </c>
      <c r="Q501" s="32">
        <v>0</v>
      </c>
      <c r="R501" s="32">
        <v>0</v>
      </c>
      <c r="S501" s="32">
        <v>0</v>
      </c>
      <c r="T501" s="32">
        <v>0</v>
      </c>
      <c r="U501" s="32">
        <v>0</v>
      </c>
      <c r="V501" s="32">
        <v>0</v>
      </c>
      <c r="W501" s="57"/>
      <c r="X501" s="57"/>
      <c r="Y501" s="57"/>
      <c r="Z501" s="57"/>
      <c r="AA501" s="113">
        <v>0</v>
      </c>
      <c r="AB501" s="113">
        <v>0</v>
      </c>
      <c r="AC501" s="57">
        <v>0</v>
      </c>
      <c r="AD501" s="113">
        <v>0</v>
      </c>
      <c r="AE501" s="113">
        <v>0</v>
      </c>
      <c r="AF501" s="113">
        <v>0</v>
      </c>
      <c r="AG501" s="113">
        <v>0</v>
      </c>
      <c r="AH501" s="113">
        <v>0</v>
      </c>
      <c r="AI501" s="113">
        <v>0</v>
      </c>
      <c r="AJ501" s="113">
        <v>0</v>
      </c>
      <c r="AK501" s="57" t="s">
        <v>237</v>
      </c>
    </row>
    <row r="502" spans="1:37" s="29" customFormat="1" x14ac:dyDescent="0.25">
      <c r="A502" s="113"/>
      <c r="B502" s="58" t="s">
        <v>1632</v>
      </c>
      <c r="C502" s="32">
        <v>0.113515886484</v>
      </c>
      <c r="D502" s="32">
        <v>0</v>
      </c>
      <c r="E502" s="32">
        <v>0</v>
      </c>
      <c r="F502" s="32">
        <v>0.113515886484</v>
      </c>
      <c r="G502" s="32">
        <v>0</v>
      </c>
      <c r="H502" s="32">
        <v>0</v>
      </c>
      <c r="I502" s="32">
        <v>0</v>
      </c>
      <c r="J502" s="32">
        <v>0</v>
      </c>
      <c r="K502" s="32">
        <v>0</v>
      </c>
      <c r="L502" s="32">
        <v>0</v>
      </c>
      <c r="M502" s="32">
        <v>-0.113515886484</v>
      </c>
      <c r="N502" s="32">
        <v>0</v>
      </c>
      <c r="O502" s="32">
        <v>0</v>
      </c>
      <c r="P502" s="32">
        <v>-0.113515886484</v>
      </c>
      <c r="Q502" s="32">
        <v>0</v>
      </c>
      <c r="R502" s="32">
        <v>0</v>
      </c>
      <c r="S502" s="32">
        <v>0</v>
      </c>
      <c r="T502" s="32">
        <v>0</v>
      </c>
      <c r="U502" s="32">
        <v>0</v>
      </c>
      <c r="V502" s="32">
        <v>0</v>
      </c>
      <c r="W502" s="57"/>
      <c r="X502" s="57"/>
      <c r="Y502" s="57"/>
      <c r="Z502" s="57"/>
      <c r="AA502" s="113">
        <v>0</v>
      </c>
      <c r="AB502" s="113">
        <v>0</v>
      </c>
      <c r="AC502" s="57">
        <v>0</v>
      </c>
      <c r="AD502" s="113">
        <v>0</v>
      </c>
      <c r="AE502" s="113">
        <v>0</v>
      </c>
      <c r="AF502" s="113">
        <v>0</v>
      </c>
      <c r="AG502" s="113">
        <v>0</v>
      </c>
      <c r="AH502" s="113">
        <v>0</v>
      </c>
      <c r="AI502" s="113">
        <v>0</v>
      </c>
      <c r="AJ502" s="113">
        <v>0</v>
      </c>
      <c r="AK502" s="57" t="s">
        <v>237</v>
      </c>
    </row>
    <row r="503" spans="1:37" s="29" customFormat="1" x14ac:dyDescent="0.25">
      <c r="A503" s="113"/>
      <c r="B503" s="58" t="s">
        <v>1633</v>
      </c>
      <c r="C503" s="32">
        <v>0.13330186669800001</v>
      </c>
      <c r="D503" s="32">
        <v>0</v>
      </c>
      <c r="E503" s="32">
        <v>0</v>
      </c>
      <c r="F503" s="32">
        <v>0.13330186669800001</v>
      </c>
      <c r="G503" s="32">
        <v>0</v>
      </c>
      <c r="H503" s="32">
        <v>0</v>
      </c>
      <c r="I503" s="32">
        <v>0</v>
      </c>
      <c r="J503" s="32">
        <v>0</v>
      </c>
      <c r="K503" s="32">
        <v>0</v>
      </c>
      <c r="L503" s="32">
        <v>0</v>
      </c>
      <c r="M503" s="32">
        <v>-0.13330186669800001</v>
      </c>
      <c r="N503" s="32">
        <v>0</v>
      </c>
      <c r="O503" s="32">
        <v>0</v>
      </c>
      <c r="P503" s="32">
        <v>-0.13330186669800001</v>
      </c>
      <c r="Q503" s="32">
        <v>0</v>
      </c>
      <c r="R503" s="32">
        <v>0</v>
      </c>
      <c r="S503" s="32">
        <v>0</v>
      </c>
      <c r="T503" s="32">
        <v>0</v>
      </c>
      <c r="U503" s="32">
        <v>0</v>
      </c>
      <c r="V503" s="32">
        <v>0</v>
      </c>
      <c r="W503" s="57"/>
      <c r="X503" s="57"/>
      <c r="Y503" s="57"/>
      <c r="Z503" s="57"/>
      <c r="AA503" s="113">
        <v>0</v>
      </c>
      <c r="AB503" s="113">
        <v>0</v>
      </c>
      <c r="AC503" s="57">
        <v>0</v>
      </c>
      <c r="AD503" s="113">
        <v>0</v>
      </c>
      <c r="AE503" s="113">
        <v>0</v>
      </c>
      <c r="AF503" s="113">
        <v>0</v>
      </c>
      <c r="AG503" s="113">
        <v>0</v>
      </c>
      <c r="AH503" s="113">
        <v>0</v>
      </c>
      <c r="AI503" s="113">
        <v>0</v>
      </c>
      <c r="AJ503" s="113">
        <v>0</v>
      </c>
      <c r="AK503" s="57" t="s">
        <v>237</v>
      </c>
    </row>
    <row r="504" spans="1:37" s="29" customFormat="1" x14ac:dyDescent="0.25">
      <c r="A504" s="113"/>
      <c r="B504" s="58" t="s">
        <v>1634</v>
      </c>
      <c r="C504" s="32">
        <v>0.177514822485</v>
      </c>
      <c r="D504" s="32">
        <v>0</v>
      </c>
      <c r="E504" s="32">
        <v>0</v>
      </c>
      <c r="F504" s="32">
        <v>0.177514822485</v>
      </c>
      <c r="G504" s="32">
        <v>0</v>
      </c>
      <c r="H504" s="32">
        <v>0.177514822485</v>
      </c>
      <c r="I504" s="32">
        <v>0</v>
      </c>
      <c r="J504" s="32">
        <v>0</v>
      </c>
      <c r="K504" s="32">
        <v>0.177514822485</v>
      </c>
      <c r="L504" s="32">
        <v>0</v>
      </c>
      <c r="M504" s="32">
        <v>0</v>
      </c>
      <c r="N504" s="32">
        <v>0</v>
      </c>
      <c r="O504" s="32">
        <v>0</v>
      </c>
      <c r="P504" s="32">
        <v>0</v>
      </c>
      <c r="Q504" s="32">
        <v>0</v>
      </c>
      <c r="R504" s="32">
        <v>0</v>
      </c>
      <c r="S504" s="32">
        <v>0</v>
      </c>
      <c r="T504" s="32">
        <v>0</v>
      </c>
      <c r="U504" s="32">
        <v>0</v>
      </c>
      <c r="V504" s="32">
        <v>0</v>
      </c>
      <c r="W504" s="57"/>
      <c r="X504" s="57"/>
      <c r="Y504" s="57"/>
      <c r="Z504" s="57"/>
      <c r="AA504" s="113">
        <v>0</v>
      </c>
      <c r="AB504" s="113">
        <v>0</v>
      </c>
      <c r="AC504" s="57">
        <v>0</v>
      </c>
      <c r="AD504" s="113">
        <v>0</v>
      </c>
      <c r="AE504" s="113">
        <v>0</v>
      </c>
      <c r="AF504" s="113">
        <v>0</v>
      </c>
      <c r="AG504" s="113">
        <v>0</v>
      </c>
      <c r="AH504" s="113">
        <v>0</v>
      </c>
      <c r="AI504" s="113">
        <v>0</v>
      </c>
      <c r="AJ504" s="113">
        <v>0</v>
      </c>
      <c r="AK504" s="57" t="s">
        <v>237</v>
      </c>
    </row>
    <row r="505" spans="1:37" s="29" customFormat="1" ht="78.75" x14ac:dyDescent="0.25">
      <c r="A505" s="113"/>
      <c r="B505" s="58" t="s">
        <v>1635</v>
      </c>
      <c r="C505" s="32">
        <v>0.24999974999999999</v>
      </c>
      <c r="D505" s="32">
        <v>0</v>
      </c>
      <c r="E505" s="32">
        <v>0</v>
      </c>
      <c r="F505" s="32">
        <v>0.24999974999999999</v>
      </c>
      <c r="G505" s="32">
        <v>0</v>
      </c>
      <c r="H505" s="32">
        <v>0</v>
      </c>
      <c r="I505" s="32">
        <v>0</v>
      </c>
      <c r="J505" s="32">
        <v>0</v>
      </c>
      <c r="K505" s="32">
        <v>0</v>
      </c>
      <c r="L505" s="32">
        <v>0</v>
      </c>
      <c r="M505" s="32">
        <v>-0.24999974999999999</v>
      </c>
      <c r="N505" s="32">
        <v>0</v>
      </c>
      <c r="O505" s="32">
        <v>0</v>
      </c>
      <c r="P505" s="32">
        <v>-0.24999974999999999</v>
      </c>
      <c r="Q505" s="32">
        <v>0</v>
      </c>
      <c r="R505" s="32">
        <v>0</v>
      </c>
      <c r="S505" s="32">
        <v>0</v>
      </c>
      <c r="T505" s="32">
        <v>0</v>
      </c>
      <c r="U505" s="32">
        <v>0</v>
      </c>
      <c r="V505" s="32">
        <v>0</v>
      </c>
      <c r="W505" s="57"/>
      <c r="X505" s="57"/>
      <c r="Y505" s="57"/>
      <c r="Z505" s="57"/>
      <c r="AA505" s="113">
        <v>0</v>
      </c>
      <c r="AB505" s="113">
        <v>0</v>
      </c>
      <c r="AC505" s="57">
        <v>0</v>
      </c>
      <c r="AD505" s="113">
        <v>0</v>
      </c>
      <c r="AE505" s="113">
        <v>0</v>
      </c>
      <c r="AF505" s="113">
        <v>0</v>
      </c>
      <c r="AG505" s="113">
        <v>0</v>
      </c>
      <c r="AH505" s="113">
        <v>0</v>
      </c>
      <c r="AI505" s="113">
        <v>0</v>
      </c>
      <c r="AJ505" s="113">
        <v>0</v>
      </c>
      <c r="AK505" s="57" t="s">
        <v>237</v>
      </c>
    </row>
    <row r="506" spans="1:37" s="29" customFormat="1" ht="31.5" x14ac:dyDescent="0.25">
      <c r="A506" s="113"/>
      <c r="B506" s="58" t="s">
        <v>1636</v>
      </c>
      <c r="C506" s="32">
        <v>0.11811988188</v>
      </c>
      <c r="D506" s="32">
        <v>0</v>
      </c>
      <c r="E506" s="32">
        <v>0</v>
      </c>
      <c r="F506" s="32">
        <v>0.11811988188</v>
      </c>
      <c r="G506" s="32">
        <v>0</v>
      </c>
      <c r="H506" s="32">
        <v>0</v>
      </c>
      <c r="I506" s="32">
        <v>0</v>
      </c>
      <c r="J506" s="32">
        <v>0</v>
      </c>
      <c r="K506" s="32">
        <v>0</v>
      </c>
      <c r="L506" s="32">
        <v>0</v>
      </c>
      <c r="M506" s="32">
        <v>-0.11811988188</v>
      </c>
      <c r="N506" s="32">
        <v>0</v>
      </c>
      <c r="O506" s="32">
        <v>0</v>
      </c>
      <c r="P506" s="32">
        <v>-0.11811988188</v>
      </c>
      <c r="Q506" s="32">
        <v>0</v>
      </c>
      <c r="R506" s="32">
        <v>0</v>
      </c>
      <c r="S506" s="32">
        <v>0</v>
      </c>
      <c r="T506" s="32">
        <v>0</v>
      </c>
      <c r="U506" s="32">
        <v>0</v>
      </c>
      <c r="V506" s="32">
        <v>0</v>
      </c>
      <c r="W506" s="57"/>
      <c r="X506" s="57"/>
      <c r="Y506" s="57"/>
      <c r="Z506" s="57"/>
      <c r="AA506" s="113">
        <v>0</v>
      </c>
      <c r="AB506" s="113">
        <v>0</v>
      </c>
      <c r="AC506" s="57">
        <v>0</v>
      </c>
      <c r="AD506" s="113">
        <v>0</v>
      </c>
      <c r="AE506" s="113">
        <v>0</v>
      </c>
      <c r="AF506" s="113">
        <v>0</v>
      </c>
      <c r="AG506" s="113">
        <v>0</v>
      </c>
      <c r="AH506" s="113">
        <v>0</v>
      </c>
      <c r="AI506" s="113">
        <v>0</v>
      </c>
      <c r="AJ506" s="113">
        <v>0</v>
      </c>
      <c r="AK506" s="57" t="s">
        <v>237</v>
      </c>
    </row>
    <row r="507" spans="1:37" s="29" customFormat="1" ht="31.5" x14ac:dyDescent="0.25">
      <c r="A507" s="113"/>
      <c r="B507" s="58" t="s">
        <v>1565</v>
      </c>
      <c r="C507" s="32">
        <v>0.22999977000000002</v>
      </c>
      <c r="D507" s="32">
        <v>0</v>
      </c>
      <c r="E507" s="32">
        <v>0</v>
      </c>
      <c r="F507" s="32">
        <v>0.22999977000000002</v>
      </c>
      <c r="G507" s="32">
        <v>0</v>
      </c>
      <c r="H507" s="32">
        <v>0</v>
      </c>
      <c r="I507" s="32">
        <v>0</v>
      </c>
      <c r="J507" s="32">
        <v>0</v>
      </c>
      <c r="K507" s="32">
        <v>0</v>
      </c>
      <c r="L507" s="32">
        <v>0</v>
      </c>
      <c r="M507" s="32">
        <v>-0.22999977000000002</v>
      </c>
      <c r="N507" s="32">
        <v>0</v>
      </c>
      <c r="O507" s="32">
        <v>0</v>
      </c>
      <c r="P507" s="32">
        <v>-0.22999977000000002</v>
      </c>
      <c r="Q507" s="32">
        <v>0</v>
      </c>
      <c r="R507" s="32">
        <v>0</v>
      </c>
      <c r="S507" s="32">
        <v>0</v>
      </c>
      <c r="T507" s="32">
        <v>0</v>
      </c>
      <c r="U507" s="32">
        <v>0</v>
      </c>
      <c r="V507" s="32">
        <v>0</v>
      </c>
      <c r="W507" s="57"/>
      <c r="X507" s="57"/>
      <c r="Y507" s="57"/>
      <c r="Z507" s="57"/>
      <c r="AA507" s="113">
        <v>0</v>
      </c>
      <c r="AB507" s="113">
        <v>0</v>
      </c>
      <c r="AC507" s="57">
        <v>0</v>
      </c>
      <c r="AD507" s="113">
        <v>0</v>
      </c>
      <c r="AE507" s="113">
        <v>0</v>
      </c>
      <c r="AF507" s="113">
        <v>0</v>
      </c>
      <c r="AG507" s="113">
        <v>0</v>
      </c>
      <c r="AH507" s="113">
        <v>0</v>
      </c>
      <c r="AI507" s="113">
        <v>0</v>
      </c>
      <c r="AJ507" s="113">
        <v>0</v>
      </c>
      <c r="AK507" s="57" t="s">
        <v>237</v>
      </c>
    </row>
    <row r="508" spans="1:37" s="29" customFormat="1" ht="47.25" x14ac:dyDescent="0.25">
      <c r="A508" s="113"/>
      <c r="B508" s="58" t="s">
        <v>484</v>
      </c>
      <c r="C508" s="32">
        <v>0.194999805</v>
      </c>
      <c r="D508" s="32">
        <v>0</v>
      </c>
      <c r="E508" s="32">
        <v>0</v>
      </c>
      <c r="F508" s="32">
        <v>0.194999805</v>
      </c>
      <c r="G508" s="32">
        <v>0</v>
      </c>
      <c r="H508" s="32">
        <v>0</v>
      </c>
      <c r="I508" s="32">
        <v>0</v>
      </c>
      <c r="J508" s="32">
        <v>0</v>
      </c>
      <c r="K508" s="32">
        <v>0</v>
      </c>
      <c r="L508" s="32">
        <v>0</v>
      </c>
      <c r="M508" s="32">
        <v>-0.194999805</v>
      </c>
      <c r="N508" s="32">
        <v>0</v>
      </c>
      <c r="O508" s="32">
        <v>0</v>
      </c>
      <c r="P508" s="32">
        <v>-0.194999805</v>
      </c>
      <c r="Q508" s="32">
        <v>0</v>
      </c>
      <c r="R508" s="32">
        <v>0</v>
      </c>
      <c r="S508" s="32">
        <v>0</v>
      </c>
      <c r="T508" s="32">
        <v>0</v>
      </c>
      <c r="U508" s="32">
        <v>0</v>
      </c>
      <c r="V508" s="32">
        <v>0</v>
      </c>
      <c r="W508" s="57"/>
      <c r="X508" s="57"/>
      <c r="Y508" s="57"/>
      <c r="Z508" s="57"/>
      <c r="AA508" s="113">
        <v>0</v>
      </c>
      <c r="AB508" s="113">
        <v>0</v>
      </c>
      <c r="AC508" s="57">
        <v>0</v>
      </c>
      <c r="AD508" s="113">
        <v>0</v>
      </c>
      <c r="AE508" s="113">
        <v>0</v>
      </c>
      <c r="AF508" s="113">
        <v>0</v>
      </c>
      <c r="AG508" s="113">
        <v>0</v>
      </c>
      <c r="AH508" s="113">
        <v>0</v>
      </c>
      <c r="AI508" s="113">
        <v>0</v>
      </c>
      <c r="AJ508" s="113">
        <v>0</v>
      </c>
      <c r="AK508" s="57" t="s">
        <v>237</v>
      </c>
    </row>
    <row r="509" spans="1:37" s="29" customFormat="1" ht="31.5" x14ac:dyDescent="0.25">
      <c r="A509" s="113"/>
      <c r="B509" s="58" t="s">
        <v>1637</v>
      </c>
      <c r="C509" s="32">
        <v>0.12284987714999999</v>
      </c>
      <c r="D509" s="32">
        <v>0</v>
      </c>
      <c r="E509" s="32">
        <v>0</v>
      </c>
      <c r="F509" s="32">
        <v>0.12284987714999999</v>
      </c>
      <c r="G509" s="32">
        <v>0</v>
      </c>
      <c r="H509" s="32">
        <v>0</v>
      </c>
      <c r="I509" s="32">
        <v>0</v>
      </c>
      <c r="J509" s="32">
        <v>0</v>
      </c>
      <c r="K509" s="32">
        <v>0</v>
      </c>
      <c r="L509" s="32">
        <v>0</v>
      </c>
      <c r="M509" s="32">
        <v>-0.12284987714999999</v>
      </c>
      <c r="N509" s="32">
        <v>0</v>
      </c>
      <c r="O509" s="32">
        <v>0</v>
      </c>
      <c r="P509" s="32">
        <v>-0.12284987714999999</v>
      </c>
      <c r="Q509" s="32">
        <v>0</v>
      </c>
      <c r="R509" s="32">
        <v>0</v>
      </c>
      <c r="S509" s="32">
        <v>0</v>
      </c>
      <c r="T509" s="32">
        <v>0</v>
      </c>
      <c r="U509" s="32">
        <v>0</v>
      </c>
      <c r="V509" s="32">
        <v>0</v>
      </c>
      <c r="W509" s="57"/>
      <c r="X509" s="57"/>
      <c r="Y509" s="57"/>
      <c r="Z509" s="57"/>
      <c r="AA509" s="113">
        <v>0</v>
      </c>
      <c r="AB509" s="113">
        <v>0</v>
      </c>
      <c r="AC509" s="57">
        <v>0</v>
      </c>
      <c r="AD509" s="113">
        <v>0</v>
      </c>
      <c r="AE509" s="113">
        <v>0</v>
      </c>
      <c r="AF509" s="113">
        <v>0</v>
      </c>
      <c r="AG509" s="113">
        <v>0</v>
      </c>
      <c r="AH509" s="113">
        <v>0</v>
      </c>
      <c r="AI509" s="113">
        <v>0</v>
      </c>
      <c r="AJ509" s="113">
        <v>0</v>
      </c>
      <c r="AK509" s="57" t="s">
        <v>237</v>
      </c>
    </row>
    <row r="510" spans="1:37" s="29" customFormat="1" ht="31.5" x14ac:dyDescent="0.25">
      <c r="A510" s="113"/>
      <c r="B510" s="58" t="s">
        <v>1638</v>
      </c>
      <c r="C510" s="32">
        <v>0.26836123163849995</v>
      </c>
      <c r="D510" s="32">
        <v>0</v>
      </c>
      <c r="E510" s="32">
        <v>0</v>
      </c>
      <c r="F510" s="32">
        <v>0.26836123163849995</v>
      </c>
      <c r="G510" s="32">
        <v>0</v>
      </c>
      <c r="H510" s="32">
        <v>0.26836123163849995</v>
      </c>
      <c r="I510" s="32">
        <v>0</v>
      </c>
      <c r="J510" s="32">
        <v>0</v>
      </c>
      <c r="K510" s="32">
        <v>0.26836123163849995</v>
      </c>
      <c r="L510" s="32">
        <v>0</v>
      </c>
      <c r="M510" s="32">
        <v>0</v>
      </c>
      <c r="N510" s="32">
        <v>0</v>
      </c>
      <c r="O510" s="32">
        <v>0</v>
      </c>
      <c r="P510" s="32">
        <v>0</v>
      </c>
      <c r="Q510" s="32">
        <v>0</v>
      </c>
      <c r="R510" s="32">
        <v>0</v>
      </c>
      <c r="S510" s="32">
        <v>0</v>
      </c>
      <c r="T510" s="32">
        <v>0</v>
      </c>
      <c r="U510" s="32">
        <v>0</v>
      </c>
      <c r="V510" s="32">
        <v>0</v>
      </c>
      <c r="W510" s="57"/>
      <c r="X510" s="57"/>
      <c r="Y510" s="57"/>
      <c r="Z510" s="57"/>
      <c r="AA510" s="113">
        <v>0</v>
      </c>
      <c r="AB510" s="113">
        <v>0</v>
      </c>
      <c r="AC510" s="57">
        <v>0</v>
      </c>
      <c r="AD510" s="113">
        <v>0</v>
      </c>
      <c r="AE510" s="113">
        <v>0</v>
      </c>
      <c r="AF510" s="113">
        <v>0</v>
      </c>
      <c r="AG510" s="113">
        <v>0</v>
      </c>
      <c r="AH510" s="113">
        <v>0</v>
      </c>
      <c r="AI510" s="113">
        <v>0</v>
      </c>
      <c r="AJ510" s="113">
        <v>0</v>
      </c>
      <c r="AK510" s="57" t="s">
        <v>237</v>
      </c>
    </row>
    <row r="511" spans="1:37" s="29" customFormat="1" ht="31.5" x14ac:dyDescent="0.25">
      <c r="A511" s="113"/>
      <c r="B511" s="58" t="s">
        <v>1639</v>
      </c>
      <c r="C511" s="32">
        <v>0.16657983342000002</v>
      </c>
      <c r="D511" s="32">
        <v>0</v>
      </c>
      <c r="E511" s="32">
        <v>0</v>
      </c>
      <c r="F511" s="32">
        <v>0.16657983342000002</v>
      </c>
      <c r="G511" s="32">
        <v>0</v>
      </c>
      <c r="H511" s="32">
        <v>0.16657983342000002</v>
      </c>
      <c r="I511" s="32">
        <v>0</v>
      </c>
      <c r="J511" s="32">
        <v>0</v>
      </c>
      <c r="K511" s="32">
        <v>0.16657983342000002</v>
      </c>
      <c r="L511" s="32">
        <v>0</v>
      </c>
      <c r="M511" s="32">
        <v>0</v>
      </c>
      <c r="N511" s="32">
        <v>0</v>
      </c>
      <c r="O511" s="32">
        <v>0</v>
      </c>
      <c r="P511" s="32">
        <v>0</v>
      </c>
      <c r="Q511" s="32">
        <v>0</v>
      </c>
      <c r="R511" s="32">
        <v>0</v>
      </c>
      <c r="S511" s="32">
        <v>0</v>
      </c>
      <c r="T511" s="32">
        <v>0</v>
      </c>
      <c r="U511" s="32">
        <v>0</v>
      </c>
      <c r="V511" s="32">
        <v>0</v>
      </c>
      <c r="W511" s="57"/>
      <c r="X511" s="57"/>
      <c r="Y511" s="57"/>
      <c r="Z511" s="57"/>
      <c r="AA511" s="113">
        <v>0</v>
      </c>
      <c r="AB511" s="113">
        <v>0</v>
      </c>
      <c r="AC511" s="57">
        <v>0</v>
      </c>
      <c r="AD511" s="113">
        <v>0</v>
      </c>
      <c r="AE511" s="113">
        <v>0</v>
      </c>
      <c r="AF511" s="113">
        <v>0</v>
      </c>
      <c r="AG511" s="113">
        <v>0</v>
      </c>
      <c r="AH511" s="113">
        <v>0</v>
      </c>
      <c r="AI511" s="113">
        <v>0</v>
      </c>
      <c r="AJ511" s="113">
        <v>0</v>
      </c>
      <c r="AK511" s="57" t="s">
        <v>237</v>
      </c>
    </row>
    <row r="512" spans="1:37" s="29" customFormat="1" ht="31.5" x14ac:dyDescent="0.25">
      <c r="A512" s="113"/>
      <c r="B512" s="58" t="s">
        <v>1640</v>
      </c>
      <c r="C512" s="32">
        <v>1.9695030304950001</v>
      </c>
      <c r="D512" s="32">
        <v>0</v>
      </c>
      <c r="E512" s="32">
        <v>0</v>
      </c>
      <c r="F512" s="32">
        <v>1.9695030304950001</v>
      </c>
      <c r="G512" s="32">
        <v>0</v>
      </c>
      <c r="H512" s="32">
        <v>1.9695030304950001</v>
      </c>
      <c r="I512" s="32">
        <v>0</v>
      </c>
      <c r="J512" s="32">
        <v>0</v>
      </c>
      <c r="K512" s="32">
        <v>1.9695030304950001</v>
      </c>
      <c r="L512" s="32">
        <v>0</v>
      </c>
      <c r="M512" s="32">
        <v>0</v>
      </c>
      <c r="N512" s="32">
        <v>0</v>
      </c>
      <c r="O512" s="32">
        <v>0</v>
      </c>
      <c r="P512" s="32">
        <v>0</v>
      </c>
      <c r="Q512" s="32">
        <v>0</v>
      </c>
      <c r="R512" s="32">
        <v>0</v>
      </c>
      <c r="S512" s="32">
        <v>0</v>
      </c>
      <c r="T512" s="32">
        <v>0</v>
      </c>
      <c r="U512" s="32">
        <v>0</v>
      </c>
      <c r="V512" s="32">
        <v>0</v>
      </c>
      <c r="W512" s="57"/>
      <c r="X512" s="57"/>
      <c r="Y512" s="57"/>
      <c r="Z512" s="57"/>
      <c r="AA512" s="113">
        <v>0</v>
      </c>
      <c r="AB512" s="113">
        <v>0</v>
      </c>
      <c r="AC512" s="57">
        <v>0</v>
      </c>
      <c r="AD512" s="113">
        <v>0</v>
      </c>
      <c r="AE512" s="113">
        <v>0</v>
      </c>
      <c r="AF512" s="113">
        <v>0</v>
      </c>
      <c r="AG512" s="113">
        <v>0</v>
      </c>
      <c r="AH512" s="113">
        <v>0</v>
      </c>
      <c r="AI512" s="113">
        <v>0</v>
      </c>
      <c r="AJ512" s="113">
        <v>0</v>
      </c>
      <c r="AK512" s="57" t="s">
        <v>237</v>
      </c>
    </row>
    <row r="513" spans="1:37" s="29" customFormat="1" ht="31.5" x14ac:dyDescent="0.25">
      <c r="A513" s="113"/>
      <c r="B513" s="58" t="s">
        <v>1641</v>
      </c>
      <c r="C513" s="32">
        <v>1.9384980614999998E-2</v>
      </c>
      <c r="D513" s="32">
        <v>0</v>
      </c>
      <c r="E513" s="32">
        <v>0</v>
      </c>
      <c r="F513" s="32">
        <v>1.9384980614999998E-2</v>
      </c>
      <c r="G513" s="32">
        <v>0</v>
      </c>
      <c r="H513" s="32">
        <v>1.9384980614999998E-2</v>
      </c>
      <c r="I513" s="32">
        <v>0</v>
      </c>
      <c r="J513" s="32">
        <v>0</v>
      </c>
      <c r="K513" s="32">
        <v>1.9384980614999998E-2</v>
      </c>
      <c r="L513" s="32">
        <v>0</v>
      </c>
      <c r="M513" s="32">
        <v>0</v>
      </c>
      <c r="N513" s="32">
        <v>0</v>
      </c>
      <c r="O513" s="32">
        <v>0</v>
      </c>
      <c r="P513" s="32">
        <v>0</v>
      </c>
      <c r="Q513" s="32">
        <v>0</v>
      </c>
      <c r="R513" s="32">
        <v>0</v>
      </c>
      <c r="S513" s="32">
        <v>0</v>
      </c>
      <c r="T513" s="32">
        <v>0</v>
      </c>
      <c r="U513" s="32">
        <v>0</v>
      </c>
      <c r="V513" s="32">
        <v>0</v>
      </c>
      <c r="W513" s="57"/>
      <c r="X513" s="57"/>
      <c r="Y513" s="57"/>
      <c r="Z513" s="57"/>
      <c r="AA513" s="113">
        <v>0</v>
      </c>
      <c r="AB513" s="113">
        <v>0</v>
      </c>
      <c r="AC513" s="57">
        <v>0</v>
      </c>
      <c r="AD513" s="113">
        <v>0</v>
      </c>
      <c r="AE513" s="113">
        <v>0</v>
      </c>
      <c r="AF513" s="113">
        <v>0</v>
      </c>
      <c r="AG513" s="113">
        <v>0</v>
      </c>
      <c r="AH513" s="113">
        <v>0</v>
      </c>
      <c r="AI513" s="113">
        <v>0</v>
      </c>
      <c r="AJ513" s="113">
        <v>0</v>
      </c>
      <c r="AK513" s="57" t="s">
        <v>237</v>
      </c>
    </row>
    <row r="514" spans="1:37" s="29" customFormat="1" x14ac:dyDescent="0.25">
      <c r="A514" s="113"/>
      <c r="B514" s="58" t="s">
        <v>1642</v>
      </c>
      <c r="C514" s="32">
        <v>0.335611664388</v>
      </c>
      <c r="D514" s="32">
        <v>0</v>
      </c>
      <c r="E514" s="32">
        <v>0</v>
      </c>
      <c r="F514" s="32">
        <v>0.335611664388</v>
      </c>
      <c r="G514" s="32">
        <v>0</v>
      </c>
      <c r="H514" s="32">
        <v>0.335611664388</v>
      </c>
      <c r="I514" s="32">
        <v>0</v>
      </c>
      <c r="J514" s="32">
        <v>0</v>
      </c>
      <c r="K514" s="32">
        <v>0.335611664388</v>
      </c>
      <c r="L514" s="32">
        <v>0</v>
      </c>
      <c r="M514" s="32">
        <v>0</v>
      </c>
      <c r="N514" s="32">
        <v>0</v>
      </c>
      <c r="O514" s="32">
        <v>0</v>
      </c>
      <c r="P514" s="32">
        <v>0</v>
      </c>
      <c r="Q514" s="32">
        <v>0</v>
      </c>
      <c r="R514" s="32">
        <v>0</v>
      </c>
      <c r="S514" s="32">
        <v>0</v>
      </c>
      <c r="T514" s="32">
        <v>0</v>
      </c>
      <c r="U514" s="32">
        <v>0</v>
      </c>
      <c r="V514" s="32">
        <v>0</v>
      </c>
      <c r="W514" s="57"/>
      <c r="X514" s="57"/>
      <c r="Y514" s="57"/>
      <c r="Z514" s="57"/>
      <c r="AA514" s="113">
        <v>0</v>
      </c>
      <c r="AB514" s="113">
        <v>0</v>
      </c>
      <c r="AC514" s="57">
        <v>0</v>
      </c>
      <c r="AD514" s="113">
        <v>0</v>
      </c>
      <c r="AE514" s="113">
        <v>0</v>
      </c>
      <c r="AF514" s="113">
        <v>0</v>
      </c>
      <c r="AG514" s="113">
        <v>0</v>
      </c>
      <c r="AH514" s="113">
        <v>0</v>
      </c>
      <c r="AI514" s="113">
        <v>0</v>
      </c>
      <c r="AJ514" s="113">
        <v>0</v>
      </c>
      <c r="AK514" s="57" t="s">
        <v>237</v>
      </c>
    </row>
    <row r="515" spans="1:37" s="29" customFormat="1" x14ac:dyDescent="0.25">
      <c r="A515" s="113"/>
      <c r="B515" s="58" t="s">
        <v>1643</v>
      </c>
      <c r="C515" s="32">
        <v>0.50341749658200008</v>
      </c>
      <c r="D515" s="32">
        <v>0</v>
      </c>
      <c r="E515" s="32">
        <v>0</v>
      </c>
      <c r="F515" s="32">
        <v>0.50341749658200008</v>
      </c>
      <c r="G515" s="32">
        <v>0</v>
      </c>
      <c r="H515" s="32">
        <v>0.50341749658200008</v>
      </c>
      <c r="I515" s="32">
        <v>0</v>
      </c>
      <c r="J515" s="32">
        <v>0</v>
      </c>
      <c r="K515" s="32">
        <v>0.50341749658200008</v>
      </c>
      <c r="L515" s="32">
        <v>0</v>
      </c>
      <c r="M515" s="32">
        <v>0</v>
      </c>
      <c r="N515" s="32">
        <v>0</v>
      </c>
      <c r="O515" s="32">
        <v>0</v>
      </c>
      <c r="P515" s="32">
        <v>0</v>
      </c>
      <c r="Q515" s="32">
        <v>0</v>
      </c>
      <c r="R515" s="32">
        <v>0</v>
      </c>
      <c r="S515" s="32">
        <v>0</v>
      </c>
      <c r="T515" s="32">
        <v>0</v>
      </c>
      <c r="U515" s="32">
        <v>0</v>
      </c>
      <c r="V515" s="32">
        <v>0</v>
      </c>
      <c r="W515" s="57"/>
      <c r="X515" s="57"/>
      <c r="Y515" s="57"/>
      <c r="Z515" s="57"/>
      <c r="AA515" s="113">
        <v>0</v>
      </c>
      <c r="AB515" s="113">
        <v>0</v>
      </c>
      <c r="AC515" s="57">
        <v>0</v>
      </c>
      <c r="AD515" s="113">
        <v>0</v>
      </c>
      <c r="AE515" s="113">
        <v>0</v>
      </c>
      <c r="AF515" s="113">
        <v>0</v>
      </c>
      <c r="AG515" s="113">
        <v>0</v>
      </c>
      <c r="AH515" s="113">
        <v>0</v>
      </c>
      <c r="AI515" s="113">
        <v>0</v>
      </c>
      <c r="AJ515" s="113">
        <v>0</v>
      </c>
      <c r="AK515" s="57" t="s">
        <v>237</v>
      </c>
    </row>
    <row r="516" spans="1:37" s="29" customFormat="1" x14ac:dyDescent="0.25">
      <c r="A516" s="113"/>
      <c r="B516" s="58" t="s">
        <v>289</v>
      </c>
      <c r="C516" s="32">
        <v>0.17999982</v>
      </c>
      <c r="D516" s="32">
        <v>0</v>
      </c>
      <c r="E516" s="32">
        <v>0</v>
      </c>
      <c r="F516" s="32">
        <v>0.17999982</v>
      </c>
      <c r="G516" s="32">
        <v>0</v>
      </c>
      <c r="H516" s="32">
        <v>0</v>
      </c>
      <c r="I516" s="32">
        <v>0</v>
      </c>
      <c r="J516" s="32">
        <v>0</v>
      </c>
      <c r="K516" s="32">
        <v>0</v>
      </c>
      <c r="L516" s="32">
        <v>0</v>
      </c>
      <c r="M516" s="32">
        <v>-0.17999982</v>
      </c>
      <c r="N516" s="32">
        <v>0</v>
      </c>
      <c r="O516" s="32">
        <v>0</v>
      </c>
      <c r="P516" s="32">
        <v>-0.17999982</v>
      </c>
      <c r="Q516" s="32">
        <v>0</v>
      </c>
      <c r="R516" s="32">
        <v>0</v>
      </c>
      <c r="S516" s="32">
        <v>0</v>
      </c>
      <c r="T516" s="32">
        <v>0</v>
      </c>
      <c r="U516" s="32">
        <v>0</v>
      </c>
      <c r="V516" s="32">
        <v>0</v>
      </c>
      <c r="W516" s="57"/>
      <c r="X516" s="57"/>
      <c r="Y516" s="57"/>
      <c r="Z516" s="57"/>
      <c r="AA516" s="113">
        <v>0</v>
      </c>
      <c r="AB516" s="113">
        <v>0</v>
      </c>
      <c r="AC516" s="57">
        <v>0</v>
      </c>
      <c r="AD516" s="113">
        <v>0</v>
      </c>
      <c r="AE516" s="113">
        <v>0</v>
      </c>
      <c r="AF516" s="113">
        <v>0</v>
      </c>
      <c r="AG516" s="113">
        <v>0</v>
      </c>
      <c r="AH516" s="113">
        <v>0</v>
      </c>
      <c r="AI516" s="113">
        <v>0</v>
      </c>
      <c r="AJ516" s="113">
        <v>0</v>
      </c>
      <c r="AK516" s="57" t="s">
        <v>237</v>
      </c>
    </row>
    <row r="517" spans="1:37" s="29" customFormat="1" ht="47.25" x14ac:dyDescent="0.25">
      <c r="A517" s="113"/>
      <c r="B517" s="58" t="s">
        <v>1644</v>
      </c>
      <c r="C517" s="32">
        <v>0.31999968000000001</v>
      </c>
      <c r="D517" s="32">
        <v>0</v>
      </c>
      <c r="E517" s="32">
        <v>0</v>
      </c>
      <c r="F517" s="32">
        <v>0.31999968000000001</v>
      </c>
      <c r="G517" s="32">
        <v>0</v>
      </c>
      <c r="H517" s="32">
        <v>0</v>
      </c>
      <c r="I517" s="32">
        <v>0</v>
      </c>
      <c r="J517" s="32">
        <v>0</v>
      </c>
      <c r="K517" s="32">
        <v>0</v>
      </c>
      <c r="L517" s="32">
        <v>0</v>
      </c>
      <c r="M517" s="32">
        <v>-0.31999968000000001</v>
      </c>
      <c r="N517" s="32">
        <v>0</v>
      </c>
      <c r="O517" s="32">
        <v>0</v>
      </c>
      <c r="P517" s="32">
        <v>-0.31999968000000001</v>
      </c>
      <c r="Q517" s="32">
        <v>0</v>
      </c>
      <c r="R517" s="32">
        <v>0</v>
      </c>
      <c r="S517" s="32">
        <v>0</v>
      </c>
      <c r="T517" s="32">
        <v>0</v>
      </c>
      <c r="U517" s="32">
        <v>0</v>
      </c>
      <c r="V517" s="32">
        <v>0</v>
      </c>
      <c r="W517" s="57"/>
      <c r="X517" s="57"/>
      <c r="Y517" s="57"/>
      <c r="Z517" s="57"/>
      <c r="AA517" s="113">
        <v>0</v>
      </c>
      <c r="AB517" s="113">
        <v>0</v>
      </c>
      <c r="AC517" s="57">
        <v>0</v>
      </c>
      <c r="AD517" s="113">
        <v>0</v>
      </c>
      <c r="AE517" s="113">
        <v>0</v>
      </c>
      <c r="AF517" s="113">
        <v>0</v>
      </c>
      <c r="AG517" s="113">
        <v>0</v>
      </c>
      <c r="AH517" s="113">
        <v>0</v>
      </c>
      <c r="AI517" s="113">
        <v>0</v>
      </c>
      <c r="AJ517" s="113">
        <v>0</v>
      </c>
      <c r="AK517" s="57" t="s">
        <v>237</v>
      </c>
    </row>
    <row r="518" spans="1:37" s="29" customFormat="1" ht="63" x14ac:dyDescent="0.25">
      <c r="A518" s="113"/>
      <c r="B518" s="58" t="s">
        <v>290</v>
      </c>
      <c r="C518" s="32">
        <v>0.26999972999999999</v>
      </c>
      <c r="D518" s="32">
        <v>0</v>
      </c>
      <c r="E518" s="32">
        <v>0</v>
      </c>
      <c r="F518" s="32">
        <v>0.26999972999999999</v>
      </c>
      <c r="G518" s="32">
        <v>0</v>
      </c>
      <c r="H518" s="32">
        <v>0</v>
      </c>
      <c r="I518" s="32">
        <v>0</v>
      </c>
      <c r="J518" s="32">
        <v>0</v>
      </c>
      <c r="K518" s="32">
        <v>0</v>
      </c>
      <c r="L518" s="32">
        <v>0</v>
      </c>
      <c r="M518" s="32">
        <v>-0.26999972999999999</v>
      </c>
      <c r="N518" s="32">
        <v>0</v>
      </c>
      <c r="O518" s="32">
        <v>0</v>
      </c>
      <c r="P518" s="32">
        <v>-0.26999972999999999</v>
      </c>
      <c r="Q518" s="32">
        <v>0</v>
      </c>
      <c r="R518" s="32">
        <v>0</v>
      </c>
      <c r="S518" s="32">
        <v>0</v>
      </c>
      <c r="T518" s="32">
        <v>0</v>
      </c>
      <c r="U518" s="32">
        <v>0</v>
      </c>
      <c r="V518" s="32">
        <v>0</v>
      </c>
      <c r="W518" s="57"/>
      <c r="X518" s="57"/>
      <c r="Y518" s="57"/>
      <c r="Z518" s="57"/>
      <c r="AA518" s="113">
        <v>0</v>
      </c>
      <c r="AB518" s="113">
        <v>0</v>
      </c>
      <c r="AC518" s="57">
        <v>0</v>
      </c>
      <c r="AD518" s="113">
        <v>0</v>
      </c>
      <c r="AE518" s="113">
        <v>0</v>
      </c>
      <c r="AF518" s="113">
        <v>0</v>
      </c>
      <c r="AG518" s="113">
        <v>0</v>
      </c>
      <c r="AH518" s="113">
        <v>0</v>
      </c>
      <c r="AI518" s="113">
        <v>0</v>
      </c>
      <c r="AJ518" s="113">
        <v>0</v>
      </c>
      <c r="AK518" s="57" t="s">
        <v>237</v>
      </c>
    </row>
    <row r="519" spans="1:37" s="29" customFormat="1" ht="31.5" x14ac:dyDescent="0.25">
      <c r="A519" s="113"/>
      <c r="B519" s="58" t="s">
        <v>1645</v>
      </c>
      <c r="C519" s="32">
        <v>0.47999951999999996</v>
      </c>
      <c r="D519" s="32">
        <v>0</v>
      </c>
      <c r="E519" s="32">
        <v>0</v>
      </c>
      <c r="F519" s="32">
        <v>0.47999951999999996</v>
      </c>
      <c r="G519" s="32">
        <v>0</v>
      </c>
      <c r="H519" s="32">
        <v>0</v>
      </c>
      <c r="I519" s="32">
        <v>0</v>
      </c>
      <c r="J519" s="32">
        <v>0</v>
      </c>
      <c r="K519" s="32">
        <v>0</v>
      </c>
      <c r="L519" s="32">
        <v>0</v>
      </c>
      <c r="M519" s="32">
        <v>-0.47999951999999996</v>
      </c>
      <c r="N519" s="32">
        <v>0</v>
      </c>
      <c r="O519" s="32">
        <v>0</v>
      </c>
      <c r="P519" s="32">
        <v>-0.47999951999999996</v>
      </c>
      <c r="Q519" s="32">
        <v>0</v>
      </c>
      <c r="R519" s="32">
        <v>0</v>
      </c>
      <c r="S519" s="32">
        <v>0</v>
      </c>
      <c r="T519" s="32">
        <v>0</v>
      </c>
      <c r="U519" s="32">
        <v>0</v>
      </c>
      <c r="V519" s="32">
        <v>0</v>
      </c>
      <c r="W519" s="57"/>
      <c r="X519" s="57"/>
      <c r="Y519" s="57"/>
      <c r="Z519" s="57"/>
      <c r="AA519" s="113">
        <v>0</v>
      </c>
      <c r="AB519" s="113">
        <v>0</v>
      </c>
      <c r="AC519" s="57">
        <v>0</v>
      </c>
      <c r="AD519" s="113">
        <v>0</v>
      </c>
      <c r="AE519" s="113">
        <v>0</v>
      </c>
      <c r="AF519" s="113">
        <v>0</v>
      </c>
      <c r="AG519" s="113">
        <v>0</v>
      </c>
      <c r="AH519" s="113">
        <v>0</v>
      </c>
      <c r="AI519" s="113">
        <v>0</v>
      </c>
      <c r="AJ519" s="113">
        <v>0</v>
      </c>
      <c r="AK519" s="57" t="s">
        <v>237</v>
      </c>
    </row>
    <row r="520" spans="1:37" s="29" customFormat="1" ht="31.5" x14ac:dyDescent="0.25">
      <c r="A520" s="113"/>
      <c r="B520" s="58" t="s">
        <v>1646</v>
      </c>
      <c r="C520" s="32">
        <v>0.13999986</v>
      </c>
      <c r="D520" s="32">
        <v>0</v>
      </c>
      <c r="E520" s="32">
        <v>0</v>
      </c>
      <c r="F520" s="32">
        <v>0.13999986</v>
      </c>
      <c r="G520" s="32">
        <v>0</v>
      </c>
      <c r="H520" s="32">
        <v>0</v>
      </c>
      <c r="I520" s="32">
        <v>0</v>
      </c>
      <c r="J520" s="32">
        <v>0</v>
      </c>
      <c r="K520" s="32">
        <v>0</v>
      </c>
      <c r="L520" s="32">
        <v>0</v>
      </c>
      <c r="M520" s="32">
        <v>-0.13999986</v>
      </c>
      <c r="N520" s="32">
        <v>0</v>
      </c>
      <c r="O520" s="32">
        <v>0</v>
      </c>
      <c r="P520" s="32">
        <v>-0.13999986</v>
      </c>
      <c r="Q520" s="32">
        <v>0</v>
      </c>
      <c r="R520" s="32">
        <v>0</v>
      </c>
      <c r="S520" s="32">
        <v>0</v>
      </c>
      <c r="T520" s="32">
        <v>0</v>
      </c>
      <c r="U520" s="32">
        <v>0</v>
      </c>
      <c r="V520" s="32">
        <v>0</v>
      </c>
      <c r="W520" s="57"/>
      <c r="X520" s="57"/>
      <c r="Y520" s="57"/>
      <c r="Z520" s="57"/>
      <c r="AA520" s="113">
        <v>0</v>
      </c>
      <c r="AB520" s="113">
        <v>0</v>
      </c>
      <c r="AC520" s="57">
        <v>0</v>
      </c>
      <c r="AD520" s="113">
        <v>0</v>
      </c>
      <c r="AE520" s="113">
        <v>0</v>
      </c>
      <c r="AF520" s="113">
        <v>0</v>
      </c>
      <c r="AG520" s="113">
        <v>0</v>
      </c>
      <c r="AH520" s="113">
        <v>0</v>
      </c>
      <c r="AI520" s="113">
        <v>0</v>
      </c>
      <c r="AJ520" s="113">
        <v>0</v>
      </c>
      <c r="AK520" s="57" t="s">
        <v>237</v>
      </c>
    </row>
    <row r="521" spans="1:37" s="29" customFormat="1" ht="31.5" x14ac:dyDescent="0.25">
      <c r="A521" s="113"/>
      <c r="B521" s="58" t="s">
        <v>291</v>
      </c>
      <c r="C521" s="32">
        <v>0.39999960000000001</v>
      </c>
      <c r="D521" s="32">
        <v>0</v>
      </c>
      <c r="E521" s="32">
        <v>0</v>
      </c>
      <c r="F521" s="32">
        <v>0.39999960000000001</v>
      </c>
      <c r="G521" s="32">
        <v>0</v>
      </c>
      <c r="H521" s="32">
        <v>0</v>
      </c>
      <c r="I521" s="32">
        <v>0</v>
      </c>
      <c r="J521" s="32">
        <v>0</v>
      </c>
      <c r="K521" s="32">
        <v>0</v>
      </c>
      <c r="L521" s="32">
        <v>0</v>
      </c>
      <c r="M521" s="32">
        <v>-0.39999960000000001</v>
      </c>
      <c r="N521" s="32">
        <v>0</v>
      </c>
      <c r="O521" s="32">
        <v>0</v>
      </c>
      <c r="P521" s="32">
        <v>-0.39999960000000001</v>
      </c>
      <c r="Q521" s="32">
        <v>0</v>
      </c>
      <c r="R521" s="32">
        <v>0</v>
      </c>
      <c r="S521" s="32">
        <v>0</v>
      </c>
      <c r="T521" s="32">
        <v>0</v>
      </c>
      <c r="U521" s="32">
        <v>0</v>
      </c>
      <c r="V521" s="32">
        <v>0</v>
      </c>
      <c r="W521" s="57"/>
      <c r="X521" s="57"/>
      <c r="Y521" s="57"/>
      <c r="Z521" s="57"/>
      <c r="AA521" s="113">
        <v>0</v>
      </c>
      <c r="AB521" s="113">
        <v>0</v>
      </c>
      <c r="AC521" s="57">
        <v>0</v>
      </c>
      <c r="AD521" s="113">
        <v>0</v>
      </c>
      <c r="AE521" s="113">
        <v>0</v>
      </c>
      <c r="AF521" s="113">
        <v>0</v>
      </c>
      <c r="AG521" s="113">
        <v>0</v>
      </c>
      <c r="AH521" s="113">
        <v>0</v>
      </c>
      <c r="AI521" s="113">
        <v>0</v>
      </c>
      <c r="AJ521" s="113">
        <v>0</v>
      </c>
      <c r="AK521" s="57" t="s">
        <v>237</v>
      </c>
    </row>
    <row r="522" spans="1:37" s="29" customFormat="1" ht="31.5" x14ac:dyDescent="0.25">
      <c r="A522" s="113"/>
      <c r="B522" s="58" t="s">
        <v>292</v>
      </c>
      <c r="C522" s="32">
        <v>0.39999960000000001</v>
      </c>
      <c r="D522" s="32">
        <v>0</v>
      </c>
      <c r="E522" s="32">
        <v>0</v>
      </c>
      <c r="F522" s="32">
        <v>0.39999960000000001</v>
      </c>
      <c r="G522" s="32">
        <v>0</v>
      </c>
      <c r="H522" s="32">
        <v>0</v>
      </c>
      <c r="I522" s="32">
        <v>0</v>
      </c>
      <c r="J522" s="32">
        <v>0</v>
      </c>
      <c r="K522" s="32">
        <v>0</v>
      </c>
      <c r="L522" s="32">
        <v>0</v>
      </c>
      <c r="M522" s="32">
        <v>-0.39999960000000001</v>
      </c>
      <c r="N522" s="32">
        <v>0</v>
      </c>
      <c r="O522" s="32">
        <v>0</v>
      </c>
      <c r="P522" s="32">
        <v>-0.39999960000000001</v>
      </c>
      <c r="Q522" s="32">
        <v>0</v>
      </c>
      <c r="R522" s="32">
        <v>0</v>
      </c>
      <c r="S522" s="32">
        <v>0</v>
      </c>
      <c r="T522" s="32">
        <v>0</v>
      </c>
      <c r="U522" s="32">
        <v>0</v>
      </c>
      <c r="V522" s="32">
        <v>0</v>
      </c>
      <c r="W522" s="57"/>
      <c r="X522" s="57"/>
      <c r="Y522" s="57"/>
      <c r="Z522" s="57"/>
      <c r="AA522" s="113">
        <v>0</v>
      </c>
      <c r="AB522" s="113">
        <v>0</v>
      </c>
      <c r="AC522" s="57">
        <v>0</v>
      </c>
      <c r="AD522" s="113">
        <v>0</v>
      </c>
      <c r="AE522" s="113">
        <v>0</v>
      </c>
      <c r="AF522" s="113">
        <v>0</v>
      </c>
      <c r="AG522" s="113">
        <v>0</v>
      </c>
      <c r="AH522" s="113">
        <v>0</v>
      </c>
      <c r="AI522" s="113">
        <v>0</v>
      </c>
      <c r="AJ522" s="113">
        <v>0</v>
      </c>
      <c r="AK522" s="57" t="s">
        <v>237</v>
      </c>
    </row>
    <row r="523" spans="1:37" s="29" customFormat="1" ht="31.5" x14ac:dyDescent="0.25">
      <c r="A523" s="113">
        <v>420</v>
      </c>
      <c r="B523" s="37" t="s">
        <v>115</v>
      </c>
      <c r="C523" s="32">
        <f>SUM(C524:C549)</f>
        <v>6.6071130499999988</v>
      </c>
      <c r="D523" s="32">
        <f t="shared" ref="D523:V523" si="25">SUM(D524:D549)</f>
        <v>0</v>
      </c>
      <c r="E523" s="32">
        <f t="shared" si="25"/>
        <v>0</v>
      </c>
      <c r="F523" s="32">
        <f t="shared" si="25"/>
        <v>6.6071130499999988</v>
      </c>
      <c r="G523" s="32">
        <f t="shared" si="25"/>
        <v>0</v>
      </c>
      <c r="H523" s="32">
        <f t="shared" si="25"/>
        <v>4.39135425</v>
      </c>
      <c r="I523" s="32">
        <f t="shared" si="25"/>
        <v>0</v>
      </c>
      <c r="J523" s="32">
        <f t="shared" si="25"/>
        <v>0</v>
      </c>
      <c r="K523" s="32">
        <f t="shared" si="25"/>
        <v>4.39135425</v>
      </c>
      <c r="L523" s="32">
        <f t="shared" si="25"/>
        <v>0</v>
      </c>
      <c r="M523" s="32">
        <f t="shared" si="25"/>
        <v>-2.2157588000000001</v>
      </c>
      <c r="N523" s="32">
        <f t="shared" si="25"/>
        <v>0</v>
      </c>
      <c r="O523" s="32">
        <f t="shared" si="25"/>
        <v>0</v>
      </c>
      <c r="P523" s="32">
        <f t="shared" si="25"/>
        <v>-2.2157588000000001</v>
      </c>
      <c r="Q523" s="32">
        <f t="shared" si="25"/>
        <v>0</v>
      </c>
      <c r="R523" s="32">
        <f t="shared" si="25"/>
        <v>0</v>
      </c>
      <c r="S523" s="32">
        <f t="shared" si="25"/>
        <v>0</v>
      </c>
      <c r="T523" s="32">
        <f t="shared" si="25"/>
        <v>0</v>
      </c>
      <c r="U523" s="32">
        <f t="shared" si="25"/>
        <v>0</v>
      </c>
      <c r="V523" s="32">
        <f t="shared" si="25"/>
        <v>0</v>
      </c>
      <c r="W523" s="57"/>
      <c r="X523" s="57"/>
      <c r="Y523" s="57"/>
      <c r="Z523" s="57"/>
      <c r="AA523" s="113">
        <v>0</v>
      </c>
      <c r="AB523" s="113">
        <v>0</v>
      </c>
      <c r="AC523" s="57">
        <v>0</v>
      </c>
      <c r="AD523" s="113">
        <v>0</v>
      </c>
      <c r="AE523" s="113">
        <v>0</v>
      </c>
      <c r="AF523" s="113">
        <v>0</v>
      </c>
      <c r="AG523" s="113">
        <v>0</v>
      </c>
      <c r="AH523" s="113">
        <v>0</v>
      </c>
      <c r="AI523" s="113">
        <v>0</v>
      </c>
      <c r="AJ523" s="113">
        <v>0</v>
      </c>
      <c r="AK523" s="57">
        <v>0</v>
      </c>
    </row>
    <row r="524" spans="1:37" s="29" customFormat="1" ht="47.25" x14ac:dyDescent="0.25">
      <c r="A524" s="113"/>
      <c r="B524" s="58" t="s">
        <v>267</v>
      </c>
      <c r="C524" s="32">
        <v>0.95698000000000005</v>
      </c>
      <c r="D524" s="32">
        <v>0</v>
      </c>
      <c r="E524" s="32">
        <v>0</v>
      </c>
      <c r="F524" s="32">
        <v>0.95698000000000005</v>
      </c>
      <c r="G524" s="32">
        <v>0</v>
      </c>
      <c r="H524" s="32">
        <v>0.95698000000000005</v>
      </c>
      <c r="I524" s="32">
        <v>0</v>
      </c>
      <c r="J524" s="32">
        <v>0</v>
      </c>
      <c r="K524" s="32">
        <v>0.95698000000000005</v>
      </c>
      <c r="L524" s="32">
        <v>0</v>
      </c>
      <c r="M524" s="32">
        <v>0</v>
      </c>
      <c r="N524" s="32">
        <v>0</v>
      </c>
      <c r="O524" s="32">
        <v>0</v>
      </c>
      <c r="P524" s="32">
        <v>0</v>
      </c>
      <c r="Q524" s="32">
        <v>0</v>
      </c>
      <c r="R524" s="32">
        <v>0</v>
      </c>
      <c r="S524" s="32">
        <v>0</v>
      </c>
      <c r="T524" s="32">
        <v>0</v>
      </c>
      <c r="U524" s="32">
        <v>0</v>
      </c>
      <c r="V524" s="32">
        <v>0</v>
      </c>
      <c r="W524" s="57"/>
      <c r="X524" s="57"/>
      <c r="Y524" s="57"/>
      <c r="Z524" s="57"/>
      <c r="AA524" s="113">
        <v>0</v>
      </c>
      <c r="AB524" s="113">
        <v>0</v>
      </c>
      <c r="AC524" s="57">
        <v>0</v>
      </c>
      <c r="AD524" s="113">
        <v>0</v>
      </c>
      <c r="AE524" s="113">
        <v>0</v>
      </c>
      <c r="AF524" s="113">
        <v>0</v>
      </c>
      <c r="AG524" s="113">
        <v>0</v>
      </c>
      <c r="AH524" s="113">
        <v>0</v>
      </c>
      <c r="AI524" s="113">
        <v>0</v>
      </c>
      <c r="AJ524" s="113">
        <v>0</v>
      </c>
      <c r="AK524" s="57" t="s">
        <v>238</v>
      </c>
    </row>
    <row r="525" spans="1:37" s="29" customFormat="1" x14ac:dyDescent="0.25">
      <c r="A525" s="113"/>
      <c r="B525" s="58" t="s">
        <v>268</v>
      </c>
      <c r="C525" s="32">
        <v>1.1093699999999982E-2</v>
      </c>
      <c r="D525" s="32">
        <v>0</v>
      </c>
      <c r="E525" s="32">
        <v>0</v>
      </c>
      <c r="F525" s="32">
        <v>1.1093699999999982E-2</v>
      </c>
      <c r="G525" s="32">
        <v>0</v>
      </c>
      <c r="H525" s="32">
        <v>0</v>
      </c>
      <c r="I525" s="32">
        <v>0</v>
      </c>
      <c r="J525" s="32">
        <v>0</v>
      </c>
      <c r="K525" s="32">
        <v>0</v>
      </c>
      <c r="L525" s="32">
        <v>0</v>
      </c>
      <c r="M525" s="32">
        <v>-1.1093699999999982E-2</v>
      </c>
      <c r="N525" s="32">
        <v>0</v>
      </c>
      <c r="O525" s="32">
        <v>0</v>
      </c>
      <c r="P525" s="32">
        <v>-1.1093699999999982E-2</v>
      </c>
      <c r="Q525" s="32">
        <v>0</v>
      </c>
      <c r="R525" s="32">
        <v>0</v>
      </c>
      <c r="S525" s="32">
        <v>0</v>
      </c>
      <c r="T525" s="32">
        <v>0</v>
      </c>
      <c r="U525" s="32">
        <v>0</v>
      </c>
      <c r="V525" s="32">
        <v>0</v>
      </c>
      <c r="W525" s="57"/>
      <c r="X525" s="57"/>
      <c r="Y525" s="57"/>
      <c r="Z525" s="57"/>
      <c r="AA525" s="113">
        <v>0</v>
      </c>
      <c r="AB525" s="113">
        <v>0</v>
      </c>
      <c r="AC525" s="57">
        <v>0</v>
      </c>
      <c r="AD525" s="113">
        <v>0</v>
      </c>
      <c r="AE525" s="113">
        <v>0</v>
      </c>
      <c r="AF525" s="113">
        <v>0</v>
      </c>
      <c r="AG525" s="113">
        <v>0</v>
      </c>
      <c r="AH525" s="113">
        <v>0</v>
      </c>
      <c r="AI525" s="113">
        <v>0</v>
      </c>
      <c r="AJ525" s="113">
        <v>0</v>
      </c>
      <c r="AK525" s="57" t="s">
        <v>238</v>
      </c>
    </row>
    <row r="526" spans="1:37" s="29" customFormat="1" x14ac:dyDescent="0.25">
      <c r="A526" s="113"/>
      <c r="B526" s="58" t="s">
        <v>269</v>
      </c>
      <c r="C526" s="32">
        <v>0.23647609999999999</v>
      </c>
      <c r="D526" s="32">
        <v>0</v>
      </c>
      <c r="E526" s="32">
        <v>0</v>
      </c>
      <c r="F526" s="32">
        <v>0.23647609999999999</v>
      </c>
      <c r="G526" s="32">
        <v>0</v>
      </c>
      <c r="H526" s="32">
        <v>0</v>
      </c>
      <c r="I526" s="32">
        <v>0</v>
      </c>
      <c r="J526" s="32">
        <v>0</v>
      </c>
      <c r="K526" s="32">
        <v>0</v>
      </c>
      <c r="L526" s="32">
        <v>0</v>
      </c>
      <c r="M526" s="32">
        <v>-0.23647609999999999</v>
      </c>
      <c r="N526" s="32">
        <v>0</v>
      </c>
      <c r="O526" s="32">
        <v>0</v>
      </c>
      <c r="P526" s="32">
        <v>-0.23647609999999999</v>
      </c>
      <c r="Q526" s="32">
        <v>0</v>
      </c>
      <c r="R526" s="32">
        <v>0</v>
      </c>
      <c r="S526" s="32">
        <v>0</v>
      </c>
      <c r="T526" s="32">
        <v>0</v>
      </c>
      <c r="U526" s="32">
        <v>0</v>
      </c>
      <c r="V526" s="32">
        <v>0</v>
      </c>
      <c r="W526" s="57"/>
      <c r="X526" s="57"/>
      <c r="Y526" s="57"/>
      <c r="Z526" s="57"/>
      <c r="AA526" s="113">
        <v>0</v>
      </c>
      <c r="AB526" s="113">
        <v>0</v>
      </c>
      <c r="AC526" s="57">
        <v>0</v>
      </c>
      <c r="AD526" s="113">
        <v>0</v>
      </c>
      <c r="AE526" s="113">
        <v>0</v>
      </c>
      <c r="AF526" s="113">
        <v>0</v>
      </c>
      <c r="AG526" s="113">
        <v>0</v>
      </c>
      <c r="AH526" s="113">
        <v>0</v>
      </c>
      <c r="AI526" s="113">
        <v>0</v>
      </c>
      <c r="AJ526" s="113">
        <v>0</v>
      </c>
      <c r="AK526" s="57" t="s">
        <v>238</v>
      </c>
    </row>
    <row r="527" spans="1:37" s="29" customFormat="1" ht="63" x14ac:dyDescent="0.25">
      <c r="A527" s="113"/>
      <c r="B527" s="58" t="s">
        <v>270</v>
      </c>
      <c r="C527" s="32">
        <v>0.54815515000000004</v>
      </c>
      <c r="D527" s="32">
        <v>0</v>
      </c>
      <c r="E527" s="32">
        <v>0</v>
      </c>
      <c r="F527" s="32">
        <v>0.54815515000000004</v>
      </c>
      <c r="G527" s="32">
        <v>0</v>
      </c>
      <c r="H527" s="32">
        <v>0.54815515000000004</v>
      </c>
      <c r="I527" s="32">
        <v>0</v>
      </c>
      <c r="J527" s="32">
        <v>0</v>
      </c>
      <c r="K527" s="32">
        <v>0.54815515000000004</v>
      </c>
      <c r="L527" s="32">
        <v>0</v>
      </c>
      <c r="M527" s="32">
        <v>0</v>
      </c>
      <c r="N527" s="32">
        <v>0</v>
      </c>
      <c r="O527" s="32">
        <v>0</v>
      </c>
      <c r="P527" s="32">
        <v>0</v>
      </c>
      <c r="Q527" s="32">
        <v>0</v>
      </c>
      <c r="R527" s="32">
        <v>0</v>
      </c>
      <c r="S527" s="32">
        <v>0</v>
      </c>
      <c r="T527" s="32">
        <v>0</v>
      </c>
      <c r="U527" s="32">
        <v>0</v>
      </c>
      <c r="V527" s="32">
        <v>0</v>
      </c>
      <c r="W527" s="57"/>
      <c r="X527" s="57"/>
      <c r="Y527" s="57"/>
      <c r="Z527" s="57"/>
      <c r="AA527" s="113">
        <v>0</v>
      </c>
      <c r="AB527" s="113">
        <v>0</v>
      </c>
      <c r="AC527" s="57">
        <v>0</v>
      </c>
      <c r="AD527" s="113">
        <v>0</v>
      </c>
      <c r="AE527" s="113">
        <v>0</v>
      </c>
      <c r="AF527" s="113">
        <v>0</v>
      </c>
      <c r="AG527" s="113">
        <v>0</v>
      </c>
      <c r="AH527" s="113">
        <v>0</v>
      </c>
      <c r="AI527" s="113">
        <v>0</v>
      </c>
      <c r="AJ527" s="113">
        <v>0</v>
      </c>
      <c r="AK527" s="57" t="s">
        <v>238</v>
      </c>
    </row>
    <row r="528" spans="1:37" s="29" customFormat="1" x14ac:dyDescent="0.25">
      <c r="A528" s="113"/>
      <c r="B528" s="58" t="s">
        <v>271</v>
      </c>
      <c r="C528" s="32">
        <v>2.8000000000000001E-2</v>
      </c>
      <c r="D528" s="32">
        <v>0</v>
      </c>
      <c r="E528" s="32">
        <v>0</v>
      </c>
      <c r="F528" s="32">
        <v>2.8000000000000001E-2</v>
      </c>
      <c r="G528" s="32">
        <v>0</v>
      </c>
      <c r="H528" s="32">
        <v>2.8000000000000001E-2</v>
      </c>
      <c r="I528" s="32">
        <v>0</v>
      </c>
      <c r="J528" s="32">
        <v>0</v>
      </c>
      <c r="K528" s="32">
        <v>2.8000000000000001E-2</v>
      </c>
      <c r="L528" s="32">
        <v>0</v>
      </c>
      <c r="M528" s="32">
        <v>0</v>
      </c>
      <c r="N528" s="32">
        <v>0</v>
      </c>
      <c r="O528" s="32">
        <v>0</v>
      </c>
      <c r="P528" s="32">
        <v>0</v>
      </c>
      <c r="Q528" s="32">
        <v>0</v>
      </c>
      <c r="R528" s="32">
        <v>0</v>
      </c>
      <c r="S528" s="32">
        <v>0</v>
      </c>
      <c r="T528" s="32">
        <v>0</v>
      </c>
      <c r="U528" s="32">
        <v>0</v>
      </c>
      <c r="V528" s="32">
        <v>0</v>
      </c>
      <c r="W528" s="57"/>
      <c r="X528" s="57"/>
      <c r="Y528" s="57"/>
      <c r="Z528" s="57"/>
      <c r="AA528" s="113">
        <v>0</v>
      </c>
      <c r="AB528" s="113">
        <v>0</v>
      </c>
      <c r="AC528" s="57">
        <v>0</v>
      </c>
      <c r="AD528" s="113">
        <v>0</v>
      </c>
      <c r="AE528" s="113">
        <v>0</v>
      </c>
      <c r="AF528" s="113">
        <v>0</v>
      </c>
      <c r="AG528" s="113">
        <v>0</v>
      </c>
      <c r="AH528" s="113">
        <v>0</v>
      </c>
      <c r="AI528" s="113">
        <v>0</v>
      </c>
      <c r="AJ528" s="113">
        <v>0</v>
      </c>
      <c r="AK528" s="57" t="s">
        <v>238</v>
      </c>
    </row>
    <row r="529" spans="1:37" s="29" customFormat="1" ht="31.5" x14ac:dyDescent="0.25">
      <c r="A529" s="113"/>
      <c r="B529" s="58" t="s">
        <v>272</v>
      </c>
      <c r="C529" s="32">
        <v>0.2288</v>
      </c>
      <c r="D529" s="32">
        <v>0</v>
      </c>
      <c r="E529" s="32">
        <v>0</v>
      </c>
      <c r="F529" s="32">
        <v>0.2288</v>
      </c>
      <c r="G529" s="32">
        <v>0</v>
      </c>
      <c r="H529" s="32">
        <v>0.2288</v>
      </c>
      <c r="I529" s="32">
        <v>0</v>
      </c>
      <c r="J529" s="32">
        <v>0</v>
      </c>
      <c r="K529" s="32">
        <v>0.2288</v>
      </c>
      <c r="L529" s="32">
        <v>0</v>
      </c>
      <c r="M529" s="32">
        <v>0</v>
      </c>
      <c r="N529" s="32">
        <v>0</v>
      </c>
      <c r="O529" s="32">
        <v>0</v>
      </c>
      <c r="P529" s="32">
        <v>0</v>
      </c>
      <c r="Q529" s="32">
        <v>0</v>
      </c>
      <c r="R529" s="32">
        <v>0</v>
      </c>
      <c r="S529" s="32">
        <v>0</v>
      </c>
      <c r="T529" s="32">
        <v>0</v>
      </c>
      <c r="U529" s="32">
        <v>0</v>
      </c>
      <c r="V529" s="32">
        <v>0</v>
      </c>
      <c r="W529" s="57"/>
      <c r="X529" s="57"/>
      <c r="Y529" s="57"/>
      <c r="Z529" s="57"/>
      <c r="AA529" s="113">
        <v>0</v>
      </c>
      <c r="AB529" s="113">
        <v>0</v>
      </c>
      <c r="AC529" s="57">
        <v>0</v>
      </c>
      <c r="AD529" s="113">
        <v>0</v>
      </c>
      <c r="AE529" s="113">
        <v>0</v>
      </c>
      <c r="AF529" s="113">
        <v>0</v>
      </c>
      <c r="AG529" s="113">
        <v>0</v>
      </c>
      <c r="AH529" s="113">
        <v>0</v>
      </c>
      <c r="AI529" s="113">
        <v>0</v>
      </c>
      <c r="AJ529" s="113">
        <v>0</v>
      </c>
      <c r="AK529" s="57" t="s">
        <v>238</v>
      </c>
    </row>
    <row r="530" spans="1:37" s="29" customFormat="1" x14ac:dyDescent="0.25">
      <c r="A530" s="113"/>
      <c r="B530" s="58" t="s">
        <v>273</v>
      </c>
      <c r="C530" s="32">
        <v>0.23682600000000001</v>
      </c>
      <c r="D530" s="32">
        <v>0</v>
      </c>
      <c r="E530" s="32">
        <v>0</v>
      </c>
      <c r="F530" s="32">
        <v>0.23682600000000001</v>
      </c>
      <c r="G530" s="32">
        <v>0</v>
      </c>
      <c r="H530" s="32">
        <v>0.23682600000000001</v>
      </c>
      <c r="I530" s="32">
        <v>0</v>
      </c>
      <c r="J530" s="32">
        <v>0</v>
      </c>
      <c r="K530" s="32">
        <v>0.23682600000000001</v>
      </c>
      <c r="L530" s="32">
        <v>0</v>
      </c>
      <c r="M530" s="32">
        <v>0</v>
      </c>
      <c r="N530" s="32">
        <v>0</v>
      </c>
      <c r="O530" s="32">
        <v>0</v>
      </c>
      <c r="P530" s="32">
        <v>0</v>
      </c>
      <c r="Q530" s="32">
        <v>0</v>
      </c>
      <c r="R530" s="32">
        <v>0</v>
      </c>
      <c r="S530" s="32">
        <v>0</v>
      </c>
      <c r="T530" s="32">
        <v>0</v>
      </c>
      <c r="U530" s="32">
        <v>0</v>
      </c>
      <c r="V530" s="32">
        <v>0</v>
      </c>
      <c r="W530" s="57"/>
      <c r="X530" s="57"/>
      <c r="Y530" s="57"/>
      <c r="Z530" s="57"/>
      <c r="AA530" s="113">
        <v>0</v>
      </c>
      <c r="AB530" s="113">
        <v>0</v>
      </c>
      <c r="AC530" s="57">
        <v>0</v>
      </c>
      <c r="AD530" s="113">
        <v>0</v>
      </c>
      <c r="AE530" s="113">
        <v>0</v>
      </c>
      <c r="AF530" s="113">
        <v>0</v>
      </c>
      <c r="AG530" s="113">
        <v>0</v>
      </c>
      <c r="AH530" s="113">
        <v>0</v>
      </c>
      <c r="AI530" s="113">
        <v>0</v>
      </c>
      <c r="AJ530" s="113">
        <v>0</v>
      </c>
      <c r="AK530" s="57" t="s">
        <v>238</v>
      </c>
    </row>
    <row r="531" spans="1:37" s="29" customFormat="1" x14ac:dyDescent="0.25">
      <c r="A531" s="113"/>
      <c r="B531" s="58" t="s">
        <v>274</v>
      </c>
      <c r="C531" s="32">
        <v>0.36499999999999999</v>
      </c>
      <c r="D531" s="32">
        <v>0</v>
      </c>
      <c r="E531" s="32">
        <v>0</v>
      </c>
      <c r="F531" s="32">
        <v>0.36499999999999999</v>
      </c>
      <c r="G531" s="32">
        <v>0</v>
      </c>
      <c r="H531" s="32">
        <v>0</v>
      </c>
      <c r="I531" s="32">
        <v>0</v>
      </c>
      <c r="J531" s="32">
        <v>0</v>
      </c>
      <c r="K531" s="32">
        <v>0</v>
      </c>
      <c r="L531" s="32">
        <v>0</v>
      </c>
      <c r="M531" s="32">
        <v>-0.36499999999999999</v>
      </c>
      <c r="N531" s="32">
        <v>0</v>
      </c>
      <c r="O531" s="32">
        <v>0</v>
      </c>
      <c r="P531" s="32">
        <v>-0.36499999999999999</v>
      </c>
      <c r="Q531" s="32">
        <v>0</v>
      </c>
      <c r="R531" s="32">
        <v>0</v>
      </c>
      <c r="S531" s="32">
        <v>0</v>
      </c>
      <c r="T531" s="32">
        <v>0</v>
      </c>
      <c r="U531" s="32">
        <v>0</v>
      </c>
      <c r="V531" s="32">
        <v>0</v>
      </c>
      <c r="W531" s="57"/>
      <c r="X531" s="57"/>
      <c r="Y531" s="57"/>
      <c r="Z531" s="57"/>
      <c r="AA531" s="113">
        <v>0</v>
      </c>
      <c r="AB531" s="113">
        <v>0</v>
      </c>
      <c r="AC531" s="57">
        <v>0</v>
      </c>
      <c r="AD531" s="113">
        <v>0</v>
      </c>
      <c r="AE531" s="113">
        <v>0</v>
      </c>
      <c r="AF531" s="113">
        <v>0</v>
      </c>
      <c r="AG531" s="113">
        <v>0</v>
      </c>
      <c r="AH531" s="113">
        <v>0</v>
      </c>
      <c r="AI531" s="113">
        <v>0</v>
      </c>
      <c r="AJ531" s="113">
        <v>0</v>
      </c>
      <c r="AK531" s="57" t="s">
        <v>238</v>
      </c>
    </row>
    <row r="532" spans="1:37" s="29" customFormat="1" x14ac:dyDescent="0.25">
      <c r="A532" s="113"/>
      <c r="B532" s="58" t="s">
        <v>275</v>
      </c>
      <c r="C532" s="32">
        <v>0.52100000000000002</v>
      </c>
      <c r="D532" s="32">
        <v>0</v>
      </c>
      <c r="E532" s="32">
        <v>0</v>
      </c>
      <c r="F532" s="32">
        <v>0.52100000000000002</v>
      </c>
      <c r="G532" s="32">
        <v>0</v>
      </c>
      <c r="H532" s="32">
        <v>0.52100000000000002</v>
      </c>
      <c r="I532" s="32">
        <v>0</v>
      </c>
      <c r="J532" s="32">
        <v>0</v>
      </c>
      <c r="K532" s="32">
        <v>0.52100000000000002</v>
      </c>
      <c r="L532" s="32">
        <v>0</v>
      </c>
      <c r="M532" s="32">
        <v>0</v>
      </c>
      <c r="N532" s="32">
        <v>0</v>
      </c>
      <c r="O532" s="32">
        <v>0</v>
      </c>
      <c r="P532" s="32">
        <v>0</v>
      </c>
      <c r="Q532" s="32">
        <v>0</v>
      </c>
      <c r="R532" s="32">
        <v>0</v>
      </c>
      <c r="S532" s="32">
        <v>0</v>
      </c>
      <c r="T532" s="32">
        <v>0</v>
      </c>
      <c r="U532" s="32">
        <v>0</v>
      </c>
      <c r="V532" s="32">
        <v>0</v>
      </c>
      <c r="W532" s="57"/>
      <c r="X532" s="57"/>
      <c r="Y532" s="57"/>
      <c r="Z532" s="57"/>
      <c r="AA532" s="113">
        <v>0</v>
      </c>
      <c r="AB532" s="113">
        <v>0</v>
      </c>
      <c r="AC532" s="57">
        <v>0</v>
      </c>
      <c r="AD532" s="113">
        <v>0</v>
      </c>
      <c r="AE532" s="113">
        <v>0</v>
      </c>
      <c r="AF532" s="113">
        <v>0</v>
      </c>
      <c r="AG532" s="113">
        <v>0</v>
      </c>
      <c r="AH532" s="113">
        <v>0</v>
      </c>
      <c r="AI532" s="113">
        <v>0</v>
      </c>
      <c r="AJ532" s="113">
        <v>0</v>
      </c>
      <c r="AK532" s="57" t="s">
        <v>238</v>
      </c>
    </row>
    <row r="533" spans="1:37" s="29" customFormat="1" x14ac:dyDescent="0.25">
      <c r="A533" s="113"/>
      <c r="B533" s="58" t="s">
        <v>276</v>
      </c>
      <c r="C533" s="32">
        <v>0.2021</v>
      </c>
      <c r="D533" s="32">
        <v>0</v>
      </c>
      <c r="E533" s="32">
        <v>0</v>
      </c>
      <c r="F533" s="32">
        <v>0.2021</v>
      </c>
      <c r="G533" s="32">
        <v>0</v>
      </c>
      <c r="H533" s="32">
        <v>0.2021</v>
      </c>
      <c r="I533" s="32">
        <v>0</v>
      </c>
      <c r="J533" s="32">
        <v>0</v>
      </c>
      <c r="K533" s="32">
        <v>0.2021</v>
      </c>
      <c r="L533" s="32">
        <v>0</v>
      </c>
      <c r="M533" s="32">
        <v>0</v>
      </c>
      <c r="N533" s="32">
        <v>0</v>
      </c>
      <c r="O533" s="32">
        <v>0</v>
      </c>
      <c r="P533" s="32">
        <v>0</v>
      </c>
      <c r="Q533" s="32">
        <v>0</v>
      </c>
      <c r="R533" s="32">
        <v>0</v>
      </c>
      <c r="S533" s="32">
        <v>0</v>
      </c>
      <c r="T533" s="32">
        <v>0</v>
      </c>
      <c r="U533" s="32">
        <v>0</v>
      </c>
      <c r="V533" s="32">
        <v>0</v>
      </c>
      <c r="W533" s="57"/>
      <c r="X533" s="57"/>
      <c r="Y533" s="57"/>
      <c r="Z533" s="57"/>
      <c r="AA533" s="113">
        <v>0</v>
      </c>
      <c r="AB533" s="113">
        <v>0</v>
      </c>
      <c r="AC533" s="57">
        <v>0</v>
      </c>
      <c r="AD533" s="113">
        <v>0</v>
      </c>
      <c r="AE533" s="113">
        <v>0</v>
      </c>
      <c r="AF533" s="113">
        <v>0</v>
      </c>
      <c r="AG533" s="113">
        <v>0</v>
      </c>
      <c r="AH533" s="113">
        <v>0</v>
      </c>
      <c r="AI533" s="113">
        <v>0</v>
      </c>
      <c r="AJ533" s="113">
        <v>0</v>
      </c>
      <c r="AK533" s="57" t="s">
        <v>238</v>
      </c>
    </row>
    <row r="534" spans="1:37" s="29" customFormat="1" x14ac:dyDescent="0.25">
      <c r="A534" s="113"/>
      <c r="B534" s="58" t="s">
        <v>277</v>
      </c>
      <c r="C534" s="32">
        <v>9.801E-2</v>
      </c>
      <c r="D534" s="32">
        <v>0</v>
      </c>
      <c r="E534" s="32">
        <v>0</v>
      </c>
      <c r="F534" s="32">
        <v>9.801E-2</v>
      </c>
      <c r="G534" s="32">
        <v>0</v>
      </c>
      <c r="H534" s="32">
        <v>9.801E-2</v>
      </c>
      <c r="I534" s="32">
        <v>0</v>
      </c>
      <c r="J534" s="32">
        <v>0</v>
      </c>
      <c r="K534" s="32">
        <v>9.801E-2</v>
      </c>
      <c r="L534" s="32">
        <v>0</v>
      </c>
      <c r="M534" s="32">
        <v>0</v>
      </c>
      <c r="N534" s="32">
        <v>0</v>
      </c>
      <c r="O534" s="32">
        <v>0</v>
      </c>
      <c r="P534" s="32">
        <v>0</v>
      </c>
      <c r="Q534" s="32">
        <v>0</v>
      </c>
      <c r="R534" s="32">
        <v>0</v>
      </c>
      <c r="S534" s="32">
        <v>0</v>
      </c>
      <c r="T534" s="32">
        <v>0</v>
      </c>
      <c r="U534" s="32">
        <v>0</v>
      </c>
      <c r="V534" s="32">
        <v>0</v>
      </c>
      <c r="W534" s="57"/>
      <c r="X534" s="57"/>
      <c r="Y534" s="57"/>
      <c r="Z534" s="57"/>
      <c r="AA534" s="113">
        <v>0</v>
      </c>
      <c r="AB534" s="113">
        <v>0</v>
      </c>
      <c r="AC534" s="57">
        <v>0</v>
      </c>
      <c r="AD534" s="113">
        <v>0</v>
      </c>
      <c r="AE534" s="113">
        <v>0</v>
      </c>
      <c r="AF534" s="113">
        <v>0</v>
      </c>
      <c r="AG534" s="113">
        <v>0</v>
      </c>
      <c r="AH534" s="113">
        <v>0</v>
      </c>
      <c r="AI534" s="113">
        <v>0</v>
      </c>
      <c r="AJ534" s="113">
        <v>0</v>
      </c>
      <c r="AK534" s="57" t="s">
        <v>238</v>
      </c>
    </row>
    <row r="535" spans="1:37" s="29" customFormat="1" ht="47.25" x14ac:dyDescent="0.25">
      <c r="A535" s="113"/>
      <c r="B535" s="58" t="s">
        <v>278</v>
      </c>
      <c r="C535" s="32">
        <v>1.1979</v>
      </c>
      <c r="D535" s="32">
        <v>0</v>
      </c>
      <c r="E535" s="32">
        <v>0</v>
      </c>
      <c r="F535" s="32">
        <v>1.1979</v>
      </c>
      <c r="G535" s="32">
        <v>0</v>
      </c>
      <c r="H535" s="32">
        <v>1.1979</v>
      </c>
      <c r="I535" s="32">
        <v>0</v>
      </c>
      <c r="J535" s="32">
        <v>0</v>
      </c>
      <c r="K535" s="32">
        <v>1.1979</v>
      </c>
      <c r="L535" s="32">
        <v>0</v>
      </c>
      <c r="M535" s="32">
        <v>0</v>
      </c>
      <c r="N535" s="32">
        <v>0</v>
      </c>
      <c r="O535" s="32">
        <v>0</v>
      </c>
      <c r="P535" s="32">
        <v>0</v>
      </c>
      <c r="Q535" s="32">
        <v>0</v>
      </c>
      <c r="R535" s="32">
        <v>0</v>
      </c>
      <c r="S535" s="32">
        <v>0</v>
      </c>
      <c r="T535" s="32">
        <v>0</v>
      </c>
      <c r="U535" s="32">
        <v>0</v>
      </c>
      <c r="V535" s="32">
        <v>0</v>
      </c>
      <c r="W535" s="57"/>
      <c r="X535" s="57"/>
      <c r="Y535" s="57"/>
      <c r="Z535" s="57"/>
      <c r="AA535" s="113">
        <v>0</v>
      </c>
      <c r="AB535" s="113">
        <v>0</v>
      </c>
      <c r="AC535" s="57">
        <v>0</v>
      </c>
      <c r="AD535" s="113">
        <v>0</v>
      </c>
      <c r="AE535" s="113">
        <v>0</v>
      </c>
      <c r="AF535" s="113">
        <v>0</v>
      </c>
      <c r="AG535" s="113">
        <v>0</v>
      </c>
      <c r="AH535" s="113">
        <v>0</v>
      </c>
      <c r="AI535" s="113">
        <v>0</v>
      </c>
      <c r="AJ535" s="113">
        <v>0</v>
      </c>
      <c r="AK535" s="57" t="s">
        <v>238</v>
      </c>
    </row>
    <row r="536" spans="1:37" s="29" customFormat="1" ht="31.5" x14ac:dyDescent="0.25">
      <c r="A536" s="113"/>
      <c r="B536" s="58" t="s">
        <v>279</v>
      </c>
      <c r="C536" s="32">
        <v>6.1400000000000003E-2</v>
      </c>
      <c r="D536" s="32">
        <v>0</v>
      </c>
      <c r="E536" s="32">
        <v>0</v>
      </c>
      <c r="F536" s="32">
        <v>6.1400000000000003E-2</v>
      </c>
      <c r="G536" s="32">
        <v>0</v>
      </c>
      <c r="H536" s="32">
        <v>0</v>
      </c>
      <c r="I536" s="32">
        <v>0</v>
      </c>
      <c r="J536" s="32">
        <v>0</v>
      </c>
      <c r="K536" s="32">
        <v>0</v>
      </c>
      <c r="L536" s="32">
        <v>0</v>
      </c>
      <c r="M536" s="32">
        <v>-6.1400000000000003E-2</v>
      </c>
      <c r="N536" s="32">
        <v>0</v>
      </c>
      <c r="O536" s="32">
        <v>0</v>
      </c>
      <c r="P536" s="32">
        <v>-6.1400000000000003E-2</v>
      </c>
      <c r="Q536" s="32">
        <v>0</v>
      </c>
      <c r="R536" s="32">
        <v>0</v>
      </c>
      <c r="S536" s="32">
        <v>0</v>
      </c>
      <c r="T536" s="32">
        <v>0</v>
      </c>
      <c r="U536" s="32">
        <v>0</v>
      </c>
      <c r="V536" s="32">
        <v>0</v>
      </c>
      <c r="W536" s="57"/>
      <c r="X536" s="57"/>
      <c r="Y536" s="57"/>
      <c r="Z536" s="57"/>
      <c r="AA536" s="113">
        <v>0</v>
      </c>
      <c r="AB536" s="113">
        <v>0</v>
      </c>
      <c r="AC536" s="57">
        <v>0</v>
      </c>
      <c r="AD536" s="113">
        <v>0</v>
      </c>
      <c r="AE536" s="113">
        <v>0</v>
      </c>
      <c r="AF536" s="113">
        <v>0</v>
      </c>
      <c r="AG536" s="113">
        <v>0</v>
      </c>
      <c r="AH536" s="113">
        <v>0</v>
      </c>
      <c r="AI536" s="113">
        <v>0</v>
      </c>
      <c r="AJ536" s="113">
        <v>0</v>
      </c>
      <c r="AK536" s="57" t="s">
        <v>238</v>
      </c>
    </row>
    <row r="537" spans="1:37" s="29" customFormat="1" ht="31.5" x14ac:dyDescent="0.25">
      <c r="A537" s="113"/>
      <c r="B537" s="58" t="s">
        <v>280</v>
      </c>
      <c r="C537" s="32">
        <v>9.4104999999999994E-2</v>
      </c>
      <c r="D537" s="32">
        <v>0</v>
      </c>
      <c r="E537" s="32">
        <v>0</v>
      </c>
      <c r="F537" s="32">
        <v>9.4104999999999994E-2</v>
      </c>
      <c r="G537" s="32">
        <v>0</v>
      </c>
      <c r="H537" s="32">
        <v>0</v>
      </c>
      <c r="I537" s="32">
        <v>0</v>
      </c>
      <c r="J537" s="32">
        <v>0</v>
      </c>
      <c r="K537" s="32">
        <v>0</v>
      </c>
      <c r="L537" s="32">
        <v>0</v>
      </c>
      <c r="M537" s="32">
        <v>-9.4104999999999994E-2</v>
      </c>
      <c r="N537" s="32">
        <v>0</v>
      </c>
      <c r="O537" s="32">
        <v>0</v>
      </c>
      <c r="P537" s="32">
        <v>-9.4104999999999994E-2</v>
      </c>
      <c r="Q537" s="32">
        <v>0</v>
      </c>
      <c r="R537" s="32">
        <v>0</v>
      </c>
      <c r="S537" s="32">
        <v>0</v>
      </c>
      <c r="T537" s="32">
        <v>0</v>
      </c>
      <c r="U537" s="32">
        <v>0</v>
      </c>
      <c r="V537" s="32">
        <v>0</v>
      </c>
      <c r="W537" s="57"/>
      <c r="X537" s="57"/>
      <c r="Y537" s="57"/>
      <c r="Z537" s="57"/>
      <c r="AA537" s="113">
        <v>0</v>
      </c>
      <c r="AB537" s="113">
        <v>0</v>
      </c>
      <c r="AC537" s="57">
        <v>0</v>
      </c>
      <c r="AD537" s="113">
        <v>0</v>
      </c>
      <c r="AE537" s="113">
        <v>0</v>
      </c>
      <c r="AF537" s="113">
        <v>0</v>
      </c>
      <c r="AG537" s="113">
        <v>0</v>
      </c>
      <c r="AH537" s="113">
        <v>0</v>
      </c>
      <c r="AI537" s="113">
        <v>0</v>
      </c>
      <c r="AJ537" s="113">
        <v>0</v>
      </c>
      <c r="AK537" s="57" t="s">
        <v>238</v>
      </c>
    </row>
    <row r="538" spans="1:37" s="29" customFormat="1" x14ac:dyDescent="0.25">
      <c r="A538" s="113"/>
      <c r="B538" s="58" t="s">
        <v>281</v>
      </c>
      <c r="C538" s="32">
        <v>0.29676999999999998</v>
      </c>
      <c r="D538" s="32">
        <v>0</v>
      </c>
      <c r="E538" s="32">
        <v>0</v>
      </c>
      <c r="F538" s="32">
        <v>0.29676999999999998</v>
      </c>
      <c r="G538" s="32">
        <v>0</v>
      </c>
      <c r="H538" s="32">
        <v>0</v>
      </c>
      <c r="I538" s="32">
        <v>0</v>
      </c>
      <c r="J538" s="32">
        <v>0</v>
      </c>
      <c r="K538" s="32">
        <v>0</v>
      </c>
      <c r="L538" s="32">
        <v>0</v>
      </c>
      <c r="M538" s="32">
        <v>-0.29676999999999998</v>
      </c>
      <c r="N538" s="32">
        <v>0</v>
      </c>
      <c r="O538" s="32">
        <v>0</v>
      </c>
      <c r="P538" s="32">
        <v>-0.29676999999999998</v>
      </c>
      <c r="Q538" s="32">
        <v>0</v>
      </c>
      <c r="R538" s="32">
        <v>0</v>
      </c>
      <c r="S538" s="32">
        <v>0</v>
      </c>
      <c r="T538" s="32">
        <v>0</v>
      </c>
      <c r="U538" s="32">
        <v>0</v>
      </c>
      <c r="V538" s="32">
        <v>0</v>
      </c>
      <c r="W538" s="57"/>
      <c r="X538" s="57"/>
      <c r="Y538" s="57"/>
      <c r="Z538" s="57"/>
      <c r="AA538" s="113">
        <v>0</v>
      </c>
      <c r="AB538" s="113">
        <v>0</v>
      </c>
      <c r="AC538" s="57">
        <v>0</v>
      </c>
      <c r="AD538" s="113">
        <v>0</v>
      </c>
      <c r="AE538" s="113">
        <v>0</v>
      </c>
      <c r="AF538" s="113">
        <v>0</v>
      </c>
      <c r="AG538" s="113">
        <v>0</v>
      </c>
      <c r="AH538" s="113">
        <v>0</v>
      </c>
      <c r="AI538" s="113">
        <v>0</v>
      </c>
      <c r="AJ538" s="113">
        <v>0</v>
      </c>
      <c r="AK538" s="57" t="s">
        <v>238</v>
      </c>
    </row>
    <row r="539" spans="1:37" s="29" customFormat="1" ht="47.25" x14ac:dyDescent="0.25">
      <c r="A539" s="113"/>
      <c r="B539" s="58" t="s">
        <v>282</v>
      </c>
      <c r="C539" s="32">
        <v>0.1298</v>
      </c>
      <c r="D539" s="32">
        <v>0</v>
      </c>
      <c r="E539" s="32">
        <v>0</v>
      </c>
      <c r="F539" s="32">
        <v>0.1298</v>
      </c>
      <c r="G539" s="32">
        <v>0</v>
      </c>
      <c r="H539" s="32">
        <v>0</v>
      </c>
      <c r="I539" s="32">
        <v>0</v>
      </c>
      <c r="J539" s="32">
        <v>0</v>
      </c>
      <c r="K539" s="32">
        <v>0</v>
      </c>
      <c r="L539" s="32">
        <v>0</v>
      </c>
      <c r="M539" s="32">
        <v>-0.1298</v>
      </c>
      <c r="N539" s="32">
        <v>0</v>
      </c>
      <c r="O539" s="32">
        <v>0</v>
      </c>
      <c r="P539" s="32">
        <v>-0.1298</v>
      </c>
      <c r="Q539" s="32">
        <v>0</v>
      </c>
      <c r="R539" s="32">
        <v>0</v>
      </c>
      <c r="S539" s="32">
        <v>0</v>
      </c>
      <c r="T539" s="32">
        <v>0</v>
      </c>
      <c r="U539" s="32">
        <v>0</v>
      </c>
      <c r="V539" s="32">
        <v>0</v>
      </c>
      <c r="W539" s="57"/>
      <c r="X539" s="57"/>
      <c r="Y539" s="57"/>
      <c r="Z539" s="57"/>
      <c r="AA539" s="113">
        <v>0</v>
      </c>
      <c r="AB539" s="113">
        <v>0</v>
      </c>
      <c r="AC539" s="57">
        <v>0</v>
      </c>
      <c r="AD539" s="113">
        <v>0</v>
      </c>
      <c r="AE539" s="113">
        <v>0</v>
      </c>
      <c r="AF539" s="113">
        <v>0</v>
      </c>
      <c r="AG539" s="113">
        <v>0</v>
      </c>
      <c r="AH539" s="113">
        <v>0</v>
      </c>
      <c r="AI539" s="113">
        <v>0</v>
      </c>
      <c r="AJ539" s="113">
        <v>0</v>
      </c>
      <c r="AK539" s="57" t="s">
        <v>238</v>
      </c>
    </row>
    <row r="540" spans="1:37" s="29" customFormat="1" x14ac:dyDescent="0.25">
      <c r="A540" s="113"/>
      <c r="B540" s="58" t="s">
        <v>283</v>
      </c>
      <c r="C540" s="32">
        <v>5.9471999999999997E-2</v>
      </c>
      <c r="D540" s="32">
        <v>0</v>
      </c>
      <c r="E540" s="32">
        <v>0</v>
      </c>
      <c r="F540" s="32">
        <v>5.9471999999999997E-2</v>
      </c>
      <c r="G540" s="32">
        <v>0</v>
      </c>
      <c r="H540" s="32">
        <v>0</v>
      </c>
      <c r="I540" s="32">
        <v>0</v>
      </c>
      <c r="J540" s="32">
        <v>0</v>
      </c>
      <c r="K540" s="32">
        <v>0</v>
      </c>
      <c r="L540" s="32">
        <v>0</v>
      </c>
      <c r="M540" s="32">
        <v>-5.9471999999999997E-2</v>
      </c>
      <c r="N540" s="32">
        <v>0</v>
      </c>
      <c r="O540" s="32">
        <v>0</v>
      </c>
      <c r="P540" s="32">
        <v>-5.9471999999999997E-2</v>
      </c>
      <c r="Q540" s="32">
        <v>0</v>
      </c>
      <c r="R540" s="32">
        <v>0</v>
      </c>
      <c r="S540" s="32">
        <v>0</v>
      </c>
      <c r="T540" s="32">
        <v>0</v>
      </c>
      <c r="U540" s="32">
        <v>0</v>
      </c>
      <c r="V540" s="32">
        <v>0</v>
      </c>
      <c r="W540" s="57"/>
      <c r="X540" s="57"/>
      <c r="Y540" s="57"/>
      <c r="Z540" s="57"/>
      <c r="AA540" s="113">
        <v>0</v>
      </c>
      <c r="AB540" s="113">
        <v>0</v>
      </c>
      <c r="AC540" s="57">
        <v>0</v>
      </c>
      <c r="AD540" s="113">
        <v>0</v>
      </c>
      <c r="AE540" s="113">
        <v>0</v>
      </c>
      <c r="AF540" s="113">
        <v>0</v>
      </c>
      <c r="AG540" s="113">
        <v>0</v>
      </c>
      <c r="AH540" s="113">
        <v>0</v>
      </c>
      <c r="AI540" s="113">
        <v>0</v>
      </c>
      <c r="AJ540" s="113">
        <v>0</v>
      </c>
      <c r="AK540" s="57" t="s">
        <v>238</v>
      </c>
    </row>
    <row r="541" spans="1:37" s="29" customFormat="1" ht="31.5" x14ac:dyDescent="0.25">
      <c r="A541" s="113"/>
      <c r="B541" s="58" t="s">
        <v>284</v>
      </c>
      <c r="C541" s="32">
        <v>0.39164199999999999</v>
      </c>
      <c r="D541" s="32">
        <v>0</v>
      </c>
      <c r="E541" s="32">
        <v>0</v>
      </c>
      <c r="F541" s="32">
        <v>0.39164199999999999</v>
      </c>
      <c r="G541" s="32">
        <v>0</v>
      </c>
      <c r="H541" s="32">
        <v>0</v>
      </c>
      <c r="I541" s="32">
        <v>0</v>
      </c>
      <c r="J541" s="32">
        <v>0</v>
      </c>
      <c r="K541" s="32">
        <v>0</v>
      </c>
      <c r="L541" s="32">
        <v>0</v>
      </c>
      <c r="M541" s="32">
        <v>-0.39164199999999999</v>
      </c>
      <c r="N541" s="32">
        <v>0</v>
      </c>
      <c r="O541" s="32">
        <v>0</v>
      </c>
      <c r="P541" s="32">
        <v>-0.39164199999999999</v>
      </c>
      <c r="Q541" s="32">
        <v>0</v>
      </c>
      <c r="R541" s="32">
        <v>0</v>
      </c>
      <c r="S541" s="32">
        <v>0</v>
      </c>
      <c r="T541" s="32">
        <v>0</v>
      </c>
      <c r="U541" s="32">
        <v>0</v>
      </c>
      <c r="V541" s="32">
        <v>0</v>
      </c>
      <c r="W541" s="57"/>
      <c r="X541" s="57"/>
      <c r="Y541" s="57"/>
      <c r="Z541" s="57"/>
      <c r="AA541" s="113">
        <v>0</v>
      </c>
      <c r="AB541" s="113">
        <v>0</v>
      </c>
      <c r="AC541" s="57">
        <v>0</v>
      </c>
      <c r="AD541" s="113">
        <v>0</v>
      </c>
      <c r="AE541" s="113">
        <v>0</v>
      </c>
      <c r="AF541" s="113">
        <v>0</v>
      </c>
      <c r="AG541" s="113">
        <v>0</v>
      </c>
      <c r="AH541" s="113">
        <v>0</v>
      </c>
      <c r="AI541" s="113">
        <v>0</v>
      </c>
      <c r="AJ541" s="113">
        <v>0</v>
      </c>
      <c r="AK541" s="57" t="s">
        <v>238</v>
      </c>
    </row>
    <row r="542" spans="1:37" s="29" customFormat="1" ht="31.5" x14ac:dyDescent="0.25">
      <c r="A542" s="113"/>
      <c r="B542" s="58" t="s">
        <v>285</v>
      </c>
      <c r="C542" s="32">
        <v>0.18865999999999999</v>
      </c>
      <c r="D542" s="32">
        <v>0</v>
      </c>
      <c r="E542" s="32">
        <v>0</v>
      </c>
      <c r="F542" s="32">
        <v>0.18865999999999999</v>
      </c>
      <c r="G542" s="32">
        <v>0</v>
      </c>
      <c r="H542" s="32">
        <v>0.18865999999999999</v>
      </c>
      <c r="I542" s="32">
        <v>0</v>
      </c>
      <c r="J542" s="32">
        <v>0</v>
      </c>
      <c r="K542" s="32">
        <v>0.18865999999999999</v>
      </c>
      <c r="L542" s="32">
        <v>0</v>
      </c>
      <c r="M542" s="32">
        <v>0</v>
      </c>
      <c r="N542" s="32">
        <v>0</v>
      </c>
      <c r="O542" s="32">
        <v>0</v>
      </c>
      <c r="P542" s="32">
        <v>0</v>
      </c>
      <c r="Q542" s="32">
        <v>0</v>
      </c>
      <c r="R542" s="32">
        <v>0</v>
      </c>
      <c r="S542" s="32">
        <v>0</v>
      </c>
      <c r="T542" s="32">
        <v>0</v>
      </c>
      <c r="U542" s="32">
        <v>0</v>
      </c>
      <c r="V542" s="32">
        <v>0</v>
      </c>
      <c r="W542" s="57"/>
      <c r="X542" s="57"/>
      <c r="Y542" s="57"/>
      <c r="Z542" s="57"/>
      <c r="AA542" s="113">
        <v>0</v>
      </c>
      <c r="AB542" s="113">
        <v>0</v>
      </c>
      <c r="AC542" s="57">
        <v>0</v>
      </c>
      <c r="AD542" s="113">
        <v>0</v>
      </c>
      <c r="AE542" s="113">
        <v>0</v>
      </c>
      <c r="AF542" s="113">
        <v>0</v>
      </c>
      <c r="AG542" s="113">
        <v>0</v>
      </c>
      <c r="AH542" s="113">
        <v>0</v>
      </c>
      <c r="AI542" s="113">
        <v>0</v>
      </c>
      <c r="AJ542" s="113">
        <v>0</v>
      </c>
      <c r="AK542" s="57" t="s">
        <v>238</v>
      </c>
    </row>
    <row r="543" spans="1:37" s="29" customFormat="1" ht="31.5" x14ac:dyDescent="0.25">
      <c r="A543" s="113"/>
      <c r="B543" s="58" t="s">
        <v>286</v>
      </c>
      <c r="C543" s="32">
        <v>2.247E-2</v>
      </c>
      <c r="D543" s="32">
        <v>0</v>
      </c>
      <c r="E543" s="32">
        <v>0</v>
      </c>
      <c r="F543" s="32">
        <v>2.247E-2</v>
      </c>
      <c r="G543" s="32">
        <v>0</v>
      </c>
      <c r="H543" s="32">
        <v>2.247E-2</v>
      </c>
      <c r="I543" s="32">
        <v>0</v>
      </c>
      <c r="J543" s="32">
        <v>0</v>
      </c>
      <c r="K543" s="32">
        <v>2.247E-2</v>
      </c>
      <c r="L543" s="32">
        <v>0</v>
      </c>
      <c r="M543" s="32">
        <v>0</v>
      </c>
      <c r="N543" s="32">
        <v>0</v>
      </c>
      <c r="O543" s="32">
        <v>0</v>
      </c>
      <c r="P543" s="32">
        <v>0</v>
      </c>
      <c r="Q543" s="32">
        <v>0</v>
      </c>
      <c r="R543" s="32">
        <v>0</v>
      </c>
      <c r="S543" s="32">
        <v>0</v>
      </c>
      <c r="T543" s="32">
        <v>0</v>
      </c>
      <c r="U543" s="32">
        <v>0</v>
      </c>
      <c r="V543" s="32">
        <v>0</v>
      </c>
      <c r="W543" s="57"/>
      <c r="X543" s="57"/>
      <c r="Y543" s="57"/>
      <c r="Z543" s="57"/>
      <c r="AA543" s="113">
        <v>0</v>
      </c>
      <c r="AB543" s="113">
        <v>0</v>
      </c>
      <c r="AC543" s="57">
        <v>0</v>
      </c>
      <c r="AD543" s="113">
        <v>0</v>
      </c>
      <c r="AE543" s="113">
        <v>0</v>
      </c>
      <c r="AF543" s="113">
        <v>0</v>
      </c>
      <c r="AG543" s="113">
        <v>0</v>
      </c>
      <c r="AH543" s="113">
        <v>0</v>
      </c>
      <c r="AI543" s="113">
        <v>0</v>
      </c>
      <c r="AJ543" s="113">
        <v>0</v>
      </c>
      <c r="AK543" s="57" t="s">
        <v>238</v>
      </c>
    </row>
    <row r="544" spans="1:37" s="29" customFormat="1" ht="47.25" x14ac:dyDescent="0.25">
      <c r="A544" s="113"/>
      <c r="B544" s="58" t="s">
        <v>287</v>
      </c>
      <c r="C544" s="32">
        <v>9.1727100000000006E-2</v>
      </c>
      <c r="D544" s="32">
        <v>0</v>
      </c>
      <c r="E544" s="32">
        <v>0</v>
      </c>
      <c r="F544" s="32">
        <v>9.1727100000000006E-2</v>
      </c>
      <c r="G544" s="32">
        <v>0</v>
      </c>
      <c r="H544" s="32">
        <v>9.1727100000000006E-2</v>
      </c>
      <c r="I544" s="32">
        <v>0</v>
      </c>
      <c r="J544" s="32">
        <v>0</v>
      </c>
      <c r="K544" s="32">
        <v>9.1727100000000006E-2</v>
      </c>
      <c r="L544" s="32">
        <v>0</v>
      </c>
      <c r="M544" s="32">
        <v>0</v>
      </c>
      <c r="N544" s="32">
        <v>0</v>
      </c>
      <c r="O544" s="32">
        <v>0</v>
      </c>
      <c r="P544" s="32">
        <v>0</v>
      </c>
      <c r="Q544" s="32">
        <v>0</v>
      </c>
      <c r="R544" s="32">
        <v>0</v>
      </c>
      <c r="S544" s="32">
        <v>0</v>
      </c>
      <c r="T544" s="32">
        <v>0</v>
      </c>
      <c r="U544" s="32">
        <v>0</v>
      </c>
      <c r="V544" s="32">
        <v>0</v>
      </c>
      <c r="W544" s="57"/>
      <c r="X544" s="57"/>
      <c r="Y544" s="57"/>
      <c r="Z544" s="57"/>
      <c r="AA544" s="113">
        <v>0</v>
      </c>
      <c r="AB544" s="113">
        <v>0</v>
      </c>
      <c r="AC544" s="57">
        <v>0</v>
      </c>
      <c r="AD544" s="113">
        <v>0</v>
      </c>
      <c r="AE544" s="113">
        <v>0</v>
      </c>
      <c r="AF544" s="113">
        <v>0</v>
      </c>
      <c r="AG544" s="113">
        <v>0</v>
      </c>
      <c r="AH544" s="113">
        <v>0</v>
      </c>
      <c r="AI544" s="113">
        <v>0</v>
      </c>
      <c r="AJ544" s="113">
        <v>0</v>
      </c>
      <c r="AK544" s="57" t="s">
        <v>238</v>
      </c>
    </row>
    <row r="545" spans="1:37" s="29" customFormat="1" x14ac:dyDescent="0.25">
      <c r="A545" s="113"/>
      <c r="B545" s="58" t="s">
        <v>288</v>
      </c>
      <c r="C545" s="32">
        <v>7.0725999999999997E-2</v>
      </c>
      <c r="D545" s="32">
        <v>0</v>
      </c>
      <c r="E545" s="32">
        <v>0</v>
      </c>
      <c r="F545" s="32">
        <v>7.0725999999999997E-2</v>
      </c>
      <c r="G545" s="32">
        <v>0</v>
      </c>
      <c r="H545" s="32">
        <v>7.0725999999999997E-2</v>
      </c>
      <c r="I545" s="32">
        <v>0</v>
      </c>
      <c r="J545" s="32">
        <v>0</v>
      </c>
      <c r="K545" s="32">
        <v>7.0725999999999997E-2</v>
      </c>
      <c r="L545" s="32">
        <v>0</v>
      </c>
      <c r="M545" s="32">
        <v>0</v>
      </c>
      <c r="N545" s="32">
        <v>0</v>
      </c>
      <c r="O545" s="32">
        <v>0</v>
      </c>
      <c r="P545" s="32">
        <v>0</v>
      </c>
      <c r="Q545" s="32">
        <v>0</v>
      </c>
      <c r="R545" s="32">
        <v>0</v>
      </c>
      <c r="S545" s="32">
        <v>0</v>
      </c>
      <c r="T545" s="32">
        <v>0</v>
      </c>
      <c r="U545" s="32">
        <v>0</v>
      </c>
      <c r="V545" s="32">
        <v>0</v>
      </c>
      <c r="W545" s="57"/>
      <c r="X545" s="57"/>
      <c r="Y545" s="57"/>
      <c r="Z545" s="57"/>
      <c r="AA545" s="113">
        <v>0</v>
      </c>
      <c r="AB545" s="113">
        <v>0</v>
      </c>
      <c r="AC545" s="57">
        <v>0</v>
      </c>
      <c r="AD545" s="113">
        <v>0</v>
      </c>
      <c r="AE545" s="113">
        <v>0</v>
      </c>
      <c r="AF545" s="113">
        <v>0</v>
      </c>
      <c r="AG545" s="113">
        <v>0</v>
      </c>
      <c r="AH545" s="113">
        <v>0</v>
      </c>
      <c r="AI545" s="113">
        <v>0</v>
      </c>
      <c r="AJ545" s="113">
        <v>0</v>
      </c>
      <c r="AK545" s="57" t="s">
        <v>238</v>
      </c>
    </row>
    <row r="546" spans="1:37" s="29" customFormat="1" x14ac:dyDescent="0.25">
      <c r="A546" s="113"/>
      <c r="B546" s="58" t="s">
        <v>289</v>
      </c>
      <c r="C546" s="32">
        <v>0.18</v>
      </c>
      <c r="D546" s="32">
        <v>0</v>
      </c>
      <c r="E546" s="32">
        <v>0</v>
      </c>
      <c r="F546" s="32">
        <v>0.18</v>
      </c>
      <c r="G546" s="32">
        <v>0</v>
      </c>
      <c r="H546" s="32">
        <v>0</v>
      </c>
      <c r="I546" s="32">
        <v>0</v>
      </c>
      <c r="J546" s="32">
        <v>0</v>
      </c>
      <c r="K546" s="32">
        <v>0</v>
      </c>
      <c r="L546" s="32">
        <v>0</v>
      </c>
      <c r="M546" s="32">
        <v>-0.18</v>
      </c>
      <c r="N546" s="32">
        <v>0</v>
      </c>
      <c r="O546" s="32">
        <v>0</v>
      </c>
      <c r="P546" s="32">
        <v>-0.18</v>
      </c>
      <c r="Q546" s="32">
        <v>0</v>
      </c>
      <c r="R546" s="32">
        <v>0</v>
      </c>
      <c r="S546" s="32">
        <v>0</v>
      </c>
      <c r="T546" s="32">
        <v>0</v>
      </c>
      <c r="U546" s="32">
        <v>0</v>
      </c>
      <c r="V546" s="32">
        <v>0</v>
      </c>
      <c r="W546" s="57"/>
      <c r="X546" s="57"/>
      <c r="Y546" s="57"/>
      <c r="Z546" s="57"/>
      <c r="AA546" s="113">
        <v>0</v>
      </c>
      <c r="AB546" s="113">
        <v>0</v>
      </c>
      <c r="AC546" s="57">
        <v>0</v>
      </c>
      <c r="AD546" s="113">
        <v>0</v>
      </c>
      <c r="AE546" s="113">
        <v>0</v>
      </c>
      <c r="AF546" s="113">
        <v>0</v>
      </c>
      <c r="AG546" s="113">
        <v>0</v>
      </c>
      <c r="AH546" s="113">
        <v>0</v>
      </c>
      <c r="AI546" s="113">
        <v>0</v>
      </c>
      <c r="AJ546" s="113">
        <v>0</v>
      </c>
      <c r="AK546" s="57" t="s">
        <v>238</v>
      </c>
    </row>
    <row r="547" spans="1:37" s="29" customFormat="1" ht="63" x14ac:dyDescent="0.25">
      <c r="A547" s="113"/>
      <c r="B547" s="58" t="s">
        <v>290</v>
      </c>
      <c r="C547" s="32">
        <v>0.09</v>
      </c>
      <c r="D547" s="32">
        <v>0</v>
      </c>
      <c r="E547" s="32">
        <v>0</v>
      </c>
      <c r="F547" s="32">
        <v>0.09</v>
      </c>
      <c r="G547" s="32">
        <v>0</v>
      </c>
      <c r="H547" s="32">
        <v>0</v>
      </c>
      <c r="I547" s="32">
        <v>0</v>
      </c>
      <c r="J547" s="32">
        <v>0</v>
      </c>
      <c r="K547" s="32">
        <v>0</v>
      </c>
      <c r="L547" s="32">
        <v>0</v>
      </c>
      <c r="M547" s="32">
        <v>-0.09</v>
      </c>
      <c r="N547" s="32">
        <v>0</v>
      </c>
      <c r="O547" s="32">
        <v>0</v>
      </c>
      <c r="P547" s="32">
        <v>-0.09</v>
      </c>
      <c r="Q547" s="32">
        <v>0</v>
      </c>
      <c r="R547" s="32">
        <v>0</v>
      </c>
      <c r="S547" s="32">
        <v>0</v>
      </c>
      <c r="T547" s="32">
        <v>0</v>
      </c>
      <c r="U547" s="32">
        <v>0</v>
      </c>
      <c r="V547" s="32">
        <v>0</v>
      </c>
      <c r="W547" s="57"/>
      <c r="X547" s="57"/>
      <c r="Y547" s="57"/>
      <c r="Z547" s="57"/>
      <c r="AA547" s="113">
        <v>0</v>
      </c>
      <c r="AB547" s="113">
        <v>0</v>
      </c>
      <c r="AC547" s="57">
        <v>0</v>
      </c>
      <c r="AD547" s="113">
        <v>0</v>
      </c>
      <c r="AE547" s="113">
        <v>0</v>
      </c>
      <c r="AF547" s="113">
        <v>0</v>
      </c>
      <c r="AG547" s="113">
        <v>0</v>
      </c>
      <c r="AH547" s="113">
        <v>0</v>
      </c>
      <c r="AI547" s="113">
        <v>0</v>
      </c>
      <c r="AJ547" s="113">
        <v>0</v>
      </c>
      <c r="AK547" s="57" t="s">
        <v>238</v>
      </c>
    </row>
    <row r="548" spans="1:37" s="29" customFormat="1" ht="31.5" x14ac:dyDescent="0.25">
      <c r="A548" s="113"/>
      <c r="B548" s="58" t="s">
        <v>291</v>
      </c>
      <c r="C548" s="32">
        <v>0.1</v>
      </c>
      <c r="D548" s="32">
        <v>0</v>
      </c>
      <c r="E548" s="32">
        <v>0</v>
      </c>
      <c r="F548" s="32">
        <v>0.1</v>
      </c>
      <c r="G548" s="32">
        <v>0</v>
      </c>
      <c r="H548" s="32">
        <v>0</v>
      </c>
      <c r="I548" s="32">
        <v>0</v>
      </c>
      <c r="J548" s="32">
        <v>0</v>
      </c>
      <c r="K548" s="32">
        <v>0</v>
      </c>
      <c r="L548" s="32">
        <v>0</v>
      </c>
      <c r="M548" s="32">
        <v>-0.1</v>
      </c>
      <c r="N548" s="32">
        <v>0</v>
      </c>
      <c r="O548" s="32">
        <v>0</v>
      </c>
      <c r="P548" s="32">
        <v>-0.1</v>
      </c>
      <c r="Q548" s="32">
        <v>0</v>
      </c>
      <c r="R548" s="32">
        <v>0</v>
      </c>
      <c r="S548" s="32">
        <v>0</v>
      </c>
      <c r="T548" s="32">
        <v>0</v>
      </c>
      <c r="U548" s="32">
        <v>0</v>
      </c>
      <c r="V548" s="32">
        <v>0</v>
      </c>
      <c r="W548" s="57"/>
      <c r="X548" s="57"/>
      <c r="Y548" s="57"/>
      <c r="Z548" s="57"/>
      <c r="AA548" s="113">
        <v>0</v>
      </c>
      <c r="AB548" s="113">
        <v>0</v>
      </c>
      <c r="AC548" s="57">
        <v>0</v>
      </c>
      <c r="AD548" s="113">
        <v>0</v>
      </c>
      <c r="AE548" s="113">
        <v>0</v>
      </c>
      <c r="AF548" s="113">
        <v>0</v>
      </c>
      <c r="AG548" s="113">
        <v>0</v>
      </c>
      <c r="AH548" s="113">
        <v>0</v>
      </c>
      <c r="AI548" s="113">
        <v>0</v>
      </c>
      <c r="AJ548" s="113">
        <v>0</v>
      </c>
      <c r="AK548" s="57" t="s">
        <v>238</v>
      </c>
    </row>
    <row r="549" spans="1:37" s="29" customFormat="1" ht="31.5" x14ac:dyDescent="0.25">
      <c r="A549" s="113"/>
      <c r="B549" s="58" t="s">
        <v>292</v>
      </c>
      <c r="C549" s="32">
        <v>0.2</v>
      </c>
      <c r="D549" s="32">
        <v>0</v>
      </c>
      <c r="E549" s="32">
        <v>0</v>
      </c>
      <c r="F549" s="32">
        <v>0.2</v>
      </c>
      <c r="G549" s="32">
        <v>0</v>
      </c>
      <c r="H549" s="32">
        <v>0</v>
      </c>
      <c r="I549" s="32">
        <v>0</v>
      </c>
      <c r="J549" s="32">
        <v>0</v>
      </c>
      <c r="K549" s="32">
        <v>0</v>
      </c>
      <c r="L549" s="32">
        <v>0</v>
      </c>
      <c r="M549" s="32">
        <v>-0.2</v>
      </c>
      <c r="N549" s="32">
        <v>0</v>
      </c>
      <c r="O549" s="32">
        <v>0</v>
      </c>
      <c r="P549" s="32">
        <v>-0.2</v>
      </c>
      <c r="Q549" s="32">
        <v>0</v>
      </c>
      <c r="R549" s="32">
        <v>0</v>
      </c>
      <c r="S549" s="32">
        <v>0</v>
      </c>
      <c r="T549" s="32">
        <v>0</v>
      </c>
      <c r="U549" s="32">
        <v>0</v>
      </c>
      <c r="V549" s="32">
        <v>0</v>
      </c>
      <c r="W549" s="57"/>
      <c r="X549" s="57"/>
      <c r="Y549" s="57"/>
      <c r="Z549" s="57"/>
      <c r="AA549" s="113">
        <v>0</v>
      </c>
      <c r="AB549" s="113">
        <v>0</v>
      </c>
      <c r="AC549" s="57">
        <v>0</v>
      </c>
      <c r="AD549" s="113">
        <v>0</v>
      </c>
      <c r="AE549" s="113">
        <v>0</v>
      </c>
      <c r="AF549" s="113">
        <v>0</v>
      </c>
      <c r="AG549" s="113">
        <v>0</v>
      </c>
      <c r="AH549" s="113">
        <v>0</v>
      </c>
      <c r="AI549" s="113">
        <v>0</v>
      </c>
      <c r="AJ549" s="113">
        <v>0</v>
      </c>
      <c r="AK549" s="57" t="s">
        <v>238</v>
      </c>
    </row>
    <row r="550" spans="1:37" s="29" customFormat="1" ht="31.5" x14ac:dyDescent="0.25">
      <c r="A550" s="113">
        <v>421</v>
      </c>
      <c r="B550" s="37" t="s">
        <v>116</v>
      </c>
      <c r="C550" s="32">
        <f t="shared" ref="C550:V550" si="26">SUM(C551:C564)</f>
        <v>6.1740832727484296</v>
      </c>
      <c r="D550" s="32">
        <f t="shared" si="26"/>
        <v>0</v>
      </c>
      <c r="E550" s="32">
        <f t="shared" si="26"/>
        <v>0</v>
      </c>
      <c r="F550" s="32">
        <f t="shared" si="26"/>
        <v>6.1740832727484296</v>
      </c>
      <c r="G550" s="32">
        <f t="shared" si="26"/>
        <v>0</v>
      </c>
      <c r="H550" s="32">
        <f t="shared" si="26"/>
        <v>5.3900078000000002</v>
      </c>
      <c r="I550" s="32">
        <f t="shared" si="26"/>
        <v>0</v>
      </c>
      <c r="J550" s="32">
        <f t="shared" si="26"/>
        <v>0</v>
      </c>
      <c r="K550" s="32">
        <f t="shared" si="26"/>
        <v>5.3900078000000002</v>
      </c>
      <c r="L550" s="32">
        <f t="shared" si="26"/>
        <v>0</v>
      </c>
      <c r="M550" s="32">
        <f t="shared" si="26"/>
        <v>-0.78407547274842992</v>
      </c>
      <c r="N550" s="32">
        <f t="shared" si="26"/>
        <v>0</v>
      </c>
      <c r="O550" s="32">
        <f t="shared" si="26"/>
        <v>0</v>
      </c>
      <c r="P550" s="32">
        <f t="shared" si="26"/>
        <v>-0.78407547274842992</v>
      </c>
      <c r="Q550" s="32">
        <f t="shared" si="26"/>
        <v>0</v>
      </c>
      <c r="R550" s="32">
        <f t="shared" si="26"/>
        <v>0.13318795</v>
      </c>
      <c r="S550" s="32">
        <f t="shared" si="26"/>
        <v>0</v>
      </c>
      <c r="T550" s="32">
        <f t="shared" si="26"/>
        <v>0</v>
      </c>
      <c r="U550" s="32">
        <f t="shared" si="26"/>
        <v>0.13318795</v>
      </c>
      <c r="V550" s="32">
        <f t="shared" si="26"/>
        <v>0</v>
      </c>
      <c r="W550" s="57"/>
      <c r="X550" s="57"/>
      <c r="Y550" s="57"/>
      <c r="Z550" s="57"/>
      <c r="AA550" s="113">
        <v>0</v>
      </c>
      <c r="AB550" s="113">
        <v>0</v>
      </c>
      <c r="AC550" s="57">
        <v>0</v>
      </c>
      <c r="AD550" s="113">
        <v>0</v>
      </c>
      <c r="AE550" s="113">
        <v>0</v>
      </c>
      <c r="AF550" s="113">
        <v>0</v>
      </c>
      <c r="AG550" s="113">
        <v>0</v>
      </c>
      <c r="AH550" s="113">
        <v>0</v>
      </c>
      <c r="AI550" s="113">
        <v>0</v>
      </c>
      <c r="AJ550" s="113">
        <v>0</v>
      </c>
      <c r="AK550" s="57">
        <v>0</v>
      </c>
    </row>
    <row r="551" spans="1:37" s="29" customFormat="1" x14ac:dyDescent="0.25">
      <c r="A551" s="113"/>
      <c r="B551" s="58" t="s">
        <v>395</v>
      </c>
      <c r="C551" s="32">
        <v>0.33004366995599999</v>
      </c>
      <c r="D551" s="32">
        <v>0</v>
      </c>
      <c r="E551" s="32">
        <v>0</v>
      </c>
      <c r="F551" s="32">
        <v>0.33004366995599999</v>
      </c>
      <c r="G551" s="32">
        <v>0</v>
      </c>
      <c r="H551" s="32">
        <v>0.330044</v>
      </c>
      <c r="I551" s="32">
        <v>0</v>
      </c>
      <c r="J551" s="32">
        <v>0</v>
      </c>
      <c r="K551" s="32">
        <v>0.330044</v>
      </c>
      <c r="L551" s="32">
        <v>0</v>
      </c>
      <c r="M551" s="32">
        <v>3.3004400001868106E-7</v>
      </c>
      <c r="N551" s="32">
        <v>0</v>
      </c>
      <c r="O551" s="32">
        <v>0</v>
      </c>
      <c r="P551" s="32">
        <v>3.3004400001868106E-7</v>
      </c>
      <c r="Q551" s="32">
        <v>0</v>
      </c>
      <c r="R551" s="32">
        <v>0</v>
      </c>
      <c r="S551" s="32">
        <v>0</v>
      </c>
      <c r="T551" s="32">
        <v>0</v>
      </c>
      <c r="U551" s="32">
        <v>0</v>
      </c>
      <c r="V551" s="32">
        <v>0</v>
      </c>
      <c r="W551" s="57"/>
      <c r="X551" s="57"/>
      <c r="Y551" s="57"/>
      <c r="Z551" s="57"/>
      <c r="AA551" s="113">
        <v>0</v>
      </c>
      <c r="AB551" s="113">
        <v>0</v>
      </c>
      <c r="AC551" s="57">
        <v>0</v>
      </c>
      <c r="AD551" s="113">
        <v>0</v>
      </c>
      <c r="AE551" s="113">
        <v>0</v>
      </c>
      <c r="AF551" s="113">
        <v>0</v>
      </c>
      <c r="AG551" s="113">
        <v>0</v>
      </c>
      <c r="AH551" s="113">
        <v>0</v>
      </c>
      <c r="AI551" s="113">
        <v>0</v>
      </c>
      <c r="AJ551" s="113">
        <v>0</v>
      </c>
      <c r="AK551" s="57" t="s">
        <v>239</v>
      </c>
    </row>
    <row r="552" spans="1:37" s="29" customFormat="1" ht="47.25" x14ac:dyDescent="0.25">
      <c r="A552" s="113"/>
      <c r="B552" s="58" t="s">
        <v>396</v>
      </c>
      <c r="C552" s="32">
        <v>0.95697904302000003</v>
      </c>
      <c r="D552" s="32">
        <v>0</v>
      </c>
      <c r="E552" s="32">
        <v>0</v>
      </c>
      <c r="F552" s="32">
        <v>0.95697904302000003</v>
      </c>
      <c r="G552" s="32">
        <v>0</v>
      </c>
      <c r="H552" s="32">
        <v>0.95698000000000005</v>
      </c>
      <c r="I552" s="32">
        <v>0</v>
      </c>
      <c r="J552" s="32">
        <v>0</v>
      </c>
      <c r="K552" s="32">
        <v>0.95698000000000005</v>
      </c>
      <c r="L552" s="32">
        <v>0</v>
      </c>
      <c r="M552" s="32">
        <v>9.5698000002197858E-7</v>
      </c>
      <c r="N552" s="32">
        <v>0</v>
      </c>
      <c r="O552" s="32">
        <v>0</v>
      </c>
      <c r="P552" s="32">
        <v>9.5698000002197858E-7</v>
      </c>
      <c r="Q552" s="32">
        <v>0</v>
      </c>
      <c r="R552" s="32">
        <v>0</v>
      </c>
      <c r="S552" s="32">
        <v>0</v>
      </c>
      <c r="T552" s="32">
        <v>0</v>
      </c>
      <c r="U552" s="32">
        <v>0</v>
      </c>
      <c r="V552" s="32">
        <v>0</v>
      </c>
      <c r="W552" s="57"/>
      <c r="X552" s="57"/>
      <c r="Y552" s="57"/>
      <c r="Z552" s="57"/>
      <c r="AA552" s="113">
        <v>0</v>
      </c>
      <c r="AB552" s="113">
        <v>0</v>
      </c>
      <c r="AC552" s="57">
        <v>0</v>
      </c>
      <c r="AD552" s="113">
        <v>0</v>
      </c>
      <c r="AE552" s="113">
        <v>0</v>
      </c>
      <c r="AF552" s="113">
        <v>0</v>
      </c>
      <c r="AG552" s="113">
        <v>0</v>
      </c>
      <c r="AH552" s="113">
        <v>0</v>
      </c>
      <c r="AI552" s="113">
        <v>0</v>
      </c>
      <c r="AJ552" s="113">
        <v>0</v>
      </c>
      <c r="AK552" s="57" t="s">
        <v>239</v>
      </c>
    </row>
    <row r="553" spans="1:37" s="29" customFormat="1" x14ac:dyDescent="0.25">
      <c r="A553" s="113"/>
      <c r="B553" s="58" t="s">
        <v>397</v>
      </c>
      <c r="C553" s="32">
        <v>0.25723474276499997</v>
      </c>
      <c r="D553" s="32">
        <v>0</v>
      </c>
      <c r="E553" s="32">
        <v>0</v>
      </c>
      <c r="F553" s="32">
        <v>0.25723474276499997</v>
      </c>
      <c r="G553" s="32">
        <v>0</v>
      </c>
      <c r="H553" s="32">
        <v>0</v>
      </c>
      <c r="I553" s="32">
        <v>0</v>
      </c>
      <c r="J553" s="32">
        <v>0</v>
      </c>
      <c r="K553" s="32">
        <v>0</v>
      </c>
      <c r="L553" s="32">
        <v>0</v>
      </c>
      <c r="M553" s="32">
        <v>-0.25723474276499997</v>
      </c>
      <c r="N553" s="32">
        <v>0</v>
      </c>
      <c r="O553" s="32">
        <v>0</v>
      </c>
      <c r="P553" s="32">
        <v>-0.25723474276499997</v>
      </c>
      <c r="Q553" s="32">
        <v>0</v>
      </c>
      <c r="R553" s="32">
        <v>0</v>
      </c>
      <c r="S553" s="32">
        <v>0</v>
      </c>
      <c r="T553" s="32">
        <v>0</v>
      </c>
      <c r="U553" s="32">
        <v>0</v>
      </c>
      <c r="V553" s="32">
        <v>0</v>
      </c>
      <c r="W553" s="57"/>
      <c r="X553" s="57"/>
      <c r="Y553" s="57"/>
      <c r="Z553" s="57"/>
      <c r="AA553" s="113">
        <v>0</v>
      </c>
      <c r="AB553" s="113">
        <v>0</v>
      </c>
      <c r="AC553" s="57">
        <v>0</v>
      </c>
      <c r="AD553" s="113">
        <v>0</v>
      </c>
      <c r="AE553" s="113">
        <v>0</v>
      </c>
      <c r="AF553" s="113">
        <v>0</v>
      </c>
      <c r="AG553" s="113">
        <v>0</v>
      </c>
      <c r="AH553" s="113">
        <v>0</v>
      </c>
      <c r="AI553" s="113">
        <v>0</v>
      </c>
      <c r="AJ553" s="113">
        <v>0</v>
      </c>
      <c r="AK553" s="57" t="s">
        <v>239</v>
      </c>
    </row>
    <row r="554" spans="1:37" s="29" customFormat="1" ht="31.5" x14ac:dyDescent="0.25">
      <c r="A554" s="113"/>
      <c r="B554" s="58" t="s">
        <v>398</v>
      </c>
      <c r="C554" s="32">
        <v>0.49840930159020003</v>
      </c>
      <c r="D554" s="32">
        <v>0</v>
      </c>
      <c r="E554" s="32">
        <v>0</v>
      </c>
      <c r="F554" s="32">
        <v>0.49840930159020003</v>
      </c>
      <c r="G554" s="32">
        <v>0</v>
      </c>
      <c r="H554" s="32">
        <v>0.49840980000000001</v>
      </c>
      <c r="I554" s="32">
        <v>0</v>
      </c>
      <c r="J554" s="32">
        <v>0</v>
      </c>
      <c r="K554" s="32">
        <v>0.49840980000000001</v>
      </c>
      <c r="L554" s="32">
        <v>0</v>
      </c>
      <c r="M554" s="32">
        <v>4.9840979998716506E-7</v>
      </c>
      <c r="N554" s="32">
        <v>0</v>
      </c>
      <c r="O554" s="32">
        <v>0</v>
      </c>
      <c r="P554" s="32">
        <v>4.9840979998716506E-7</v>
      </c>
      <c r="Q554" s="32">
        <v>0</v>
      </c>
      <c r="R554" s="32">
        <v>0</v>
      </c>
      <c r="S554" s="32">
        <v>0</v>
      </c>
      <c r="T554" s="32">
        <v>0</v>
      </c>
      <c r="U554" s="32">
        <v>0</v>
      </c>
      <c r="V554" s="32">
        <v>0</v>
      </c>
      <c r="W554" s="57"/>
      <c r="X554" s="57"/>
      <c r="Y554" s="57"/>
      <c r="Z554" s="57"/>
      <c r="AA554" s="113">
        <v>0</v>
      </c>
      <c r="AB554" s="113">
        <v>0</v>
      </c>
      <c r="AC554" s="57">
        <v>0</v>
      </c>
      <c r="AD554" s="113">
        <v>0</v>
      </c>
      <c r="AE554" s="113">
        <v>0</v>
      </c>
      <c r="AF554" s="113">
        <v>0</v>
      </c>
      <c r="AG554" s="113">
        <v>0</v>
      </c>
      <c r="AH554" s="113">
        <v>0</v>
      </c>
      <c r="AI554" s="113">
        <v>0</v>
      </c>
      <c r="AJ554" s="113">
        <v>0</v>
      </c>
      <c r="AK554" s="57" t="s">
        <v>239</v>
      </c>
    </row>
    <row r="555" spans="1:37" s="29" customFormat="1" x14ac:dyDescent="0.25">
      <c r="A555" s="113"/>
      <c r="B555" s="58" t="s">
        <v>399</v>
      </c>
      <c r="C555" s="32">
        <v>0.11085579914409001</v>
      </c>
      <c r="D555" s="32">
        <v>0</v>
      </c>
      <c r="E555" s="32">
        <v>0</v>
      </c>
      <c r="F555" s="32">
        <v>0.11085579914409001</v>
      </c>
      <c r="G555" s="32">
        <v>0</v>
      </c>
      <c r="H555" s="32">
        <v>0</v>
      </c>
      <c r="I555" s="32">
        <v>0</v>
      </c>
      <c r="J555" s="32">
        <v>0</v>
      </c>
      <c r="K555" s="32">
        <v>0</v>
      </c>
      <c r="L555" s="32">
        <v>0</v>
      </c>
      <c r="M555" s="32">
        <v>-0.11085579914409001</v>
      </c>
      <c r="N555" s="32">
        <v>0</v>
      </c>
      <c r="O555" s="32">
        <v>0</v>
      </c>
      <c r="P555" s="32">
        <v>-0.11085579914409001</v>
      </c>
      <c r="Q555" s="32">
        <v>0</v>
      </c>
      <c r="R555" s="32">
        <v>0</v>
      </c>
      <c r="S555" s="32">
        <v>0</v>
      </c>
      <c r="T555" s="32">
        <v>0</v>
      </c>
      <c r="U555" s="32">
        <v>0</v>
      </c>
      <c r="V555" s="32">
        <v>0</v>
      </c>
      <c r="W555" s="57"/>
      <c r="X555" s="57"/>
      <c r="Y555" s="57"/>
      <c r="Z555" s="57"/>
      <c r="AA555" s="113">
        <v>0</v>
      </c>
      <c r="AB555" s="113">
        <v>0</v>
      </c>
      <c r="AC555" s="57">
        <v>0</v>
      </c>
      <c r="AD555" s="113">
        <v>0</v>
      </c>
      <c r="AE555" s="113">
        <v>0</v>
      </c>
      <c r="AF555" s="113">
        <v>0</v>
      </c>
      <c r="AG555" s="113">
        <v>0</v>
      </c>
      <c r="AH555" s="113">
        <v>0</v>
      </c>
      <c r="AI555" s="113">
        <v>0</v>
      </c>
      <c r="AJ555" s="113">
        <v>0</v>
      </c>
      <c r="AK555" s="57" t="s">
        <v>239</v>
      </c>
    </row>
    <row r="556" spans="1:37" s="29" customFormat="1" ht="31.5" x14ac:dyDescent="0.25">
      <c r="A556" s="113"/>
      <c r="B556" s="58" t="s">
        <v>400</v>
      </c>
      <c r="C556" s="32">
        <v>0.13813545186441001</v>
      </c>
      <c r="D556" s="32">
        <v>0</v>
      </c>
      <c r="E556" s="32">
        <v>0</v>
      </c>
      <c r="F556" s="32">
        <v>0.13813545186441001</v>
      </c>
      <c r="G556" s="32">
        <v>0</v>
      </c>
      <c r="H556" s="32">
        <v>0.13813545186441001</v>
      </c>
      <c r="I556" s="32">
        <v>0</v>
      </c>
      <c r="J556" s="32">
        <v>0</v>
      </c>
      <c r="K556" s="32">
        <v>0.13813545186441001</v>
      </c>
      <c r="L556" s="32">
        <v>0</v>
      </c>
      <c r="M556" s="32">
        <v>0</v>
      </c>
      <c r="N556" s="32">
        <v>0</v>
      </c>
      <c r="O556" s="32">
        <v>0</v>
      </c>
      <c r="P556" s="32">
        <v>0</v>
      </c>
      <c r="Q556" s="32">
        <v>0</v>
      </c>
      <c r="R556" s="32">
        <v>0</v>
      </c>
      <c r="S556" s="32">
        <v>0</v>
      </c>
      <c r="T556" s="32">
        <v>0</v>
      </c>
      <c r="U556" s="32">
        <v>0</v>
      </c>
      <c r="V556" s="32">
        <v>0</v>
      </c>
      <c r="W556" s="57"/>
      <c r="X556" s="57"/>
      <c r="Y556" s="57"/>
      <c r="Z556" s="57"/>
      <c r="AA556" s="113">
        <v>0</v>
      </c>
      <c r="AB556" s="113">
        <v>0</v>
      </c>
      <c r="AC556" s="57">
        <v>0</v>
      </c>
      <c r="AD556" s="113">
        <v>0</v>
      </c>
      <c r="AE556" s="113">
        <v>0</v>
      </c>
      <c r="AF556" s="113">
        <v>0</v>
      </c>
      <c r="AG556" s="113">
        <v>0</v>
      </c>
      <c r="AH556" s="113">
        <v>0</v>
      </c>
      <c r="AI556" s="113">
        <v>0</v>
      </c>
      <c r="AJ556" s="113">
        <v>0</v>
      </c>
      <c r="AK556" s="57" t="s">
        <v>239</v>
      </c>
    </row>
    <row r="557" spans="1:37" s="29" customFormat="1" ht="47.25" x14ac:dyDescent="0.25">
      <c r="A557" s="113"/>
      <c r="B557" s="58" t="s">
        <v>401</v>
      </c>
      <c r="C557" s="32">
        <v>2.7151926348046502</v>
      </c>
      <c r="D557" s="32">
        <v>0</v>
      </c>
      <c r="E557" s="32">
        <v>0</v>
      </c>
      <c r="F557" s="32">
        <v>2.7151926348046502</v>
      </c>
      <c r="G557" s="32">
        <v>0</v>
      </c>
      <c r="H557" s="32">
        <v>2.7151953500000001</v>
      </c>
      <c r="I557" s="32">
        <v>0</v>
      </c>
      <c r="J557" s="32">
        <v>0</v>
      </c>
      <c r="K557" s="32">
        <v>2.7151953500000001</v>
      </c>
      <c r="L557" s="32">
        <v>0</v>
      </c>
      <c r="M557" s="32">
        <v>2.7151953498893988E-6</v>
      </c>
      <c r="N557" s="32">
        <v>0</v>
      </c>
      <c r="O557" s="32">
        <v>0</v>
      </c>
      <c r="P557" s="32">
        <v>2.7151953498893988E-6</v>
      </c>
      <c r="Q557" s="32">
        <v>0</v>
      </c>
      <c r="R557" s="32">
        <v>0</v>
      </c>
      <c r="S557" s="32">
        <v>0</v>
      </c>
      <c r="T557" s="32">
        <v>0</v>
      </c>
      <c r="U557" s="32">
        <v>0</v>
      </c>
      <c r="V557" s="32">
        <v>0</v>
      </c>
      <c r="W557" s="57"/>
      <c r="X557" s="57"/>
      <c r="Y557" s="57"/>
      <c r="Z557" s="57"/>
      <c r="AA557" s="113">
        <v>0</v>
      </c>
      <c r="AB557" s="113">
        <v>0</v>
      </c>
      <c r="AC557" s="57">
        <v>0</v>
      </c>
      <c r="AD557" s="113">
        <v>0</v>
      </c>
      <c r="AE557" s="113">
        <v>0</v>
      </c>
      <c r="AF557" s="113">
        <v>0</v>
      </c>
      <c r="AG557" s="113">
        <v>0</v>
      </c>
      <c r="AH557" s="113">
        <v>0</v>
      </c>
      <c r="AI557" s="113">
        <v>0</v>
      </c>
      <c r="AJ557" s="113">
        <v>0</v>
      </c>
      <c r="AK557" s="57" t="s">
        <v>239</v>
      </c>
    </row>
    <row r="558" spans="1:37" s="29" customFormat="1" x14ac:dyDescent="0.25">
      <c r="A558" s="113"/>
      <c r="B558" s="58" t="s">
        <v>402</v>
      </c>
      <c r="C558" s="32">
        <v>5.9471940527999999E-2</v>
      </c>
      <c r="D558" s="32">
        <v>0</v>
      </c>
      <c r="E558" s="32">
        <v>0</v>
      </c>
      <c r="F558" s="32">
        <v>5.9471940527999999E-2</v>
      </c>
      <c r="G558" s="32">
        <v>0</v>
      </c>
      <c r="H558" s="32">
        <v>0</v>
      </c>
      <c r="I558" s="32">
        <v>0</v>
      </c>
      <c r="J558" s="32">
        <v>0</v>
      </c>
      <c r="K558" s="32">
        <v>0</v>
      </c>
      <c r="L558" s="32">
        <v>0</v>
      </c>
      <c r="M558" s="32">
        <v>-5.9471940527999999E-2</v>
      </c>
      <c r="N558" s="32">
        <v>0</v>
      </c>
      <c r="O558" s="32">
        <v>0</v>
      </c>
      <c r="P558" s="32">
        <v>-5.9471940527999999E-2</v>
      </c>
      <c r="Q558" s="32">
        <v>0</v>
      </c>
      <c r="R558" s="32">
        <v>0</v>
      </c>
      <c r="S558" s="32">
        <v>0</v>
      </c>
      <c r="T558" s="32">
        <v>0</v>
      </c>
      <c r="U558" s="32">
        <v>0</v>
      </c>
      <c r="V558" s="32">
        <v>0</v>
      </c>
      <c r="W558" s="57"/>
      <c r="X558" s="57"/>
      <c r="Y558" s="57"/>
      <c r="Z558" s="57"/>
      <c r="AA558" s="113">
        <v>0</v>
      </c>
      <c r="AB558" s="113">
        <v>0</v>
      </c>
      <c r="AC558" s="57">
        <v>0</v>
      </c>
      <c r="AD558" s="113">
        <v>0</v>
      </c>
      <c r="AE558" s="113">
        <v>0</v>
      </c>
      <c r="AF558" s="113">
        <v>0</v>
      </c>
      <c r="AG558" s="113">
        <v>0</v>
      </c>
      <c r="AH558" s="113">
        <v>0</v>
      </c>
      <c r="AI558" s="113">
        <v>0</v>
      </c>
      <c r="AJ558" s="113">
        <v>0</v>
      </c>
      <c r="AK558" s="57" t="s">
        <v>239</v>
      </c>
    </row>
    <row r="559" spans="1:37" s="29" customFormat="1" x14ac:dyDescent="0.25">
      <c r="A559" s="113"/>
      <c r="B559" s="58" t="s">
        <v>403</v>
      </c>
      <c r="C559" s="32">
        <v>0.32039918960049002</v>
      </c>
      <c r="D559" s="32">
        <v>0</v>
      </c>
      <c r="E559" s="32">
        <v>0</v>
      </c>
      <c r="F559" s="32">
        <v>0.32039918960049002</v>
      </c>
      <c r="G559" s="32">
        <v>0</v>
      </c>
      <c r="H559" s="32">
        <v>0.350719</v>
      </c>
      <c r="I559" s="32">
        <v>0</v>
      </c>
      <c r="J559" s="32">
        <v>0</v>
      </c>
      <c r="K559" s="32">
        <v>0.350719</v>
      </c>
      <c r="L559" s="32">
        <v>0</v>
      </c>
      <c r="M559" s="32">
        <v>3.0319810399509983E-2</v>
      </c>
      <c r="N559" s="32">
        <v>0</v>
      </c>
      <c r="O559" s="32">
        <v>0</v>
      </c>
      <c r="P559" s="32">
        <v>3.0319810399509983E-2</v>
      </c>
      <c r="Q559" s="32">
        <v>0</v>
      </c>
      <c r="R559" s="32">
        <v>0</v>
      </c>
      <c r="S559" s="32">
        <v>0</v>
      </c>
      <c r="T559" s="32">
        <v>0</v>
      </c>
      <c r="U559" s="32">
        <v>0</v>
      </c>
      <c r="V559" s="32">
        <v>0</v>
      </c>
      <c r="W559" s="57"/>
      <c r="X559" s="57"/>
      <c r="Y559" s="57"/>
      <c r="Z559" s="57"/>
      <c r="AA559" s="113">
        <v>0</v>
      </c>
      <c r="AB559" s="113">
        <v>0</v>
      </c>
      <c r="AC559" s="57">
        <v>0</v>
      </c>
      <c r="AD559" s="113">
        <v>0</v>
      </c>
      <c r="AE559" s="113">
        <v>0</v>
      </c>
      <c r="AF559" s="113">
        <v>0</v>
      </c>
      <c r="AG559" s="113">
        <v>0</v>
      </c>
      <c r="AH559" s="113">
        <v>0</v>
      </c>
      <c r="AI559" s="113">
        <v>0</v>
      </c>
      <c r="AJ559" s="113">
        <v>0</v>
      </c>
      <c r="AK559" s="57" t="s">
        <v>239</v>
      </c>
    </row>
    <row r="560" spans="1:37" s="29" customFormat="1" ht="31.5" x14ac:dyDescent="0.25">
      <c r="A560" s="113"/>
      <c r="B560" s="58" t="s">
        <v>404</v>
      </c>
      <c r="C560" s="32">
        <v>0.38683748999999978</v>
      </c>
      <c r="D560" s="32">
        <v>0</v>
      </c>
      <c r="E560" s="32">
        <v>0</v>
      </c>
      <c r="F560" s="32">
        <v>0.38683748999999978</v>
      </c>
      <c r="G560" s="32">
        <v>0</v>
      </c>
      <c r="H560" s="32">
        <v>0</v>
      </c>
      <c r="I560" s="32">
        <v>0</v>
      </c>
      <c r="J560" s="32">
        <v>0</v>
      </c>
      <c r="K560" s="32">
        <v>0</v>
      </c>
      <c r="L560" s="32">
        <v>0</v>
      </c>
      <c r="M560" s="32">
        <v>-0.38683748999999978</v>
      </c>
      <c r="N560" s="32">
        <v>0</v>
      </c>
      <c r="O560" s="32">
        <v>0</v>
      </c>
      <c r="P560" s="32">
        <v>-0.38683748999999978</v>
      </c>
      <c r="Q560" s="32">
        <v>0</v>
      </c>
      <c r="R560" s="32">
        <v>0</v>
      </c>
      <c r="S560" s="32">
        <v>0</v>
      </c>
      <c r="T560" s="32">
        <v>0</v>
      </c>
      <c r="U560" s="32">
        <v>0</v>
      </c>
      <c r="V560" s="32">
        <v>0</v>
      </c>
      <c r="W560" s="57"/>
      <c r="X560" s="57"/>
      <c r="Y560" s="57"/>
      <c r="Z560" s="57"/>
      <c r="AA560" s="113">
        <v>0</v>
      </c>
      <c r="AB560" s="113">
        <v>0</v>
      </c>
      <c r="AC560" s="57">
        <v>0</v>
      </c>
      <c r="AD560" s="113">
        <v>0</v>
      </c>
      <c r="AE560" s="113">
        <v>0</v>
      </c>
      <c r="AF560" s="113">
        <v>0</v>
      </c>
      <c r="AG560" s="113">
        <v>0</v>
      </c>
      <c r="AH560" s="113">
        <v>0</v>
      </c>
      <c r="AI560" s="113">
        <v>0</v>
      </c>
      <c r="AJ560" s="113">
        <v>0</v>
      </c>
      <c r="AK560" s="57" t="s">
        <v>239</v>
      </c>
    </row>
    <row r="561" spans="1:37" s="29" customFormat="1" ht="31.5" x14ac:dyDescent="0.25">
      <c r="A561" s="113"/>
      <c r="B561" s="58" t="s">
        <v>405</v>
      </c>
      <c r="C561" s="32">
        <v>0.18865981134000001</v>
      </c>
      <c r="D561" s="32">
        <v>0</v>
      </c>
      <c r="E561" s="32">
        <v>0</v>
      </c>
      <c r="F561" s="32">
        <v>0.18865981134000001</v>
      </c>
      <c r="G561" s="32">
        <v>0</v>
      </c>
      <c r="H561" s="32">
        <v>0.18865999999999999</v>
      </c>
      <c r="I561" s="32">
        <v>0</v>
      </c>
      <c r="J561" s="32">
        <v>0</v>
      </c>
      <c r="K561" s="32">
        <v>0.18865999999999999</v>
      </c>
      <c r="L561" s="32">
        <v>0</v>
      </c>
      <c r="M561" s="32">
        <v>1.8865999998340932E-7</v>
      </c>
      <c r="N561" s="32">
        <v>0</v>
      </c>
      <c r="O561" s="32">
        <v>0</v>
      </c>
      <c r="P561" s="32">
        <v>1.8865999998340932E-7</v>
      </c>
      <c r="Q561" s="32">
        <v>0</v>
      </c>
      <c r="R561" s="32">
        <v>0</v>
      </c>
      <c r="S561" s="32">
        <v>0</v>
      </c>
      <c r="T561" s="32">
        <v>0</v>
      </c>
      <c r="U561" s="32">
        <v>0</v>
      </c>
      <c r="V561" s="32">
        <v>0</v>
      </c>
      <c r="W561" s="57"/>
      <c r="X561" s="57"/>
      <c r="Y561" s="57"/>
      <c r="Z561" s="57"/>
      <c r="AA561" s="113">
        <v>0</v>
      </c>
      <c r="AB561" s="113">
        <v>0</v>
      </c>
      <c r="AC561" s="57">
        <v>0</v>
      </c>
      <c r="AD561" s="113">
        <v>0</v>
      </c>
      <c r="AE561" s="113">
        <v>0</v>
      </c>
      <c r="AF561" s="113">
        <v>0</v>
      </c>
      <c r="AG561" s="113">
        <v>0</v>
      </c>
      <c r="AH561" s="113">
        <v>0</v>
      </c>
      <c r="AI561" s="113">
        <v>0</v>
      </c>
      <c r="AJ561" s="113">
        <v>0</v>
      </c>
      <c r="AK561" s="57" t="s">
        <v>239</v>
      </c>
    </row>
    <row r="562" spans="1:37" s="29" customFormat="1" ht="31.5" x14ac:dyDescent="0.25">
      <c r="A562" s="113"/>
      <c r="B562" s="58" t="s">
        <v>406</v>
      </c>
      <c r="C562" s="32">
        <v>0.21186419813559002</v>
      </c>
      <c r="D562" s="32">
        <v>0</v>
      </c>
      <c r="E562" s="32">
        <v>0</v>
      </c>
      <c r="F562" s="32">
        <v>0.21186419813559002</v>
      </c>
      <c r="G562" s="32">
        <v>0</v>
      </c>
      <c r="H562" s="32">
        <v>0.21186419813559002</v>
      </c>
      <c r="I562" s="32">
        <v>0</v>
      </c>
      <c r="J562" s="32">
        <v>0</v>
      </c>
      <c r="K562" s="32">
        <v>0.21186419813559002</v>
      </c>
      <c r="L562" s="32">
        <v>0</v>
      </c>
      <c r="M562" s="32">
        <v>0</v>
      </c>
      <c r="N562" s="32">
        <v>0</v>
      </c>
      <c r="O562" s="32">
        <v>0</v>
      </c>
      <c r="P562" s="32">
        <v>0</v>
      </c>
      <c r="Q562" s="32">
        <v>0</v>
      </c>
      <c r="R562" s="32">
        <v>0</v>
      </c>
      <c r="S562" s="32">
        <v>0</v>
      </c>
      <c r="T562" s="32">
        <v>0</v>
      </c>
      <c r="U562" s="32">
        <v>0</v>
      </c>
      <c r="V562" s="32">
        <v>0</v>
      </c>
      <c r="W562" s="57"/>
      <c r="X562" s="57"/>
      <c r="Y562" s="57"/>
      <c r="Z562" s="57"/>
      <c r="AA562" s="113">
        <v>0</v>
      </c>
      <c r="AB562" s="113">
        <v>0</v>
      </c>
      <c r="AC562" s="57">
        <v>0</v>
      </c>
      <c r="AD562" s="113">
        <v>0</v>
      </c>
      <c r="AE562" s="113">
        <v>0</v>
      </c>
      <c r="AF562" s="113">
        <v>0</v>
      </c>
      <c r="AG562" s="113">
        <v>0</v>
      </c>
      <c r="AH562" s="113">
        <v>0</v>
      </c>
      <c r="AI562" s="113">
        <v>0</v>
      </c>
      <c r="AJ562" s="113">
        <v>0</v>
      </c>
      <c r="AK562" s="57" t="s">
        <v>239</v>
      </c>
    </row>
    <row r="563" spans="1:37" s="29" customFormat="1" x14ac:dyDescent="0.25">
      <c r="A563" s="113"/>
      <c r="B563" s="58" t="s">
        <v>407</v>
      </c>
      <c r="C563" s="32">
        <v>0</v>
      </c>
      <c r="D563" s="32">
        <v>0</v>
      </c>
      <c r="E563" s="32">
        <v>0</v>
      </c>
      <c r="F563" s="32">
        <v>0</v>
      </c>
      <c r="G563" s="32">
        <v>0</v>
      </c>
      <c r="H563" s="32">
        <v>0</v>
      </c>
      <c r="I563" s="32">
        <v>0</v>
      </c>
      <c r="J563" s="32">
        <v>0</v>
      </c>
      <c r="K563" s="32">
        <v>0</v>
      </c>
      <c r="L563" s="32">
        <v>0</v>
      </c>
      <c r="M563" s="32">
        <v>0</v>
      </c>
      <c r="N563" s="32">
        <v>0</v>
      </c>
      <c r="O563" s="32">
        <v>0</v>
      </c>
      <c r="P563" s="32">
        <v>0</v>
      </c>
      <c r="Q563" s="32">
        <v>0</v>
      </c>
      <c r="R563" s="32">
        <v>7.2170999999999999E-2</v>
      </c>
      <c r="S563" s="32">
        <v>0</v>
      </c>
      <c r="T563" s="32">
        <v>0</v>
      </c>
      <c r="U563" s="32">
        <v>7.2170999999999999E-2</v>
      </c>
      <c r="V563" s="32">
        <v>0</v>
      </c>
      <c r="W563" s="57"/>
      <c r="X563" s="57"/>
      <c r="Y563" s="57"/>
      <c r="Z563" s="57"/>
      <c r="AA563" s="113">
        <v>0</v>
      </c>
      <c r="AB563" s="113">
        <v>0</v>
      </c>
      <c r="AC563" s="57">
        <v>0</v>
      </c>
      <c r="AD563" s="113">
        <v>0</v>
      </c>
      <c r="AE563" s="113">
        <v>0</v>
      </c>
      <c r="AF563" s="113">
        <v>0</v>
      </c>
      <c r="AG563" s="113">
        <v>0</v>
      </c>
      <c r="AH563" s="113">
        <v>0</v>
      </c>
      <c r="AI563" s="113">
        <v>0</v>
      </c>
      <c r="AJ563" s="113">
        <v>0</v>
      </c>
      <c r="AK563" s="57" t="s">
        <v>239</v>
      </c>
    </row>
    <row r="564" spans="1:37" s="29" customFormat="1" ht="31.5" x14ac:dyDescent="0.25">
      <c r="A564" s="113"/>
      <c r="B564" s="58" t="s">
        <v>408</v>
      </c>
      <c r="C564" s="32">
        <v>0</v>
      </c>
      <c r="D564" s="32">
        <v>0</v>
      </c>
      <c r="E564" s="32">
        <v>0</v>
      </c>
      <c r="F564" s="32">
        <v>0</v>
      </c>
      <c r="G564" s="32">
        <v>0</v>
      </c>
      <c r="H564" s="32">
        <v>0</v>
      </c>
      <c r="I564" s="32">
        <v>0</v>
      </c>
      <c r="J564" s="32">
        <v>0</v>
      </c>
      <c r="K564" s="32">
        <v>0</v>
      </c>
      <c r="L564" s="32">
        <v>0</v>
      </c>
      <c r="M564" s="32">
        <v>0</v>
      </c>
      <c r="N564" s="32">
        <v>0</v>
      </c>
      <c r="O564" s="32">
        <v>0</v>
      </c>
      <c r="P564" s="32">
        <v>0</v>
      </c>
      <c r="Q564" s="32">
        <v>0</v>
      </c>
      <c r="R564" s="32">
        <v>6.101695E-2</v>
      </c>
      <c r="S564" s="32">
        <v>0</v>
      </c>
      <c r="T564" s="32">
        <v>0</v>
      </c>
      <c r="U564" s="32">
        <v>6.101695E-2</v>
      </c>
      <c r="V564" s="32">
        <v>0</v>
      </c>
      <c r="W564" s="57"/>
      <c r="X564" s="57"/>
      <c r="Y564" s="57"/>
      <c r="Z564" s="57"/>
      <c r="AA564" s="113">
        <v>0</v>
      </c>
      <c r="AB564" s="113">
        <v>0</v>
      </c>
      <c r="AC564" s="57">
        <v>0</v>
      </c>
      <c r="AD564" s="113">
        <v>0</v>
      </c>
      <c r="AE564" s="113">
        <v>0</v>
      </c>
      <c r="AF564" s="113">
        <v>0</v>
      </c>
      <c r="AG564" s="113">
        <v>0</v>
      </c>
      <c r="AH564" s="113">
        <v>0</v>
      </c>
      <c r="AI564" s="113">
        <v>0</v>
      </c>
      <c r="AJ564" s="113">
        <v>0</v>
      </c>
      <c r="AK564" s="57" t="s">
        <v>239</v>
      </c>
    </row>
    <row r="565" spans="1:37" s="29" customFormat="1" ht="31.5" x14ac:dyDescent="0.25">
      <c r="A565" s="113">
        <v>422</v>
      </c>
      <c r="B565" s="37" t="s">
        <v>117</v>
      </c>
      <c r="C565" s="32">
        <f t="shared" ref="C565:V565" si="27">SUM(C566:C595)</f>
        <v>10.437340590000002</v>
      </c>
      <c r="D565" s="32">
        <f t="shared" si="27"/>
        <v>0</v>
      </c>
      <c r="E565" s="32">
        <f t="shared" si="27"/>
        <v>0</v>
      </c>
      <c r="F565" s="32">
        <f t="shared" si="27"/>
        <v>10.437340590000002</v>
      </c>
      <c r="G565" s="32">
        <f t="shared" si="27"/>
        <v>0</v>
      </c>
      <c r="H565" s="32">
        <f t="shared" si="27"/>
        <v>3.8386205900000006</v>
      </c>
      <c r="I565" s="32">
        <f t="shared" si="27"/>
        <v>0</v>
      </c>
      <c r="J565" s="32">
        <f t="shared" si="27"/>
        <v>0</v>
      </c>
      <c r="K565" s="32">
        <f t="shared" si="27"/>
        <v>3.8386205900000006</v>
      </c>
      <c r="L565" s="32">
        <f t="shared" si="27"/>
        <v>0</v>
      </c>
      <c r="M565" s="32">
        <f t="shared" si="27"/>
        <v>-6.5987200000000001</v>
      </c>
      <c r="N565" s="32">
        <f t="shared" si="27"/>
        <v>0</v>
      </c>
      <c r="O565" s="32">
        <f t="shared" si="27"/>
        <v>0</v>
      </c>
      <c r="P565" s="32">
        <f t="shared" si="27"/>
        <v>-6.5987200000000001</v>
      </c>
      <c r="Q565" s="32">
        <f t="shared" si="27"/>
        <v>0</v>
      </c>
      <c r="R565" s="32">
        <f t="shared" si="27"/>
        <v>0.18590704</v>
      </c>
      <c r="S565" s="32">
        <f t="shared" si="27"/>
        <v>0</v>
      </c>
      <c r="T565" s="32">
        <f t="shared" si="27"/>
        <v>0</v>
      </c>
      <c r="U565" s="32">
        <f t="shared" si="27"/>
        <v>0.18590704</v>
      </c>
      <c r="V565" s="32">
        <f t="shared" si="27"/>
        <v>0</v>
      </c>
      <c r="W565" s="57"/>
      <c r="X565" s="57"/>
      <c r="Y565" s="57"/>
      <c r="Z565" s="57"/>
      <c r="AA565" s="113">
        <v>0</v>
      </c>
      <c r="AB565" s="113">
        <v>0</v>
      </c>
      <c r="AC565" s="57">
        <v>0</v>
      </c>
      <c r="AD565" s="113">
        <v>0</v>
      </c>
      <c r="AE565" s="113">
        <v>0</v>
      </c>
      <c r="AF565" s="113">
        <v>0</v>
      </c>
      <c r="AG565" s="113">
        <v>0</v>
      </c>
      <c r="AH565" s="113">
        <v>0</v>
      </c>
      <c r="AI565" s="113">
        <v>0</v>
      </c>
      <c r="AJ565" s="113">
        <v>0</v>
      </c>
      <c r="AK565" s="57">
        <v>0</v>
      </c>
    </row>
    <row r="566" spans="1:37" s="29" customFormat="1" x14ac:dyDescent="0.25">
      <c r="A566" s="113"/>
      <c r="B566" s="58" t="s">
        <v>1555</v>
      </c>
      <c r="C566" s="32">
        <v>1.13259</v>
      </c>
      <c r="D566" s="32">
        <v>0</v>
      </c>
      <c r="E566" s="32">
        <v>0</v>
      </c>
      <c r="F566" s="32">
        <v>1.13259</v>
      </c>
      <c r="G566" s="32">
        <v>0</v>
      </c>
      <c r="H566" s="32">
        <v>0</v>
      </c>
      <c r="I566" s="32">
        <v>0</v>
      </c>
      <c r="J566" s="32">
        <v>0</v>
      </c>
      <c r="K566" s="32">
        <v>0</v>
      </c>
      <c r="L566" s="32">
        <v>0</v>
      </c>
      <c r="M566" s="32">
        <v>-1.13259</v>
      </c>
      <c r="N566" s="32">
        <v>0</v>
      </c>
      <c r="O566" s="32">
        <v>0</v>
      </c>
      <c r="P566" s="32">
        <v>-1.13259</v>
      </c>
      <c r="Q566" s="32">
        <v>0</v>
      </c>
      <c r="R566" s="32">
        <v>0</v>
      </c>
      <c r="S566" s="32">
        <v>0</v>
      </c>
      <c r="T566" s="32">
        <v>0</v>
      </c>
      <c r="U566" s="32">
        <v>0</v>
      </c>
      <c r="V566" s="32">
        <v>0</v>
      </c>
      <c r="W566" s="57"/>
      <c r="X566" s="57"/>
      <c r="Y566" s="57"/>
      <c r="Z566" s="57"/>
      <c r="AA566" s="113">
        <v>0</v>
      </c>
      <c r="AB566" s="113">
        <v>0</v>
      </c>
      <c r="AC566" s="57">
        <v>0</v>
      </c>
      <c r="AD566" s="113">
        <v>0</v>
      </c>
      <c r="AE566" s="113">
        <v>0</v>
      </c>
      <c r="AF566" s="113">
        <v>0</v>
      </c>
      <c r="AG566" s="113">
        <v>0</v>
      </c>
      <c r="AH566" s="113">
        <v>0</v>
      </c>
      <c r="AI566" s="113">
        <v>0</v>
      </c>
      <c r="AJ566" s="113">
        <v>0</v>
      </c>
      <c r="AK566" s="57" t="s">
        <v>240</v>
      </c>
    </row>
    <row r="567" spans="1:37" s="29" customFormat="1" x14ac:dyDescent="0.25">
      <c r="A567" s="113"/>
      <c r="B567" s="58" t="s">
        <v>1556</v>
      </c>
      <c r="C567" s="32">
        <v>4.0150680000000008E-2</v>
      </c>
      <c r="D567" s="32">
        <v>0</v>
      </c>
      <c r="E567" s="32">
        <v>0</v>
      </c>
      <c r="F567" s="32">
        <v>4.0150680000000008E-2</v>
      </c>
      <c r="G567" s="32">
        <v>0</v>
      </c>
      <c r="H567" s="32">
        <v>4.0150680000000008E-2</v>
      </c>
      <c r="I567" s="32">
        <v>0</v>
      </c>
      <c r="J567" s="32">
        <v>0</v>
      </c>
      <c r="K567" s="32">
        <v>4.0150680000000008E-2</v>
      </c>
      <c r="L567" s="32">
        <v>0</v>
      </c>
      <c r="M567" s="32">
        <v>0</v>
      </c>
      <c r="N567" s="32">
        <v>0</v>
      </c>
      <c r="O567" s="32">
        <v>0</v>
      </c>
      <c r="P567" s="32">
        <v>0</v>
      </c>
      <c r="Q567" s="32">
        <v>0</v>
      </c>
      <c r="R567" s="32">
        <v>0</v>
      </c>
      <c r="S567" s="32">
        <v>0</v>
      </c>
      <c r="T567" s="32">
        <v>0</v>
      </c>
      <c r="U567" s="32">
        <v>0</v>
      </c>
      <c r="V567" s="32">
        <v>0</v>
      </c>
      <c r="W567" s="57"/>
      <c r="X567" s="57"/>
      <c r="Y567" s="57"/>
      <c r="Z567" s="57"/>
      <c r="AA567" s="113">
        <v>0</v>
      </c>
      <c r="AB567" s="113">
        <v>0</v>
      </c>
      <c r="AC567" s="57">
        <v>0</v>
      </c>
      <c r="AD567" s="113">
        <v>0</v>
      </c>
      <c r="AE567" s="113">
        <v>0</v>
      </c>
      <c r="AF567" s="113">
        <v>0</v>
      </c>
      <c r="AG567" s="113">
        <v>0</v>
      </c>
      <c r="AH567" s="113">
        <v>0</v>
      </c>
      <c r="AI567" s="113">
        <v>0</v>
      </c>
      <c r="AJ567" s="113">
        <v>0</v>
      </c>
      <c r="AK567" s="57" t="s">
        <v>240</v>
      </c>
    </row>
    <row r="568" spans="1:37" s="29" customFormat="1" x14ac:dyDescent="0.25">
      <c r="A568" s="113"/>
      <c r="B568" s="58" t="s">
        <v>397</v>
      </c>
      <c r="C568" s="32">
        <v>1.6214</v>
      </c>
      <c r="D568" s="32">
        <v>0</v>
      </c>
      <c r="E568" s="32">
        <v>0</v>
      </c>
      <c r="F568" s="32">
        <v>1.6214</v>
      </c>
      <c r="G568" s="32">
        <v>0</v>
      </c>
      <c r="H568" s="32">
        <v>0</v>
      </c>
      <c r="I568" s="32">
        <v>0</v>
      </c>
      <c r="J568" s="32">
        <v>0</v>
      </c>
      <c r="K568" s="32">
        <v>0</v>
      </c>
      <c r="L568" s="32">
        <v>0</v>
      </c>
      <c r="M568" s="32">
        <v>-1.6214</v>
      </c>
      <c r="N568" s="32">
        <v>0</v>
      </c>
      <c r="O568" s="32">
        <v>0</v>
      </c>
      <c r="P568" s="32">
        <v>-1.6214</v>
      </c>
      <c r="Q568" s="32">
        <v>0</v>
      </c>
      <c r="R568" s="32">
        <v>0</v>
      </c>
      <c r="S568" s="32">
        <v>0</v>
      </c>
      <c r="T568" s="32">
        <v>0</v>
      </c>
      <c r="U568" s="32">
        <v>0</v>
      </c>
      <c r="V568" s="32">
        <v>0</v>
      </c>
      <c r="W568" s="57"/>
      <c r="X568" s="57"/>
      <c r="Y568" s="57"/>
      <c r="Z568" s="57"/>
      <c r="AA568" s="113">
        <v>0</v>
      </c>
      <c r="AB568" s="113">
        <v>0</v>
      </c>
      <c r="AC568" s="57">
        <v>0</v>
      </c>
      <c r="AD568" s="113">
        <v>0</v>
      </c>
      <c r="AE568" s="113">
        <v>0</v>
      </c>
      <c r="AF568" s="113">
        <v>0</v>
      </c>
      <c r="AG568" s="113">
        <v>0</v>
      </c>
      <c r="AH568" s="113">
        <v>0</v>
      </c>
      <c r="AI568" s="113">
        <v>0</v>
      </c>
      <c r="AJ568" s="113">
        <v>0</v>
      </c>
      <c r="AK568" s="57" t="s">
        <v>240</v>
      </c>
    </row>
    <row r="569" spans="1:37" s="29" customFormat="1" x14ac:dyDescent="0.25">
      <c r="A569" s="113"/>
      <c r="B569" s="58" t="s">
        <v>1557</v>
      </c>
      <c r="C569" s="32">
        <v>0.16613882000000002</v>
      </c>
      <c r="D569" s="32">
        <v>0</v>
      </c>
      <c r="E569" s="32">
        <v>0</v>
      </c>
      <c r="F569" s="32">
        <v>0.16613882000000002</v>
      </c>
      <c r="G569" s="32">
        <v>0</v>
      </c>
      <c r="H569" s="32">
        <v>0.16613882000000002</v>
      </c>
      <c r="I569" s="32">
        <v>0</v>
      </c>
      <c r="J569" s="32">
        <v>0</v>
      </c>
      <c r="K569" s="32">
        <v>0.16613882000000002</v>
      </c>
      <c r="L569" s="32">
        <v>0</v>
      </c>
      <c r="M569" s="32">
        <v>0</v>
      </c>
      <c r="N569" s="32">
        <v>0</v>
      </c>
      <c r="O569" s="32">
        <v>0</v>
      </c>
      <c r="P569" s="32">
        <v>0</v>
      </c>
      <c r="Q569" s="32">
        <v>0</v>
      </c>
      <c r="R569" s="32">
        <v>0</v>
      </c>
      <c r="S569" s="32">
        <v>0</v>
      </c>
      <c r="T569" s="32">
        <v>0</v>
      </c>
      <c r="U569" s="32">
        <v>0</v>
      </c>
      <c r="V569" s="32">
        <v>0</v>
      </c>
      <c r="W569" s="57"/>
      <c r="X569" s="57"/>
      <c r="Y569" s="57"/>
      <c r="Z569" s="57"/>
      <c r="AA569" s="113">
        <v>0</v>
      </c>
      <c r="AB569" s="113">
        <v>0</v>
      </c>
      <c r="AC569" s="57">
        <v>0</v>
      </c>
      <c r="AD569" s="113">
        <v>0</v>
      </c>
      <c r="AE569" s="113">
        <v>0</v>
      </c>
      <c r="AF569" s="113">
        <v>0</v>
      </c>
      <c r="AG569" s="113">
        <v>0</v>
      </c>
      <c r="AH569" s="113">
        <v>0</v>
      </c>
      <c r="AI569" s="113">
        <v>0</v>
      </c>
      <c r="AJ569" s="113">
        <v>0</v>
      </c>
      <c r="AK569" s="57" t="s">
        <v>240</v>
      </c>
    </row>
    <row r="570" spans="1:37" s="29" customFormat="1" x14ac:dyDescent="0.25">
      <c r="A570" s="113"/>
      <c r="B570" s="58" t="s">
        <v>469</v>
      </c>
      <c r="C570" s="32">
        <v>0.13083631000000001</v>
      </c>
      <c r="D570" s="32">
        <v>0</v>
      </c>
      <c r="E570" s="32">
        <v>0</v>
      </c>
      <c r="F570" s="32">
        <v>0.13083631000000001</v>
      </c>
      <c r="G570" s="32">
        <v>0</v>
      </c>
      <c r="H570" s="32">
        <v>0.13083631000000001</v>
      </c>
      <c r="I570" s="32">
        <v>0</v>
      </c>
      <c r="J570" s="32">
        <v>0</v>
      </c>
      <c r="K570" s="32">
        <v>0.13083631000000001</v>
      </c>
      <c r="L570" s="32">
        <v>0</v>
      </c>
      <c r="M570" s="32">
        <v>0</v>
      </c>
      <c r="N570" s="32">
        <v>0</v>
      </c>
      <c r="O570" s="32">
        <v>0</v>
      </c>
      <c r="P570" s="32">
        <v>0</v>
      </c>
      <c r="Q570" s="32">
        <v>0</v>
      </c>
      <c r="R570" s="32">
        <v>0</v>
      </c>
      <c r="S570" s="32">
        <v>0</v>
      </c>
      <c r="T570" s="32">
        <v>0</v>
      </c>
      <c r="U570" s="32">
        <v>0</v>
      </c>
      <c r="V570" s="32">
        <v>0</v>
      </c>
      <c r="W570" s="57"/>
      <c r="X570" s="57"/>
      <c r="Y570" s="57"/>
      <c r="Z570" s="57"/>
      <c r="AA570" s="113">
        <v>0</v>
      </c>
      <c r="AB570" s="113">
        <v>0</v>
      </c>
      <c r="AC570" s="57">
        <v>0</v>
      </c>
      <c r="AD570" s="113">
        <v>0</v>
      </c>
      <c r="AE570" s="113">
        <v>0</v>
      </c>
      <c r="AF570" s="113">
        <v>0</v>
      </c>
      <c r="AG570" s="113">
        <v>0</v>
      </c>
      <c r="AH570" s="113">
        <v>0</v>
      </c>
      <c r="AI570" s="113">
        <v>0</v>
      </c>
      <c r="AJ570" s="113">
        <v>0</v>
      </c>
      <c r="AK570" s="57" t="s">
        <v>240</v>
      </c>
    </row>
    <row r="571" spans="1:37" s="29" customFormat="1" ht="47.25" x14ac:dyDescent="0.25">
      <c r="A571" s="113"/>
      <c r="B571" s="58" t="s">
        <v>267</v>
      </c>
      <c r="C571" s="32">
        <v>0.95698000000000005</v>
      </c>
      <c r="D571" s="32">
        <v>0</v>
      </c>
      <c r="E571" s="32">
        <v>0</v>
      </c>
      <c r="F571" s="32">
        <v>0.95698000000000005</v>
      </c>
      <c r="G571" s="32">
        <v>0</v>
      </c>
      <c r="H571" s="32">
        <v>0.95698000000000005</v>
      </c>
      <c r="I571" s="32">
        <v>0</v>
      </c>
      <c r="J571" s="32">
        <v>0</v>
      </c>
      <c r="K571" s="32">
        <v>0.95698000000000005</v>
      </c>
      <c r="L571" s="32">
        <v>0</v>
      </c>
      <c r="M571" s="32">
        <v>0</v>
      </c>
      <c r="N571" s="32">
        <v>0</v>
      </c>
      <c r="O571" s="32">
        <v>0</v>
      </c>
      <c r="P571" s="32">
        <v>0</v>
      </c>
      <c r="Q571" s="32">
        <v>0</v>
      </c>
      <c r="R571" s="32">
        <v>0</v>
      </c>
      <c r="S571" s="32">
        <v>0</v>
      </c>
      <c r="T571" s="32">
        <v>0</v>
      </c>
      <c r="U571" s="32">
        <v>0</v>
      </c>
      <c r="V571" s="32">
        <v>0</v>
      </c>
      <c r="W571" s="57"/>
      <c r="X571" s="57"/>
      <c r="Y571" s="57"/>
      <c r="Z571" s="57"/>
      <c r="AA571" s="113">
        <v>0</v>
      </c>
      <c r="AB571" s="113">
        <v>0</v>
      </c>
      <c r="AC571" s="57">
        <v>0</v>
      </c>
      <c r="AD571" s="113">
        <v>0</v>
      </c>
      <c r="AE571" s="113">
        <v>0</v>
      </c>
      <c r="AF571" s="113">
        <v>0</v>
      </c>
      <c r="AG571" s="113">
        <v>0</v>
      </c>
      <c r="AH571" s="113">
        <v>0</v>
      </c>
      <c r="AI571" s="113">
        <v>0</v>
      </c>
      <c r="AJ571" s="113">
        <v>0</v>
      </c>
      <c r="AK571" s="57" t="s">
        <v>240</v>
      </c>
    </row>
    <row r="572" spans="1:37" s="29" customFormat="1" x14ac:dyDescent="0.25">
      <c r="A572" s="113"/>
      <c r="B572" s="58" t="s">
        <v>1558</v>
      </c>
      <c r="C572" s="32">
        <v>0</v>
      </c>
      <c r="D572" s="32">
        <v>0</v>
      </c>
      <c r="E572" s="32">
        <v>0</v>
      </c>
      <c r="F572" s="32">
        <v>0</v>
      </c>
      <c r="G572" s="32">
        <v>0</v>
      </c>
      <c r="H572" s="32">
        <v>0</v>
      </c>
      <c r="I572" s="32">
        <v>0</v>
      </c>
      <c r="J572" s="32">
        <v>0</v>
      </c>
      <c r="K572" s="32">
        <v>0</v>
      </c>
      <c r="L572" s="32">
        <v>0</v>
      </c>
      <c r="M572" s="32">
        <v>0</v>
      </c>
      <c r="N572" s="32">
        <v>0</v>
      </c>
      <c r="O572" s="32">
        <v>0</v>
      </c>
      <c r="P572" s="32">
        <v>0</v>
      </c>
      <c r="Q572" s="32">
        <v>0</v>
      </c>
      <c r="R572" s="32">
        <v>0.14380704</v>
      </c>
      <c r="S572" s="32">
        <v>0</v>
      </c>
      <c r="T572" s="32">
        <v>0</v>
      </c>
      <c r="U572" s="32">
        <v>0.14380704</v>
      </c>
      <c r="V572" s="32">
        <v>0</v>
      </c>
      <c r="W572" s="57"/>
      <c r="X572" s="57"/>
      <c r="Y572" s="57"/>
      <c r="Z572" s="57"/>
      <c r="AA572" s="113">
        <v>0</v>
      </c>
      <c r="AB572" s="113">
        <v>0</v>
      </c>
      <c r="AC572" s="57">
        <v>0</v>
      </c>
      <c r="AD572" s="113">
        <v>0</v>
      </c>
      <c r="AE572" s="113">
        <v>0</v>
      </c>
      <c r="AF572" s="113">
        <v>0</v>
      </c>
      <c r="AG572" s="113">
        <v>0</v>
      </c>
      <c r="AH572" s="113">
        <v>0</v>
      </c>
      <c r="AI572" s="113">
        <v>0</v>
      </c>
      <c r="AJ572" s="113">
        <v>0</v>
      </c>
      <c r="AK572" s="57" t="s">
        <v>240</v>
      </c>
    </row>
    <row r="573" spans="1:37" s="29" customFormat="1" ht="31.5" x14ac:dyDescent="0.25">
      <c r="A573" s="113"/>
      <c r="B573" s="58" t="s">
        <v>1559</v>
      </c>
      <c r="C573" s="32">
        <v>1.5891767999999999</v>
      </c>
      <c r="D573" s="32">
        <v>0</v>
      </c>
      <c r="E573" s="32">
        <v>0</v>
      </c>
      <c r="F573" s="32">
        <v>1.5891767999999999</v>
      </c>
      <c r="G573" s="32">
        <v>0</v>
      </c>
      <c r="H573" s="32">
        <v>1.5891767999999999</v>
      </c>
      <c r="I573" s="32">
        <v>0</v>
      </c>
      <c r="J573" s="32">
        <v>0</v>
      </c>
      <c r="K573" s="32">
        <v>1.5891767999999999</v>
      </c>
      <c r="L573" s="32">
        <v>0</v>
      </c>
      <c r="M573" s="32">
        <v>0</v>
      </c>
      <c r="N573" s="32">
        <v>0</v>
      </c>
      <c r="O573" s="32">
        <v>0</v>
      </c>
      <c r="P573" s="32">
        <v>0</v>
      </c>
      <c r="Q573" s="32">
        <v>0</v>
      </c>
      <c r="R573" s="32">
        <v>0</v>
      </c>
      <c r="S573" s="32">
        <v>0</v>
      </c>
      <c r="T573" s="32">
        <v>0</v>
      </c>
      <c r="U573" s="32">
        <v>0</v>
      </c>
      <c r="V573" s="32">
        <v>0</v>
      </c>
      <c r="W573" s="57"/>
      <c r="X573" s="57"/>
      <c r="Y573" s="57"/>
      <c r="Z573" s="57"/>
      <c r="AA573" s="113">
        <v>0</v>
      </c>
      <c r="AB573" s="113">
        <v>0</v>
      </c>
      <c r="AC573" s="57">
        <v>0</v>
      </c>
      <c r="AD573" s="113">
        <v>0</v>
      </c>
      <c r="AE573" s="113">
        <v>0</v>
      </c>
      <c r="AF573" s="113">
        <v>0</v>
      </c>
      <c r="AG573" s="113">
        <v>0</v>
      </c>
      <c r="AH573" s="113">
        <v>0</v>
      </c>
      <c r="AI573" s="113">
        <v>0</v>
      </c>
      <c r="AJ573" s="113">
        <v>0</v>
      </c>
      <c r="AK573" s="57" t="s">
        <v>240</v>
      </c>
    </row>
    <row r="574" spans="1:37" s="29" customFormat="1" ht="31.5" x14ac:dyDescent="0.25">
      <c r="A574" s="113"/>
      <c r="B574" s="58" t="s">
        <v>1560</v>
      </c>
      <c r="C574" s="32">
        <v>5.4998999999999999E-2</v>
      </c>
      <c r="D574" s="32">
        <v>0</v>
      </c>
      <c r="E574" s="32">
        <v>0</v>
      </c>
      <c r="F574" s="32">
        <v>5.4998999999999999E-2</v>
      </c>
      <c r="G574" s="32">
        <v>0</v>
      </c>
      <c r="H574" s="32">
        <v>0</v>
      </c>
      <c r="I574" s="32">
        <v>0</v>
      </c>
      <c r="J574" s="32">
        <v>0</v>
      </c>
      <c r="K574" s="32">
        <v>0</v>
      </c>
      <c r="L574" s="32">
        <v>0</v>
      </c>
      <c r="M574" s="32">
        <v>-5.4998999999999999E-2</v>
      </c>
      <c r="N574" s="32">
        <v>0</v>
      </c>
      <c r="O574" s="32">
        <v>0</v>
      </c>
      <c r="P574" s="32">
        <v>-5.4998999999999999E-2</v>
      </c>
      <c r="Q574" s="32">
        <v>0</v>
      </c>
      <c r="R574" s="32">
        <v>0</v>
      </c>
      <c r="S574" s="32">
        <v>0</v>
      </c>
      <c r="T574" s="32">
        <v>0</v>
      </c>
      <c r="U574" s="32">
        <v>0</v>
      </c>
      <c r="V574" s="32">
        <v>0</v>
      </c>
      <c r="W574" s="57"/>
      <c r="X574" s="57"/>
      <c r="Y574" s="57"/>
      <c r="Z574" s="57"/>
      <c r="AA574" s="113">
        <v>0</v>
      </c>
      <c r="AB574" s="113">
        <v>0</v>
      </c>
      <c r="AC574" s="57">
        <v>0</v>
      </c>
      <c r="AD574" s="113">
        <v>0</v>
      </c>
      <c r="AE574" s="113">
        <v>0</v>
      </c>
      <c r="AF574" s="113">
        <v>0</v>
      </c>
      <c r="AG574" s="113">
        <v>0</v>
      </c>
      <c r="AH574" s="113">
        <v>0</v>
      </c>
      <c r="AI574" s="113">
        <v>0</v>
      </c>
      <c r="AJ574" s="113">
        <v>0</v>
      </c>
      <c r="AK574" s="57" t="s">
        <v>240</v>
      </c>
    </row>
    <row r="575" spans="1:37" s="29" customFormat="1" ht="47.25" x14ac:dyDescent="0.25">
      <c r="A575" s="113"/>
      <c r="B575" s="58" t="s">
        <v>1561</v>
      </c>
      <c r="C575" s="32">
        <v>1.2030000000000001</v>
      </c>
      <c r="D575" s="32">
        <v>0</v>
      </c>
      <c r="E575" s="32">
        <v>0</v>
      </c>
      <c r="F575" s="32">
        <v>1.2030000000000001</v>
      </c>
      <c r="G575" s="32">
        <v>0</v>
      </c>
      <c r="H575" s="32">
        <v>0</v>
      </c>
      <c r="I575" s="32">
        <v>0</v>
      </c>
      <c r="J575" s="32">
        <v>0</v>
      </c>
      <c r="K575" s="32">
        <v>0</v>
      </c>
      <c r="L575" s="32">
        <v>0</v>
      </c>
      <c r="M575" s="32">
        <v>-1.2030000000000001</v>
      </c>
      <c r="N575" s="32">
        <v>0</v>
      </c>
      <c r="O575" s="32">
        <v>0</v>
      </c>
      <c r="P575" s="32">
        <v>-1.2030000000000001</v>
      </c>
      <c r="Q575" s="32">
        <v>0</v>
      </c>
      <c r="R575" s="32">
        <v>0</v>
      </c>
      <c r="S575" s="32">
        <v>0</v>
      </c>
      <c r="T575" s="32">
        <v>0</v>
      </c>
      <c r="U575" s="32">
        <v>0</v>
      </c>
      <c r="V575" s="32">
        <v>0</v>
      </c>
      <c r="W575" s="57"/>
      <c r="X575" s="57"/>
      <c r="Y575" s="57"/>
      <c r="Z575" s="57"/>
      <c r="AA575" s="113">
        <v>0</v>
      </c>
      <c r="AB575" s="113">
        <v>0</v>
      </c>
      <c r="AC575" s="57">
        <v>0</v>
      </c>
      <c r="AD575" s="113">
        <v>0</v>
      </c>
      <c r="AE575" s="113">
        <v>0</v>
      </c>
      <c r="AF575" s="113">
        <v>0</v>
      </c>
      <c r="AG575" s="113">
        <v>0</v>
      </c>
      <c r="AH575" s="113">
        <v>0</v>
      </c>
      <c r="AI575" s="113">
        <v>0</v>
      </c>
      <c r="AJ575" s="113">
        <v>0</v>
      </c>
      <c r="AK575" s="57" t="s">
        <v>240</v>
      </c>
    </row>
    <row r="576" spans="1:37" s="29" customFormat="1" x14ac:dyDescent="0.25">
      <c r="A576" s="113"/>
      <c r="B576" s="58" t="s">
        <v>274</v>
      </c>
      <c r="C576" s="32">
        <v>1.46</v>
      </c>
      <c r="D576" s="32">
        <v>0</v>
      </c>
      <c r="E576" s="32">
        <v>0</v>
      </c>
      <c r="F576" s="32">
        <v>1.46</v>
      </c>
      <c r="G576" s="32">
        <v>0</v>
      </c>
      <c r="H576" s="32">
        <v>0</v>
      </c>
      <c r="I576" s="32">
        <v>0</v>
      </c>
      <c r="J576" s="32">
        <v>0</v>
      </c>
      <c r="K576" s="32">
        <v>0</v>
      </c>
      <c r="L576" s="32">
        <v>0</v>
      </c>
      <c r="M576" s="32">
        <v>-1.46</v>
      </c>
      <c r="N576" s="32">
        <v>0</v>
      </c>
      <c r="O576" s="32">
        <v>0</v>
      </c>
      <c r="P576" s="32">
        <v>-1.46</v>
      </c>
      <c r="Q576" s="32">
        <v>0</v>
      </c>
      <c r="R576" s="32">
        <v>0</v>
      </c>
      <c r="S576" s="32">
        <v>0</v>
      </c>
      <c r="T576" s="32">
        <v>0</v>
      </c>
      <c r="U576" s="32">
        <v>0</v>
      </c>
      <c r="V576" s="32">
        <v>0</v>
      </c>
      <c r="W576" s="57"/>
      <c r="X576" s="57"/>
      <c r="Y576" s="57"/>
      <c r="Z576" s="57"/>
      <c r="AA576" s="113">
        <v>0</v>
      </c>
      <c r="AB576" s="113">
        <v>0</v>
      </c>
      <c r="AC576" s="57">
        <v>0</v>
      </c>
      <c r="AD576" s="113">
        <v>0</v>
      </c>
      <c r="AE576" s="113">
        <v>0</v>
      </c>
      <c r="AF576" s="113">
        <v>0</v>
      </c>
      <c r="AG576" s="113">
        <v>0</v>
      </c>
      <c r="AH576" s="113">
        <v>0</v>
      </c>
      <c r="AI576" s="113">
        <v>0</v>
      </c>
      <c r="AJ576" s="113">
        <v>0</v>
      </c>
      <c r="AK576" s="57" t="s">
        <v>240</v>
      </c>
    </row>
    <row r="577" spans="1:37" s="29" customFormat="1" x14ac:dyDescent="0.25">
      <c r="A577" s="113"/>
      <c r="B577" s="58" t="s">
        <v>1562</v>
      </c>
      <c r="C577" s="32">
        <v>5.5E-2</v>
      </c>
      <c r="D577" s="32">
        <v>0</v>
      </c>
      <c r="E577" s="32">
        <v>0</v>
      </c>
      <c r="F577" s="32">
        <v>5.5E-2</v>
      </c>
      <c r="G577" s="32">
        <v>0</v>
      </c>
      <c r="H577" s="32">
        <v>0</v>
      </c>
      <c r="I577" s="32">
        <v>0</v>
      </c>
      <c r="J577" s="32">
        <v>0</v>
      </c>
      <c r="K577" s="32">
        <v>0</v>
      </c>
      <c r="L577" s="32">
        <v>0</v>
      </c>
      <c r="M577" s="32">
        <v>-5.5E-2</v>
      </c>
      <c r="N577" s="32">
        <v>0</v>
      </c>
      <c r="O577" s="32">
        <v>0</v>
      </c>
      <c r="P577" s="32">
        <v>-5.5E-2</v>
      </c>
      <c r="Q577" s="32">
        <v>0</v>
      </c>
      <c r="R577" s="32">
        <v>0</v>
      </c>
      <c r="S577" s="32">
        <v>0</v>
      </c>
      <c r="T577" s="32">
        <v>0</v>
      </c>
      <c r="U577" s="32">
        <v>0</v>
      </c>
      <c r="V577" s="32">
        <v>0</v>
      </c>
      <c r="W577" s="57"/>
      <c r="X577" s="57"/>
      <c r="Y577" s="57"/>
      <c r="Z577" s="57"/>
      <c r="AA577" s="113">
        <v>0</v>
      </c>
      <c r="AB577" s="113">
        <v>0</v>
      </c>
      <c r="AC577" s="57">
        <v>0</v>
      </c>
      <c r="AD577" s="113">
        <v>0</v>
      </c>
      <c r="AE577" s="113">
        <v>0</v>
      </c>
      <c r="AF577" s="113">
        <v>0</v>
      </c>
      <c r="AG577" s="113">
        <v>0</v>
      </c>
      <c r="AH577" s="113">
        <v>0</v>
      </c>
      <c r="AI577" s="113">
        <v>0</v>
      </c>
      <c r="AJ577" s="113">
        <v>0</v>
      </c>
      <c r="AK577" s="57" t="s">
        <v>240</v>
      </c>
    </row>
    <row r="578" spans="1:37" s="29" customFormat="1" ht="31.5" x14ac:dyDescent="0.25">
      <c r="A578" s="113"/>
      <c r="B578" s="58" t="s">
        <v>1563</v>
      </c>
      <c r="C578" s="32">
        <v>9.6870919999999999E-2</v>
      </c>
      <c r="D578" s="32">
        <v>0</v>
      </c>
      <c r="E578" s="32">
        <v>0</v>
      </c>
      <c r="F578" s="32">
        <v>9.6870919999999999E-2</v>
      </c>
      <c r="G578" s="32">
        <v>0</v>
      </c>
      <c r="H578" s="32">
        <v>9.6870919999999999E-2</v>
      </c>
      <c r="I578" s="32">
        <v>0</v>
      </c>
      <c r="J578" s="32">
        <v>0</v>
      </c>
      <c r="K578" s="32">
        <v>9.6870919999999999E-2</v>
      </c>
      <c r="L578" s="32">
        <v>0</v>
      </c>
      <c r="M578" s="32">
        <v>0</v>
      </c>
      <c r="N578" s="32">
        <v>0</v>
      </c>
      <c r="O578" s="32">
        <v>0</v>
      </c>
      <c r="P578" s="32">
        <v>0</v>
      </c>
      <c r="Q578" s="32">
        <v>0</v>
      </c>
      <c r="R578" s="32">
        <v>0</v>
      </c>
      <c r="S578" s="32">
        <v>0</v>
      </c>
      <c r="T578" s="32">
        <v>0</v>
      </c>
      <c r="U578" s="32">
        <v>0</v>
      </c>
      <c r="V578" s="32">
        <v>0</v>
      </c>
      <c r="W578" s="57"/>
      <c r="X578" s="57"/>
      <c r="Y578" s="57"/>
      <c r="Z578" s="57"/>
      <c r="AA578" s="113">
        <v>0</v>
      </c>
      <c r="AB578" s="113">
        <v>0</v>
      </c>
      <c r="AC578" s="57">
        <v>0</v>
      </c>
      <c r="AD578" s="113">
        <v>0</v>
      </c>
      <c r="AE578" s="113">
        <v>0</v>
      </c>
      <c r="AF578" s="113">
        <v>0</v>
      </c>
      <c r="AG578" s="113">
        <v>0</v>
      </c>
      <c r="AH578" s="113">
        <v>0</v>
      </c>
      <c r="AI578" s="113">
        <v>0</v>
      </c>
      <c r="AJ578" s="113">
        <v>0</v>
      </c>
      <c r="AK578" s="57" t="s">
        <v>240</v>
      </c>
    </row>
    <row r="579" spans="1:37" s="29" customFormat="1" x14ac:dyDescent="0.25">
      <c r="A579" s="113"/>
      <c r="B579" s="58" t="s">
        <v>1564</v>
      </c>
      <c r="C579" s="32">
        <v>0.19764994</v>
      </c>
      <c r="D579" s="32">
        <v>0</v>
      </c>
      <c r="E579" s="32">
        <v>0</v>
      </c>
      <c r="F579" s="32">
        <v>0.19764994</v>
      </c>
      <c r="G579" s="32">
        <v>0</v>
      </c>
      <c r="H579" s="32">
        <v>0.19764994</v>
      </c>
      <c r="I579" s="32">
        <v>0</v>
      </c>
      <c r="J579" s="32">
        <v>0</v>
      </c>
      <c r="K579" s="32">
        <v>0.19764994</v>
      </c>
      <c r="L579" s="32">
        <v>0</v>
      </c>
      <c r="M579" s="32">
        <v>0</v>
      </c>
      <c r="N579" s="32">
        <v>0</v>
      </c>
      <c r="O579" s="32">
        <v>0</v>
      </c>
      <c r="P579" s="32">
        <v>0</v>
      </c>
      <c r="Q579" s="32">
        <v>0</v>
      </c>
      <c r="R579" s="32">
        <v>0</v>
      </c>
      <c r="S579" s="32">
        <v>0</v>
      </c>
      <c r="T579" s="32">
        <v>0</v>
      </c>
      <c r="U579" s="32">
        <v>0</v>
      </c>
      <c r="V579" s="32">
        <v>0</v>
      </c>
      <c r="W579" s="57"/>
      <c r="X579" s="57"/>
      <c r="Y579" s="57"/>
      <c r="Z579" s="57"/>
      <c r="AA579" s="113">
        <v>0</v>
      </c>
      <c r="AB579" s="113">
        <v>0</v>
      </c>
      <c r="AC579" s="57">
        <v>0</v>
      </c>
      <c r="AD579" s="113">
        <v>0</v>
      </c>
      <c r="AE579" s="113">
        <v>0</v>
      </c>
      <c r="AF579" s="113">
        <v>0</v>
      </c>
      <c r="AG579" s="113">
        <v>0</v>
      </c>
      <c r="AH579" s="113">
        <v>0</v>
      </c>
      <c r="AI579" s="113">
        <v>0</v>
      </c>
      <c r="AJ579" s="113">
        <v>0</v>
      </c>
      <c r="AK579" s="57" t="s">
        <v>240</v>
      </c>
    </row>
    <row r="580" spans="1:37" s="29" customFormat="1" ht="31.5" x14ac:dyDescent="0.25">
      <c r="A580" s="113"/>
      <c r="B580" s="58" t="s">
        <v>1565</v>
      </c>
      <c r="C580" s="32">
        <v>0.115</v>
      </c>
      <c r="D580" s="32">
        <v>0</v>
      </c>
      <c r="E580" s="32">
        <v>0</v>
      </c>
      <c r="F580" s="32">
        <v>0.115</v>
      </c>
      <c r="G580" s="32">
        <v>0</v>
      </c>
      <c r="H580" s="32">
        <v>0</v>
      </c>
      <c r="I580" s="32">
        <v>0</v>
      </c>
      <c r="J580" s="32">
        <v>0</v>
      </c>
      <c r="K580" s="32">
        <v>0</v>
      </c>
      <c r="L580" s="32">
        <v>0</v>
      </c>
      <c r="M580" s="32">
        <v>-0.115</v>
      </c>
      <c r="N580" s="32">
        <v>0</v>
      </c>
      <c r="O580" s="32">
        <v>0</v>
      </c>
      <c r="P580" s="32">
        <v>-0.115</v>
      </c>
      <c r="Q580" s="32">
        <v>0</v>
      </c>
      <c r="R580" s="32">
        <v>0</v>
      </c>
      <c r="S580" s="32">
        <v>0</v>
      </c>
      <c r="T580" s="32">
        <v>0</v>
      </c>
      <c r="U580" s="32">
        <v>0</v>
      </c>
      <c r="V580" s="32">
        <v>0</v>
      </c>
      <c r="W580" s="57"/>
      <c r="X580" s="57"/>
      <c r="Y580" s="57"/>
      <c r="Z580" s="57"/>
      <c r="AA580" s="113">
        <v>0</v>
      </c>
      <c r="AB580" s="113">
        <v>0</v>
      </c>
      <c r="AC580" s="57">
        <v>0</v>
      </c>
      <c r="AD580" s="113">
        <v>0</v>
      </c>
      <c r="AE580" s="113">
        <v>0</v>
      </c>
      <c r="AF580" s="113">
        <v>0</v>
      </c>
      <c r="AG580" s="113">
        <v>0</v>
      </c>
      <c r="AH580" s="113">
        <v>0</v>
      </c>
      <c r="AI580" s="113">
        <v>0</v>
      </c>
      <c r="AJ580" s="113">
        <v>0</v>
      </c>
      <c r="AK580" s="57" t="s">
        <v>240</v>
      </c>
    </row>
    <row r="581" spans="1:37" s="29" customFormat="1" ht="31.5" x14ac:dyDescent="0.25">
      <c r="A581" s="113"/>
      <c r="B581" s="58" t="s">
        <v>1566</v>
      </c>
      <c r="C581" s="32">
        <v>0.26194612</v>
      </c>
      <c r="D581" s="32">
        <v>0</v>
      </c>
      <c r="E581" s="32">
        <v>0</v>
      </c>
      <c r="F581" s="32">
        <v>0.26194612</v>
      </c>
      <c r="G581" s="32">
        <v>0</v>
      </c>
      <c r="H581" s="32">
        <v>0.26194612</v>
      </c>
      <c r="I581" s="32">
        <v>0</v>
      </c>
      <c r="J581" s="32">
        <v>0</v>
      </c>
      <c r="K581" s="32">
        <v>0.26194612</v>
      </c>
      <c r="L581" s="32">
        <v>0</v>
      </c>
      <c r="M581" s="32">
        <v>0</v>
      </c>
      <c r="N581" s="32">
        <v>0</v>
      </c>
      <c r="O581" s="32">
        <v>0</v>
      </c>
      <c r="P581" s="32">
        <v>0</v>
      </c>
      <c r="Q581" s="32">
        <v>0</v>
      </c>
      <c r="R581" s="32">
        <v>0</v>
      </c>
      <c r="S581" s="32">
        <v>0</v>
      </c>
      <c r="T581" s="32">
        <v>0</v>
      </c>
      <c r="U581" s="32">
        <v>0</v>
      </c>
      <c r="V581" s="32">
        <v>0</v>
      </c>
      <c r="W581" s="57"/>
      <c r="X581" s="57"/>
      <c r="Y581" s="57"/>
      <c r="Z581" s="57"/>
      <c r="AA581" s="113">
        <v>0</v>
      </c>
      <c r="AB581" s="113">
        <v>0</v>
      </c>
      <c r="AC581" s="57">
        <v>0</v>
      </c>
      <c r="AD581" s="113">
        <v>0</v>
      </c>
      <c r="AE581" s="113">
        <v>0</v>
      </c>
      <c r="AF581" s="113">
        <v>0</v>
      </c>
      <c r="AG581" s="113">
        <v>0</v>
      </c>
      <c r="AH581" s="113">
        <v>0</v>
      </c>
      <c r="AI581" s="113">
        <v>0</v>
      </c>
      <c r="AJ581" s="113">
        <v>0</v>
      </c>
      <c r="AK581" s="57" t="s">
        <v>240</v>
      </c>
    </row>
    <row r="582" spans="1:37" s="29" customFormat="1" x14ac:dyDescent="0.25">
      <c r="A582" s="113"/>
      <c r="B582" s="58" t="s">
        <v>1567</v>
      </c>
      <c r="C582" s="32">
        <v>0.18762000000000001</v>
      </c>
      <c r="D582" s="32">
        <v>0</v>
      </c>
      <c r="E582" s="32">
        <v>0</v>
      </c>
      <c r="F582" s="32">
        <v>0.18762000000000001</v>
      </c>
      <c r="G582" s="32">
        <v>0</v>
      </c>
      <c r="H582" s="32">
        <v>0</v>
      </c>
      <c r="I582" s="32">
        <v>0</v>
      </c>
      <c r="J582" s="32">
        <v>0</v>
      </c>
      <c r="K582" s="32">
        <v>0</v>
      </c>
      <c r="L582" s="32">
        <v>0</v>
      </c>
      <c r="M582" s="32">
        <v>-0.18762000000000001</v>
      </c>
      <c r="N582" s="32">
        <v>0</v>
      </c>
      <c r="O582" s="32">
        <v>0</v>
      </c>
      <c r="P582" s="32">
        <v>-0.18762000000000001</v>
      </c>
      <c r="Q582" s="32">
        <v>0</v>
      </c>
      <c r="R582" s="32">
        <v>0</v>
      </c>
      <c r="S582" s="32">
        <v>0</v>
      </c>
      <c r="T582" s="32">
        <v>0</v>
      </c>
      <c r="U582" s="32">
        <v>0</v>
      </c>
      <c r="V582" s="32">
        <v>0</v>
      </c>
      <c r="W582" s="57"/>
      <c r="X582" s="57"/>
      <c r="Y582" s="57"/>
      <c r="Z582" s="57"/>
      <c r="AA582" s="113">
        <v>0</v>
      </c>
      <c r="AB582" s="113">
        <v>0</v>
      </c>
      <c r="AC582" s="57">
        <v>0</v>
      </c>
      <c r="AD582" s="113">
        <v>0</v>
      </c>
      <c r="AE582" s="113">
        <v>0</v>
      </c>
      <c r="AF582" s="113">
        <v>0</v>
      </c>
      <c r="AG582" s="113">
        <v>0</v>
      </c>
      <c r="AH582" s="113">
        <v>0</v>
      </c>
      <c r="AI582" s="113">
        <v>0</v>
      </c>
      <c r="AJ582" s="113">
        <v>0</v>
      </c>
      <c r="AK582" s="57" t="s">
        <v>240</v>
      </c>
    </row>
    <row r="583" spans="1:37" s="29" customFormat="1" ht="31.5" x14ac:dyDescent="0.25">
      <c r="A583" s="113"/>
      <c r="B583" s="58" t="s">
        <v>285</v>
      </c>
      <c r="C583" s="32">
        <v>0.12569</v>
      </c>
      <c r="D583" s="32">
        <v>0</v>
      </c>
      <c r="E583" s="32">
        <v>0</v>
      </c>
      <c r="F583" s="32">
        <v>0.12569</v>
      </c>
      <c r="G583" s="32">
        <v>0</v>
      </c>
      <c r="H583" s="32">
        <v>0.12569</v>
      </c>
      <c r="I583" s="32">
        <v>0</v>
      </c>
      <c r="J583" s="32">
        <v>0</v>
      </c>
      <c r="K583" s="32">
        <v>0.12569</v>
      </c>
      <c r="L583" s="32">
        <v>0</v>
      </c>
      <c r="M583" s="32">
        <v>0</v>
      </c>
      <c r="N583" s="32">
        <v>0</v>
      </c>
      <c r="O583" s="32">
        <v>0</v>
      </c>
      <c r="P583" s="32">
        <v>0</v>
      </c>
      <c r="Q583" s="32">
        <v>0</v>
      </c>
      <c r="R583" s="32">
        <v>0</v>
      </c>
      <c r="S583" s="32">
        <v>0</v>
      </c>
      <c r="T583" s="32">
        <v>0</v>
      </c>
      <c r="U583" s="32">
        <v>0</v>
      </c>
      <c r="V583" s="32">
        <v>0</v>
      </c>
      <c r="W583" s="57"/>
      <c r="X583" s="57"/>
      <c r="Y583" s="57"/>
      <c r="Z583" s="57"/>
      <c r="AA583" s="113">
        <v>0</v>
      </c>
      <c r="AB583" s="113">
        <v>0</v>
      </c>
      <c r="AC583" s="57">
        <v>0</v>
      </c>
      <c r="AD583" s="113">
        <v>0</v>
      </c>
      <c r="AE583" s="113">
        <v>0</v>
      </c>
      <c r="AF583" s="113">
        <v>0</v>
      </c>
      <c r="AG583" s="113">
        <v>0</v>
      </c>
      <c r="AH583" s="113">
        <v>0</v>
      </c>
      <c r="AI583" s="113">
        <v>0</v>
      </c>
      <c r="AJ583" s="113">
        <v>0</v>
      </c>
      <c r="AK583" s="57" t="s">
        <v>240</v>
      </c>
    </row>
    <row r="584" spans="1:37" s="29" customFormat="1" ht="31.5" x14ac:dyDescent="0.25">
      <c r="A584" s="113"/>
      <c r="B584" s="58" t="s">
        <v>1568</v>
      </c>
      <c r="C584" s="32">
        <v>0.255</v>
      </c>
      <c r="D584" s="32">
        <v>0</v>
      </c>
      <c r="E584" s="32">
        <v>0</v>
      </c>
      <c r="F584" s="32">
        <v>0.255</v>
      </c>
      <c r="G584" s="32">
        <v>0</v>
      </c>
      <c r="H584" s="32">
        <v>0</v>
      </c>
      <c r="I584" s="32">
        <v>0</v>
      </c>
      <c r="J584" s="32">
        <v>0</v>
      </c>
      <c r="K584" s="32">
        <v>0</v>
      </c>
      <c r="L584" s="32">
        <v>0</v>
      </c>
      <c r="M584" s="32">
        <v>-0.255</v>
      </c>
      <c r="N584" s="32">
        <v>0</v>
      </c>
      <c r="O584" s="32">
        <v>0</v>
      </c>
      <c r="P584" s="32">
        <v>-0.255</v>
      </c>
      <c r="Q584" s="32">
        <v>0</v>
      </c>
      <c r="R584" s="32">
        <v>0</v>
      </c>
      <c r="S584" s="32">
        <v>0</v>
      </c>
      <c r="T584" s="32">
        <v>0</v>
      </c>
      <c r="U584" s="32">
        <v>0</v>
      </c>
      <c r="V584" s="32">
        <v>0</v>
      </c>
      <c r="W584" s="57"/>
      <c r="X584" s="57"/>
      <c r="Y584" s="57"/>
      <c r="Z584" s="57"/>
      <c r="AA584" s="113">
        <v>0</v>
      </c>
      <c r="AB584" s="113">
        <v>0</v>
      </c>
      <c r="AC584" s="57">
        <v>0</v>
      </c>
      <c r="AD584" s="113">
        <v>0</v>
      </c>
      <c r="AE584" s="113">
        <v>0</v>
      </c>
      <c r="AF584" s="113">
        <v>0</v>
      </c>
      <c r="AG584" s="113">
        <v>0</v>
      </c>
      <c r="AH584" s="113">
        <v>0</v>
      </c>
      <c r="AI584" s="113">
        <v>0</v>
      </c>
      <c r="AJ584" s="113">
        <v>0</v>
      </c>
      <c r="AK584" s="57" t="s">
        <v>240</v>
      </c>
    </row>
    <row r="585" spans="1:37" s="29" customFormat="1" ht="31.5" x14ac:dyDescent="0.25">
      <c r="A585" s="113"/>
      <c r="B585" s="58" t="s">
        <v>279</v>
      </c>
      <c r="C585" s="32">
        <v>9.2100000000000001E-2</v>
      </c>
      <c r="D585" s="32">
        <v>0</v>
      </c>
      <c r="E585" s="32">
        <v>0</v>
      </c>
      <c r="F585" s="32">
        <v>9.2100000000000001E-2</v>
      </c>
      <c r="G585" s="32">
        <v>0</v>
      </c>
      <c r="H585" s="32">
        <v>0</v>
      </c>
      <c r="I585" s="32">
        <v>0</v>
      </c>
      <c r="J585" s="32">
        <v>0</v>
      </c>
      <c r="K585" s="32">
        <v>0</v>
      </c>
      <c r="L585" s="32">
        <v>0</v>
      </c>
      <c r="M585" s="32">
        <v>-9.2100000000000001E-2</v>
      </c>
      <c r="N585" s="32">
        <v>0</v>
      </c>
      <c r="O585" s="32">
        <v>0</v>
      </c>
      <c r="P585" s="32">
        <v>-9.2100000000000001E-2</v>
      </c>
      <c r="Q585" s="32">
        <v>0</v>
      </c>
      <c r="R585" s="32">
        <v>0</v>
      </c>
      <c r="S585" s="32">
        <v>0</v>
      </c>
      <c r="T585" s="32">
        <v>0</v>
      </c>
      <c r="U585" s="32">
        <v>0</v>
      </c>
      <c r="V585" s="32">
        <v>0</v>
      </c>
      <c r="W585" s="57"/>
      <c r="X585" s="57"/>
      <c r="Y585" s="57"/>
      <c r="Z585" s="57"/>
      <c r="AA585" s="113">
        <v>0</v>
      </c>
      <c r="AB585" s="113">
        <v>0</v>
      </c>
      <c r="AC585" s="57">
        <v>0</v>
      </c>
      <c r="AD585" s="113">
        <v>0</v>
      </c>
      <c r="AE585" s="113">
        <v>0</v>
      </c>
      <c r="AF585" s="113">
        <v>0</v>
      </c>
      <c r="AG585" s="113">
        <v>0</v>
      </c>
      <c r="AH585" s="113">
        <v>0</v>
      </c>
      <c r="AI585" s="113">
        <v>0</v>
      </c>
      <c r="AJ585" s="113">
        <v>0</v>
      </c>
      <c r="AK585" s="57" t="s">
        <v>240</v>
      </c>
    </row>
    <row r="586" spans="1:37" s="29" customFormat="1" x14ac:dyDescent="0.25">
      <c r="A586" s="113"/>
      <c r="B586" s="58" t="s">
        <v>1569</v>
      </c>
      <c r="C586" s="32">
        <v>8.8050000000000003E-2</v>
      </c>
      <c r="D586" s="32">
        <v>0</v>
      </c>
      <c r="E586" s="32">
        <v>0</v>
      </c>
      <c r="F586" s="32">
        <v>8.8050000000000003E-2</v>
      </c>
      <c r="G586" s="32">
        <v>0</v>
      </c>
      <c r="H586" s="32">
        <v>0</v>
      </c>
      <c r="I586" s="32">
        <v>0</v>
      </c>
      <c r="J586" s="32">
        <v>0</v>
      </c>
      <c r="K586" s="32">
        <v>0</v>
      </c>
      <c r="L586" s="32">
        <v>0</v>
      </c>
      <c r="M586" s="32">
        <v>-8.8050000000000003E-2</v>
      </c>
      <c r="N586" s="32">
        <v>0</v>
      </c>
      <c r="O586" s="32">
        <v>0</v>
      </c>
      <c r="P586" s="32">
        <v>-8.8050000000000003E-2</v>
      </c>
      <c r="Q586" s="32">
        <v>0</v>
      </c>
      <c r="R586" s="32">
        <v>0</v>
      </c>
      <c r="S586" s="32">
        <v>0</v>
      </c>
      <c r="T586" s="32">
        <v>0</v>
      </c>
      <c r="U586" s="32">
        <v>0</v>
      </c>
      <c r="V586" s="32">
        <v>0</v>
      </c>
      <c r="W586" s="57"/>
      <c r="X586" s="57"/>
      <c r="Y586" s="57"/>
      <c r="Z586" s="57"/>
      <c r="AA586" s="113">
        <v>0</v>
      </c>
      <c r="AB586" s="113">
        <v>0</v>
      </c>
      <c r="AC586" s="57">
        <v>0</v>
      </c>
      <c r="AD586" s="113">
        <v>0</v>
      </c>
      <c r="AE586" s="113">
        <v>0</v>
      </c>
      <c r="AF586" s="113">
        <v>0</v>
      </c>
      <c r="AG586" s="113">
        <v>0</v>
      </c>
      <c r="AH586" s="113">
        <v>0</v>
      </c>
      <c r="AI586" s="113">
        <v>0</v>
      </c>
      <c r="AJ586" s="113">
        <v>0</v>
      </c>
      <c r="AK586" s="57" t="s">
        <v>240</v>
      </c>
    </row>
    <row r="587" spans="1:37" s="29" customFormat="1" x14ac:dyDescent="0.25">
      <c r="A587" s="113"/>
      <c r="B587" s="58" t="s">
        <v>1570</v>
      </c>
      <c r="C587" s="32">
        <v>5.4960000000000002E-2</v>
      </c>
      <c r="D587" s="32">
        <v>0</v>
      </c>
      <c r="E587" s="32">
        <v>0</v>
      </c>
      <c r="F587" s="32">
        <v>5.4960000000000002E-2</v>
      </c>
      <c r="G587" s="32">
        <v>0</v>
      </c>
      <c r="H587" s="32">
        <v>0</v>
      </c>
      <c r="I587" s="32">
        <v>0</v>
      </c>
      <c r="J587" s="32">
        <v>0</v>
      </c>
      <c r="K587" s="32">
        <v>0</v>
      </c>
      <c r="L587" s="32">
        <v>0</v>
      </c>
      <c r="M587" s="32">
        <v>-5.4960000000000002E-2</v>
      </c>
      <c r="N587" s="32">
        <v>0</v>
      </c>
      <c r="O587" s="32">
        <v>0</v>
      </c>
      <c r="P587" s="32">
        <v>-5.4960000000000002E-2</v>
      </c>
      <c r="Q587" s="32">
        <v>0</v>
      </c>
      <c r="R587" s="32">
        <v>0</v>
      </c>
      <c r="S587" s="32">
        <v>0</v>
      </c>
      <c r="T587" s="32">
        <v>0</v>
      </c>
      <c r="U587" s="32">
        <v>0</v>
      </c>
      <c r="V587" s="32">
        <v>0</v>
      </c>
      <c r="W587" s="57"/>
      <c r="X587" s="57"/>
      <c r="Y587" s="57"/>
      <c r="Z587" s="57"/>
      <c r="AA587" s="113">
        <v>0</v>
      </c>
      <c r="AB587" s="113">
        <v>0</v>
      </c>
      <c r="AC587" s="57">
        <v>0</v>
      </c>
      <c r="AD587" s="113">
        <v>0</v>
      </c>
      <c r="AE587" s="113">
        <v>0</v>
      </c>
      <c r="AF587" s="113">
        <v>0</v>
      </c>
      <c r="AG587" s="113">
        <v>0</v>
      </c>
      <c r="AH587" s="113">
        <v>0</v>
      </c>
      <c r="AI587" s="113">
        <v>0</v>
      </c>
      <c r="AJ587" s="113">
        <v>0</v>
      </c>
      <c r="AK587" s="57" t="s">
        <v>240</v>
      </c>
    </row>
    <row r="588" spans="1:37" s="29" customFormat="1" x14ac:dyDescent="0.25">
      <c r="A588" s="113"/>
      <c r="B588" s="58" t="s">
        <v>1571</v>
      </c>
      <c r="C588" s="32">
        <v>0.18354500000000001</v>
      </c>
      <c r="D588" s="32">
        <v>0</v>
      </c>
      <c r="E588" s="32">
        <v>0</v>
      </c>
      <c r="F588" s="32">
        <v>0.18354500000000001</v>
      </c>
      <c r="G588" s="32">
        <v>0</v>
      </c>
      <c r="H588" s="32">
        <v>0</v>
      </c>
      <c r="I588" s="32">
        <v>0</v>
      </c>
      <c r="J588" s="32">
        <v>0</v>
      </c>
      <c r="K588" s="32">
        <v>0</v>
      </c>
      <c r="L588" s="32">
        <v>0</v>
      </c>
      <c r="M588" s="32">
        <v>-0.18354500000000001</v>
      </c>
      <c r="N588" s="32">
        <v>0</v>
      </c>
      <c r="O588" s="32">
        <v>0</v>
      </c>
      <c r="P588" s="32">
        <v>-0.18354500000000001</v>
      </c>
      <c r="Q588" s="32">
        <v>0</v>
      </c>
      <c r="R588" s="32">
        <v>0</v>
      </c>
      <c r="S588" s="32">
        <v>0</v>
      </c>
      <c r="T588" s="32">
        <v>0</v>
      </c>
      <c r="U588" s="32">
        <v>0</v>
      </c>
      <c r="V588" s="32">
        <v>0</v>
      </c>
      <c r="W588" s="57"/>
      <c r="X588" s="57"/>
      <c r="Y588" s="57"/>
      <c r="Z588" s="57"/>
      <c r="AA588" s="113">
        <v>0</v>
      </c>
      <c r="AB588" s="113">
        <v>0</v>
      </c>
      <c r="AC588" s="57">
        <v>0</v>
      </c>
      <c r="AD588" s="113">
        <v>0</v>
      </c>
      <c r="AE588" s="113">
        <v>0</v>
      </c>
      <c r="AF588" s="113">
        <v>0</v>
      </c>
      <c r="AG588" s="113">
        <v>0</v>
      </c>
      <c r="AH588" s="113">
        <v>0</v>
      </c>
      <c r="AI588" s="113">
        <v>0</v>
      </c>
      <c r="AJ588" s="113">
        <v>0</v>
      </c>
      <c r="AK588" s="57" t="s">
        <v>240</v>
      </c>
    </row>
    <row r="589" spans="1:37" s="29" customFormat="1" ht="31.5" x14ac:dyDescent="0.25">
      <c r="A589" s="113"/>
      <c r="B589" s="58" t="s">
        <v>1572</v>
      </c>
      <c r="C589" s="32">
        <v>6.0017000000000001E-2</v>
      </c>
      <c r="D589" s="32">
        <v>0</v>
      </c>
      <c r="E589" s="32">
        <v>0</v>
      </c>
      <c r="F589" s="32">
        <v>6.0017000000000001E-2</v>
      </c>
      <c r="G589" s="32">
        <v>0</v>
      </c>
      <c r="H589" s="32">
        <v>0</v>
      </c>
      <c r="I589" s="32">
        <v>0</v>
      </c>
      <c r="J589" s="32">
        <v>0</v>
      </c>
      <c r="K589" s="32">
        <v>0</v>
      </c>
      <c r="L589" s="32">
        <v>0</v>
      </c>
      <c r="M589" s="32">
        <v>-6.0017000000000001E-2</v>
      </c>
      <c r="N589" s="32">
        <v>0</v>
      </c>
      <c r="O589" s="32">
        <v>0</v>
      </c>
      <c r="P589" s="32">
        <v>-6.0017000000000001E-2</v>
      </c>
      <c r="Q589" s="32">
        <v>0</v>
      </c>
      <c r="R589" s="32">
        <v>0</v>
      </c>
      <c r="S589" s="32">
        <v>0</v>
      </c>
      <c r="T589" s="32">
        <v>0</v>
      </c>
      <c r="U589" s="32">
        <v>0</v>
      </c>
      <c r="V589" s="32">
        <v>0</v>
      </c>
      <c r="W589" s="57"/>
      <c r="X589" s="57"/>
      <c r="Y589" s="57"/>
      <c r="Z589" s="57"/>
      <c r="AA589" s="113">
        <v>0</v>
      </c>
      <c r="AB589" s="113">
        <v>0</v>
      </c>
      <c r="AC589" s="57">
        <v>0</v>
      </c>
      <c r="AD589" s="113">
        <v>0</v>
      </c>
      <c r="AE589" s="113">
        <v>0</v>
      </c>
      <c r="AF589" s="113">
        <v>0</v>
      </c>
      <c r="AG589" s="113">
        <v>0</v>
      </c>
      <c r="AH589" s="113">
        <v>0</v>
      </c>
      <c r="AI589" s="113">
        <v>0</v>
      </c>
      <c r="AJ589" s="113">
        <v>0</v>
      </c>
      <c r="AK589" s="57" t="s">
        <v>240</v>
      </c>
    </row>
    <row r="590" spans="1:37" s="29" customFormat="1" x14ac:dyDescent="0.25">
      <c r="A590" s="113"/>
      <c r="B590" s="58" t="s">
        <v>1573</v>
      </c>
      <c r="C590" s="32">
        <v>2.5645000000000001E-2</v>
      </c>
      <c r="D590" s="32">
        <v>0</v>
      </c>
      <c r="E590" s="32">
        <v>0</v>
      </c>
      <c r="F590" s="32">
        <v>2.5645000000000001E-2</v>
      </c>
      <c r="G590" s="32">
        <v>0</v>
      </c>
      <c r="H590" s="32">
        <v>0</v>
      </c>
      <c r="I590" s="32">
        <v>0</v>
      </c>
      <c r="J590" s="32">
        <v>0</v>
      </c>
      <c r="K590" s="32">
        <v>0</v>
      </c>
      <c r="L590" s="32">
        <v>0</v>
      </c>
      <c r="M590" s="32">
        <v>-2.5645000000000001E-2</v>
      </c>
      <c r="N590" s="32">
        <v>0</v>
      </c>
      <c r="O590" s="32">
        <v>0</v>
      </c>
      <c r="P590" s="32">
        <v>-2.5645000000000001E-2</v>
      </c>
      <c r="Q590" s="32">
        <v>0</v>
      </c>
      <c r="R590" s="32">
        <v>0</v>
      </c>
      <c r="S590" s="32">
        <v>0</v>
      </c>
      <c r="T590" s="32">
        <v>0</v>
      </c>
      <c r="U590" s="32">
        <v>0</v>
      </c>
      <c r="V590" s="32">
        <v>0</v>
      </c>
      <c r="W590" s="57"/>
      <c r="X590" s="57"/>
      <c r="Y590" s="57"/>
      <c r="Z590" s="57"/>
      <c r="AA590" s="113">
        <v>0</v>
      </c>
      <c r="AB590" s="113">
        <v>0</v>
      </c>
      <c r="AC590" s="57">
        <v>0</v>
      </c>
      <c r="AD590" s="113">
        <v>0</v>
      </c>
      <c r="AE590" s="113">
        <v>0</v>
      </c>
      <c r="AF590" s="113">
        <v>0</v>
      </c>
      <c r="AG590" s="113">
        <v>0</v>
      </c>
      <c r="AH590" s="113">
        <v>0</v>
      </c>
      <c r="AI590" s="113">
        <v>0</v>
      </c>
      <c r="AJ590" s="113">
        <v>0</v>
      </c>
      <c r="AK590" s="57" t="s">
        <v>240</v>
      </c>
    </row>
    <row r="591" spans="1:37" s="29" customFormat="1" x14ac:dyDescent="0.25">
      <c r="A591" s="113"/>
      <c r="B591" s="58" t="s">
        <v>283</v>
      </c>
      <c r="C591" s="32">
        <v>5.9471999999999997E-2</v>
      </c>
      <c r="D591" s="32">
        <v>0</v>
      </c>
      <c r="E591" s="32">
        <v>0</v>
      </c>
      <c r="F591" s="32">
        <v>5.9471999999999997E-2</v>
      </c>
      <c r="G591" s="32">
        <v>0</v>
      </c>
      <c r="H591" s="32">
        <v>0</v>
      </c>
      <c r="I591" s="32">
        <v>0</v>
      </c>
      <c r="J591" s="32">
        <v>0</v>
      </c>
      <c r="K591" s="32">
        <v>0</v>
      </c>
      <c r="L591" s="32">
        <v>0</v>
      </c>
      <c r="M591" s="32">
        <v>-5.9471999999999997E-2</v>
      </c>
      <c r="N591" s="32">
        <v>0</v>
      </c>
      <c r="O591" s="32">
        <v>0</v>
      </c>
      <c r="P591" s="32">
        <v>-5.9471999999999997E-2</v>
      </c>
      <c r="Q591" s="32">
        <v>0</v>
      </c>
      <c r="R591" s="32">
        <v>0</v>
      </c>
      <c r="S591" s="32">
        <v>0</v>
      </c>
      <c r="T591" s="32">
        <v>0</v>
      </c>
      <c r="U591" s="32">
        <v>0</v>
      </c>
      <c r="V591" s="32">
        <v>0</v>
      </c>
      <c r="W591" s="57"/>
      <c r="X591" s="57"/>
      <c r="Y591" s="57"/>
      <c r="Z591" s="57"/>
      <c r="AA591" s="113">
        <v>0</v>
      </c>
      <c r="AB591" s="113">
        <v>0</v>
      </c>
      <c r="AC591" s="57">
        <v>0</v>
      </c>
      <c r="AD591" s="113">
        <v>0</v>
      </c>
      <c r="AE591" s="113">
        <v>0</v>
      </c>
      <c r="AF591" s="113">
        <v>0</v>
      </c>
      <c r="AG591" s="113">
        <v>0</v>
      </c>
      <c r="AH591" s="113">
        <v>0</v>
      </c>
      <c r="AI591" s="113">
        <v>0</v>
      </c>
      <c r="AJ591" s="113">
        <v>0</v>
      </c>
      <c r="AK591" s="57" t="s">
        <v>240</v>
      </c>
    </row>
    <row r="592" spans="1:37" s="29" customFormat="1" x14ac:dyDescent="0.25">
      <c r="A592" s="113"/>
      <c r="B592" s="58" t="s">
        <v>1574</v>
      </c>
      <c r="C592" s="32">
        <v>0.14399999999999999</v>
      </c>
      <c r="D592" s="32">
        <v>0</v>
      </c>
      <c r="E592" s="32">
        <v>0</v>
      </c>
      <c r="F592" s="32">
        <v>0.14399999999999999</v>
      </c>
      <c r="G592" s="32">
        <v>0</v>
      </c>
      <c r="H592" s="32">
        <v>0.14399999999999999</v>
      </c>
      <c r="I592" s="32">
        <v>0</v>
      </c>
      <c r="J592" s="32">
        <v>0</v>
      </c>
      <c r="K592" s="32">
        <v>0.14399999999999999</v>
      </c>
      <c r="L592" s="32">
        <v>0</v>
      </c>
      <c r="M592" s="32">
        <v>0</v>
      </c>
      <c r="N592" s="32">
        <v>0</v>
      </c>
      <c r="O592" s="32">
        <v>0</v>
      </c>
      <c r="P592" s="32">
        <v>0</v>
      </c>
      <c r="Q592" s="32">
        <v>0</v>
      </c>
      <c r="R592" s="32">
        <v>0</v>
      </c>
      <c r="S592" s="32">
        <v>0</v>
      </c>
      <c r="T592" s="32">
        <v>0</v>
      </c>
      <c r="U592" s="32">
        <v>0</v>
      </c>
      <c r="V592" s="32">
        <v>0</v>
      </c>
      <c r="W592" s="57"/>
      <c r="X592" s="57"/>
      <c r="Y592" s="57"/>
      <c r="Z592" s="57"/>
      <c r="AA592" s="113">
        <v>0</v>
      </c>
      <c r="AB592" s="113">
        <v>0</v>
      </c>
      <c r="AC592" s="57">
        <v>0</v>
      </c>
      <c r="AD592" s="113">
        <v>0</v>
      </c>
      <c r="AE592" s="113">
        <v>0</v>
      </c>
      <c r="AF592" s="113">
        <v>0</v>
      </c>
      <c r="AG592" s="113">
        <v>0</v>
      </c>
      <c r="AH592" s="113">
        <v>0</v>
      </c>
      <c r="AI592" s="113">
        <v>0</v>
      </c>
      <c r="AJ592" s="113">
        <v>0</v>
      </c>
      <c r="AK592" s="57" t="s">
        <v>240</v>
      </c>
    </row>
    <row r="593" spans="1:37" s="29" customFormat="1" ht="31.5" x14ac:dyDescent="0.25">
      <c r="A593" s="113"/>
      <c r="B593" s="58" t="s">
        <v>1575</v>
      </c>
      <c r="C593" s="32">
        <v>2.7258000000000001E-2</v>
      </c>
      <c r="D593" s="32">
        <v>0</v>
      </c>
      <c r="E593" s="32">
        <v>0</v>
      </c>
      <c r="F593" s="32">
        <v>2.7258000000000001E-2</v>
      </c>
      <c r="G593" s="32">
        <v>0</v>
      </c>
      <c r="H593" s="32">
        <v>2.7258000000000001E-2</v>
      </c>
      <c r="I593" s="32">
        <v>0</v>
      </c>
      <c r="J593" s="32">
        <v>0</v>
      </c>
      <c r="K593" s="32">
        <v>2.7258000000000001E-2</v>
      </c>
      <c r="L593" s="32">
        <v>0</v>
      </c>
      <c r="M593" s="32">
        <v>0</v>
      </c>
      <c r="N593" s="32">
        <v>0</v>
      </c>
      <c r="O593" s="32">
        <v>0</v>
      </c>
      <c r="P593" s="32">
        <v>0</v>
      </c>
      <c r="Q593" s="32">
        <v>0</v>
      </c>
      <c r="R593" s="32">
        <v>0</v>
      </c>
      <c r="S593" s="32">
        <v>0</v>
      </c>
      <c r="T593" s="32">
        <v>0</v>
      </c>
      <c r="U593" s="32">
        <v>0</v>
      </c>
      <c r="V593" s="32">
        <v>0</v>
      </c>
      <c r="W593" s="57"/>
      <c r="X593" s="57"/>
      <c r="Y593" s="57"/>
      <c r="Z593" s="57"/>
      <c r="AA593" s="113">
        <v>0</v>
      </c>
      <c r="AB593" s="113">
        <v>0</v>
      </c>
      <c r="AC593" s="57">
        <v>0</v>
      </c>
      <c r="AD593" s="113">
        <v>0</v>
      </c>
      <c r="AE593" s="113">
        <v>0</v>
      </c>
      <c r="AF593" s="113">
        <v>0</v>
      </c>
      <c r="AG593" s="113">
        <v>0</v>
      </c>
      <c r="AH593" s="113">
        <v>0</v>
      </c>
      <c r="AI593" s="113">
        <v>0</v>
      </c>
      <c r="AJ593" s="113">
        <v>0</v>
      </c>
      <c r="AK593" s="57" t="s">
        <v>240</v>
      </c>
    </row>
    <row r="594" spans="1:37" s="29" customFormat="1" ht="47.25" x14ac:dyDescent="0.25">
      <c r="A594" s="113"/>
      <c r="B594" s="58" t="s">
        <v>1576</v>
      </c>
      <c r="C594" s="32">
        <v>5.2245E-2</v>
      </c>
      <c r="D594" s="32">
        <v>0</v>
      </c>
      <c r="E594" s="32">
        <v>0</v>
      </c>
      <c r="F594" s="32">
        <v>5.2245E-2</v>
      </c>
      <c r="G594" s="32">
        <v>0</v>
      </c>
      <c r="H594" s="32">
        <v>5.2245E-2</v>
      </c>
      <c r="I594" s="32">
        <v>0</v>
      </c>
      <c r="J594" s="32">
        <v>0</v>
      </c>
      <c r="K594" s="32">
        <v>5.2245E-2</v>
      </c>
      <c r="L594" s="32">
        <v>0</v>
      </c>
      <c r="M594" s="32">
        <v>0</v>
      </c>
      <c r="N594" s="32">
        <v>0</v>
      </c>
      <c r="O594" s="32">
        <v>0</v>
      </c>
      <c r="P594" s="32">
        <v>0</v>
      </c>
      <c r="Q594" s="32">
        <v>0</v>
      </c>
      <c r="R594" s="32">
        <v>0</v>
      </c>
      <c r="S594" s="32">
        <v>0</v>
      </c>
      <c r="T594" s="32">
        <v>0</v>
      </c>
      <c r="U594" s="32">
        <v>0</v>
      </c>
      <c r="V594" s="32">
        <v>0</v>
      </c>
      <c r="W594" s="57"/>
      <c r="X594" s="57"/>
      <c r="Y594" s="57"/>
      <c r="Z594" s="57"/>
      <c r="AA594" s="113">
        <v>0</v>
      </c>
      <c r="AB594" s="113">
        <v>0</v>
      </c>
      <c r="AC594" s="57">
        <v>0</v>
      </c>
      <c r="AD594" s="113">
        <v>0</v>
      </c>
      <c r="AE594" s="113">
        <v>0</v>
      </c>
      <c r="AF594" s="113">
        <v>0</v>
      </c>
      <c r="AG594" s="113">
        <v>0</v>
      </c>
      <c r="AH594" s="113">
        <v>0</v>
      </c>
      <c r="AI594" s="113">
        <v>0</v>
      </c>
      <c r="AJ594" s="113">
        <v>0</v>
      </c>
      <c r="AK594" s="57" t="s">
        <v>240</v>
      </c>
    </row>
    <row r="595" spans="1:37" s="29" customFormat="1" ht="31.5" x14ac:dyDescent="0.25">
      <c r="A595" s="113"/>
      <c r="B595" s="58" t="s">
        <v>1577</v>
      </c>
      <c r="C595" s="32">
        <v>0</v>
      </c>
      <c r="D595" s="32">
        <v>0</v>
      </c>
      <c r="E595" s="32">
        <v>0</v>
      </c>
      <c r="F595" s="32">
        <v>0</v>
      </c>
      <c r="G595" s="32">
        <v>0</v>
      </c>
      <c r="H595" s="32">
        <v>4.9678E-2</v>
      </c>
      <c r="I595" s="32">
        <v>0</v>
      </c>
      <c r="J595" s="32">
        <v>0</v>
      </c>
      <c r="K595" s="32">
        <v>4.9678E-2</v>
      </c>
      <c r="L595" s="32">
        <v>0</v>
      </c>
      <c r="M595" s="32">
        <v>4.9678E-2</v>
      </c>
      <c r="N595" s="32">
        <v>0</v>
      </c>
      <c r="O595" s="32">
        <v>0</v>
      </c>
      <c r="P595" s="32">
        <v>4.9678E-2</v>
      </c>
      <c r="Q595" s="32">
        <v>0</v>
      </c>
      <c r="R595" s="32">
        <v>4.2099999999999999E-2</v>
      </c>
      <c r="S595" s="32">
        <v>0</v>
      </c>
      <c r="T595" s="32">
        <v>0</v>
      </c>
      <c r="U595" s="32">
        <v>4.2099999999999999E-2</v>
      </c>
      <c r="V595" s="32">
        <v>0</v>
      </c>
      <c r="W595" s="57"/>
      <c r="X595" s="57"/>
      <c r="Y595" s="57"/>
      <c r="Z595" s="57"/>
      <c r="AA595" s="113">
        <v>0</v>
      </c>
      <c r="AB595" s="113">
        <v>0</v>
      </c>
      <c r="AC595" s="57">
        <v>0</v>
      </c>
      <c r="AD595" s="113">
        <v>0</v>
      </c>
      <c r="AE595" s="113">
        <v>0</v>
      </c>
      <c r="AF595" s="113">
        <v>0</v>
      </c>
      <c r="AG595" s="113">
        <v>0</v>
      </c>
      <c r="AH595" s="113">
        <v>0</v>
      </c>
      <c r="AI595" s="113">
        <v>0</v>
      </c>
      <c r="AJ595" s="113">
        <v>0</v>
      </c>
      <c r="AK595" s="57" t="s">
        <v>240</v>
      </c>
    </row>
    <row r="596" spans="1:37" s="29" customFormat="1" ht="31.5" x14ac:dyDescent="0.25">
      <c r="A596" s="113">
        <v>423</v>
      </c>
      <c r="B596" s="37" t="s">
        <v>118</v>
      </c>
      <c r="C596" s="32">
        <f t="shared" ref="C596:V596" si="28">SUM(C597:C625)</f>
        <v>17.102258623000001</v>
      </c>
      <c r="D596" s="32">
        <f t="shared" si="28"/>
        <v>0</v>
      </c>
      <c r="E596" s="32">
        <f t="shared" si="28"/>
        <v>0</v>
      </c>
      <c r="F596" s="32">
        <f t="shared" si="28"/>
        <v>17.102258623000001</v>
      </c>
      <c r="G596" s="32">
        <f t="shared" si="28"/>
        <v>0</v>
      </c>
      <c r="H596" s="32">
        <f t="shared" si="28"/>
        <v>12.98545927</v>
      </c>
      <c r="I596" s="32">
        <f t="shared" si="28"/>
        <v>0</v>
      </c>
      <c r="J596" s="32">
        <f t="shared" si="28"/>
        <v>0</v>
      </c>
      <c r="K596" s="32">
        <f t="shared" si="28"/>
        <v>12.98545927</v>
      </c>
      <c r="L596" s="32">
        <f t="shared" si="28"/>
        <v>0</v>
      </c>
      <c r="M596" s="32">
        <f t="shared" si="28"/>
        <v>-4.1167993529999993</v>
      </c>
      <c r="N596" s="32">
        <f t="shared" si="28"/>
        <v>0</v>
      </c>
      <c r="O596" s="32">
        <f t="shared" si="28"/>
        <v>0</v>
      </c>
      <c r="P596" s="32">
        <f t="shared" si="28"/>
        <v>-4.1167993529999993</v>
      </c>
      <c r="Q596" s="32">
        <f t="shared" si="28"/>
        <v>0</v>
      </c>
      <c r="R596" s="32">
        <f t="shared" si="28"/>
        <v>4.9686440799999989</v>
      </c>
      <c r="S596" s="32">
        <f t="shared" si="28"/>
        <v>0</v>
      </c>
      <c r="T596" s="32">
        <f t="shared" si="28"/>
        <v>0</v>
      </c>
      <c r="U596" s="32">
        <f t="shared" si="28"/>
        <v>4.9686440799999989</v>
      </c>
      <c r="V596" s="32">
        <f t="shared" si="28"/>
        <v>0</v>
      </c>
      <c r="W596" s="57"/>
      <c r="X596" s="57"/>
      <c r="Y596" s="57"/>
      <c r="Z596" s="57"/>
      <c r="AA596" s="113">
        <v>0</v>
      </c>
      <c r="AB596" s="113">
        <v>0</v>
      </c>
      <c r="AC596" s="57">
        <v>0</v>
      </c>
      <c r="AD596" s="113">
        <v>0</v>
      </c>
      <c r="AE596" s="113">
        <v>0</v>
      </c>
      <c r="AF596" s="113">
        <v>0</v>
      </c>
      <c r="AG596" s="113">
        <v>0</v>
      </c>
      <c r="AH596" s="113">
        <v>0</v>
      </c>
      <c r="AI596" s="113">
        <v>0</v>
      </c>
      <c r="AJ596" s="113">
        <v>0</v>
      </c>
      <c r="AK596" s="57">
        <v>0</v>
      </c>
    </row>
    <row r="597" spans="1:37" s="29" customFormat="1" x14ac:dyDescent="0.25">
      <c r="A597" s="113"/>
      <c r="B597" s="58" t="s">
        <v>463</v>
      </c>
      <c r="C597" s="32">
        <v>4.2514479999999999</v>
      </c>
      <c r="D597" s="32">
        <v>0</v>
      </c>
      <c r="E597" s="32">
        <v>0</v>
      </c>
      <c r="F597" s="32">
        <v>4.2514479999999999</v>
      </c>
      <c r="G597" s="32">
        <v>0</v>
      </c>
      <c r="H597" s="32">
        <v>0</v>
      </c>
      <c r="I597" s="32">
        <v>0</v>
      </c>
      <c r="J597" s="32">
        <v>0</v>
      </c>
      <c r="K597" s="32">
        <v>0</v>
      </c>
      <c r="L597" s="32">
        <v>0</v>
      </c>
      <c r="M597" s="32">
        <v>-4.2514479999999999</v>
      </c>
      <c r="N597" s="32">
        <v>0</v>
      </c>
      <c r="O597" s="32">
        <v>0</v>
      </c>
      <c r="P597" s="32">
        <v>-4.2514479999999999</v>
      </c>
      <c r="Q597" s="32">
        <v>0</v>
      </c>
      <c r="R597" s="32">
        <v>0</v>
      </c>
      <c r="S597" s="32">
        <v>0</v>
      </c>
      <c r="T597" s="32">
        <v>0</v>
      </c>
      <c r="U597" s="32">
        <v>0</v>
      </c>
      <c r="V597" s="32">
        <v>0</v>
      </c>
      <c r="W597" s="57"/>
      <c r="X597" s="57"/>
      <c r="Y597" s="57"/>
      <c r="Z597" s="57"/>
      <c r="AA597" s="113">
        <v>0</v>
      </c>
      <c r="AB597" s="113">
        <v>0</v>
      </c>
      <c r="AC597" s="57">
        <v>0</v>
      </c>
      <c r="AD597" s="113">
        <v>0</v>
      </c>
      <c r="AE597" s="113">
        <v>0</v>
      </c>
      <c r="AF597" s="113">
        <v>0</v>
      </c>
      <c r="AG597" s="113">
        <v>0</v>
      </c>
      <c r="AH597" s="113">
        <v>0</v>
      </c>
      <c r="AI597" s="113">
        <v>0</v>
      </c>
      <c r="AJ597" s="113">
        <v>0</v>
      </c>
      <c r="AK597" s="57" t="s">
        <v>241</v>
      </c>
    </row>
    <row r="598" spans="1:37" s="29" customFormat="1" ht="31.5" x14ac:dyDescent="0.25">
      <c r="A598" s="113"/>
      <c r="B598" s="58" t="s">
        <v>464</v>
      </c>
      <c r="C598" s="32">
        <v>0</v>
      </c>
      <c r="D598" s="32">
        <v>0</v>
      </c>
      <c r="E598" s="32">
        <v>0</v>
      </c>
      <c r="F598" s="32">
        <v>0</v>
      </c>
      <c r="G598" s="32">
        <v>0</v>
      </c>
      <c r="H598" s="32">
        <v>0</v>
      </c>
      <c r="I598" s="32">
        <v>0</v>
      </c>
      <c r="J598" s="32">
        <v>0</v>
      </c>
      <c r="K598" s="32">
        <v>0</v>
      </c>
      <c r="L598" s="32">
        <v>0</v>
      </c>
      <c r="M598" s="32">
        <v>0</v>
      </c>
      <c r="N598" s="32">
        <v>0</v>
      </c>
      <c r="O598" s="32">
        <v>0</v>
      </c>
      <c r="P598" s="32">
        <v>0</v>
      </c>
      <c r="Q598" s="32">
        <v>0</v>
      </c>
      <c r="R598" s="32">
        <v>2.5711864499999999</v>
      </c>
      <c r="S598" s="32">
        <v>0</v>
      </c>
      <c r="T598" s="32">
        <v>0</v>
      </c>
      <c r="U598" s="32">
        <v>2.5711864499999999</v>
      </c>
      <c r="V598" s="32">
        <v>0</v>
      </c>
      <c r="W598" s="57"/>
      <c r="X598" s="57"/>
      <c r="Y598" s="57"/>
      <c r="Z598" s="57"/>
      <c r="AA598" s="113">
        <v>0</v>
      </c>
      <c r="AB598" s="113">
        <v>0</v>
      </c>
      <c r="AC598" s="57">
        <v>0</v>
      </c>
      <c r="AD598" s="113">
        <v>0</v>
      </c>
      <c r="AE598" s="113">
        <v>0</v>
      </c>
      <c r="AF598" s="113">
        <v>0</v>
      </c>
      <c r="AG598" s="113">
        <v>0</v>
      </c>
      <c r="AH598" s="113">
        <v>0</v>
      </c>
      <c r="AI598" s="113">
        <v>0</v>
      </c>
      <c r="AJ598" s="113">
        <v>0</v>
      </c>
      <c r="AK598" s="57" t="s">
        <v>241</v>
      </c>
    </row>
    <row r="599" spans="1:37" s="29" customFormat="1" x14ac:dyDescent="0.25">
      <c r="A599" s="113"/>
      <c r="B599" s="58" t="s">
        <v>465</v>
      </c>
      <c r="C599" s="32">
        <v>0</v>
      </c>
      <c r="D599" s="32">
        <v>0</v>
      </c>
      <c r="E599" s="32">
        <v>0</v>
      </c>
      <c r="F599" s="32">
        <v>0</v>
      </c>
      <c r="G599" s="32">
        <v>0</v>
      </c>
      <c r="H599" s="32">
        <v>1.3234999999999999</v>
      </c>
      <c r="I599" s="32">
        <v>0</v>
      </c>
      <c r="J599" s="32">
        <v>0</v>
      </c>
      <c r="K599" s="32">
        <v>1.3234999999999999</v>
      </c>
      <c r="L599" s="32">
        <v>0</v>
      </c>
      <c r="M599" s="32">
        <v>1.3234999999999999</v>
      </c>
      <c r="N599" s="32">
        <v>0</v>
      </c>
      <c r="O599" s="32">
        <v>0</v>
      </c>
      <c r="P599" s="32">
        <v>1.3234999999999999</v>
      </c>
      <c r="Q599" s="32">
        <v>0</v>
      </c>
      <c r="R599" s="32">
        <v>1.12118644</v>
      </c>
      <c r="S599" s="32">
        <v>0</v>
      </c>
      <c r="T599" s="32">
        <v>0</v>
      </c>
      <c r="U599" s="32">
        <v>1.12118644</v>
      </c>
      <c r="V599" s="32">
        <v>0</v>
      </c>
      <c r="W599" s="57"/>
      <c r="X599" s="57"/>
      <c r="Y599" s="57"/>
      <c r="Z599" s="57"/>
      <c r="AA599" s="113">
        <v>0</v>
      </c>
      <c r="AB599" s="113">
        <v>0</v>
      </c>
      <c r="AC599" s="57">
        <v>0</v>
      </c>
      <c r="AD599" s="113">
        <v>0</v>
      </c>
      <c r="AE599" s="113">
        <v>0</v>
      </c>
      <c r="AF599" s="113">
        <v>0</v>
      </c>
      <c r="AG599" s="113">
        <v>0</v>
      </c>
      <c r="AH599" s="113">
        <v>0</v>
      </c>
      <c r="AI599" s="113">
        <v>0</v>
      </c>
      <c r="AJ599" s="113">
        <v>0</v>
      </c>
      <c r="AK599" s="57" t="s">
        <v>241</v>
      </c>
    </row>
    <row r="600" spans="1:37" s="29" customFormat="1" ht="31.5" x14ac:dyDescent="0.25">
      <c r="A600" s="113"/>
      <c r="B600" s="58" t="s">
        <v>466</v>
      </c>
      <c r="C600" s="32">
        <v>0</v>
      </c>
      <c r="D600" s="32">
        <v>0</v>
      </c>
      <c r="E600" s="32">
        <v>0</v>
      </c>
      <c r="F600" s="32">
        <v>0</v>
      </c>
      <c r="G600" s="32">
        <v>0</v>
      </c>
      <c r="H600" s="32">
        <v>1.1299999999999999</v>
      </c>
      <c r="I600" s="32">
        <v>0</v>
      </c>
      <c r="J600" s="32">
        <v>0</v>
      </c>
      <c r="K600" s="32">
        <v>1.1299999999999999</v>
      </c>
      <c r="L600" s="32">
        <v>0</v>
      </c>
      <c r="M600" s="32">
        <v>1.1299999999999999</v>
      </c>
      <c r="N600" s="32">
        <v>0</v>
      </c>
      <c r="O600" s="32">
        <v>0</v>
      </c>
      <c r="P600" s="32">
        <v>1.1299999999999999</v>
      </c>
      <c r="Q600" s="32">
        <v>0</v>
      </c>
      <c r="R600" s="32">
        <v>0.95762712000000005</v>
      </c>
      <c r="S600" s="32">
        <v>0</v>
      </c>
      <c r="T600" s="32">
        <v>0</v>
      </c>
      <c r="U600" s="32">
        <v>0.95762712000000005</v>
      </c>
      <c r="V600" s="32">
        <v>0</v>
      </c>
      <c r="W600" s="57"/>
      <c r="X600" s="57"/>
      <c r="Y600" s="57"/>
      <c r="Z600" s="57"/>
      <c r="AA600" s="113">
        <v>0</v>
      </c>
      <c r="AB600" s="113">
        <v>0</v>
      </c>
      <c r="AC600" s="57">
        <v>0</v>
      </c>
      <c r="AD600" s="113">
        <v>0</v>
      </c>
      <c r="AE600" s="113">
        <v>0</v>
      </c>
      <c r="AF600" s="113">
        <v>0</v>
      </c>
      <c r="AG600" s="113">
        <v>0</v>
      </c>
      <c r="AH600" s="113">
        <v>0</v>
      </c>
      <c r="AI600" s="113">
        <v>0</v>
      </c>
      <c r="AJ600" s="113">
        <v>0</v>
      </c>
      <c r="AK600" s="57" t="s">
        <v>241</v>
      </c>
    </row>
    <row r="601" spans="1:37" s="29" customFormat="1" x14ac:dyDescent="0.25">
      <c r="A601" s="113"/>
      <c r="B601" s="58" t="s">
        <v>397</v>
      </c>
      <c r="C601" s="32">
        <v>0.83528500000000006</v>
      </c>
      <c r="D601" s="32">
        <v>0</v>
      </c>
      <c r="E601" s="32">
        <v>0</v>
      </c>
      <c r="F601" s="32">
        <v>0.83528500000000006</v>
      </c>
      <c r="G601" s="32">
        <v>0</v>
      </c>
      <c r="H601" s="32">
        <v>0</v>
      </c>
      <c r="I601" s="32">
        <v>0</v>
      </c>
      <c r="J601" s="32">
        <v>0</v>
      </c>
      <c r="K601" s="32">
        <v>0</v>
      </c>
      <c r="L601" s="32">
        <v>0</v>
      </c>
      <c r="M601" s="32">
        <v>-0.83528500000000006</v>
      </c>
      <c r="N601" s="32">
        <v>0</v>
      </c>
      <c r="O601" s="32">
        <v>0</v>
      </c>
      <c r="P601" s="32">
        <v>-0.83528500000000006</v>
      </c>
      <c r="Q601" s="32">
        <v>0</v>
      </c>
      <c r="R601" s="32">
        <v>0</v>
      </c>
      <c r="S601" s="32">
        <v>0</v>
      </c>
      <c r="T601" s="32">
        <v>0</v>
      </c>
      <c r="U601" s="32">
        <v>0</v>
      </c>
      <c r="V601" s="32">
        <v>0</v>
      </c>
      <c r="W601" s="57"/>
      <c r="X601" s="57"/>
      <c r="Y601" s="57"/>
      <c r="Z601" s="57"/>
      <c r="AA601" s="113">
        <v>0</v>
      </c>
      <c r="AB601" s="113">
        <v>0</v>
      </c>
      <c r="AC601" s="57">
        <v>0</v>
      </c>
      <c r="AD601" s="113">
        <v>0</v>
      </c>
      <c r="AE601" s="113">
        <v>0</v>
      </c>
      <c r="AF601" s="113">
        <v>0</v>
      </c>
      <c r="AG601" s="113">
        <v>0</v>
      </c>
      <c r="AH601" s="113">
        <v>0</v>
      </c>
      <c r="AI601" s="113">
        <v>0</v>
      </c>
      <c r="AJ601" s="113">
        <v>0</v>
      </c>
      <c r="AK601" s="57" t="s">
        <v>241</v>
      </c>
    </row>
    <row r="602" spans="1:37" s="29" customFormat="1" ht="47.25" x14ac:dyDescent="0.25">
      <c r="A602" s="113"/>
      <c r="B602" s="58" t="s">
        <v>267</v>
      </c>
      <c r="C602" s="32">
        <v>0.95698000000000005</v>
      </c>
      <c r="D602" s="32">
        <v>0</v>
      </c>
      <c r="E602" s="32">
        <v>0</v>
      </c>
      <c r="F602" s="32">
        <v>0.95698000000000005</v>
      </c>
      <c r="G602" s="32">
        <v>0</v>
      </c>
      <c r="H602" s="32">
        <v>0.95698000000000005</v>
      </c>
      <c r="I602" s="32">
        <v>0</v>
      </c>
      <c r="J602" s="32">
        <v>0</v>
      </c>
      <c r="K602" s="32">
        <v>0.95698000000000005</v>
      </c>
      <c r="L602" s="32">
        <v>0</v>
      </c>
      <c r="M602" s="32">
        <v>0</v>
      </c>
      <c r="N602" s="32">
        <v>0</v>
      </c>
      <c r="O602" s="32">
        <v>0</v>
      </c>
      <c r="P602" s="32">
        <v>0</v>
      </c>
      <c r="Q602" s="32">
        <v>0</v>
      </c>
      <c r="R602" s="32">
        <v>0</v>
      </c>
      <c r="S602" s="32">
        <v>0</v>
      </c>
      <c r="T602" s="32">
        <v>0</v>
      </c>
      <c r="U602" s="32">
        <v>0</v>
      </c>
      <c r="V602" s="32">
        <v>0</v>
      </c>
      <c r="W602" s="57"/>
      <c r="X602" s="57"/>
      <c r="Y602" s="57"/>
      <c r="Z602" s="57"/>
      <c r="AA602" s="113">
        <v>0</v>
      </c>
      <c r="AB602" s="113">
        <v>0</v>
      </c>
      <c r="AC602" s="57">
        <v>0</v>
      </c>
      <c r="AD602" s="113">
        <v>0</v>
      </c>
      <c r="AE602" s="113">
        <v>0</v>
      </c>
      <c r="AF602" s="113">
        <v>0</v>
      </c>
      <c r="AG602" s="113">
        <v>0</v>
      </c>
      <c r="AH602" s="113">
        <v>0</v>
      </c>
      <c r="AI602" s="113">
        <v>0</v>
      </c>
      <c r="AJ602" s="113">
        <v>0</v>
      </c>
      <c r="AK602" s="57" t="s">
        <v>241</v>
      </c>
    </row>
    <row r="603" spans="1:37" s="29" customFormat="1" x14ac:dyDescent="0.25">
      <c r="A603" s="113"/>
      <c r="B603" s="58" t="s">
        <v>467</v>
      </c>
      <c r="C603" s="32">
        <v>0.25203999999999999</v>
      </c>
      <c r="D603" s="32">
        <v>0</v>
      </c>
      <c r="E603" s="32">
        <v>0</v>
      </c>
      <c r="F603" s="32">
        <v>0.25203999999999999</v>
      </c>
      <c r="G603" s="32">
        <v>0</v>
      </c>
      <c r="H603" s="32">
        <v>0.25203999999999999</v>
      </c>
      <c r="I603" s="32">
        <v>0</v>
      </c>
      <c r="J603" s="32">
        <v>0</v>
      </c>
      <c r="K603" s="32">
        <v>0.25203999999999999</v>
      </c>
      <c r="L603" s="32">
        <v>0</v>
      </c>
      <c r="M603" s="32">
        <v>0</v>
      </c>
      <c r="N603" s="32">
        <v>0</v>
      </c>
      <c r="O603" s="32">
        <v>0</v>
      </c>
      <c r="P603" s="32">
        <v>0</v>
      </c>
      <c r="Q603" s="32">
        <v>0</v>
      </c>
      <c r="R603" s="32">
        <v>0</v>
      </c>
      <c r="S603" s="32">
        <v>0</v>
      </c>
      <c r="T603" s="32">
        <v>0</v>
      </c>
      <c r="U603" s="32">
        <v>0</v>
      </c>
      <c r="V603" s="32">
        <v>0</v>
      </c>
      <c r="W603" s="57"/>
      <c r="X603" s="57"/>
      <c r="Y603" s="57"/>
      <c r="Z603" s="57"/>
      <c r="AA603" s="113">
        <v>0</v>
      </c>
      <c r="AB603" s="113">
        <v>0</v>
      </c>
      <c r="AC603" s="57">
        <v>0</v>
      </c>
      <c r="AD603" s="113">
        <v>0</v>
      </c>
      <c r="AE603" s="113">
        <v>0</v>
      </c>
      <c r="AF603" s="113">
        <v>0</v>
      </c>
      <c r="AG603" s="113">
        <v>0</v>
      </c>
      <c r="AH603" s="113">
        <v>0</v>
      </c>
      <c r="AI603" s="113">
        <v>0</v>
      </c>
      <c r="AJ603" s="113">
        <v>0</v>
      </c>
      <c r="AK603" s="57" t="s">
        <v>241</v>
      </c>
    </row>
    <row r="604" spans="1:37" s="29" customFormat="1" ht="31.5" x14ac:dyDescent="0.25">
      <c r="A604" s="113"/>
      <c r="B604" s="58" t="s">
        <v>468</v>
      </c>
      <c r="C604" s="32">
        <v>0.16883334999999999</v>
      </c>
      <c r="D604" s="32">
        <v>0</v>
      </c>
      <c r="E604" s="32">
        <v>0</v>
      </c>
      <c r="F604" s="32">
        <v>0.16883334999999999</v>
      </c>
      <c r="G604" s="32">
        <v>0</v>
      </c>
      <c r="H604" s="32">
        <v>0</v>
      </c>
      <c r="I604" s="32">
        <v>0</v>
      </c>
      <c r="J604" s="32">
        <v>0</v>
      </c>
      <c r="K604" s="32">
        <v>0</v>
      </c>
      <c r="L604" s="32">
        <v>0</v>
      </c>
      <c r="M604" s="32">
        <v>-0.16883334999999999</v>
      </c>
      <c r="N604" s="32">
        <v>0</v>
      </c>
      <c r="O604" s="32">
        <v>0</v>
      </c>
      <c r="P604" s="32">
        <v>-0.16883334999999999</v>
      </c>
      <c r="Q604" s="32">
        <v>0</v>
      </c>
      <c r="R604" s="32">
        <v>0</v>
      </c>
      <c r="S604" s="32">
        <v>0</v>
      </c>
      <c r="T604" s="32">
        <v>0</v>
      </c>
      <c r="U604" s="32">
        <v>0</v>
      </c>
      <c r="V604" s="32">
        <v>0</v>
      </c>
      <c r="W604" s="57"/>
      <c r="X604" s="57"/>
      <c r="Y604" s="57"/>
      <c r="Z604" s="57"/>
      <c r="AA604" s="113">
        <v>0</v>
      </c>
      <c r="AB604" s="113">
        <v>0</v>
      </c>
      <c r="AC604" s="57">
        <v>0</v>
      </c>
      <c r="AD604" s="113">
        <v>0</v>
      </c>
      <c r="AE604" s="113">
        <v>0</v>
      </c>
      <c r="AF604" s="113">
        <v>0</v>
      </c>
      <c r="AG604" s="113">
        <v>0</v>
      </c>
      <c r="AH604" s="113">
        <v>0</v>
      </c>
      <c r="AI604" s="113">
        <v>0</v>
      </c>
      <c r="AJ604" s="113">
        <v>0</v>
      </c>
      <c r="AK604" s="57" t="s">
        <v>241</v>
      </c>
    </row>
    <row r="605" spans="1:37" s="29" customFormat="1" x14ac:dyDescent="0.25">
      <c r="A605" s="113"/>
      <c r="B605" s="58" t="s">
        <v>469</v>
      </c>
      <c r="C605" s="32">
        <v>2.6167259999999998E-2</v>
      </c>
      <c r="D605" s="32">
        <v>0</v>
      </c>
      <c r="E605" s="32">
        <v>0</v>
      </c>
      <c r="F605" s="32">
        <v>2.6167259999999998E-2</v>
      </c>
      <c r="G605" s="32">
        <v>0</v>
      </c>
      <c r="H605" s="32">
        <v>2.6167260000000001E-2</v>
      </c>
      <c r="I605" s="32">
        <v>0</v>
      </c>
      <c r="J605" s="32">
        <v>0</v>
      </c>
      <c r="K605" s="32">
        <v>2.6167260000000001E-2</v>
      </c>
      <c r="L605" s="32">
        <v>0</v>
      </c>
      <c r="M605" s="32">
        <v>0</v>
      </c>
      <c r="N605" s="32">
        <v>0</v>
      </c>
      <c r="O605" s="32">
        <v>0</v>
      </c>
      <c r="P605" s="32">
        <v>0</v>
      </c>
      <c r="Q605" s="32">
        <v>0</v>
      </c>
      <c r="R605" s="32">
        <v>0</v>
      </c>
      <c r="S605" s="32">
        <v>0</v>
      </c>
      <c r="T605" s="32">
        <v>0</v>
      </c>
      <c r="U605" s="32">
        <v>0</v>
      </c>
      <c r="V605" s="32">
        <v>0</v>
      </c>
      <c r="W605" s="57"/>
      <c r="X605" s="57"/>
      <c r="Y605" s="57"/>
      <c r="Z605" s="57"/>
      <c r="AA605" s="113">
        <v>0</v>
      </c>
      <c r="AB605" s="113">
        <v>0</v>
      </c>
      <c r="AC605" s="57">
        <v>0</v>
      </c>
      <c r="AD605" s="113">
        <v>0</v>
      </c>
      <c r="AE605" s="113">
        <v>0</v>
      </c>
      <c r="AF605" s="113">
        <v>0</v>
      </c>
      <c r="AG605" s="113">
        <v>0</v>
      </c>
      <c r="AH605" s="113">
        <v>0</v>
      </c>
      <c r="AI605" s="113">
        <v>0</v>
      </c>
      <c r="AJ605" s="113">
        <v>0</v>
      </c>
      <c r="AK605" s="57" t="s">
        <v>241</v>
      </c>
    </row>
    <row r="606" spans="1:37" s="29" customFormat="1" x14ac:dyDescent="0.25">
      <c r="A606" s="113"/>
      <c r="B606" s="58" t="s">
        <v>470</v>
      </c>
      <c r="C606" s="32">
        <v>6.3400029999999996E-2</v>
      </c>
      <c r="D606" s="32">
        <v>0</v>
      </c>
      <c r="E606" s="32">
        <v>0</v>
      </c>
      <c r="F606" s="32">
        <v>6.3400029999999996E-2</v>
      </c>
      <c r="G606" s="32">
        <v>0</v>
      </c>
      <c r="H606" s="32">
        <v>6.3400029999999996E-2</v>
      </c>
      <c r="I606" s="32">
        <v>0</v>
      </c>
      <c r="J606" s="32">
        <v>0</v>
      </c>
      <c r="K606" s="32">
        <v>6.3400029999999996E-2</v>
      </c>
      <c r="L606" s="32">
        <v>0</v>
      </c>
      <c r="M606" s="32">
        <v>0</v>
      </c>
      <c r="N606" s="32">
        <v>0</v>
      </c>
      <c r="O606" s="32">
        <v>0</v>
      </c>
      <c r="P606" s="32">
        <v>0</v>
      </c>
      <c r="Q606" s="32">
        <v>0</v>
      </c>
      <c r="R606" s="32">
        <v>0</v>
      </c>
      <c r="S606" s="32">
        <v>0</v>
      </c>
      <c r="T606" s="32">
        <v>0</v>
      </c>
      <c r="U606" s="32">
        <v>0</v>
      </c>
      <c r="V606" s="32">
        <v>0</v>
      </c>
      <c r="W606" s="57"/>
      <c r="X606" s="57"/>
      <c r="Y606" s="57"/>
      <c r="Z606" s="57"/>
      <c r="AA606" s="113">
        <v>0</v>
      </c>
      <c r="AB606" s="113">
        <v>0</v>
      </c>
      <c r="AC606" s="57">
        <v>0</v>
      </c>
      <c r="AD606" s="113">
        <v>0</v>
      </c>
      <c r="AE606" s="113">
        <v>0</v>
      </c>
      <c r="AF606" s="113">
        <v>0</v>
      </c>
      <c r="AG606" s="113">
        <v>0</v>
      </c>
      <c r="AH606" s="113">
        <v>0</v>
      </c>
      <c r="AI606" s="113">
        <v>0</v>
      </c>
      <c r="AJ606" s="113">
        <v>0</v>
      </c>
      <c r="AK606" s="57" t="s">
        <v>241</v>
      </c>
    </row>
    <row r="607" spans="1:37" s="29" customFormat="1" ht="31.5" x14ac:dyDescent="0.25">
      <c r="A607" s="113"/>
      <c r="B607" s="58" t="s">
        <v>471</v>
      </c>
      <c r="C607" s="32">
        <v>5.0835520499999998</v>
      </c>
      <c r="D607" s="32">
        <v>0</v>
      </c>
      <c r="E607" s="32">
        <v>0</v>
      </c>
      <c r="F607" s="32">
        <v>5.0835520499999998</v>
      </c>
      <c r="G607" s="32">
        <v>0</v>
      </c>
      <c r="H607" s="32">
        <v>5.0835520499999998</v>
      </c>
      <c r="I607" s="32">
        <v>0</v>
      </c>
      <c r="J607" s="32">
        <v>0</v>
      </c>
      <c r="K607" s="32">
        <v>5.0835520499999998</v>
      </c>
      <c r="L607" s="32">
        <v>0</v>
      </c>
      <c r="M607" s="32">
        <v>0</v>
      </c>
      <c r="N607" s="32">
        <v>0</v>
      </c>
      <c r="O607" s="32">
        <v>0</v>
      </c>
      <c r="P607" s="32">
        <v>0</v>
      </c>
      <c r="Q607" s="32">
        <v>0</v>
      </c>
      <c r="R607" s="32">
        <v>0</v>
      </c>
      <c r="S607" s="32">
        <v>0</v>
      </c>
      <c r="T607" s="32">
        <v>0</v>
      </c>
      <c r="U607" s="32">
        <v>0</v>
      </c>
      <c r="V607" s="32">
        <v>0</v>
      </c>
      <c r="W607" s="57"/>
      <c r="X607" s="57"/>
      <c r="Y607" s="57"/>
      <c r="Z607" s="57"/>
      <c r="AA607" s="113">
        <v>0</v>
      </c>
      <c r="AB607" s="113">
        <v>0</v>
      </c>
      <c r="AC607" s="57">
        <v>0</v>
      </c>
      <c r="AD607" s="113">
        <v>0</v>
      </c>
      <c r="AE607" s="113">
        <v>0</v>
      </c>
      <c r="AF607" s="113">
        <v>0</v>
      </c>
      <c r="AG607" s="113">
        <v>0</v>
      </c>
      <c r="AH607" s="113">
        <v>0</v>
      </c>
      <c r="AI607" s="113">
        <v>0</v>
      </c>
      <c r="AJ607" s="113">
        <v>0</v>
      </c>
      <c r="AK607" s="57" t="s">
        <v>241</v>
      </c>
    </row>
    <row r="608" spans="1:37" s="29" customFormat="1" ht="31.5" x14ac:dyDescent="0.25">
      <c r="A608" s="113"/>
      <c r="B608" s="58" t="s">
        <v>472</v>
      </c>
      <c r="C608" s="32">
        <v>1.4038039600000001</v>
      </c>
      <c r="D608" s="32">
        <v>0</v>
      </c>
      <c r="E608" s="32">
        <v>0</v>
      </c>
      <c r="F608" s="32">
        <v>1.4038039600000001</v>
      </c>
      <c r="G608" s="32">
        <v>0</v>
      </c>
      <c r="H608" s="32">
        <v>1.4038039600000001</v>
      </c>
      <c r="I608" s="32">
        <v>0</v>
      </c>
      <c r="J608" s="32">
        <v>0</v>
      </c>
      <c r="K608" s="32">
        <v>1.4038039600000001</v>
      </c>
      <c r="L608" s="32">
        <v>0</v>
      </c>
      <c r="M608" s="32">
        <v>0</v>
      </c>
      <c r="N608" s="32">
        <v>0</v>
      </c>
      <c r="O608" s="32">
        <v>0</v>
      </c>
      <c r="P608" s="32">
        <v>0</v>
      </c>
      <c r="Q608" s="32">
        <v>0</v>
      </c>
      <c r="R608" s="32">
        <v>0</v>
      </c>
      <c r="S608" s="32">
        <v>0</v>
      </c>
      <c r="T608" s="32">
        <v>0</v>
      </c>
      <c r="U608" s="32">
        <v>0</v>
      </c>
      <c r="V608" s="32">
        <v>0</v>
      </c>
      <c r="W608" s="57"/>
      <c r="X608" s="57"/>
      <c r="Y608" s="57"/>
      <c r="Z608" s="57"/>
      <c r="AA608" s="113">
        <v>0</v>
      </c>
      <c r="AB608" s="113">
        <v>0</v>
      </c>
      <c r="AC608" s="57">
        <v>0</v>
      </c>
      <c r="AD608" s="113">
        <v>0</v>
      </c>
      <c r="AE608" s="113">
        <v>0</v>
      </c>
      <c r="AF608" s="113">
        <v>0</v>
      </c>
      <c r="AG608" s="113">
        <v>0</v>
      </c>
      <c r="AH608" s="113">
        <v>0</v>
      </c>
      <c r="AI608" s="113">
        <v>0</v>
      </c>
      <c r="AJ608" s="113">
        <v>0</v>
      </c>
      <c r="AK608" s="57" t="s">
        <v>241</v>
      </c>
    </row>
    <row r="609" spans="1:37" s="29" customFormat="1" x14ac:dyDescent="0.25">
      <c r="A609" s="113"/>
      <c r="B609" s="58" t="s">
        <v>473</v>
      </c>
      <c r="C609" s="32">
        <v>0.27181300000000003</v>
      </c>
      <c r="D609" s="32">
        <v>0</v>
      </c>
      <c r="E609" s="32">
        <v>0</v>
      </c>
      <c r="F609" s="32">
        <v>0.27181300000000003</v>
      </c>
      <c r="G609" s="32">
        <v>0</v>
      </c>
      <c r="H609" s="32">
        <v>0.27181300000000003</v>
      </c>
      <c r="I609" s="32">
        <v>0</v>
      </c>
      <c r="J609" s="32">
        <v>0</v>
      </c>
      <c r="K609" s="32">
        <v>0.27181300000000003</v>
      </c>
      <c r="L609" s="32">
        <v>0</v>
      </c>
      <c r="M609" s="32">
        <v>0</v>
      </c>
      <c r="N609" s="32">
        <v>0</v>
      </c>
      <c r="O609" s="32">
        <v>0</v>
      </c>
      <c r="P609" s="32">
        <v>0</v>
      </c>
      <c r="Q609" s="32">
        <v>0</v>
      </c>
      <c r="R609" s="32">
        <v>0</v>
      </c>
      <c r="S609" s="32">
        <v>0</v>
      </c>
      <c r="T609" s="32">
        <v>0</v>
      </c>
      <c r="U609" s="32">
        <v>0</v>
      </c>
      <c r="V609" s="32">
        <v>0</v>
      </c>
      <c r="W609" s="57"/>
      <c r="X609" s="57"/>
      <c r="Y609" s="57"/>
      <c r="Z609" s="57"/>
      <c r="AA609" s="113">
        <v>0</v>
      </c>
      <c r="AB609" s="113">
        <v>0</v>
      </c>
      <c r="AC609" s="57">
        <v>0</v>
      </c>
      <c r="AD609" s="113">
        <v>0</v>
      </c>
      <c r="AE609" s="113">
        <v>0</v>
      </c>
      <c r="AF609" s="113">
        <v>0</v>
      </c>
      <c r="AG609" s="113">
        <v>0</v>
      </c>
      <c r="AH609" s="113">
        <v>0</v>
      </c>
      <c r="AI609" s="113">
        <v>0</v>
      </c>
      <c r="AJ609" s="113">
        <v>0</v>
      </c>
      <c r="AK609" s="57" t="s">
        <v>241</v>
      </c>
    </row>
    <row r="610" spans="1:37" s="29" customFormat="1" x14ac:dyDescent="0.25">
      <c r="A610" s="113"/>
      <c r="B610" s="58" t="s">
        <v>474</v>
      </c>
      <c r="C610" s="32">
        <v>5.0140005399999993E-2</v>
      </c>
      <c r="D610" s="32">
        <v>0</v>
      </c>
      <c r="E610" s="32">
        <v>0</v>
      </c>
      <c r="F610" s="32">
        <v>5.0140005399999993E-2</v>
      </c>
      <c r="G610" s="32">
        <v>0</v>
      </c>
      <c r="H610" s="32">
        <v>5.0139999999999997E-2</v>
      </c>
      <c r="I610" s="32">
        <v>0</v>
      </c>
      <c r="J610" s="32">
        <v>0</v>
      </c>
      <c r="K610" s="32">
        <v>5.0139999999999997E-2</v>
      </c>
      <c r="L610" s="32">
        <v>0</v>
      </c>
      <c r="M610" s="32">
        <v>-5.3999999957698996E-9</v>
      </c>
      <c r="N610" s="32">
        <v>0</v>
      </c>
      <c r="O610" s="32">
        <v>0</v>
      </c>
      <c r="P610" s="32">
        <v>-5.3999999957698996E-9</v>
      </c>
      <c r="Q610" s="32">
        <v>0</v>
      </c>
      <c r="R610" s="32">
        <v>0</v>
      </c>
      <c r="S610" s="32">
        <v>0</v>
      </c>
      <c r="T610" s="32">
        <v>0</v>
      </c>
      <c r="U610" s="32">
        <v>0</v>
      </c>
      <c r="V610" s="32">
        <v>0</v>
      </c>
      <c r="W610" s="57"/>
      <c r="X610" s="57"/>
      <c r="Y610" s="57"/>
      <c r="Z610" s="57"/>
      <c r="AA610" s="113">
        <v>0</v>
      </c>
      <c r="AB610" s="113">
        <v>0</v>
      </c>
      <c r="AC610" s="57">
        <v>0</v>
      </c>
      <c r="AD610" s="113">
        <v>0</v>
      </c>
      <c r="AE610" s="113">
        <v>0</v>
      </c>
      <c r="AF610" s="113">
        <v>0</v>
      </c>
      <c r="AG610" s="113">
        <v>0</v>
      </c>
      <c r="AH610" s="113">
        <v>0</v>
      </c>
      <c r="AI610" s="113">
        <v>0</v>
      </c>
      <c r="AJ610" s="113">
        <v>0</v>
      </c>
      <c r="AK610" s="57" t="s">
        <v>241</v>
      </c>
    </row>
    <row r="611" spans="1:37" s="29" customFormat="1" ht="31.5" x14ac:dyDescent="0.25">
      <c r="A611" s="113"/>
      <c r="B611" s="58" t="s">
        <v>475</v>
      </c>
      <c r="C611" s="32">
        <v>0.36804199999999998</v>
      </c>
      <c r="D611" s="32">
        <v>0</v>
      </c>
      <c r="E611" s="32">
        <v>0</v>
      </c>
      <c r="F611" s="32">
        <v>0.36804199999999998</v>
      </c>
      <c r="G611" s="32">
        <v>0</v>
      </c>
      <c r="H611" s="32">
        <v>0.36804199999999998</v>
      </c>
      <c r="I611" s="32">
        <v>0</v>
      </c>
      <c r="J611" s="32">
        <v>0</v>
      </c>
      <c r="K611" s="32">
        <v>0.36804199999999998</v>
      </c>
      <c r="L611" s="32">
        <v>0</v>
      </c>
      <c r="M611" s="32">
        <v>0</v>
      </c>
      <c r="N611" s="32">
        <v>0</v>
      </c>
      <c r="O611" s="32">
        <v>0</v>
      </c>
      <c r="P611" s="32">
        <v>0</v>
      </c>
      <c r="Q611" s="32">
        <v>0</v>
      </c>
      <c r="R611" s="32">
        <v>0</v>
      </c>
      <c r="S611" s="32">
        <v>0</v>
      </c>
      <c r="T611" s="32">
        <v>0</v>
      </c>
      <c r="U611" s="32">
        <v>0</v>
      </c>
      <c r="V611" s="32">
        <v>0</v>
      </c>
      <c r="W611" s="57"/>
      <c r="X611" s="57"/>
      <c r="Y611" s="57"/>
      <c r="Z611" s="57"/>
      <c r="AA611" s="113">
        <v>0</v>
      </c>
      <c r="AB611" s="113">
        <v>0</v>
      </c>
      <c r="AC611" s="57">
        <v>0</v>
      </c>
      <c r="AD611" s="113">
        <v>0</v>
      </c>
      <c r="AE611" s="113">
        <v>0</v>
      </c>
      <c r="AF611" s="113">
        <v>0</v>
      </c>
      <c r="AG611" s="113">
        <v>0</v>
      </c>
      <c r="AH611" s="113">
        <v>0</v>
      </c>
      <c r="AI611" s="113">
        <v>0</v>
      </c>
      <c r="AJ611" s="113">
        <v>0</v>
      </c>
      <c r="AK611" s="57" t="s">
        <v>241</v>
      </c>
    </row>
    <row r="612" spans="1:37" s="29" customFormat="1" x14ac:dyDescent="0.25">
      <c r="A612" s="113"/>
      <c r="B612" s="58" t="s">
        <v>476</v>
      </c>
      <c r="C612" s="32">
        <v>6.1999996599999996E-2</v>
      </c>
      <c r="D612" s="32">
        <v>0</v>
      </c>
      <c r="E612" s="32">
        <v>0</v>
      </c>
      <c r="F612" s="32">
        <v>6.1999996599999996E-2</v>
      </c>
      <c r="G612" s="32">
        <v>0</v>
      </c>
      <c r="H612" s="32">
        <v>6.2E-2</v>
      </c>
      <c r="I612" s="32">
        <v>0</v>
      </c>
      <c r="J612" s="32">
        <v>0</v>
      </c>
      <c r="K612" s="32">
        <v>6.2E-2</v>
      </c>
      <c r="L612" s="32">
        <v>0</v>
      </c>
      <c r="M612" s="32">
        <v>3.4000000037615052E-9</v>
      </c>
      <c r="N612" s="32">
        <v>0</v>
      </c>
      <c r="O612" s="32">
        <v>0</v>
      </c>
      <c r="P612" s="32">
        <v>3.4000000037615052E-9</v>
      </c>
      <c r="Q612" s="32">
        <v>0</v>
      </c>
      <c r="R612" s="32">
        <v>0</v>
      </c>
      <c r="S612" s="32">
        <v>0</v>
      </c>
      <c r="T612" s="32">
        <v>0</v>
      </c>
      <c r="U612" s="32">
        <v>0</v>
      </c>
      <c r="V612" s="32">
        <v>0</v>
      </c>
      <c r="W612" s="57"/>
      <c r="X612" s="57"/>
      <c r="Y612" s="57"/>
      <c r="Z612" s="57"/>
      <c r="AA612" s="113">
        <v>0</v>
      </c>
      <c r="AB612" s="113">
        <v>0</v>
      </c>
      <c r="AC612" s="57">
        <v>0</v>
      </c>
      <c r="AD612" s="113">
        <v>0</v>
      </c>
      <c r="AE612" s="113">
        <v>0</v>
      </c>
      <c r="AF612" s="113">
        <v>0</v>
      </c>
      <c r="AG612" s="113">
        <v>0</v>
      </c>
      <c r="AH612" s="113">
        <v>0</v>
      </c>
      <c r="AI612" s="113">
        <v>0</v>
      </c>
      <c r="AJ612" s="113">
        <v>0</v>
      </c>
      <c r="AK612" s="57" t="s">
        <v>241</v>
      </c>
    </row>
    <row r="613" spans="1:37" s="29" customFormat="1" x14ac:dyDescent="0.25">
      <c r="A613" s="113"/>
      <c r="B613" s="58" t="s">
        <v>477</v>
      </c>
      <c r="C613" s="32">
        <v>0.257850001</v>
      </c>
      <c r="D613" s="32">
        <v>0</v>
      </c>
      <c r="E613" s="32">
        <v>0</v>
      </c>
      <c r="F613" s="32">
        <v>0.257850001</v>
      </c>
      <c r="G613" s="32">
        <v>0</v>
      </c>
      <c r="H613" s="32">
        <v>0.25785000000000002</v>
      </c>
      <c r="I613" s="32">
        <v>0</v>
      </c>
      <c r="J613" s="32">
        <v>0</v>
      </c>
      <c r="K613" s="32">
        <v>0.25785000000000002</v>
      </c>
      <c r="L613" s="32">
        <v>0</v>
      </c>
      <c r="M613" s="32">
        <v>-9.9999997171806854E-10</v>
      </c>
      <c r="N613" s="32">
        <v>0</v>
      </c>
      <c r="O613" s="32">
        <v>0</v>
      </c>
      <c r="P613" s="32">
        <v>-9.9999997171806854E-10</v>
      </c>
      <c r="Q613" s="32">
        <v>0</v>
      </c>
      <c r="R613" s="32">
        <v>0</v>
      </c>
      <c r="S613" s="32">
        <v>0</v>
      </c>
      <c r="T613" s="32">
        <v>0</v>
      </c>
      <c r="U613" s="32">
        <v>0</v>
      </c>
      <c r="V613" s="32">
        <v>0</v>
      </c>
      <c r="W613" s="57"/>
      <c r="X613" s="57"/>
      <c r="Y613" s="57"/>
      <c r="Z613" s="57"/>
      <c r="AA613" s="113">
        <v>0</v>
      </c>
      <c r="AB613" s="113">
        <v>0</v>
      </c>
      <c r="AC613" s="57">
        <v>0</v>
      </c>
      <c r="AD613" s="113">
        <v>0</v>
      </c>
      <c r="AE613" s="113">
        <v>0</v>
      </c>
      <c r="AF613" s="113">
        <v>0</v>
      </c>
      <c r="AG613" s="113">
        <v>0</v>
      </c>
      <c r="AH613" s="113">
        <v>0</v>
      </c>
      <c r="AI613" s="113">
        <v>0</v>
      </c>
      <c r="AJ613" s="113">
        <v>0</v>
      </c>
      <c r="AK613" s="57" t="s">
        <v>241</v>
      </c>
    </row>
    <row r="614" spans="1:37" s="29" customFormat="1" ht="31.5" x14ac:dyDescent="0.25">
      <c r="A614" s="113"/>
      <c r="B614" s="58" t="s">
        <v>478</v>
      </c>
      <c r="C614" s="32">
        <v>0.1040678</v>
      </c>
      <c r="D614" s="32">
        <v>0</v>
      </c>
      <c r="E614" s="32">
        <v>0</v>
      </c>
      <c r="F614" s="32">
        <v>0.1040678</v>
      </c>
      <c r="G614" s="32">
        <v>0</v>
      </c>
      <c r="H614" s="32">
        <v>0</v>
      </c>
      <c r="I614" s="32">
        <v>0</v>
      </c>
      <c r="J614" s="32">
        <v>0</v>
      </c>
      <c r="K614" s="32">
        <v>0</v>
      </c>
      <c r="L614" s="32">
        <v>0</v>
      </c>
      <c r="M614" s="32">
        <v>-0.1040678</v>
      </c>
      <c r="N614" s="32">
        <v>0</v>
      </c>
      <c r="O614" s="32">
        <v>0</v>
      </c>
      <c r="P614" s="32">
        <v>-0.1040678</v>
      </c>
      <c r="Q614" s="32">
        <v>0</v>
      </c>
      <c r="R614" s="32">
        <v>0</v>
      </c>
      <c r="S614" s="32">
        <v>0</v>
      </c>
      <c r="T614" s="32">
        <v>0</v>
      </c>
      <c r="U614" s="32">
        <v>0</v>
      </c>
      <c r="V614" s="32">
        <v>0</v>
      </c>
      <c r="W614" s="57"/>
      <c r="X614" s="57"/>
      <c r="Y614" s="57"/>
      <c r="Z614" s="57"/>
      <c r="AA614" s="113">
        <v>0</v>
      </c>
      <c r="AB614" s="113">
        <v>0</v>
      </c>
      <c r="AC614" s="57">
        <v>0</v>
      </c>
      <c r="AD614" s="113">
        <v>0</v>
      </c>
      <c r="AE614" s="113">
        <v>0</v>
      </c>
      <c r="AF614" s="113">
        <v>0</v>
      </c>
      <c r="AG614" s="113">
        <v>0</v>
      </c>
      <c r="AH614" s="113">
        <v>0</v>
      </c>
      <c r="AI614" s="113">
        <v>0</v>
      </c>
      <c r="AJ614" s="113">
        <v>0</v>
      </c>
      <c r="AK614" s="57" t="s">
        <v>241</v>
      </c>
    </row>
    <row r="615" spans="1:37" s="29" customFormat="1" ht="47.25" x14ac:dyDescent="0.25">
      <c r="A615" s="113"/>
      <c r="B615" s="58" t="s">
        <v>479</v>
      </c>
      <c r="C615" s="32">
        <v>0.55000000000000004</v>
      </c>
      <c r="D615" s="32">
        <v>0</v>
      </c>
      <c r="E615" s="32">
        <v>0</v>
      </c>
      <c r="F615" s="32">
        <v>0.55000000000000004</v>
      </c>
      <c r="G615" s="32">
        <v>0</v>
      </c>
      <c r="H615" s="32">
        <v>0</v>
      </c>
      <c r="I615" s="32">
        <v>0</v>
      </c>
      <c r="J615" s="32">
        <v>0</v>
      </c>
      <c r="K615" s="32">
        <v>0</v>
      </c>
      <c r="L615" s="32">
        <v>0</v>
      </c>
      <c r="M615" s="32">
        <v>-0.55000000000000004</v>
      </c>
      <c r="N615" s="32">
        <v>0</v>
      </c>
      <c r="O615" s="32">
        <v>0</v>
      </c>
      <c r="P615" s="32">
        <v>-0.55000000000000004</v>
      </c>
      <c r="Q615" s="32">
        <v>0</v>
      </c>
      <c r="R615" s="32">
        <v>0</v>
      </c>
      <c r="S615" s="32">
        <v>0</v>
      </c>
      <c r="T615" s="32">
        <v>0</v>
      </c>
      <c r="U615" s="32">
        <v>0</v>
      </c>
      <c r="V615" s="32">
        <v>0</v>
      </c>
      <c r="W615" s="57"/>
      <c r="X615" s="57"/>
      <c r="Y615" s="57"/>
      <c r="Z615" s="57"/>
      <c r="AA615" s="113">
        <v>0</v>
      </c>
      <c r="AB615" s="113">
        <v>0</v>
      </c>
      <c r="AC615" s="57">
        <v>0</v>
      </c>
      <c r="AD615" s="113">
        <v>0</v>
      </c>
      <c r="AE615" s="113">
        <v>0</v>
      </c>
      <c r="AF615" s="113">
        <v>0</v>
      </c>
      <c r="AG615" s="113">
        <v>0</v>
      </c>
      <c r="AH615" s="113">
        <v>0</v>
      </c>
      <c r="AI615" s="113">
        <v>0</v>
      </c>
      <c r="AJ615" s="113">
        <v>0</v>
      </c>
      <c r="AK615" s="57" t="s">
        <v>241</v>
      </c>
    </row>
    <row r="616" spans="1:37" s="29" customFormat="1" x14ac:dyDescent="0.25">
      <c r="A616" s="113"/>
      <c r="B616" s="58" t="s">
        <v>480</v>
      </c>
      <c r="C616" s="32">
        <v>0.16591720000000001</v>
      </c>
      <c r="D616" s="32">
        <v>0</v>
      </c>
      <c r="E616" s="32">
        <v>0</v>
      </c>
      <c r="F616" s="32">
        <v>0.16591720000000001</v>
      </c>
      <c r="G616" s="32">
        <v>0</v>
      </c>
      <c r="H616" s="32">
        <v>0</v>
      </c>
      <c r="I616" s="32">
        <v>0</v>
      </c>
      <c r="J616" s="32">
        <v>0</v>
      </c>
      <c r="K616" s="32">
        <v>0</v>
      </c>
      <c r="L616" s="32">
        <v>0</v>
      </c>
      <c r="M616" s="32">
        <v>-0.16591720000000001</v>
      </c>
      <c r="N616" s="32">
        <v>0</v>
      </c>
      <c r="O616" s="32">
        <v>0</v>
      </c>
      <c r="P616" s="32">
        <v>-0.16591720000000001</v>
      </c>
      <c r="Q616" s="32">
        <v>0</v>
      </c>
      <c r="R616" s="32">
        <v>0</v>
      </c>
      <c r="S616" s="32">
        <v>0</v>
      </c>
      <c r="T616" s="32">
        <v>0</v>
      </c>
      <c r="U616" s="32">
        <v>0</v>
      </c>
      <c r="V616" s="32">
        <v>0</v>
      </c>
      <c r="W616" s="57"/>
      <c r="X616" s="57"/>
      <c r="Y616" s="57"/>
      <c r="Z616" s="57"/>
      <c r="AA616" s="113">
        <v>0</v>
      </c>
      <c r="AB616" s="113">
        <v>0</v>
      </c>
      <c r="AC616" s="57">
        <v>0</v>
      </c>
      <c r="AD616" s="113">
        <v>0</v>
      </c>
      <c r="AE616" s="113">
        <v>0</v>
      </c>
      <c r="AF616" s="113">
        <v>0</v>
      </c>
      <c r="AG616" s="113">
        <v>0</v>
      </c>
      <c r="AH616" s="113">
        <v>0</v>
      </c>
      <c r="AI616" s="113">
        <v>0</v>
      </c>
      <c r="AJ616" s="113">
        <v>0</v>
      </c>
      <c r="AK616" s="57" t="s">
        <v>241</v>
      </c>
    </row>
    <row r="617" spans="1:37" s="29" customFormat="1" ht="31.5" x14ac:dyDescent="0.25">
      <c r="A617" s="113"/>
      <c r="B617" s="58" t="s">
        <v>481</v>
      </c>
      <c r="C617" s="32">
        <v>0.18865999999999999</v>
      </c>
      <c r="D617" s="32">
        <v>0</v>
      </c>
      <c r="E617" s="32">
        <v>0</v>
      </c>
      <c r="F617" s="32">
        <v>0.18865999999999999</v>
      </c>
      <c r="G617" s="32">
        <v>0</v>
      </c>
      <c r="H617" s="32">
        <v>0.18865999999999999</v>
      </c>
      <c r="I617" s="32">
        <v>0</v>
      </c>
      <c r="J617" s="32">
        <v>0</v>
      </c>
      <c r="K617" s="32">
        <v>0.18865999999999999</v>
      </c>
      <c r="L617" s="32">
        <v>0</v>
      </c>
      <c r="M617" s="32">
        <v>0</v>
      </c>
      <c r="N617" s="32">
        <v>0</v>
      </c>
      <c r="O617" s="32">
        <v>0</v>
      </c>
      <c r="P617" s="32">
        <v>0</v>
      </c>
      <c r="Q617" s="32">
        <v>0</v>
      </c>
      <c r="R617" s="32">
        <v>0</v>
      </c>
      <c r="S617" s="32">
        <v>0</v>
      </c>
      <c r="T617" s="32">
        <v>0</v>
      </c>
      <c r="U617" s="32">
        <v>0</v>
      </c>
      <c r="V617" s="32">
        <v>0</v>
      </c>
      <c r="W617" s="57"/>
      <c r="X617" s="57"/>
      <c r="Y617" s="57"/>
      <c r="Z617" s="57"/>
      <c r="AA617" s="113">
        <v>0</v>
      </c>
      <c r="AB617" s="113">
        <v>0</v>
      </c>
      <c r="AC617" s="57">
        <v>0</v>
      </c>
      <c r="AD617" s="113">
        <v>0</v>
      </c>
      <c r="AE617" s="113">
        <v>0</v>
      </c>
      <c r="AF617" s="113">
        <v>0</v>
      </c>
      <c r="AG617" s="113">
        <v>0</v>
      </c>
      <c r="AH617" s="113">
        <v>0</v>
      </c>
      <c r="AI617" s="113">
        <v>0</v>
      </c>
      <c r="AJ617" s="113">
        <v>0</v>
      </c>
      <c r="AK617" s="57" t="s">
        <v>241</v>
      </c>
    </row>
    <row r="618" spans="1:37" s="29" customFormat="1" x14ac:dyDescent="0.25">
      <c r="A618" s="113"/>
      <c r="B618" s="58" t="s">
        <v>482</v>
      </c>
      <c r="C618" s="32">
        <v>0.13500703</v>
      </c>
      <c r="D618" s="32">
        <v>0</v>
      </c>
      <c r="E618" s="32">
        <v>0</v>
      </c>
      <c r="F618" s="32">
        <v>0.13500703</v>
      </c>
      <c r="G618" s="32">
        <v>0</v>
      </c>
      <c r="H618" s="32">
        <v>0.13500703</v>
      </c>
      <c r="I618" s="32">
        <v>0</v>
      </c>
      <c r="J618" s="32">
        <v>0</v>
      </c>
      <c r="K618" s="32">
        <v>0.13500703</v>
      </c>
      <c r="L618" s="32">
        <v>0</v>
      </c>
      <c r="M618" s="32">
        <v>0</v>
      </c>
      <c r="N618" s="32">
        <v>0</v>
      </c>
      <c r="O618" s="32">
        <v>0</v>
      </c>
      <c r="P618" s="32">
        <v>0</v>
      </c>
      <c r="Q618" s="32">
        <v>0</v>
      </c>
      <c r="R618" s="32">
        <v>0</v>
      </c>
      <c r="S618" s="32">
        <v>0</v>
      </c>
      <c r="T618" s="32">
        <v>0</v>
      </c>
      <c r="U618" s="32">
        <v>0</v>
      </c>
      <c r="V618" s="32">
        <v>0</v>
      </c>
      <c r="W618" s="57"/>
      <c r="X618" s="57"/>
      <c r="Y618" s="57"/>
      <c r="Z618" s="57"/>
      <c r="AA618" s="113">
        <v>0</v>
      </c>
      <c r="AB618" s="113">
        <v>0</v>
      </c>
      <c r="AC618" s="57">
        <v>0</v>
      </c>
      <c r="AD618" s="113">
        <v>0</v>
      </c>
      <c r="AE618" s="113">
        <v>0</v>
      </c>
      <c r="AF618" s="113">
        <v>0</v>
      </c>
      <c r="AG618" s="113">
        <v>0</v>
      </c>
      <c r="AH618" s="113">
        <v>0</v>
      </c>
      <c r="AI618" s="113">
        <v>0</v>
      </c>
      <c r="AJ618" s="113">
        <v>0</v>
      </c>
      <c r="AK618" s="57" t="s">
        <v>241</v>
      </c>
    </row>
    <row r="619" spans="1:37" s="29" customFormat="1" ht="31.5" x14ac:dyDescent="0.25">
      <c r="A619" s="113"/>
      <c r="B619" s="58" t="s">
        <v>483</v>
      </c>
      <c r="C619" s="32">
        <v>0.19764994</v>
      </c>
      <c r="D619" s="32">
        <v>0</v>
      </c>
      <c r="E619" s="32">
        <v>0</v>
      </c>
      <c r="F619" s="32">
        <v>0.19764994</v>
      </c>
      <c r="G619" s="32">
        <v>0</v>
      </c>
      <c r="H619" s="32">
        <v>0.19764994</v>
      </c>
      <c r="I619" s="32">
        <v>0</v>
      </c>
      <c r="J619" s="32">
        <v>0</v>
      </c>
      <c r="K619" s="32">
        <v>0.19764994</v>
      </c>
      <c r="L619" s="32">
        <v>0</v>
      </c>
      <c r="M619" s="32">
        <v>0</v>
      </c>
      <c r="N619" s="32">
        <v>0</v>
      </c>
      <c r="O619" s="32">
        <v>0</v>
      </c>
      <c r="P619" s="32">
        <v>0</v>
      </c>
      <c r="Q619" s="32">
        <v>0</v>
      </c>
      <c r="R619" s="32">
        <v>0</v>
      </c>
      <c r="S619" s="32">
        <v>0</v>
      </c>
      <c r="T619" s="32">
        <v>0</v>
      </c>
      <c r="U619" s="32">
        <v>0</v>
      </c>
      <c r="V619" s="32">
        <v>0</v>
      </c>
      <c r="W619" s="57"/>
      <c r="X619" s="57"/>
      <c r="Y619" s="57"/>
      <c r="Z619" s="57"/>
      <c r="AA619" s="113">
        <v>0</v>
      </c>
      <c r="AB619" s="113">
        <v>0</v>
      </c>
      <c r="AC619" s="57">
        <v>0</v>
      </c>
      <c r="AD619" s="113">
        <v>0</v>
      </c>
      <c r="AE619" s="113">
        <v>0</v>
      </c>
      <c r="AF619" s="113">
        <v>0</v>
      </c>
      <c r="AG619" s="113">
        <v>0</v>
      </c>
      <c r="AH619" s="113">
        <v>0</v>
      </c>
      <c r="AI619" s="113">
        <v>0</v>
      </c>
      <c r="AJ619" s="113">
        <v>0</v>
      </c>
      <c r="AK619" s="57" t="s">
        <v>241</v>
      </c>
    </row>
    <row r="620" spans="1:37" s="29" customFormat="1" ht="31.5" x14ac:dyDescent="0.25">
      <c r="A620" s="113"/>
      <c r="B620" s="58" t="s">
        <v>291</v>
      </c>
      <c r="C620" s="32">
        <v>0.3</v>
      </c>
      <c r="D620" s="32">
        <v>0</v>
      </c>
      <c r="E620" s="32">
        <v>0</v>
      </c>
      <c r="F620" s="32">
        <v>0.3</v>
      </c>
      <c r="G620" s="32">
        <v>0</v>
      </c>
      <c r="H620" s="32">
        <v>0</v>
      </c>
      <c r="I620" s="32">
        <v>0</v>
      </c>
      <c r="J620" s="32">
        <v>0</v>
      </c>
      <c r="K620" s="32">
        <v>0</v>
      </c>
      <c r="L620" s="32">
        <v>0</v>
      </c>
      <c r="M620" s="32">
        <v>-0.3</v>
      </c>
      <c r="N620" s="32">
        <v>0</v>
      </c>
      <c r="O620" s="32">
        <v>0</v>
      </c>
      <c r="P620" s="32">
        <v>-0.3</v>
      </c>
      <c r="Q620" s="32">
        <v>0</v>
      </c>
      <c r="R620" s="32">
        <v>0</v>
      </c>
      <c r="S620" s="32">
        <v>0</v>
      </c>
      <c r="T620" s="32">
        <v>0</v>
      </c>
      <c r="U620" s="32">
        <v>0</v>
      </c>
      <c r="V620" s="32">
        <v>0</v>
      </c>
      <c r="W620" s="57"/>
      <c r="X620" s="57"/>
      <c r="Y620" s="57"/>
      <c r="Z620" s="57"/>
      <c r="AA620" s="113">
        <v>0</v>
      </c>
      <c r="AB620" s="113">
        <v>0</v>
      </c>
      <c r="AC620" s="57">
        <v>0</v>
      </c>
      <c r="AD620" s="113">
        <v>0</v>
      </c>
      <c r="AE620" s="113">
        <v>0</v>
      </c>
      <c r="AF620" s="113">
        <v>0</v>
      </c>
      <c r="AG620" s="113">
        <v>0</v>
      </c>
      <c r="AH620" s="113">
        <v>0</v>
      </c>
      <c r="AI620" s="113">
        <v>0</v>
      </c>
      <c r="AJ620" s="113">
        <v>0</v>
      </c>
      <c r="AK620" s="57" t="s">
        <v>241</v>
      </c>
    </row>
    <row r="621" spans="1:37" s="29" customFormat="1" ht="47.25" x14ac:dyDescent="0.25">
      <c r="A621" s="113"/>
      <c r="B621" s="58" t="s">
        <v>484</v>
      </c>
      <c r="C621" s="32">
        <v>0.29749999999999999</v>
      </c>
      <c r="D621" s="32">
        <v>0</v>
      </c>
      <c r="E621" s="32">
        <v>0</v>
      </c>
      <c r="F621" s="32">
        <v>0.29749999999999999</v>
      </c>
      <c r="G621" s="32">
        <v>0</v>
      </c>
      <c r="H621" s="32">
        <v>0</v>
      </c>
      <c r="I621" s="32">
        <v>0</v>
      </c>
      <c r="J621" s="32">
        <v>0</v>
      </c>
      <c r="K621" s="32">
        <v>0</v>
      </c>
      <c r="L621" s="32">
        <v>0</v>
      </c>
      <c r="M621" s="32">
        <v>-0.29749999999999999</v>
      </c>
      <c r="N621" s="32">
        <v>0</v>
      </c>
      <c r="O621" s="32">
        <v>0</v>
      </c>
      <c r="P621" s="32">
        <v>-0.29749999999999999</v>
      </c>
      <c r="Q621" s="32">
        <v>0</v>
      </c>
      <c r="R621" s="32">
        <v>0</v>
      </c>
      <c r="S621" s="32">
        <v>0</v>
      </c>
      <c r="T621" s="32">
        <v>0</v>
      </c>
      <c r="U621" s="32">
        <v>0</v>
      </c>
      <c r="V621" s="32">
        <v>0</v>
      </c>
      <c r="W621" s="57"/>
      <c r="X621" s="57"/>
      <c r="Y621" s="57"/>
      <c r="Z621" s="57"/>
      <c r="AA621" s="113">
        <v>0</v>
      </c>
      <c r="AB621" s="113">
        <v>0</v>
      </c>
      <c r="AC621" s="57">
        <v>0</v>
      </c>
      <c r="AD621" s="113">
        <v>0</v>
      </c>
      <c r="AE621" s="113">
        <v>0</v>
      </c>
      <c r="AF621" s="113">
        <v>0</v>
      </c>
      <c r="AG621" s="113">
        <v>0</v>
      </c>
      <c r="AH621" s="113">
        <v>0</v>
      </c>
      <c r="AI621" s="113">
        <v>0</v>
      </c>
      <c r="AJ621" s="113">
        <v>0</v>
      </c>
      <c r="AK621" s="57" t="s">
        <v>241</v>
      </c>
    </row>
    <row r="622" spans="1:37" s="29" customFormat="1" x14ac:dyDescent="0.25">
      <c r="A622" s="113"/>
      <c r="B622" s="58" t="s">
        <v>485</v>
      </c>
      <c r="C622" s="32">
        <v>1.048854</v>
      </c>
      <c r="D622" s="32">
        <v>0</v>
      </c>
      <c r="E622" s="32">
        <v>0</v>
      </c>
      <c r="F622" s="32">
        <v>1.048854</v>
      </c>
      <c r="G622" s="32">
        <v>0</v>
      </c>
      <c r="H622" s="32">
        <v>1.2148539999999999</v>
      </c>
      <c r="I622" s="32">
        <v>0</v>
      </c>
      <c r="J622" s="32">
        <v>0</v>
      </c>
      <c r="K622" s="32">
        <v>1.2148539999999999</v>
      </c>
      <c r="L622" s="32">
        <v>0</v>
      </c>
      <c r="M622" s="32">
        <v>0.16599999999999993</v>
      </c>
      <c r="N622" s="32">
        <v>0</v>
      </c>
      <c r="O622" s="32">
        <v>0</v>
      </c>
      <c r="P622" s="32">
        <v>0.16599999999999993</v>
      </c>
      <c r="Q622" s="32">
        <v>0</v>
      </c>
      <c r="R622" s="32">
        <v>0</v>
      </c>
      <c r="S622" s="32">
        <v>0</v>
      </c>
      <c r="T622" s="32">
        <v>0</v>
      </c>
      <c r="U622" s="32">
        <v>0</v>
      </c>
      <c r="V622" s="32">
        <v>0</v>
      </c>
      <c r="W622" s="57"/>
      <c r="X622" s="57"/>
      <c r="Y622" s="57"/>
      <c r="Z622" s="57"/>
      <c r="AA622" s="113">
        <v>0</v>
      </c>
      <c r="AB622" s="113">
        <v>0</v>
      </c>
      <c r="AC622" s="57">
        <v>0</v>
      </c>
      <c r="AD622" s="113">
        <v>0</v>
      </c>
      <c r="AE622" s="113">
        <v>0</v>
      </c>
      <c r="AF622" s="113">
        <v>0</v>
      </c>
      <c r="AG622" s="113">
        <v>0</v>
      </c>
      <c r="AH622" s="113">
        <v>0</v>
      </c>
      <c r="AI622" s="113">
        <v>0</v>
      </c>
      <c r="AJ622" s="113">
        <v>0</v>
      </c>
      <c r="AK622" s="57" t="s">
        <v>241</v>
      </c>
    </row>
    <row r="623" spans="1:37" s="29" customFormat="1" x14ac:dyDescent="0.25">
      <c r="A623" s="113"/>
      <c r="B623" s="58" t="s">
        <v>486</v>
      </c>
      <c r="C623" s="32">
        <v>6.3247999999999999E-2</v>
      </c>
      <c r="D623" s="32">
        <v>0</v>
      </c>
      <c r="E623" s="32">
        <v>0</v>
      </c>
      <c r="F623" s="32">
        <v>6.3247999999999999E-2</v>
      </c>
      <c r="G623" s="32">
        <v>0</v>
      </c>
      <c r="H623" s="32">
        <v>0</v>
      </c>
      <c r="I623" s="32">
        <v>0</v>
      </c>
      <c r="J623" s="32">
        <v>0</v>
      </c>
      <c r="K623" s="32">
        <v>0</v>
      </c>
      <c r="L623" s="32">
        <v>0</v>
      </c>
      <c r="M623" s="32">
        <v>-6.3247999999999999E-2</v>
      </c>
      <c r="N623" s="32">
        <v>0</v>
      </c>
      <c r="O623" s="32">
        <v>0</v>
      </c>
      <c r="P623" s="32">
        <v>-6.3247999999999999E-2</v>
      </c>
      <c r="Q623" s="32">
        <v>0</v>
      </c>
      <c r="R623" s="32">
        <v>0</v>
      </c>
      <c r="S623" s="32">
        <v>0</v>
      </c>
      <c r="T623" s="32">
        <v>0</v>
      </c>
      <c r="U623" s="32">
        <v>0</v>
      </c>
      <c r="V623" s="32">
        <v>0</v>
      </c>
      <c r="W623" s="57"/>
      <c r="X623" s="57"/>
      <c r="Y623" s="57"/>
      <c r="Z623" s="57"/>
      <c r="AA623" s="113">
        <v>0</v>
      </c>
      <c r="AB623" s="113">
        <v>0</v>
      </c>
      <c r="AC623" s="57">
        <v>0</v>
      </c>
      <c r="AD623" s="113">
        <v>0</v>
      </c>
      <c r="AE623" s="113">
        <v>0</v>
      </c>
      <c r="AF623" s="113">
        <v>0</v>
      </c>
      <c r="AG623" s="113">
        <v>0</v>
      </c>
      <c r="AH623" s="113">
        <v>0</v>
      </c>
      <c r="AI623" s="113">
        <v>0</v>
      </c>
      <c r="AJ623" s="113">
        <v>0</v>
      </c>
      <c r="AK623" s="57" t="s">
        <v>241</v>
      </c>
    </row>
    <row r="624" spans="1:37" s="29" customFormat="1" x14ac:dyDescent="0.25">
      <c r="A624" s="113"/>
      <c r="B624" s="58" t="s">
        <v>487</v>
      </c>
      <c r="C624" s="32">
        <v>0</v>
      </c>
      <c r="D624" s="32">
        <v>0</v>
      </c>
      <c r="E624" s="32">
        <v>0</v>
      </c>
      <c r="F624" s="32">
        <v>0</v>
      </c>
      <c r="G624" s="32">
        <v>0</v>
      </c>
      <c r="H624" s="32">
        <v>0</v>
      </c>
      <c r="I624" s="32">
        <v>0</v>
      </c>
      <c r="J624" s="32">
        <v>0</v>
      </c>
      <c r="K624" s="32">
        <v>0</v>
      </c>
      <c r="L624" s="32">
        <v>0</v>
      </c>
      <c r="M624" s="32">
        <v>0</v>
      </c>
      <c r="N624" s="32">
        <v>0</v>
      </c>
      <c r="O624" s="32">
        <v>0</v>
      </c>
      <c r="P624" s="32">
        <v>0</v>
      </c>
      <c r="Q624" s="32">
        <v>0</v>
      </c>
      <c r="R624" s="32">
        <v>0.14067797000000001</v>
      </c>
      <c r="S624" s="32">
        <v>0</v>
      </c>
      <c r="T624" s="32">
        <v>0</v>
      </c>
      <c r="U624" s="32">
        <v>0.14067797000000001</v>
      </c>
      <c r="V624" s="32">
        <v>0</v>
      </c>
      <c r="W624" s="57"/>
      <c r="X624" s="57"/>
      <c r="Y624" s="57"/>
      <c r="Z624" s="57"/>
      <c r="AA624" s="113">
        <v>0</v>
      </c>
      <c r="AB624" s="113">
        <v>0</v>
      </c>
      <c r="AC624" s="57">
        <v>0</v>
      </c>
      <c r="AD624" s="113">
        <v>0</v>
      </c>
      <c r="AE624" s="113">
        <v>0</v>
      </c>
      <c r="AF624" s="113">
        <v>0</v>
      </c>
      <c r="AG624" s="113">
        <v>0</v>
      </c>
      <c r="AH624" s="113">
        <v>0</v>
      </c>
      <c r="AI624" s="113">
        <v>0</v>
      </c>
      <c r="AJ624" s="113">
        <v>0</v>
      </c>
      <c r="AK624" s="57" t="s">
        <v>241</v>
      </c>
    </row>
    <row r="625" spans="1:37" s="29" customFormat="1" ht="31.5" x14ac:dyDescent="0.25">
      <c r="A625" s="113"/>
      <c r="B625" s="58" t="s">
        <v>488</v>
      </c>
      <c r="C625" s="32">
        <v>0</v>
      </c>
      <c r="D625" s="32">
        <v>0</v>
      </c>
      <c r="E625" s="32">
        <v>0</v>
      </c>
      <c r="F625" s="32">
        <v>0</v>
      </c>
      <c r="G625" s="32">
        <v>0</v>
      </c>
      <c r="H625" s="32">
        <v>0</v>
      </c>
      <c r="I625" s="32">
        <v>0</v>
      </c>
      <c r="J625" s="32">
        <v>0</v>
      </c>
      <c r="K625" s="32">
        <v>0</v>
      </c>
      <c r="L625" s="32">
        <v>0</v>
      </c>
      <c r="M625" s="32">
        <v>0</v>
      </c>
      <c r="N625" s="32">
        <v>0</v>
      </c>
      <c r="O625" s="32">
        <v>0</v>
      </c>
      <c r="P625" s="32">
        <v>0</v>
      </c>
      <c r="Q625" s="32">
        <v>0</v>
      </c>
      <c r="R625" s="32">
        <v>0.17796609999999999</v>
      </c>
      <c r="S625" s="32">
        <v>0</v>
      </c>
      <c r="T625" s="32">
        <v>0</v>
      </c>
      <c r="U625" s="32">
        <v>0.17796609999999999</v>
      </c>
      <c r="V625" s="32">
        <v>0</v>
      </c>
      <c r="W625" s="57"/>
      <c r="X625" s="57"/>
      <c r="Y625" s="57"/>
      <c r="Z625" s="57"/>
      <c r="AA625" s="113">
        <v>0</v>
      </c>
      <c r="AB625" s="113">
        <v>0</v>
      </c>
      <c r="AC625" s="57">
        <v>0</v>
      </c>
      <c r="AD625" s="113">
        <v>0</v>
      </c>
      <c r="AE625" s="113">
        <v>0</v>
      </c>
      <c r="AF625" s="113">
        <v>0</v>
      </c>
      <c r="AG625" s="113">
        <v>0</v>
      </c>
      <c r="AH625" s="113">
        <v>0</v>
      </c>
      <c r="AI625" s="113">
        <v>0</v>
      </c>
      <c r="AJ625" s="113">
        <v>0</v>
      </c>
      <c r="AK625" s="57" t="s">
        <v>241</v>
      </c>
    </row>
    <row r="626" spans="1:37" s="29" customFormat="1" ht="31.5" x14ac:dyDescent="0.25">
      <c r="A626" s="113">
        <v>424</v>
      </c>
      <c r="B626" s="37" t="s">
        <v>120</v>
      </c>
      <c r="C626" s="32">
        <f t="shared" ref="C626:V626" si="29">SUM(C627:C630)</f>
        <v>1.4085985999999999</v>
      </c>
      <c r="D626" s="32">
        <f t="shared" si="29"/>
        <v>0</v>
      </c>
      <c r="E626" s="32">
        <f t="shared" si="29"/>
        <v>0</v>
      </c>
      <c r="F626" s="32">
        <f t="shared" si="29"/>
        <v>1.4085985999999999</v>
      </c>
      <c r="G626" s="32">
        <f t="shared" si="29"/>
        <v>0</v>
      </c>
      <c r="H626" s="32">
        <f t="shared" si="29"/>
        <v>5.3089999999999998E-2</v>
      </c>
      <c r="I626" s="32">
        <f t="shared" si="29"/>
        <v>0</v>
      </c>
      <c r="J626" s="32">
        <f t="shared" si="29"/>
        <v>0</v>
      </c>
      <c r="K626" s="32">
        <f t="shared" si="29"/>
        <v>5.3089999999999998E-2</v>
      </c>
      <c r="L626" s="32">
        <f t="shared" si="29"/>
        <v>0</v>
      </c>
      <c r="M626" s="32">
        <f t="shared" si="29"/>
        <v>-1.3555085999999998</v>
      </c>
      <c r="N626" s="32">
        <f t="shared" si="29"/>
        <v>0</v>
      </c>
      <c r="O626" s="32">
        <f t="shared" si="29"/>
        <v>0</v>
      </c>
      <c r="P626" s="32">
        <f t="shared" si="29"/>
        <v>-1.3555085999999998</v>
      </c>
      <c r="Q626" s="32">
        <f t="shared" si="29"/>
        <v>0</v>
      </c>
      <c r="R626" s="32">
        <f t="shared" si="29"/>
        <v>0</v>
      </c>
      <c r="S626" s="32">
        <f t="shared" si="29"/>
        <v>0</v>
      </c>
      <c r="T626" s="32">
        <f t="shared" si="29"/>
        <v>0</v>
      </c>
      <c r="U626" s="32">
        <f t="shared" si="29"/>
        <v>0</v>
      </c>
      <c r="V626" s="32">
        <f t="shared" si="29"/>
        <v>0</v>
      </c>
      <c r="W626" s="57"/>
      <c r="X626" s="57"/>
      <c r="Y626" s="57"/>
      <c r="Z626" s="57"/>
      <c r="AA626" s="113">
        <v>0</v>
      </c>
      <c r="AB626" s="113">
        <v>0</v>
      </c>
      <c r="AC626" s="57">
        <v>0</v>
      </c>
      <c r="AD626" s="113">
        <v>0</v>
      </c>
      <c r="AE626" s="113">
        <v>0</v>
      </c>
      <c r="AF626" s="113">
        <v>0</v>
      </c>
      <c r="AG626" s="113">
        <v>0</v>
      </c>
      <c r="AH626" s="113">
        <v>0</v>
      </c>
      <c r="AI626" s="113">
        <v>0</v>
      </c>
      <c r="AJ626" s="113">
        <v>0</v>
      </c>
      <c r="AK626" s="57">
        <v>0</v>
      </c>
    </row>
    <row r="627" spans="1:37" s="29" customFormat="1" x14ac:dyDescent="0.25">
      <c r="A627" s="113"/>
      <c r="B627" s="58" t="s">
        <v>384</v>
      </c>
      <c r="C627" s="32">
        <v>1.2314499999999999</v>
      </c>
      <c r="D627" s="32">
        <v>0</v>
      </c>
      <c r="E627" s="32">
        <v>0</v>
      </c>
      <c r="F627" s="32">
        <v>1.2314499999999999</v>
      </c>
      <c r="G627" s="32">
        <v>0</v>
      </c>
      <c r="H627" s="32">
        <v>0</v>
      </c>
      <c r="I627" s="32">
        <v>0</v>
      </c>
      <c r="J627" s="32">
        <v>0</v>
      </c>
      <c r="K627" s="32">
        <v>0</v>
      </c>
      <c r="L627" s="32">
        <v>0</v>
      </c>
      <c r="M627" s="32">
        <v>-1.2314499999999999</v>
      </c>
      <c r="N627" s="32">
        <v>0</v>
      </c>
      <c r="O627" s="32">
        <v>0</v>
      </c>
      <c r="P627" s="32">
        <v>-1.2314499999999999</v>
      </c>
      <c r="Q627" s="32">
        <v>0</v>
      </c>
      <c r="R627" s="32">
        <v>0</v>
      </c>
      <c r="S627" s="32">
        <v>0</v>
      </c>
      <c r="T627" s="32">
        <v>0</v>
      </c>
      <c r="U627" s="32">
        <v>0</v>
      </c>
      <c r="V627" s="32">
        <v>0</v>
      </c>
      <c r="W627" s="57"/>
      <c r="X627" s="57"/>
      <c r="Y627" s="57"/>
      <c r="Z627" s="57"/>
      <c r="AA627" s="113">
        <v>0</v>
      </c>
      <c r="AB627" s="113">
        <v>0</v>
      </c>
      <c r="AC627" s="57">
        <v>0</v>
      </c>
      <c r="AD627" s="113">
        <v>0</v>
      </c>
      <c r="AE627" s="113">
        <v>0</v>
      </c>
      <c r="AF627" s="113">
        <v>0</v>
      </c>
      <c r="AG627" s="113">
        <v>0</v>
      </c>
      <c r="AH627" s="113">
        <v>0</v>
      </c>
      <c r="AI627" s="113">
        <v>0</v>
      </c>
      <c r="AJ627" s="113">
        <v>0</v>
      </c>
      <c r="AK627" s="57" t="s">
        <v>388</v>
      </c>
    </row>
    <row r="628" spans="1:37" s="29" customFormat="1" ht="31.5" x14ac:dyDescent="0.25">
      <c r="A628" s="113"/>
      <c r="B628" s="58" t="s">
        <v>385</v>
      </c>
      <c r="C628" s="32">
        <v>5.3089999999999998E-2</v>
      </c>
      <c r="D628" s="32">
        <v>0</v>
      </c>
      <c r="E628" s="32">
        <v>0</v>
      </c>
      <c r="F628" s="32">
        <v>5.3089999999999998E-2</v>
      </c>
      <c r="G628" s="32">
        <v>0</v>
      </c>
      <c r="H628" s="32">
        <v>5.3089999999999998E-2</v>
      </c>
      <c r="I628" s="32">
        <v>0</v>
      </c>
      <c r="J628" s="32">
        <v>0</v>
      </c>
      <c r="K628" s="32">
        <v>5.3089999999999998E-2</v>
      </c>
      <c r="L628" s="32">
        <v>0</v>
      </c>
      <c r="M628" s="32">
        <v>0</v>
      </c>
      <c r="N628" s="32">
        <v>0</v>
      </c>
      <c r="O628" s="32">
        <v>0</v>
      </c>
      <c r="P628" s="32">
        <v>0</v>
      </c>
      <c r="Q628" s="32">
        <v>0</v>
      </c>
      <c r="R628" s="32">
        <v>0</v>
      </c>
      <c r="S628" s="32">
        <v>0</v>
      </c>
      <c r="T628" s="32">
        <v>0</v>
      </c>
      <c r="U628" s="32">
        <v>0</v>
      </c>
      <c r="V628" s="32">
        <v>0</v>
      </c>
      <c r="W628" s="57"/>
      <c r="X628" s="57"/>
      <c r="Y628" s="57"/>
      <c r="Z628" s="57"/>
      <c r="AA628" s="113">
        <v>0</v>
      </c>
      <c r="AB628" s="113">
        <v>0</v>
      </c>
      <c r="AC628" s="57">
        <v>0</v>
      </c>
      <c r="AD628" s="113">
        <v>0</v>
      </c>
      <c r="AE628" s="113">
        <v>0</v>
      </c>
      <c r="AF628" s="113">
        <v>0</v>
      </c>
      <c r="AG628" s="113">
        <v>0</v>
      </c>
      <c r="AH628" s="113">
        <v>0</v>
      </c>
      <c r="AI628" s="113">
        <v>0</v>
      </c>
      <c r="AJ628" s="113">
        <v>0</v>
      </c>
      <c r="AK628" s="57" t="s">
        <v>388</v>
      </c>
    </row>
    <row r="629" spans="1:37" s="29" customFormat="1" ht="63" x14ac:dyDescent="0.25">
      <c r="A629" s="113"/>
      <c r="B629" s="58" t="s">
        <v>386</v>
      </c>
      <c r="C629" s="32">
        <v>7.0109000000000005E-2</v>
      </c>
      <c r="D629" s="32">
        <v>0</v>
      </c>
      <c r="E629" s="32">
        <v>0</v>
      </c>
      <c r="F629" s="32">
        <v>7.0109000000000005E-2</v>
      </c>
      <c r="G629" s="32">
        <v>0</v>
      </c>
      <c r="H629" s="32">
        <v>0</v>
      </c>
      <c r="I629" s="32">
        <v>0</v>
      </c>
      <c r="J629" s="32">
        <v>0</v>
      </c>
      <c r="K629" s="32">
        <v>0</v>
      </c>
      <c r="L629" s="32">
        <v>0</v>
      </c>
      <c r="M629" s="32">
        <v>-7.0109000000000005E-2</v>
      </c>
      <c r="N629" s="32">
        <v>0</v>
      </c>
      <c r="O629" s="32">
        <v>0</v>
      </c>
      <c r="P629" s="32">
        <v>-7.0109000000000005E-2</v>
      </c>
      <c r="Q629" s="32">
        <v>0</v>
      </c>
      <c r="R629" s="32">
        <v>0</v>
      </c>
      <c r="S629" s="32">
        <v>0</v>
      </c>
      <c r="T629" s="32">
        <v>0</v>
      </c>
      <c r="U629" s="32">
        <v>0</v>
      </c>
      <c r="V629" s="32">
        <v>0</v>
      </c>
      <c r="W629" s="57"/>
      <c r="X629" s="57"/>
      <c r="Y629" s="57"/>
      <c r="Z629" s="57"/>
      <c r="AA629" s="113">
        <v>0</v>
      </c>
      <c r="AB629" s="113">
        <v>0</v>
      </c>
      <c r="AC629" s="57">
        <v>0</v>
      </c>
      <c r="AD629" s="113">
        <v>0</v>
      </c>
      <c r="AE629" s="113">
        <v>0</v>
      </c>
      <c r="AF629" s="113">
        <v>0</v>
      </c>
      <c r="AG629" s="113">
        <v>0</v>
      </c>
      <c r="AH629" s="113">
        <v>0</v>
      </c>
      <c r="AI629" s="113">
        <v>0</v>
      </c>
      <c r="AJ629" s="113">
        <v>0</v>
      </c>
      <c r="AK629" s="57" t="s">
        <v>388</v>
      </c>
    </row>
    <row r="630" spans="1:37" s="29" customFormat="1" x14ac:dyDescent="0.25">
      <c r="A630" s="113"/>
      <c r="B630" s="58" t="s">
        <v>387</v>
      </c>
      <c r="C630" s="32">
        <v>5.39496E-2</v>
      </c>
      <c r="D630" s="32">
        <v>0</v>
      </c>
      <c r="E630" s="32">
        <v>0</v>
      </c>
      <c r="F630" s="32">
        <v>5.39496E-2</v>
      </c>
      <c r="G630" s="32">
        <v>0</v>
      </c>
      <c r="H630" s="32">
        <v>0</v>
      </c>
      <c r="I630" s="32">
        <v>0</v>
      </c>
      <c r="J630" s="32">
        <v>0</v>
      </c>
      <c r="K630" s="32">
        <v>0</v>
      </c>
      <c r="L630" s="32">
        <v>0</v>
      </c>
      <c r="M630" s="32">
        <v>-5.39496E-2</v>
      </c>
      <c r="N630" s="32">
        <v>0</v>
      </c>
      <c r="O630" s="32">
        <v>0</v>
      </c>
      <c r="P630" s="32">
        <v>-5.39496E-2</v>
      </c>
      <c r="Q630" s="32">
        <v>0</v>
      </c>
      <c r="R630" s="32">
        <v>0</v>
      </c>
      <c r="S630" s="32">
        <v>0</v>
      </c>
      <c r="T630" s="32">
        <v>0</v>
      </c>
      <c r="U630" s="32">
        <v>0</v>
      </c>
      <c r="V630" s="32">
        <v>0</v>
      </c>
      <c r="W630" s="57"/>
      <c r="X630" s="57"/>
      <c r="Y630" s="57"/>
      <c r="Z630" s="57"/>
      <c r="AA630" s="113">
        <v>0</v>
      </c>
      <c r="AB630" s="113">
        <v>0</v>
      </c>
      <c r="AC630" s="57">
        <v>0</v>
      </c>
      <c r="AD630" s="113">
        <v>0</v>
      </c>
      <c r="AE630" s="113">
        <v>0</v>
      </c>
      <c r="AF630" s="113">
        <v>0</v>
      </c>
      <c r="AG630" s="113">
        <v>0</v>
      </c>
      <c r="AH630" s="113">
        <v>0</v>
      </c>
      <c r="AI630" s="113">
        <v>0</v>
      </c>
      <c r="AJ630" s="113">
        <v>0</v>
      </c>
      <c r="AK630" s="57" t="s">
        <v>388</v>
      </c>
    </row>
    <row r="631" spans="1:37" s="29" customFormat="1" ht="31.5" x14ac:dyDescent="0.25">
      <c r="A631" s="113">
        <v>425</v>
      </c>
      <c r="B631" s="37" t="s">
        <v>121</v>
      </c>
      <c r="C631" s="32">
        <f t="shared" ref="C631:V631" si="30">SUM(C632:C649)</f>
        <v>11.343000000000004</v>
      </c>
      <c r="D631" s="32">
        <f t="shared" si="30"/>
        <v>0</v>
      </c>
      <c r="E631" s="32">
        <f t="shared" si="30"/>
        <v>0</v>
      </c>
      <c r="F631" s="32">
        <f t="shared" si="30"/>
        <v>11.343000000000004</v>
      </c>
      <c r="G631" s="32">
        <f t="shared" si="30"/>
        <v>0</v>
      </c>
      <c r="H631" s="32">
        <f t="shared" si="30"/>
        <v>11.321730872600002</v>
      </c>
      <c r="I631" s="32">
        <f t="shared" si="30"/>
        <v>0</v>
      </c>
      <c r="J631" s="32">
        <f t="shared" si="30"/>
        <v>0</v>
      </c>
      <c r="K631" s="32">
        <f t="shared" si="30"/>
        <v>11.321730872600002</v>
      </c>
      <c r="L631" s="32">
        <f t="shared" si="30"/>
        <v>0</v>
      </c>
      <c r="M631" s="32">
        <f t="shared" si="30"/>
        <v>-2.1269127400003751E-2</v>
      </c>
      <c r="N631" s="32">
        <f t="shared" si="30"/>
        <v>0</v>
      </c>
      <c r="O631" s="32">
        <f t="shared" si="30"/>
        <v>0</v>
      </c>
      <c r="P631" s="32">
        <f t="shared" si="30"/>
        <v>-2.1269127400003751E-2</v>
      </c>
      <c r="Q631" s="32">
        <f t="shared" si="30"/>
        <v>0</v>
      </c>
      <c r="R631" s="32">
        <f t="shared" si="30"/>
        <v>15.657006690000001</v>
      </c>
      <c r="S631" s="32">
        <f t="shared" si="30"/>
        <v>0</v>
      </c>
      <c r="T631" s="32">
        <f t="shared" si="30"/>
        <v>0</v>
      </c>
      <c r="U631" s="32">
        <f t="shared" si="30"/>
        <v>15.657006690000001</v>
      </c>
      <c r="V631" s="32">
        <f t="shared" si="30"/>
        <v>0</v>
      </c>
      <c r="W631" s="57"/>
      <c r="X631" s="57"/>
      <c r="Y631" s="57"/>
      <c r="Z631" s="57"/>
      <c r="AA631" s="113">
        <v>0</v>
      </c>
      <c r="AB631" s="113">
        <v>0</v>
      </c>
      <c r="AC631" s="57">
        <v>0</v>
      </c>
      <c r="AD631" s="113">
        <v>0</v>
      </c>
      <c r="AE631" s="113">
        <v>0</v>
      </c>
      <c r="AF631" s="113">
        <v>0</v>
      </c>
      <c r="AG631" s="113">
        <v>0</v>
      </c>
      <c r="AH631" s="113">
        <v>0</v>
      </c>
      <c r="AI631" s="113">
        <v>0</v>
      </c>
      <c r="AJ631" s="113">
        <v>0</v>
      </c>
      <c r="AK631" s="57">
        <v>0</v>
      </c>
    </row>
    <row r="632" spans="1:37" s="29" customFormat="1" x14ac:dyDescent="0.25">
      <c r="A632" s="113"/>
      <c r="B632" s="58" t="s">
        <v>114</v>
      </c>
      <c r="C632" s="32">
        <v>0</v>
      </c>
      <c r="D632" s="32">
        <v>0</v>
      </c>
      <c r="E632" s="32">
        <v>0</v>
      </c>
      <c r="F632" s="32">
        <v>0</v>
      </c>
      <c r="G632" s="32">
        <v>0</v>
      </c>
      <c r="H632" s="32">
        <v>4.6879</v>
      </c>
      <c r="I632" s="32">
        <v>0</v>
      </c>
      <c r="J632" s="32">
        <v>0</v>
      </c>
      <c r="K632" s="32">
        <v>4.6879</v>
      </c>
      <c r="L632" s="32">
        <v>0</v>
      </c>
      <c r="M632" s="32">
        <v>4.6879</v>
      </c>
      <c r="N632" s="32">
        <v>0</v>
      </c>
      <c r="O632" s="32">
        <v>0</v>
      </c>
      <c r="P632" s="32">
        <v>4.6879</v>
      </c>
      <c r="Q632" s="32">
        <v>0</v>
      </c>
      <c r="R632" s="32">
        <v>3.9727966100000001</v>
      </c>
      <c r="S632" s="32">
        <v>0</v>
      </c>
      <c r="T632" s="32">
        <v>0</v>
      </c>
      <c r="U632" s="32">
        <v>3.9727966100000001</v>
      </c>
      <c r="V632" s="32">
        <v>0</v>
      </c>
      <c r="W632" s="57"/>
      <c r="X632" s="57"/>
      <c r="Y632" s="57"/>
      <c r="Z632" s="57"/>
      <c r="AA632" s="113">
        <v>0</v>
      </c>
      <c r="AB632" s="113">
        <v>0</v>
      </c>
      <c r="AC632" s="57">
        <v>0</v>
      </c>
      <c r="AD632" s="113">
        <v>0</v>
      </c>
      <c r="AE632" s="113">
        <v>0</v>
      </c>
      <c r="AF632" s="113">
        <v>0</v>
      </c>
      <c r="AG632" s="113">
        <v>0</v>
      </c>
      <c r="AH632" s="113">
        <v>0</v>
      </c>
      <c r="AI632" s="113">
        <v>0</v>
      </c>
      <c r="AJ632" s="113">
        <v>0</v>
      </c>
      <c r="AK632" s="57" t="s">
        <v>243</v>
      </c>
    </row>
    <row r="633" spans="1:37" s="29" customFormat="1" ht="31.5" x14ac:dyDescent="0.25">
      <c r="A633" s="113"/>
      <c r="B633" s="58" t="s">
        <v>244</v>
      </c>
      <c r="C633" s="32">
        <v>0.71995103999999999</v>
      </c>
      <c r="D633" s="32">
        <v>0</v>
      </c>
      <c r="E633" s="32">
        <v>0</v>
      </c>
      <c r="F633" s="32">
        <v>0.71995103999999999</v>
      </c>
      <c r="G633" s="32">
        <v>0</v>
      </c>
      <c r="H633" s="32">
        <v>0</v>
      </c>
      <c r="I633" s="32">
        <v>0</v>
      </c>
      <c r="J633" s="32">
        <v>0</v>
      </c>
      <c r="K633" s="32">
        <v>0</v>
      </c>
      <c r="L633" s="32">
        <v>0</v>
      </c>
      <c r="M633" s="32">
        <v>-0.71995103999999999</v>
      </c>
      <c r="N633" s="32">
        <v>0</v>
      </c>
      <c r="O633" s="32">
        <v>0</v>
      </c>
      <c r="P633" s="32">
        <v>-0.71995103999999999</v>
      </c>
      <c r="Q633" s="32">
        <v>0</v>
      </c>
      <c r="R633" s="32">
        <v>0</v>
      </c>
      <c r="S633" s="32">
        <v>0</v>
      </c>
      <c r="T633" s="32">
        <v>0</v>
      </c>
      <c r="U633" s="32">
        <v>0</v>
      </c>
      <c r="V633" s="32">
        <v>0</v>
      </c>
      <c r="W633" s="57"/>
      <c r="X633" s="57"/>
      <c r="Y633" s="57"/>
      <c r="Z633" s="57"/>
      <c r="AA633" s="113">
        <v>0</v>
      </c>
      <c r="AB633" s="113">
        <v>0</v>
      </c>
      <c r="AC633" s="57">
        <v>0</v>
      </c>
      <c r="AD633" s="113">
        <v>0</v>
      </c>
      <c r="AE633" s="113">
        <v>0</v>
      </c>
      <c r="AF633" s="113">
        <v>0</v>
      </c>
      <c r="AG633" s="113">
        <v>0</v>
      </c>
      <c r="AH633" s="113">
        <v>0</v>
      </c>
      <c r="AI633" s="113">
        <v>0</v>
      </c>
      <c r="AJ633" s="113">
        <v>0</v>
      </c>
      <c r="AK633" s="57" t="s">
        <v>243</v>
      </c>
    </row>
    <row r="634" spans="1:37" s="29" customFormat="1" ht="31.5" x14ac:dyDescent="0.25">
      <c r="A634" s="113"/>
      <c r="B634" s="58" t="s">
        <v>245</v>
      </c>
      <c r="C634" s="32">
        <v>7.4861095800000035</v>
      </c>
      <c r="D634" s="32">
        <v>0</v>
      </c>
      <c r="E634" s="32">
        <v>0</v>
      </c>
      <c r="F634" s="32">
        <v>7.4861095800000035</v>
      </c>
      <c r="G634" s="32">
        <v>0</v>
      </c>
      <c r="H634" s="32">
        <v>0</v>
      </c>
      <c r="I634" s="32">
        <v>0</v>
      </c>
      <c r="J634" s="32">
        <v>0</v>
      </c>
      <c r="K634" s="32">
        <v>0</v>
      </c>
      <c r="L634" s="32">
        <v>0</v>
      </c>
      <c r="M634" s="32">
        <v>-7.4861095800000035</v>
      </c>
      <c r="N634" s="32">
        <v>0</v>
      </c>
      <c r="O634" s="32">
        <v>0</v>
      </c>
      <c r="P634" s="32">
        <v>-7.4861095800000035</v>
      </c>
      <c r="Q634" s="32">
        <v>0</v>
      </c>
      <c r="R634" s="32">
        <v>0</v>
      </c>
      <c r="S634" s="32">
        <v>0</v>
      </c>
      <c r="T634" s="32">
        <v>0</v>
      </c>
      <c r="U634" s="32">
        <v>0</v>
      </c>
      <c r="V634" s="32">
        <v>0</v>
      </c>
      <c r="W634" s="57"/>
      <c r="X634" s="57"/>
      <c r="Y634" s="57"/>
      <c r="Z634" s="57"/>
      <c r="AA634" s="113">
        <v>0</v>
      </c>
      <c r="AB634" s="113">
        <v>0</v>
      </c>
      <c r="AC634" s="57">
        <v>0</v>
      </c>
      <c r="AD634" s="113">
        <v>0</v>
      </c>
      <c r="AE634" s="113">
        <v>0</v>
      </c>
      <c r="AF634" s="113">
        <v>0</v>
      </c>
      <c r="AG634" s="113">
        <v>0</v>
      </c>
      <c r="AH634" s="113">
        <v>0</v>
      </c>
      <c r="AI634" s="113">
        <v>0</v>
      </c>
      <c r="AJ634" s="113">
        <v>0</v>
      </c>
      <c r="AK634" s="57" t="s">
        <v>243</v>
      </c>
    </row>
    <row r="635" spans="1:37" s="29" customFormat="1" ht="31.5" x14ac:dyDescent="0.25">
      <c r="A635" s="113"/>
      <c r="B635" s="58" t="s">
        <v>246</v>
      </c>
      <c r="C635" s="32">
        <v>3.0239493800000004</v>
      </c>
      <c r="D635" s="32">
        <v>0</v>
      </c>
      <c r="E635" s="32">
        <v>0</v>
      </c>
      <c r="F635" s="32">
        <v>3.0239493800000004</v>
      </c>
      <c r="G635" s="32">
        <v>0</v>
      </c>
      <c r="H635" s="32">
        <v>2.7282611800000001</v>
      </c>
      <c r="I635" s="32">
        <v>0</v>
      </c>
      <c r="J635" s="32">
        <v>0</v>
      </c>
      <c r="K635" s="32">
        <v>2.7282611800000001</v>
      </c>
      <c r="L635" s="32">
        <v>0</v>
      </c>
      <c r="M635" s="32">
        <v>-0.29568820000000029</v>
      </c>
      <c r="N635" s="32">
        <v>0</v>
      </c>
      <c r="O635" s="32">
        <v>0</v>
      </c>
      <c r="P635" s="32">
        <v>-0.29568820000000029</v>
      </c>
      <c r="Q635" s="32">
        <v>0</v>
      </c>
      <c r="R635" s="32">
        <v>0</v>
      </c>
      <c r="S635" s="32">
        <v>0</v>
      </c>
      <c r="T635" s="32">
        <v>0</v>
      </c>
      <c r="U635" s="32">
        <v>0</v>
      </c>
      <c r="V635" s="32">
        <v>0</v>
      </c>
      <c r="W635" s="57"/>
      <c r="X635" s="57"/>
      <c r="Y635" s="57"/>
      <c r="Z635" s="57"/>
      <c r="AA635" s="113">
        <v>0</v>
      </c>
      <c r="AB635" s="113">
        <v>0</v>
      </c>
      <c r="AC635" s="57">
        <v>0</v>
      </c>
      <c r="AD635" s="113">
        <v>0</v>
      </c>
      <c r="AE635" s="113">
        <v>0</v>
      </c>
      <c r="AF635" s="113">
        <v>0</v>
      </c>
      <c r="AG635" s="113">
        <v>0</v>
      </c>
      <c r="AH635" s="113">
        <v>0</v>
      </c>
      <c r="AI635" s="113">
        <v>0</v>
      </c>
      <c r="AJ635" s="113">
        <v>0</v>
      </c>
      <c r="AK635" s="57" t="s">
        <v>243</v>
      </c>
    </row>
    <row r="636" spans="1:37" s="29" customFormat="1" x14ac:dyDescent="0.25">
      <c r="A636" s="113"/>
      <c r="B636" s="58" t="s">
        <v>247</v>
      </c>
      <c r="C636" s="32">
        <v>0.11298999999999999</v>
      </c>
      <c r="D636" s="32">
        <v>0</v>
      </c>
      <c r="E636" s="32">
        <v>0</v>
      </c>
      <c r="F636" s="32">
        <v>0.11298999999999999</v>
      </c>
      <c r="G636" s="32">
        <v>0</v>
      </c>
      <c r="H636" s="32">
        <v>0.11298999999999999</v>
      </c>
      <c r="I636" s="32">
        <v>0</v>
      </c>
      <c r="J636" s="32">
        <v>0</v>
      </c>
      <c r="K636" s="32">
        <v>0.11298999999999999</v>
      </c>
      <c r="L636" s="32">
        <v>0</v>
      </c>
      <c r="M636" s="32">
        <v>0</v>
      </c>
      <c r="N636" s="32">
        <v>0</v>
      </c>
      <c r="O636" s="32">
        <v>0</v>
      </c>
      <c r="P636" s="32">
        <v>0</v>
      </c>
      <c r="Q636" s="32">
        <v>0</v>
      </c>
      <c r="R636" s="32">
        <v>0</v>
      </c>
      <c r="S636" s="32">
        <v>0</v>
      </c>
      <c r="T636" s="32">
        <v>0</v>
      </c>
      <c r="U636" s="32">
        <v>0</v>
      </c>
      <c r="V636" s="32">
        <v>0</v>
      </c>
      <c r="W636" s="57"/>
      <c r="X636" s="57"/>
      <c r="Y636" s="57"/>
      <c r="Z636" s="57"/>
      <c r="AA636" s="113">
        <v>0</v>
      </c>
      <c r="AB636" s="113">
        <v>0</v>
      </c>
      <c r="AC636" s="57">
        <v>0</v>
      </c>
      <c r="AD636" s="113">
        <v>0</v>
      </c>
      <c r="AE636" s="113">
        <v>0</v>
      </c>
      <c r="AF636" s="113">
        <v>0</v>
      </c>
      <c r="AG636" s="113">
        <v>0</v>
      </c>
      <c r="AH636" s="113">
        <v>0</v>
      </c>
      <c r="AI636" s="113">
        <v>0</v>
      </c>
      <c r="AJ636" s="113">
        <v>0</v>
      </c>
      <c r="AK636" s="57" t="s">
        <v>243</v>
      </c>
    </row>
    <row r="637" spans="1:37" s="29" customFormat="1" x14ac:dyDescent="0.25">
      <c r="A637" s="113"/>
      <c r="B637" s="58" t="s">
        <v>248</v>
      </c>
      <c r="C637" s="32">
        <v>0</v>
      </c>
      <c r="D637" s="32">
        <v>0</v>
      </c>
      <c r="E637" s="32">
        <v>0</v>
      </c>
      <c r="F637" s="32">
        <v>0</v>
      </c>
      <c r="G637" s="32">
        <v>0</v>
      </c>
      <c r="H637" s="32">
        <v>0.18679999999999999</v>
      </c>
      <c r="I637" s="32">
        <v>0</v>
      </c>
      <c r="J637" s="32">
        <v>0</v>
      </c>
      <c r="K637" s="32">
        <v>0.18679999999999999</v>
      </c>
      <c r="L637" s="32">
        <v>0</v>
      </c>
      <c r="M637" s="32">
        <v>0.18679999999999999</v>
      </c>
      <c r="N637" s="32">
        <v>0</v>
      </c>
      <c r="O637" s="32">
        <v>0</v>
      </c>
      <c r="P637" s="32">
        <v>0.18679999999999999</v>
      </c>
      <c r="Q637" s="32">
        <v>0</v>
      </c>
      <c r="R637" s="32">
        <v>0.15830507999999999</v>
      </c>
      <c r="S637" s="32">
        <v>0</v>
      </c>
      <c r="T637" s="32">
        <v>0</v>
      </c>
      <c r="U637" s="32">
        <v>0.15830507999999999</v>
      </c>
      <c r="V637" s="32">
        <v>0</v>
      </c>
      <c r="W637" s="57"/>
      <c r="X637" s="57"/>
      <c r="Y637" s="57"/>
      <c r="Z637" s="57"/>
      <c r="AA637" s="113">
        <v>0</v>
      </c>
      <c r="AB637" s="113">
        <v>0</v>
      </c>
      <c r="AC637" s="57">
        <v>0</v>
      </c>
      <c r="AD637" s="113">
        <v>0</v>
      </c>
      <c r="AE637" s="113">
        <v>0</v>
      </c>
      <c r="AF637" s="113">
        <v>0</v>
      </c>
      <c r="AG637" s="113">
        <v>0</v>
      </c>
      <c r="AH637" s="113">
        <v>0</v>
      </c>
      <c r="AI637" s="113">
        <v>0</v>
      </c>
      <c r="AJ637" s="113">
        <v>0</v>
      </c>
      <c r="AK637" s="57" t="s">
        <v>243</v>
      </c>
    </row>
    <row r="638" spans="1:37" s="29" customFormat="1" ht="31.5" x14ac:dyDescent="0.25">
      <c r="A638" s="113"/>
      <c r="B638" s="58" t="s">
        <v>249</v>
      </c>
      <c r="C638" s="32">
        <v>0</v>
      </c>
      <c r="D638" s="32">
        <v>0</v>
      </c>
      <c r="E638" s="32">
        <v>0</v>
      </c>
      <c r="F638" s="32">
        <v>0</v>
      </c>
      <c r="G638" s="32">
        <v>0</v>
      </c>
      <c r="H638" s="32">
        <v>0.35</v>
      </c>
      <c r="I638" s="32">
        <v>0</v>
      </c>
      <c r="J638" s="32">
        <v>0</v>
      </c>
      <c r="K638" s="32">
        <v>0.35</v>
      </c>
      <c r="L638" s="32">
        <v>0</v>
      </c>
      <c r="M638" s="32">
        <v>0.35</v>
      </c>
      <c r="N638" s="32">
        <v>0</v>
      </c>
      <c r="O638" s="32">
        <v>0</v>
      </c>
      <c r="P638" s="32">
        <v>0.35</v>
      </c>
      <c r="Q638" s="32">
        <v>0</v>
      </c>
      <c r="R638" s="32">
        <v>0.29661017000000001</v>
      </c>
      <c r="S638" s="32">
        <v>0</v>
      </c>
      <c r="T638" s="32">
        <v>0</v>
      </c>
      <c r="U638" s="32">
        <v>0.29661017000000001</v>
      </c>
      <c r="V638" s="32">
        <v>0</v>
      </c>
      <c r="W638" s="57"/>
      <c r="X638" s="57"/>
      <c r="Y638" s="57"/>
      <c r="Z638" s="57"/>
      <c r="AA638" s="113">
        <v>0</v>
      </c>
      <c r="AB638" s="113">
        <v>0</v>
      </c>
      <c r="AC638" s="57">
        <v>0</v>
      </c>
      <c r="AD638" s="113">
        <v>0</v>
      </c>
      <c r="AE638" s="113">
        <v>0</v>
      </c>
      <c r="AF638" s="113">
        <v>0</v>
      </c>
      <c r="AG638" s="113">
        <v>0</v>
      </c>
      <c r="AH638" s="113">
        <v>0</v>
      </c>
      <c r="AI638" s="113">
        <v>0</v>
      </c>
      <c r="AJ638" s="113">
        <v>0</v>
      </c>
      <c r="AK638" s="57" t="s">
        <v>243</v>
      </c>
    </row>
    <row r="639" spans="1:37" s="29" customFormat="1" ht="31.5" x14ac:dyDescent="0.25">
      <c r="A639" s="113"/>
      <c r="B639" s="58" t="s">
        <v>250</v>
      </c>
      <c r="C639" s="32">
        <v>0</v>
      </c>
      <c r="D639" s="32">
        <v>0</v>
      </c>
      <c r="E639" s="32">
        <v>0</v>
      </c>
      <c r="F639" s="32">
        <v>0</v>
      </c>
      <c r="G639" s="32">
        <v>0</v>
      </c>
      <c r="H639" s="32">
        <v>0.88319999999999999</v>
      </c>
      <c r="I639" s="32">
        <v>0</v>
      </c>
      <c r="J639" s="32">
        <v>0</v>
      </c>
      <c r="K639" s="32">
        <v>0.88319999999999999</v>
      </c>
      <c r="L639" s="32">
        <v>0</v>
      </c>
      <c r="M639" s="32">
        <v>0.88319999999999999</v>
      </c>
      <c r="N639" s="32">
        <v>0</v>
      </c>
      <c r="O639" s="32">
        <v>0</v>
      </c>
      <c r="P639" s="32">
        <v>0.88319999999999999</v>
      </c>
      <c r="Q639" s="32">
        <v>0</v>
      </c>
      <c r="R639" s="32">
        <v>0.74847558000000003</v>
      </c>
      <c r="S639" s="32">
        <v>0</v>
      </c>
      <c r="T639" s="32">
        <v>0</v>
      </c>
      <c r="U639" s="32">
        <v>0.74847558000000003</v>
      </c>
      <c r="V639" s="32">
        <v>0</v>
      </c>
      <c r="W639" s="57"/>
      <c r="X639" s="57"/>
      <c r="Y639" s="57"/>
      <c r="Z639" s="57"/>
      <c r="AA639" s="113">
        <v>0</v>
      </c>
      <c r="AB639" s="113">
        <v>0</v>
      </c>
      <c r="AC639" s="57">
        <v>0</v>
      </c>
      <c r="AD639" s="113">
        <v>0</v>
      </c>
      <c r="AE639" s="113">
        <v>0</v>
      </c>
      <c r="AF639" s="113">
        <v>0</v>
      </c>
      <c r="AG639" s="113">
        <v>0</v>
      </c>
      <c r="AH639" s="113">
        <v>0</v>
      </c>
      <c r="AI639" s="113">
        <v>0</v>
      </c>
      <c r="AJ639" s="113">
        <v>0</v>
      </c>
      <c r="AK639" s="57" t="s">
        <v>243</v>
      </c>
    </row>
    <row r="640" spans="1:37" s="29" customFormat="1" x14ac:dyDescent="0.25">
      <c r="A640" s="113"/>
      <c r="B640" s="58" t="s">
        <v>251</v>
      </c>
      <c r="C640" s="32">
        <v>0</v>
      </c>
      <c r="D640" s="32">
        <v>0</v>
      </c>
      <c r="E640" s="32">
        <v>0</v>
      </c>
      <c r="F640" s="32">
        <v>0</v>
      </c>
      <c r="G640" s="32">
        <v>0</v>
      </c>
      <c r="H640" s="32">
        <v>0</v>
      </c>
      <c r="I640" s="32">
        <v>0</v>
      </c>
      <c r="J640" s="32">
        <v>0</v>
      </c>
      <c r="K640" s="32">
        <v>0</v>
      </c>
      <c r="L640" s="32">
        <v>0</v>
      </c>
      <c r="M640" s="32">
        <v>0</v>
      </c>
      <c r="N640" s="32">
        <v>0</v>
      </c>
      <c r="O640" s="32">
        <v>0</v>
      </c>
      <c r="P640" s="32">
        <v>0</v>
      </c>
      <c r="Q640" s="32">
        <v>0</v>
      </c>
      <c r="R640" s="32">
        <v>4.1440678000000002</v>
      </c>
      <c r="S640" s="32">
        <v>0</v>
      </c>
      <c r="T640" s="32">
        <v>0</v>
      </c>
      <c r="U640" s="32">
        <v>4.1440678000000002</v>
      </c>
      <c r="V640" s="32">
        <v>0</v>
      </c>
      <c r="W640" s="57"/>
      <c r="X640" s="57"/>
      <c r="Y640" s="57"/>
      <c r="Z640" s="57"/>
      <c r="AA640" s="113">
        <v>0</v>
      </c>
      <c r="AB640" s="113">
        <v>0</v>
      </c>
      <c r="AC640" s="57">
        <v>0</v>
      </c>
      <c r="AD640" s="113">
        <v>0</v>
      </c>
      <c r="AE640" s="113">
        <v>0</v>
      </c>
      <c r="AF640" s="113">
        <v>0</v>
      </c>
      <c r="AG640" s="113">
        <v>0</v>
      </c>
      <c r="AH640" s="113">
        <v>0</v>
      </c>
      <c r="AI640" s="113">
        <v>0</v>
      </c>
      <c r="AJ640" s="113">
        <v>0</v>
      </c>
      <c r="AK640" s="57" t="s">
        <v>243</v>
      </c>
    </row>
    <row r="641" spans="1:37" s="29" customFormat="1" x14ac:dyDescent="0.25">
      <c r="A641" s="113"/>
      <c r="B641" s="58" t="s">
        <v>252</v>
      </c>
      <c r="C641" s="32">
        <v>0</v>
      </c>
      <c r="D641" s="32">
        <v>0</v>
      </c>
      <c r="E641" s="32">
        <v>0</v>
      </c>
      <c r="F641" s="32">
        <v>0</v>
      </c>
      <c r="G641" s="32">
        <v>0</v>
      </c>
      <c r="H641" s="32">
        <v>0</v>
      </c>
      <c r="I641" s="32">
        <v>0</v>
      </c>
      <c r="J641" s="32">
        <v>0</v>
      </c>
      <c r="K641" s="32">
        <v>0</v>
      </c>
      <c r="L641" s="32">
        <v>0</v>
      </c>
      <c r="M641" s="32">
        <v>0</v>
      </c>
      <c r="N641" s="32">
        <v>0</v>
      </c>
      <c r="O641" s="32">
        <v>0</v>
      </c>
      <c r="P641" s="32">
        <v>0</v>
      </c>
      <c r="Q641" s="32">
        <v>0</v>
      </c>
      <c r="R641" s="32">
        <v>0.36200326999999999</v>
      </c>
      <c r="S641" s="32">
        <v>0</v>
      </c>
      <c r="T641" s="32">
        <v>0</v>
      </c>
      <c r="U641" s="32">
        <v>0.36200326999999999</v>
      </c>
      <c r="V641" s="32">
        <v>0</v>
      </c>
      <c r="W641" s="57"/>
      <c r="X641" s="57"/>
      <c r="Y641" s="57"/>
      <c r="Z641" s="57"/>
      <c r="AA641" s="113">
        <v>0</v>
      </c>
      <c r="AB641" s="113">
        <v>0</v>
      </c>
      <c r="AC641" s="57">
        <v>0</v>
      </c>
      <c r="AD641" s="113">
        <v>0</v>
      </c>
      <c r="AE641" s="113">
        <v>0</v>
      </c>
      <c r="AF641" s="113">
        <v>0</v>
      </c>
      <c r="AG641" s="113">
        <v>0</v>
      </c>
      <c r="AH641" s="113">
        <v>0</v>
      </c>
      <c r="AI641" s="113">
        <v>0</v>
      </c>
      <c r="AJ641" s="113">
        <v>0</v>
      </c>
      <c r="AK641" s="57" t="s">
        <v>243</v>
      </c>
    </row>
    <row r="642" spans="1:37" s="29" customFormat="1" x14ac:dyDescent="0.25">
      <c r="A642" s="113"/>
      <c r="B642" s="58" t="s">
        <v>254</v>
      </c>
      <c r="C642" s="32">
        <v>0</v>
      </c>
      <c r="D642" s="32">
        <v>0</v>
      </c>
      <c r="E642" s="32">
        <v>0</v>
      </c>
      <c r="F642" s="32">
        <v>0</v>
      </c>
      <c r="G642" s="32">
        <v>0</v>
      </c>
      <c r="H642" s="32">
        <v>0.42716386000000001</v>
      </c>
      <c r="I642" s="32">
        <v>0</v>
      </c>
      <c r="J642" s="32">
        <v>0</v>
      </c>
      <c r="K642" s="32">
        <v>0.42716386000000001</v>
      </c>
      <c r="L642" s="32">
        <v>0</v>
      </c>
      <c r="M642" s="32">
        <v>0.42716386000000001</v>
      </c>
      <c r="N642" s="32">
        <v>0</v>
      </c>
      <c r="O642" s="32">
        <v>0</v>
      </c>
      <c r="P642" s="32">
        <v>0.42716386000000001</v>
      </c>
      <c r="Q642" s="32">
        <v>0</v>
      </c>
      <c r="R642" s="32">
        <v>0.04</v>
      </c>
      <c r="S642" s="32">
        <v>0</v>
      </c>
      <c r="T642" s="32">
        <v>0</v>
      </c>
      <c r="U642" s="32">
        <v>0.04</v>
      </c>
      <c r="V642" s="32">
        <v>0</v>
      </c>
      <c r="W642" s="57"/>
      <c r="X642" s="57"/>
      <c r="Y642" s="57"/>
      <c r="Z642" s="57"/>
      <c r="AA642" s="113">
        <v>0</v>
      </c>
      <c r="AB642" s="113">
        <v>0</v>
      </c>
      <c r="AC642" s="57">
        <v>0</v>
      </c>
      <c r="AD642" s="113">
        <v>0</v>
      </c>
      <c r="AE642" s="113">
        <v>0</v>
      </c>
      <c r="AF642" s="113">
        <v>0</v>
      </c>
      <c r="AG642" s="113">
        <v>0</v>
      </c>
      <c r="AH642" s="113">
        <v>0</v>
      </c>
      <c r="AI642" s="113">
        <v>0</v>
      </c>
      <c r="AJ642" s="113">
        <v>0</v>
      </c>
      <c r="AK642" s="57" t="s">
        <v>243</v>
      </c>
    </row>
    <row r="643" spans="1:37" s="29" customFormat="1" x14ac:dyDescent="0.25">
      <c r="A643" s="113"/>
      <c r="B643" s="58" t="s">
        <v>255</v>
      </c>
      <c r="C643" s="32">
        <v>0</v>
      </c>
      <c r="D643" s="32">
        <v>0</v>
      </c>
      <c r="E643" s="32">
        <v>0</v>
      </c>
      <c r="F643" s="32">
        <v>0</v>
      </c>
      <c r="G643" s="32">
        <v>0</v>
      </c>
      <c r="H643" s="32">
        <v>0</v>
      </c>
      <c r="I643" s="32">
        <v>0</v>
      </c>
      <c r="J643" s="32">
        <v>0</v>
      </c>
      <c r="K643" s="32">
        <v>0</v>
      </c>
      <c r="L643" s="32">
        <v>0</v>
      </c>
      <c r="M643" s="32">
        <v>0</v>
      </c>
      <c r="N643" s="32">
        <v>0</v>
      </c>
      <c r="O643" s="32">
        <v>0</v>
      </c>
      <c r="P643" s="32">
        <v>0</v>
      </c>
      <c r="Q643" s="32">
        <v>0</v>
      </c>
      <c r="R643" s="32">
        <v>1.7509999999999999</v>
      </c>
      <c r="S643" s="32">
        <v>0</v>
      </c>
      <c r="T643" s="32">
        <v>0</v>
      </c>
      <c r="U643" s="32">
        <v>1.7509999999999999</v>
      </c>
      <c r="V643" s="32">
        <v>0</v>
      </c>
      <c r="W643" s="57"/>
      <c r="X643" s="57"/>
      <c r="Y643" s="57"/>
      <c r="Z643" s="57"/>
      <c r="AA643" s="113">
        <v>0</v>
      </c>
      <c r="AB643" s="113">
        <v>0</v>
      </c>
      <c r="AC643" s="57">
        <v>0</v>
      </c>
      <c r="AD643" s="113">
        <v>0</v>
      </c>
      <c r="AE643" s="113">
        <v>0</v>
      </c>
      <c r="AF643" s="113">
        <v>0</v>
      </c>
      <c r="AG643" s="113">
        <v>0</v>
      </c>
      <c r="AH643" s="113">
        <v>0</v>
      </c>
      <c r="AI643" s="113">
        <v>0</v>
      </c>
      <c r="AJ643" s="113">
        <v>0</v>
      </c>
      <c r="AK643" s="57" t="s">
        <v>243</v>
      </c>
    </row>
    <row r="644" spans="1:37" s="29" customFormat="1" x14ac:dyDescent="0.25">
      <c r="A644" s="113"/>
      <c r="B644" s="58" t="s">
        <v>256</v>
      </c>
      <c r="C644" s="32">
        <v>0</v>
      </c>
      <c r="D644" s="32">
        <v>0</v>
      </c>
      <c r="E644" s="32">
        <v>0</v>
      </c>
      <c r="F644" s="32">
        <v>0</v>
      </c>
      <c r="G644" s="32">
        <v>0</v>
      </c>
      <c r="H644" s="32">
        <v>0.34609599419999998</v>
      </c>
      <c r="I644" s="32">
        <v>0</v>
      </c>
      <c r="J644" s="32">
        <v>0</v>
      </c>
      <c r="K644" s="32">
        <v>0.34609599419999998</v>
      </c>
      <c r="L644" s="32">
        <v>0</v>
      </c>
      <c r="M644" s="32">
        <v>0.34609599419999998</v>
      </c>
      <c r="N644" s="32">
        <v>0</v>
      </c>
      <c r="O644" s="32">
        <v>0</v>
      </c>
      <c r="P644" s="32">
        <v>0.34609599419999998</v>
      </c>
      <c r="Q644" s="32">
        <v>0</v>
      </c>
      <c r="R644" s="32">
        <v>0.29330169</v>
      </c>
      <c r="S644" s="32">
        <v>0</v>
      </c>
      <c r="T644" s="32">
        <v>0</v>
      </c>
      <c r="U644" s="32">
        <v>0.29330169</v>
      </c>
      <c r="V644" s="32">
        <v>0</v>
      </c>
      <c r="W644" s="57"/>
      <c r="X644" s="57"/>
      <c r="Y644" s="57"/>
      <c r="Z644" s="57"/>
      <c r="AA644" s="113">
        <v>0</v>
      </c>
      <c r="AB644" s="113">
        <v>0</v>
      </c>
      <c r="AC644" s="57">
        <v>0</v>
      </c>
      <c r="AD644" s="113">
        <v>0</v>
      </c>
      <c r="AE644" s="113">
        <v>0</v>
      </c>
      <c r="AF644" s="113">
        <v>0</v>
      </c>
      <c r="AG644" s="113">
        <v>0</v>
      </c>
      <c r="AH644" s="113">
        <v>0</v>
      </c>
      <c r="AI644" s="113">
        <v>0</v>
      </c>
      <c r="AJ644" s="113">
        <v>0</v>
      </c>
      <c r="AK644" s="57" t="s">
        <v>243</v>
      </c>
    </row>
    <row r="645" spans="1:37" s="29" customFormat="1" ht="31.5" x14ac:dyDescent="0.25">
      <c r="A645" s="113"/>
      <c r="B645" s="58" t="s">
        <v>257</v>
      </c>
      <c r="C645" s="32">
        <v>0</v>
      </c>
      <c r="D645" s="32">
        <v>0</v>
      </c>
      <c r="E645" s="32">
        <v>0</v>
      </c>
      <c r="F645" s="32">
        <v>0</v>
      </c>
      <c r="G645" s="32">
        <v>0</v>
      </c>
      <c r="H645" s="32">
        <v>0.51359785000000002</v>
      </c>
      <c r="I645" s="32">
        <v>0</v>
      </c>
      <c r="J645" s="32">
        <v>0</v>
      </c>
      <c r="K645" s="32">
        <v>0.51359785000000002</v>
      </c>
      <c r="L645" s="32">
        <v>0</v>
      </c>
      <c r="M645" s="32">
        <v>0.51359785000000002</v>
      </c>
      <c r="N645" s="32">
        <v>0</v>
      </c>
      <c r="O645" s="32">
        <v>0</v>
      </c>
      <c r="P645" s="32">
        <v>0.51359785000000002</v>
      </c>
      <c r="Q645" s="32">
        <v>0</v>
      </c>
      <c r="R645" s="32">
        <v>0.51847531000000002</v>
      </c>
      <c r="S645" s="32">
        <v>0</v>
      </c>
      <c r="T645" s="32">
        <v>0</v>
      </c>
      <c r="U645" s="32">
        <v>0.51847531000000002</v>
      </c>
      <c r="V645" s="32">
        <v>0</v>
      </c>
      <c r="W645" s="57"/>
      <c r="X645" s="57"/>
      <c r="Y645" s="57"/>
      <c r="Z645" s="57"/>
      <c r="AA645" s="113">
        <v>0</v>
      </c>
      <c r="AB645" s="113">
        <v>0</v>
      </c>
      <c r="AC645" s="57">
        <v>0</v>
      </c>
      <c r="AD645" s="113">
        <v>0</v>
      </c>
      <c r="AE645" s="113">
        <v>0</v>
      </c>
      <c r="AF645" s="113">
        <v>0</v>
      </c>
      <c r="AG645" s="113">
        <v>0</v>
      </c>
      <c r="AH645" s="113">
        <v>0</v>
      </c>
      <c r="AI645" s="113">
        <v>0</v>
      </c>
      <c r="AJ645" s="113">
        <v>0</v>
      </c>
      <c r="AK645" s="57" t="s">
        <v>243</v>
      </c>
    </row>
    <row r="646" spans="1:37" s="29" customFormat="1" x14ac:dyDescent="0.25">
      <c r="A646" s="113"/>
      <c r="B646" s="58" t="s">
        <v>258</v>
      </c>
      <c r="C646" s="32">
        <v>0</v>
      </c>
      <c r="D646" s="32">
        <v>0</v>
      </c>
      <c r="E646" s="32">
        <v>0</v>
      </c>
      <c r="F646" s="32">
        <v>0</v>
      </c>
      <c r="G646" s="32">
        <v>0</v>
      </c>
      <c r="H646" s="32">
        <v>0</v>
      </c>
      <c r="I646" s="32">
        <v>0</v>
      </c>
      <c r="J646" s="32">
        <v>0</v>
      </c>
      <c r="K646" s="32">
        <v>0</v>
      </c>
      <c r="L646" s="32">
        <v>0</v>
      </c>
      <c r="M646" s="32">
        <v>0</v>
      </c>
      <c r="N646" s="32">
        <v>0</v>
      </c>
      <c r="O646" s="32">
        <v>0</v>
      </c>
      <c r="P646" s="32">
        <v>0</v>
      </c>
      <c r="Q646" s="32">
        <v>0</v>
      </c>
      <c r="R646" s="32">
        <v>2.4518678</v>
      </c>
      <c r="S646" s="32">
        <v>0</v>
      </c>
      <c r="T646" s="32">
        <v>0</v>
      </c>
      <c r="U646" s="32">
        <v>2.4518678</v>
      </c>
      <c r="V646" s="32">
        <v>0</v>
      </c>
      <c r="W646" s="57"/>
      <c r="X646" s="57"/>
      <c r="Y646" s="57"/>
      <c r="Z646" s="57"/>
      <c r="AA646" s="113">
        <v>0</v>
      </c>
      <c r="AB646" s="113">
        <v>0</v>
      </c>
      <c r="AC646" s="57">
        <v>0</v>
      </c>
      <c r="AD646" s="113">
        <v>0</v>
      </c>
      <c r="AE646" s="113">
        <v>0</v>
      </c>
      <c r="AF646" s="113">
        <v>0</v>
      </c>
      <c r="AG646" s="113">
        <v>0</v>
      </c>
      <c r="AH646" s="113">
        <v>0</v>
      </c>
      <c r="AI646" s="113">
        <v>0</v>
      </c>
      <c r="AJ646" s="113">
        <v>0</v>
      </c>
      <c r="AK646" s="57" t="s">
        <v>243</v>
      </c>
    </row>
    <row r="647" spans="1:37" s="29" customFormat="1" x14ac:dyDescent="0.25">
      <c r="A647" s="113"/>
      <c r="B647" s="58" t="s">
        <v>259</v>
      </c>
      <c r="C647" s="32">
        <v>0</v>
      </c>
      <c r="D647" s="32">
        <v>0</v>
      </c>
      <c r="E647" s="32">
        <v>0</v>
      </c>
      <c r="F647" s="32">
        <v>0</v>
      </c>
      <c r="G647" s="32">
        <v>0</v>
      </c>
      <c r="H647" s="32">
        <v>0.34609599419999998</v>
      </c>
      <c r="I647" s="32">
        <v>0</v>
      </c>
      <c r="J647" s="32">
        <v>0</v>
      </c>
      <c r="K647" s="32">
        <v>0.34609599419999998</v>
      </c>
      <c r="L647" s="32">
        <v>0</v>
      </c>
      <c r="M647" s="32">
        <v>0.34609599419999998</v>
      </c>
      <c r="N647" s="32">
        <v>0</v>
      </c>
      <c r="O647" s="32">
        <v>0</v>
      </c>
      <c r="P647" s="32">
        <v>0.34609599419999998</v>
      </c>
      <c r="Q647" s="32">
        <v>0</v>
      </c>
      <c r="R647" s="32">
        <v>0.29330169</v>
      </c>
      <c r="S647" s="32">
        <v>0</v>
      </c>
      <c r="T647" s="32">
        <v>0</v>
      </c>
      <c r="U647" s="32">
        <v>0.29330169</v>
      </c>
      <c r="V647" s="32">
        <v>0</v>
      </c>
      <c r="W647" s="57"/>
      <c r="X647" s="57"/>
      <c r="Y647" s="57"/>
      <c r="Z647" s="57"/>
      <c r="AA647" s="113">
        <v>0</v>
      </c>
      <c r="AB647" s="113">
        <v>0</v>
      </c>
      <c r="AC647" s="57">
        <v>0</v>
      </c>
      <c r="AD647" s="113">
        <v>0</v>
      </c>
      <c r="AE647" s="113">
        <v>0</v>
      </c>
      <c r="AF647" s="113">
        <v>0</v>
      </c>
      <c r="AG647" s="113">
        <v>0</v>
      </c>
      <c r="AH647" s="113">
        <v>0</v>
      </c>
      <c r="AI647" s="113">
        <v>0</v>
      </c>
      <c r="AJ647" s="113">
        <v>0</v>
      </c>
      <c r="AK647" s="57" t="s">
        <v>243</v>
      </c>
    </row>
    <row r="648" spans="1:37" s="29" customFormat="1" x14ac:dyDescent="0.25">
      <c r="A648" s="113"/>
      <c r="B648" s="58" t="s">
        <v>260</v>
      </c>
      <c r="C648" s="32">
        <v>0</v>
      </c>
      <c r="D648" s="32">
        <v>0</v>
      </c>
      <c r="E648" s="32">
        <v>0</v>
      </c>
      <c r="F648" s="32">
        <v>0</v>
      </c>
      <c r="G648" s="32">
        <v>0</v>
      </c>
      <c r="H648" s="32">
        <v>0.34609599419999998</v>
      </c>
      <c r="I648" s="32">
        <v>0</v>
      </c>
      <c r="J648" s="32">
        <v>0</v>
      </c>
      <c r="K648" s="32">
        <v>0.34609599419999998</v>
      </c>
      <c r="L648" s="32">
        <v>0</v>
      </c>
      <c r="M648" s="32">
        <v>0.34609599419999998</v>
      </c>
      <c r="N648" s="32">
        <v>0</v>
      </c>
      <c r="O648" s="32">
        <v>0</v>
      </c>
      <c r="P648" s="32">
        <v>0.34609599419999998</v>
      </c>
      <c r="Q648" s="32">
        <v>0</v>
      </c>
      <c r="R648" s="32">
        <v>0.29330169</v>
      </c>
      <c r="S648" s="32">
        <v>0</v>
      </c>
      <c r="T648" s="32">
        <v>0</v>
      </c>
      <c r="U648" s="32">
        <v>0.29330169</v>
      </c>
      <c r="V648" s="32">
        <v>0</v>
      </c>
      <c r="W648" s="57"/>
      <c r="X648" s="57"/>
      <c r="Y648" s="57"/>
      <c r="Z648" s="57"/>
      <c r="AA648" s="113">
        <v>0</v>
      </c>
      <c r="AB648" s="113">
        <v>0</v>
      </c>
      <c r="AC648" s="57">
        <v>0</v>
      </c>
      <c r="AD648" s="113">
        <v>0</v>
      </c>
      <c r="AE648" s="113">
        <v>0</v>
      </c>
      <c r="AF648" s="113">
        <v>0</v>
      </c>
      <c r="AG648" s="113">
        <v>0</v>
      </c>
      <c r="AH648" s="113">
        <v>0</v>
      </c>
      <c r="AI648" s="113">
        <v>0</v>
      </c>
      <c r="AJ648" s="113">
        <v>0</v>
      </c>
      <c r="AK648" s="57" t="s">
        <v>243</v>
      </c>
    </row>
    <row r="649" spans="1:37" s="29" customFormat="1" ht="31.5" x14ac:dyDescent="0.25">
      <c r="A649" s="113"/>
      <c r="B649" s="58" t="s">
        <v>263</v>
      </c>
      <c r="C649" s="32">
        <v>0</v>
      </c>
      <c r="D649" s="32">
        <v>0</v>
      </c>
      <c r="E649" s="32">
        <v>0</v>
      </c>
      <c r="F649" s="32">
        <v>0</v>
      </c>
      <c r="G649" s="32">
        <v>0</v>
      </c>
      <c r="H649" s="32">
        <v>0.39352999999999999</v>
      </c>
      <c r="I649" s="32">
        <v>0</v>
      </c>
      <c r="J649" s="32">
        <v>0</v>
      </c>
      <c r="K649" s="32">
        <v>0.39352999999999999</v>
      </c>
      <c r="L649" s="32">
        <v>0</v>
      </c>
      <c r="M649" s="32">
        <v>0.39352999999999999</v>
      </c>
      <c r="N649" s="32">
        <v>0</v>
      </c>
      <c r="O649" s="32">
        <v>0</v>
      </c>
      <c r="P649" s="32">
        <v>0.39352999999999999</v>
      </c>
      <c r="Q649" s="32">
        <v>0</v>
      </c>
      <c r="R649" s="32">
        <v>0.33350000000000002</v>
      </c>
      <c r="S649" s="32">
        <v>0</v>
      </c>
      <c r="T649" s="32">
        <v>0</v>
      </c>
      <c r="U649" s="32">
        <v>0.33350000000000002</v>
      </c>
      <c r="V649" s="32">
        <v>0</v>
      </c>
      <c r="W649" s="57"/>
      <c r="X649" s="57"/>
      <c r="Y649" s="57"/>
      <c r="Z649" s="57"/>
      <c r="AA649" s="113">
        <v>0</v>
      </c>
      <c r="AB649" s="113">
        <v>0</v>
      </c>
      <c r="AC649" s="57">
        <v>0</v>
      </c>
      <c r="AD649" s="113">
        <v>0</v>
      </c>
      <c r="AE649" s="113">
        <v>0</v>
      </c>
      <c r="AF649" s="113">
        <v>0</v>
      </c>
      <c r="AG649" s="113">
        <v>0</v>
      </c>
      <c r="AH649" s="113">
        <v>0</v>
      </c>
      <c r="AI649" s="113">
        <v>0</v>
      </c>
      <c r="AJ649" s="113">
        <v>0</v>
      </c>
      <c r="AK649" s="57" t="s">
        <v>243</v>
      </c>
    </row>
    <row r="650" spans="1:37" s="29" customFormat="1" x14ac:dyDescent="0.25">
      <c r="A650" s="113">
        <v>426</v>
      </c>
      <c r="B650" s="58" t="s">
        <v>1488</v>
      </c>
      <c r="C650" s="32">
        <f>SUM(C651:C825)</f>
        <v>0</v>
      </c>
      <c r="D650" s="32">
        <f t="shared" ref="D650:V650" si="31">SUM(D651:D825)</f>
        <v>0</v>
      </c>
      <c r="E650" s="32">
        <f t="shared" si="31"/>
        <v>0</v>
      </c>
      <c r="F650" s="32">
        <f t="shared" si="31"/>
        <v>0</v>
      </c>
      <c r="G650" s="32">
        <f t="shared" si="31"/>
        <v>0</v>
      </c>
      <c r="H650" s="32">
        <f t="shared" si="31"/>
        <v>22.733016869999997</v>
      </c>
      <c r="I650" s="32">
        <f t="shared" si="31"/>
        <v>0</v>
      </c>
      <c r="J650" s="32">
        <f t="shared" si="31"/>
        <v>0</v>
      </c>
      <c r="K650" s="32">
        <f t="shared" si="31"/>
        <v>22.733016869999997</v>
      </c>
      <c r="L650" s="32">
        <f t="shared" si="31"/>
        <v>0</v>
      </c>
      <c r="M650" s="32">
        <f t="shared" si="31"/>
        <v>22.733016869999997</v>
      </c>
      <c r="N650" s="32">
        <f t="shared" si="31"/>
        <v>0</v>
      </c>
      <c r="O650" s="32">
        <f t="shared" si="31"/>
        <v>0</v>
      </c>
      <c r="P650" s="32">
        <f t="shared" si="31"/>
        <v>22.733016869999997</v>
      </c>
      <c r="Q650" s="32">
        <f t="shared" si="31"/>
        <v>0</v>
      </c>
      <c r="R650" s="32">
        <f t="shared" si="31"/>
        <v>52.957541819999996</v>
      </c>
      <c r="S650" s="32">
        <f t="shared" si="31"/>
        <v>0</v>
      </c>
      <c r="T650" s="32">
        <f t="shared" si="31"/>
        <v>0</v>
      </c>
      <c r="U650" s="32">
        <f t="shared" si="31"/>
        <v>52.957541819999996</v>
      </c>
      <c r="V650" s="32">
        <f t="shared" si="31"/>
        <v>0</v>
      </c>
      <c r="W650" s="57"/>
      <c r="X650" s="57"/>
      <c r="Y650" s="57"/>
      <c r="Z650" s="57"/>
      <c r="AA650" s="113">
        <v>0</v>
      </c>
      <c r="AB650" s="113">
        <v>0</v>
      </c>
      <c r="AC650" s="57">
        <v>0</v>
      </c>
      <c r="AD650" s="113">
        <v>0</v>
      </c>
      <c r="AE650" s="113">
        <v>0</v>
      </c>
      <c r="AF650" s="113">
        <v>0</v>
      </c>
      <c r="AG650" s="113">
        <v>0</v>
      </c>
      <c r="AH650" s="113">
        <v>0</v>
      </c>
      <c r="AI650" s="113">
        <v>0</v>
      </c>
      <c r="AJ650" s="113">
        <v>0</v>
      </c>
      <c r="AK650" s="57">
        <v>0</v>
      </c>
    </row>
    <row r="651" spans="1:37" s="29" customFormat="1" ht="31.5" x14ac:dyDescent="0.25">
      <c r="A651" s="113"/>
      <c r="B651" s="58" t="s">
        <v>938</v>
      </c>
      <c r="C651" s="32">
        <v>0</v>
      </c>
      <c r="D651" s="32">
        <v>0</v>
      </c>
      <c r="E651" s="32">
        <v>0</v>
      </c>
      <c r="F651" s="32">
        <v>0</v>
      </c>
      <c r="G651" s="32">
        <v>0</v>
      </c>
      <c r="H651" s="32">
        <v>1.65237E-3</v>
      </c>
      <c r="I651" s="32">
        <v>0</v>
      </c>
      <c r="J651" s="32">
        <v>0</v>
      </c>
      <c r="K651" s="32">
        <v>1.65237E-3</v>
      </c>
      <c r="L651" s="32">
        <v>0</v>
      </c>
      <c r="M651" s="32">
        <v>1.65237E-3</v>
      </c>
      <c r="N651" s="32">
        <v>0</v>
      </c>
      <c r="O651" s="32">
        <v>0</v>
      </c>
      <c r="P651" s="32">
        <v>1.65237E-3</v>
      </c>
      <c r="Q651" s="32">
        <v>0</v>
      </c>
      <c r="R651" s="32">
        <v>0.17605895999999999</v>
      </c>
      <c r="S651" s="32">
        <v>0</v>
      </c>
      <c r="T651" s="32">
        <v>0</v>
      </c>
      <c r="U651" s="32">
        <v>0.17605895999999999</v>
      </c>
      <c r="V651" s="32">
        <v>0</v>
      </c>
      <c r="W651" s="57"/>
      <c r="X651" s="57"/>
      <c r="Y651" s="57"/>
      <c r="Z651" s="57"/>
      <c r="AA651" s="113">
        <v>0</v>
      </c>
      <c r="AB651" s="113">
        <v>0</v>
      </c>
      <c r="AC651" s="57">
        <v>0</v>
      </c>
      <c r="AD651" s="113">
        <v>0</v>
      </c>
      <c r="AE651" s="113">
        <v>0</v>
      </c>
      <c r="AF651" s="113">
        <v>0</v>
      </c>
      <c r="AG651" s="113">
        <v>0</v>
      </c>
      <c r="AH651" s="113">
        <v>0</v>
      </c>
      <c r="AI651" s="113">
        <v>0</v>
      </c>
      <c r="AJ651" s="113">
        <v>0</v>
      </c>
      <c r="AK651" s="57" t="s">
        <v>237</v>
      </c>
    </row>
    <row r="652" spans="1:37" s="29" customFormat="1" ht="31.5" x14ac:dyDescent="0.25">
      <c r="A652" s="113"/>
      <c r="B652" s="58" t="s">
        <v>939</v>
      </c>
      <c r="C652" s="32">
        <v>0</v>
      </c>
      <c r="D652" s="32">
        <v>0</v>
      </c>
      <c r="E652" s="32">
        <v>0</v>
      </c>
      <c r="F652" s="32">
        <v>0</v>
      </c>
      <c r="G652" s="32">
        <v>0</v>
      </c>
      <c r="H652" s="32">
        <v>0</v>
      </c>
      <c r="I652" s="32">
        <v>0</v>
      </c>
      <c r="J652" s="32">
        <v>0</v>
      </c>
      <c r="K652" s="32">
        <v>0</v>
      </c>
      <c r="L652" s="32">
        <v>0</v>
      </c>
      <c r="M652" s="32">
        <v>0</v>
      </c>
      <c r="N652" s="32">
        <v>0</v>
      </c>
      <c r="O652" s="32">
        <v>0</v>
      </c>
      <c r="P652" s="32">
        <v>0</v>
      </c>
      <c r="Q652" s="32">
        <v>0</v>
      </c>
      <c r="R652" s="32">
        <v>0</v>
      </c>
      <c r="S652" s="32">
        <v>0</v>
      </c>
      <c r="T652" s="32">
        <v>0</v>
      </c>
      <c r="U652" s="32">
        <v>0</v>
      </c>
      <c r="V652" s="32">
        <v>0</v>
      </c>
      <c r="W652" s="57"/>
      <c r="X652" s="57"/>
      <c r="Y652" s="57"/>
      <c r="Z652" s="57"/>
      <c r="AA652" s="113">
        <v>0</v>
      </c>
      <c r="AB652" s="113">
        <v>0</v>
      </c>
      <c r="AC652" s="57">
        <v>0</v>
      </c>
      <c r="AD652" s="113">
        <v>0</v>
      </c>
      <c r="AE652" s="113">
        <v>0</v>
      </c>
      <c r="AF652" s="113">
        <v>0</v>
      </c>
      <c r="AG652" s="113">
        <v>0</v>
      </c>
      <c r="AH652" s="113">
        <v>0</v>
      </c>
      <c r="AI652" s="113">
        <v>0</v>
      </c>
      <c r="AJ652" s="113">
        <v>0</v>
      </c>
      <c r="AK652" s="57" t="s">
        <v>237</v>
      </c>
    </row>
    <row r="653" spans="1:37" s="29" customFormat="1" ht="31.5" x14ac:dyDescent="0.25">
      <c r="A653" s="113"/>
      <c r="B653" s="58" t="s">
        <v>940</v>
      </c>
      <c r="C653" s="32">
        <v>0</v>
      </c>
      <c r="D653" s="32">
        <v>0</v>
      </c>
      <c r="E653" s="32">
        <v>0</v>
      </c>
      <c r="F653" s="32">
        <v>0</v>
      </c>
      <c r="G653" s="32">
        <v>0</v>
      </c>
      <c r="H653" s="32">
        <v>0</v>
      </c>
      <c r="I653" s="32">
        <v>0</v>
      </c>
      <c r="J653" s="32">
        <v>0</v>
      </c>
      <c r="K653" s="32">
        <v>0</v>
      </c>
      <c r="L653" s="32">
        <v>0</v>
      </c>
      <c r="M653" s="32">
        <v>0</v>
      </c>
      <c r="N653" s="32">
        <v>0</v>
      </c>
      <c r="O653" s="32">
        <v>0</v>
      </c>
      <c r="P653" s="32">
        <v>0</v>
      </c>
      <c r="Q653" s="32">
        <v>0</v>
      </c>
      <c r="R653" s="32">
        <v>0</v>
      </c>
      <c r="S653" s="32">
        <v>0</v>
      </c>
      <c r="T653" s="32">
        <v>0</v>
      </c>
      <c r="U653" s="32">
        <v>0</v>
      </c>
      <c r="V653" s="32">
        <v>0</v>
      </c>
      <c r="W653" s="57"/>
      <c r="X653" s="57"/>
      <c r="Y653" s="57"/>
      <c r="Z653" s="57"/>
      <c r="AA653" s="113">
        <v>0</v>
      </c>
      <c r="AB653" s="113">
        <v>0</v>
      </c>
      <c r="AC653" s="57">
        <v>0</v>
      </c>
      <c r="AD653" s="113">
        <v>0</v>
      </c>
      <c r="AE653" s="113">
        <v>0</v>
      </c>
      <c r="AF653" s="113">
        <v>0</v>
      </c>
      <c r="AG653" s="113">
        <v>0</v>
      </c>
      <c r="AH653" s="113">
        <v>0</v>
      </c>
      <c r="AI653" s="113">
        <v>0</v>
      </c>
      <c r="AJ653" s="113">
        <v>0</v>
      </c>
      <c r="AK653" s="57" t="s">
        <v>237</v>
      </c>
    </row>
    <row r="654" spans="1:37" s="29" customFormat="1" ht="31.5" x14ac:dyDescent="0.25">
      <c r="A654" s="113"/>
      <c r="B654" s="58" t="s">
        <v>941</v>
      </c>
      <c r="C654" s="32">
        <v>0</v>
      </c>
      <c r="D654" s="32">
        <v>0</v>
      </c>
      <c r="E654" s="32">
        <v>0</v>
      </c>
      <c r="F654" s="32">
        <v>0</v>
      </c>
      <c r="G654" s="32">
        <v>0</v>
      </c>
      <c r="H654" s="32">
        <v>0</v>
      </c>
      <c r="I654" s="32">
        <v>0</v>
      </c>
      <c r="J654" s="32">
        <v>0</v>
      </c>
      <c r="K654" s="32">
        <v>0</v>
      </c>
      <c r="L654" s="32">
        <v>0</v>
      </c>
      <c r="M654" s="32">
        <v>0</v>
      </c>
      <c r="N654" s="32">
        <v>0</v>
      </c>
      <c r="O654" s="32">
        <v>0</v>
      </c>
      <c r="P654" s="32">
        <v>0</v>
      </c>
      <c r="Q654" s="32">
        <v>0</v>
      </c>
      <c r="R654" s="32">
        <v>0</v>
      </c>
      <c r="S654" s="32">
        <v>0</v>
      </c>
      <c r="T654" s="32">
        <v>0</v>
      </c>
      <c r="U654" s="32">
        <v>0</v>
      </c>
      <c r="V654" s="32">
        <v>0</v>
      </c>
      <c r="W654" s="57"/>
      <c r="X654" s="57"/>
      <c r="Y654" s="57"/>
      <c r="Z654" s="57"/>
      <c r="AA654" s="113">
        <v>0</v>
      </c>
      <c r="AB654" s="113">
        <v>0</v>
      </c>
      <c r="AC654" s="57">
        <v>0</v>
      </c>
      <c r="AD654" s="113">
        <v>0</v>
      </c>
      <c r="AE654" s="113">
        <v>0</v>
      </c>
      <c r="AF654" s="113">
        <v>0</v>
      </c>
      <c r="AG654" s="113">
        <v>0</v>
      </c>
      <c r="AH654" s="113">
        <v>0</v>
      </c>
      <c r="AI654" s="113">
        <v>0</v>
      </c>
      <c r="AJ654" s="113">
        <v>0</v>
      </c>
      <c r="AK654" s="57" t="s">
        <v>237</v>
      </c>
    </row>
    <row r="655" spans="1:37" s="29" customFormat="1" ht="31.5" x14ac:dyDescent="0.25">
      <c r="A655" s="113"/>
      <c r="B655" s="58" t="s">
        <v>942</v>
      </c>
      <c r="C655" s="32">
        <v>0</v>
      </c>
      <c r="D655" s="32">
        <v>0</v>
      </c>
      <c r="E655" s="32">
        <v>0</v>
      </c>
      <c r="F655" s="32">
        <v>0</v>
      </c>
      <c r="G655" s="32">
        <v>0</v>
      </c>
      <c r="H655" s="32">
        <v>0</v>
      </c>
      <c r="I655" s="32">
        <v>0</v>
      </c>
      <c r="J655" s="32">
        <v>0</v>
      </c>
      <c r="K655" s="32">
        <v>0</v>
      </c>
      <c r="L655" s="32">
        <v>0</v>
      </c>
      <c r="M655" s="32">
        <v>0</v>
      </c>
      <c r="N655" s="32">
        <v>0</v>
      </c>
      <c r="O655" s="32">
        <v>0</v>
      </c>
      <c r="P655" s="32">
        <v>0</v>
      </c>
      <c r="Q655" s="32">
        <v>0</v>
      </c>
      <c r="R655" s="32">
        <v>0</v>
      </c>
      <c r="S655" s="32">
        <v>0</v>
      </c>
      <c r="T655" s="32">
        <v>0</v>
      </c>
      <c r="U655" s="32">
        <v>0</v>
      </c>
      <c r="V655" s="32">
        <v>0</v>
      </c>
      <c r="W655" s="57"/>
      <c r="X655" s="57"/>
      <c r="Y655" s="57"/>
      <c r="Z655" s="57"/>
      <c r="AA655" s="113">
        <v>0</v>
      </c>
      <c r="AB655" s="113">
        <v>0</v>
      </c>
      <c r="AC655" s="57">
        <v>0</v>
      </c>
      <c r="AD655" s="113">
        <v>0</v>
      </c>
      <c r="AE655" s="113">
        <v>0</v>
      </c>
      <c r="AF655" s="113">
        <v>0</v>
      </c>
      <c r="AG655" s="113">
        <v>0</v>
      </c>
      <c r="AH655" s="113">
        <v>0</v>
      </c>
      <c r="AI655" s="113">
        <v>0</v>
      </c>
      <c r="AJ655" s="113">
        <v>0</v>
      </c>
      <c r="AK655" s="57" t="s">
        <v>237</v>
      </c>
    </row>
    <row r="656" spans="1:37" s="29" customFormat="1" ht="47.25" x14ac:dyDescent="0.25">
      <c r="A656" s="113"/>
      <c r="B656" s="58" t="s">
        <v>943</v>
      </c>
      <c r="C656" s="32">
        <v>0</v>
      </c>
      <c r="D656" s="32">
        <v>0</v>
      </c>
      <c r="E656" s="32">
        <v>0</v>
      </c>
      <c r="F656" s="32">
        <v>0</v>
      </c>
      <c r="G656" s="32">
        <v>0</v>
      </c>
      <c r="H656" s="32">
        <v>9.6885999999999999E-4</v>
      </c>
      <c r="I656" s="32">
        <v>0</v>
      </c>
      <c r="J656" s="32">
        <v>0</v>
      </c>
      <c r="K656" s="32">
        <v>9.6885999999999999E-4</v>
      </c>
      <c r="L656" s="32">
        <v>0</v>
      </c>
      <c r="M656" s="32">
        <v>9.6885999999999999E-4</v>
      </c>
      <c r="N656" s="32">
        <v>0</v>
      </c>
      <c r="O656" s="32">
        <v>0</v>
      </c>
      <c r="P656" s="32">
        <v>9.6885999999999999E-4</v>
      </c>
      <c r="Q656" s="32">
        <v>0</v>
      </c>
      <c r="R656" s="32">
        <v>0.10323123999999999</v>
      </c>
      <c r="S656" s="32">
        <v>0</v>
      </c>
      <c r="T656" s="32">
        <v>0</v>
      </c>
      <c r="U656" s="32">
        <v>0.10323123999999999</v>
      </c>
      <c r="V656" s="32">
        <v>0</v>
      </c>
      <c r="W656" s="57"/>
      <c r="X656" s="57"/>
      <c r="Y656" s="57"/>
      <c r="Z656" s="57"/>
      <c r="AA656" s="113">
        <v>0</v>
      </c>
      <c r="AB656" s="113">
        <v>0</v>
      </c>
      <c r="AC656" s="57">
        <v>0</v>
      </c>
      <c r="AD656" s="113">
        <v>0</v>
      </c>
      <c r="AE656" s="113">
        <v>0</v>
      </c>
      <c r="AF656" s="113">
        <v>0</v>
      </c>
      <c r="AG656" s="113">
        <v>0</v>
      </c>
      <c r="AH656" s="113">
        <v>0</v>
      </c>
      <c r="AI656" s="113">
        <v>0</v>
      </c>
      <c r="AJ656" s="113">
        <v>0</v>
      </c>
      <c r="AK656" s="57" t="s">
        <v>237</v>
      </c>
    </row>
    <row r="657" spans="1:37" s="29" customFormat="1" ht="31.5" x14ac:dyDescent="0.25">
      <c r="A657" s="113"/>
      <c r="B657" s="58" t="s">
        <v>944</v>
      </c>
      <c r="C657" s="32">
        <v>0</v>
      </c>
      <c r="D657" s="32">
        <v>0</v>
      </c>
      <c r="E657" s="32">
        <v>0</v>
      </c>
      <c r="F657" s="32">
        <v>0</v>
      </c>
      <c r="G657" s="32">
        <v>0</v>
      </c>
      <c r="H657" s="32">
        <v>0.32291957879999994</v>
      </c>
      <c r="I657" s="32">
        <v>0</v>
      </c>
      <c r="J657" s="32">
        <v>0</v>
      </c>
      <c r="K657" s="32">
        <v>0.32291957879999994</v>
      </c>
      <c r="L657" s="32">
        <v>0</v>
      </c>
      <c r="M657" s="32">
        <v>0.32291957879999994</v>
      </c>
      <c r="N657" s="32">
        <v>0</v>
      </c>
      <c r="O657" s="32">
        <v>0</v>
      </c>
      <c r="P657" s="32">
        <v>0.32291957879999994</v>
      </c>
      <c r="Q657" s="32">
        <v>0</v>
      </c>
      <c r="R657" s="32">
        <v>0.27942914000000002</v>
      </c>
      <c r="S657" s="32">
        <v>0</v>
      </c>
      <c r="T657" s="32">
        <v>0</v>
      </c>
      <c r="U657" s="32">
        <v>0.27942914000000002</v>
      </c>
      <c r="V657" s="32">
        <v>0</v>
      </c>
      <c r="W657" s="57"/>
      <c r="X657" s="57"/>
      <c r="Y657" s="57"/>
      <c r="Z657" s="57"/>
      <c r="AA657" s="113">
        <v>0</v>
      </c>
      <c r="AB657" s="113">
        <v>0</v>
      </c>
      <c r="AC657" s="57">
        <v>0</v>
      </c>
      <c r="AD657" s="113">
        <v>0</v>
      </c>
      <c r="AE657" s="113">
        <v>0</v>
      </c>
      <c r="AF657" s="113">
        <v>0</v>
      </c>
      <c r="AG657" s="113">
        <v>0</v>
      </c>
      <c r="AH657" s="113">
        <v>0</v>
      </c>
      <c r="AI657" s="113">
        <v>0</v>
      </c>
      <c r="AJ657" s="113">
        <v>0</v>
      </c>
      <c r="AK657" s="57" t="s">
        <v>237</v>
      </c>
    </row>
    <row r="658" spans="1:37" s="29" customFormat="1" ht="31.5" x14ac:dyDescent="0.25">
      <c r="A658" s="113"/>
      <c r="B658" s="58" t="s">
        <v>945</v>
      </c>
      <c r="C658" s="32">
        <v>0</v>
      </c>
      <c r="D658" s="32">
        <v>0</v>
      </c>
      <c r="E658" s="32">
        <v>0</v>
      </c>
      <c r="F658" s="32">
        <v>0</v>
      </c>
      <c r="G658" s="32">
        <v>0</v>
      </c>
      <c r="H658" s="32">
        <v>0</v>
      </c>
      <c r="I658" s="32">
        <v>0</v>
      </c>
      <c r="J658" s="32">
        <v>0</v>
      </c>
      <c r="K658" s="32">
        <v>0</v>
      </c>
      <c r="L658" s="32">
        <v>0</v>
      </c>
      <c r="M658" s="32">
        <v>0</v>
      </c>
      <c r="N658" s="32">
        <v>0</v>
      </c>
      <c r="O658" s="32">
        <v>0</v>
      </c>
      <c r="P658" s="32">
        <v>0</v>
      </c>
      <c r="Q658" s="32">
        <v>0</v>
      </c>
      <c r="R658" s="32">
        <v>0</v>
      </c>
      <c r="S658" s="32">
        <v>0</v>
      </c>
      <c r="T658" s="32">
        <v>0</v>
      </c>
      <c r="U658" s="32">
        <v>0</v>
      </c>
      <c r="V658" s="32">
        <v>0</v>
      </c>
      <c r="W658" s="57"/>
      <c r="X658" s="57"/>
      <c r="Y658" s="57"/>
      <c r="Z658" s="57"/>
      <c r="AA658" s="113">
        <v>0</v>
      </c>
      <c r="AB658" s="113">
        <v>0</v>
      </c>
      <c r="AC658" s="57">
        <v>0</v>
      </c>
      <c r="AD658" s="113">
        <v>0</v>
      </c>
      <c r="AE658" s="113">
        <v>0</v>
      </c>
      <c r="AF658" s="113">
        <v>0</v>
      </c>
      <c r="AG658" s="113">
        <v>0</v>
      </c>
      <c r="AH658" s="113">
        <v>0</v>
      </c>
      <c r="AI658" s="113">
        <v>0</v>
      </c>
      <c r="AJ658" s="113">
        <v>0</v>
      </c>
      <c r="AK658" s="57" t="s">
        <v>237</v>
      </c>
    </row>
    <row r="659" spans="1:37" s="29" customFormat="1" ht="31.5" x14ac:dyDescent="0.25">
      <c r="A659" s="113"/>
      <c r="B659" s="58" t="s">
        <v>946</v>
      </c>
      <c r="C659" s="32">
        <v>0</v>
      </c>
      <c r="D659" s="32">
        <v>0</v>
      </c>
      <c r="E659" s="32">
        <v>0</v>
      </c>
      <c r="F659" s="32">
        <v>0</v>
      </c>
      <c r="G659" s="32">
        <v>0</v>
      </c>
      <c r="H659" s="32">
        <v>0.13417329759999999</v>
      </c>
      <c r="I659" s="32">
        <v>0</v>
      </c>
      <c r="J659" s="32">
        <v>0</v>
      </c>
      <c r="K659" s="32">
        <v>0.13417329759999999</v>
      </c>
      <c r="L659" s="32">
        <v>0</v>
      </c>
      <c r="M659" s="32">
        <v>0.13417329759999999</v>
      </c>
      <c r="N659" s="32">
        <v>0</v>
      </c>
      <c r="O659" s="32">
        <v>0</v>
      </c>
      <c r="P659" s="32">
        <v>0.13417329759999999</v>
      </c>
      <c r="Q659" s="32">
        <v>0</v>
      </c>
      <c r="R659" s="32">
        <v>0.11578142</v>
      </c>
      <c r="S659" s="32">
        <v>0</v>
      </c>
      <c r="T659" s="32">
        <v>0</v>
      </c>
      <c r="U659" s="32">
        <v>0.11578142</v>
      </c>
      <c r="V659" s="32">
        <v>0</v>
      </c>
      <c r="W659" s="57"/>
      <c r="X659" s="57"/>
      <c r="Y659" s="57"/>
      <c r="Z659" s="57"/>
      <c r="AA659" s="113">
        <v>0</v>
      </c>
      <c r="AB659" s="113">
        <v>0</v>
      </c>
      <c r="AC659" s="57">
        <v>0</v>
      </c>
      <c r="AD659" s="113">
        <v>0</v>
      </c>
      <c r="AE659" s="113">
        <v>0</v>
      </c>
      <c r="AF659" s="113">
        <v>0</v>
      </c>
      <c r="AG659" s="113">
        <v>0</v>
      </c>
      <c r="AH659" s="113">
        <v>0</v>
      </c>
      <c r="AI659" s="113">
        <v>0</v>
      </c>
      <c r="AJ659" s="113">
        <v>0</v>
      </c>
      <c r="AK659" s="57" t="s">
        <v>237</v>
      </c>
    </row>
    <row r="660" spans="1:37" s="29" customFormat="1" ht="31.5" x14ac:dyDescent="0.25">
      <c r="A660" s="113"/>
      <c r="B660" s="58" t="s">
        <v>947</v>
      </c>
      <c r="C660" s="32">
        <v>0</v>
      </c>
      <c r="D660" s="32">
        <v>0</v>
      </c>
      <c r="E660" s="32">
        <v>0</v>
      </c>
      <c r="F660" s="32">
        <v>0</v>
      </c>
      <c r="G660" s="32">
        <v>0</v>
      </c>
      <c r="H660" s="32">
        <v>0</v>
      </c>
      <c r="I660" s="32">
        <v>0</v>
      </c>
      <c r="J660" s="32">
        <v>0</v>
      </c>
      <c r="K660" s="32">
        <v>0</v>
      </c>
      <c r="L660" s="32">
        <v>0</v>
      </c>
      <c r="M660" s="32">
        <v>0</v>
      </c>
      <c r="N660" s="32">
        <v>0</v>
      </c>
      <c r="O660" s="32">
        <v>0</v>
      </c>
      <c r="P660" s="32">
        <v>0</v>
      </c>
      <c r="Q660" s="32">
        <v>0</v>
      </c>
      <c r="R660" s="32">
        <v>0.13890985</v>
      </c>
      <c r="S660" s="32">
        <v>0</v>
      </c>
      <c r="T660" s="32">
        <v>0</v>
      </c>
      <c r="U660" s="32">
        <v>0.13890985</v>
      </c>
      <c r="V660" s="32">
        <v>0</v>
      </c>
      <c r="W660" s="57"/>
      <c r="X660" s="57"/>
      <c r="Y660" s="57"/>
      <c r="Z660" s="57"/>
      <c r="AA660" s="113">
        <v>0</v>
      </c>
      <c r="AB660" s="113">
        <v>0</v>
      </c>
      <c r="AC660" s="57">
        <v>0</v>
      </c>
      <c r="AD660" s="113">
        <v>0</v>
      </c>
      <c r="AE660" s="113">
        <v>0</v>
      </c>
      <c r="AF660" s="113">
        <v>0</v>
      </c>
      <c r="AG660" s="113">
        <v>0</v>
      </c>
      <c r="AH660" s="113">
        <v>0</v>
      </c>
      <c r="AI660" s="113">
        <v>0</v>
      </c>
      <c r="AJ660" s="113">
        <v>0</v>
      </c>
      <c r="AK660" s="57" t="s">
        <v>237</v>
      </c>
    </row>
    <row r="661" spans="1:37" s="29" customFormat="1" x14ac:dyDescent="0.25">
      <c r="A661" s="113"/>
      <c r="B661" s="58" t="s">
        <v>948</v>
      </c>
      <c r="C661" s="32">
        <v>0</v>
      </c>
      <c r="D661" s="32">
        <v>0</v>
      </c>
      <c r="E661" s="32">
        <v>0</v>
      </c>
      <c r="F661" s="32">
        <v>0</v>
      </c>
      <c r="G661" s="32">
        <v>0</v>
      </c>
      <c r="H661" s="32">
        <v>0.11210000000000001</v>
      </c>
      <c r="I661" s="32">
        <v>0</v>
      </c>
      <c r="J661" s="32">
        <v>0</v>
      </c>
      <c r="K661" s="32">
        <v>0.11210000000000001</v>
      </c>
      <c r="L661" s="32">
        <v>0</v>
      </c>
      <c r="M661" s="32">
        <v>0.11210000000000001</v>
      </c>
      <c r="N661" s="32">
        <v>0</v>
      </c>
      <c r="O661" s="32">
        <v>0</v>
      </c>
      <c r="P661" s="32">
        <v>0.11210000000000001</v>
      </c>
      <c r="Q661" s="32">
        <v>0</v>
      </c>
      <c r="R661" s="32">
        <v>0.10683508</v>
      </c>
      <c r="S661" s="32">
        <v>0</v>
      </c>
      <c r="T661" s="32">
        <v>0</v>
      </c>
      <c r="U661" s="32">
        <v>0.10683508</v>
      </c>
      <c r="V661" s="32">
        <v>0</v>
      </c>
      <c r="W661" s="57"/>
      <c r="X661" s="57"/>
      <c r="Y661" s="57"/>
      <c r="Z661" s="57"/>
      <c r="AA661" s="113">
        <v>0</v>
      </c>
      <c r="AB661" s="113">
        <v>0</v>
      </c>
      <c r="AC661" s="57">
        <v>0</v>
      </c>
      <c r="AD661" s="113">
        <v>0</v>
      </c>
      <c r="AE661" s="113">
        <v>0</v>
      </c>
      <c r="AF661" s="113">
        <v>0</v>
      </c>
      <c r="AG661" s="113">
        <v>0</v>
      </c>
      <c r="AH661" s="113">
        <v>0</v>
      </c>
      <c r="AI661" s="113">
        <v>0</v>
      </c>
      <c r="AJ661" s="113">
        <v>0</v>
      </c>
      <c r="AK661" s="57" t="s">
        <v>237</v>
      </c>
    </row>
    <row r="662" spans="1:37" s="29" customFormat="1" x14ac:dyDescent="0.25">
      <c r="A662" s="113"/>
      <c r="B662" s="58" t="s">
        <v>949</v>
      </c>
      <c r="C662" s="32">
        <v>0</v>
      </c>
      <c r="D662" s="32">
        <v>0</v>
      </c>
      <c r="E662" s="32">
        <v>0</v>
      </c>
      <c r="F662" s="32">
        <v>0</v>
      </c>
      <c r="G662" s="32">
        <v>0</v>
      </c>
      <c r="H662" s="32">
        <v>0.170048</v>
      </c>
      <c r="I662" s="32">
        <v>0</v>
      </c>
      <c r="J662" s="32">
        <v>0</v>
      </c>
      <c r="K662" s="32">
        <v>0.170048</v>
      </c>
      <c r="L662" s="32">
        <v>0</v>
      </c>
      <c r="M662" s="32">
        <v>0.170048</v>
      </c>
      <c r="N662" s="32">
        <v>0</v>
      </c>
      <c r="O662" s="32">
        <v>0</v>
      </c>
      <c r="P662" s="32">
        <v>0.170048</v>
      </c>
      <c r="Q662" s="32">
        <v>0</v>
      </c>
      <c r="R662" s="32">
        <v>0.1529894</v>
      </c>
      <c r="S662" s="32">
        <v>0</v>
      </c>
      <c r="T662" s="32">
        <v>0</v>
      </c>
      <c r="U662" s="32">
        <v>0.1529894</v>
      </c>
      <c r="V662" s="32">
        <v>0</v>
      </c>
      <c r="W662" s="57"/>
      <c r="X662" s="57"/>
      <c r="Y662" s="57"/>
      <c r="Z662" s="57"/>
      <c r="AA662" s="113">
        <v>0</v>
      </c>
      <c r="AB662" s="113">
        <v>0</v>
      </c>
      <c r="AC662" s="57">
        <v>0</v>
      </c>
      <c r="AD662" s="113">
        <v>0</v>
      </c>
      <c r="AE662" s="113">
        <v>0</v>
      </c>
      <c r="AF662" s="113">
        <v>0</v>
      </c>
      <c r="AG662" s="113">
        <v>0</v>
      </c>
      <c r="AH662" s="113">
        <v>0</v>
      </c>
      <c r="AI662" s="113">
        <v>0</v>
      </c>
      <c r="AJ662" s="113">
        <v>0</v>
      </c>
      <c r="AK662" s="57" t="s">
        <v>237</v>
      </c>
    </row>
    <row r="663" spans="1:37" s="29" customFormat="1" x14ac:dyDescent="0.25">
      <c r="A663" s="113"/>
      <c r="B663" s="58" t="s">
        <v>950</v>
      </c>
      <c r="C663" s="32">
        <v>0</v>
      </c>
      <c r="D663" s="32">
        <v>0</v>
      </c>
      <c r="E663" s="32">
        <v>0</v>
      </c>
      <c r="F663" s="32">
        <v>0</v>
      </c>
      <c r="G663" s="32">
        <v>0</v>
      </c>
      <c r="H663" s="32">
        <v>0.44333899999999998</v>
      </c>
      <c r="I663" s="32">
        <v>0</v>
      </c>
      <c r="J663" s="32">
        <v>0</v>
      </c>
      <c r="K663" s="32">
        <v>0.44333899999999998</v>
      </c>
      <c r="L663" s="32">
        <v>0</v>
      </c>
      <c r="M663" s="32">
        <v>0.44333899999999998</v>
      </c>
      <c r="N663" s="32">
        <v>0</v>
      </c>
      <c r="O663" s="32">
        <v>0</v>
      </c>
      <c r="P663" s="32">
        <v>0.44333899999999998</v>
      </c>
      <c r="Q663" s="32">
        <v>0</v>
      </c>
      <c r="R663" s="32">
        <v>0.38517341999999999</v>
      </c>
      <c r="S663" s="32">
        <v>0</v>
      </c>
      <c r="T663" s="32">
        <v>0</v>
      </c>
      <c r="U663" s="32">
        <v>0.38517341999999999</v>
      </c>
      <c r="V663" s="32">
        <v>0</v>
      </c>
      <c r="W663" s="57"/>
      <c r="X663" s="57"/>
      <c r="Y663" s="57"/>
      <c r="Z663" s="57"/>
      <c r="AA663" s="113">
        <v>0</v>
      </c>
      <c r="AB663" s="113">
        <v>0</v>
      </c>
      <c r="AC663" s="57">
        <v>0</v>
      </c>
      <c r="AD663" s="113">
        <v>0</v>
      </c>
      <c r="AE663" s="113">
        <v>0</v>
      </c>
      <c r="AF663" s="113">
        <v>0</v>
      </c>
      <c r="AG663" s="113">
        <v>0</v>
      </c>
      <c r="AH663" s="113">
        <v>0</v>
      </c>
      <c r="AI663" s="113">
        <v>0</v>
      </c>
      <c r="AJ663" s="113">
        <v>0</v>
      </c>
      <c r="AK663" s="57" t="s">
        <v>237</v>
      </c>
    </row>
    <row r="664" spans="1:37" s="29" customFormat="1" x14ac:dyDescent="0.25">
      <c r="A664" s="113"/>
      <c r="B664" s="58" t="s">
        <v>951</v>
      </c>
      <c r="C664" s="32">
        <v>0</v>
      </c>
      <c r="D664" s="32">
        <v>0</v>
      </c>
      <c r="E664" s="32">
        <v>0</v>
      </c>
      <c r="F664" s="32">
        <v>0</v>
      </c>
      <c r="G664" s="32">
        <v>0</v>
      </c>
      <c r="H664" s="32">
        <v>0</v>
      </c>
      <c r="I664" s="32">
        <v>0</v>
      </c>
      <c r="J664" s="32">
        <v>0</v>
      </c>
      <c r="K664" s="32">
        <v>0</v>
      </c>
      <c r="L664" s="32">
        <v>0</v>
      </c>
      <c r="M664" s="32">
        <v>0</v>
      </c>
      <c r="N664" s="32">
        <v>0</v>
      </c>
      <c r="O664" s="32">
        <v>0</v>
      </c>
      <c r="P664" s="32">
        <v>0</v>
      </c>
      <c r="Q664" s="32">
        <v>0</v>
      </c>
      <c r="R664" s="32">
        <v>0.30417859000000003</v>
      </c>
      <c r="S664" s="32">
        <v>0</v>
      </c>
      <c r="T664" s="32">
        <v>0</v>
      </c>
      <c r="U664" s="32">
        <v>0.30417859000000003</v>
      </c>
      <c r="V664" s="32">
        <v>0</v>
      </c>
      <c r="W664" s="57"/>
      <c r="X664" s="57"/>
      <c r="Y664" s="57"/>
      <c r="Z664" s="57"/>
      <c r="AA664" s="113">
        <v>0</v>
      </c>
      <c r="AB664" s="113">
        <v>0</v>
      </c>
      <c r="AC664" s="57">
        <v>0</v>
      </c>
      <c r="AD664" s="113">
        <v>0</v>
      </c>
      <c r="AE664" s="113">
        <v>0</v>
      </c>
      <c r="AF664" s="113">
        <v>0</v>
      </c>
      <c r="AG664" s="113">
        <v>0</v>
      </c>
      <c r="AH664" s="113">
        <v>0</v>
      </c>
      <c r="AI664" s="113">
        <v>0</v>
      </c>
      <c r="AJ664" s="113">
        <v>0</v>
      </c>
      <c r="AK664" s="57" t="s">
        <v>237</v>
      </c>
    </row>
    <row r="665" spans="1:37" s="29" customFormat="1" x14ac:dyDescent="0.25">
      <c r="A665" s="113"/>
      <c r="B665" s="58" t="s">
        <v>952</v>
      </c>
      <c r="C665" s="32">
        <v>0</v>
      </c>
      <c r="D665" s="32">
        <v>0</v>
      </c>
      <c r="E665" s="32">
        <v>0</v>
      </c>
      <c r="F665" s="32">
        <v>0</v>
      </c>
      <c r="G665" s="32">
        <v>0</v>
      </c>
      <c r="H665" s="32">
        <v>0.43605100000000002</v>
      </c>
      <c r="I665" s="32">
        <v>0</v>
      </c>
      <c r="J665" s="32">
        <v>0</v>
      </c>
      <c r="K665" s="32">
        <v>0.43605100000000002</v>
      </c>
      <c r="L665" s="32">
        <v>0</v>
      </c>
      <c r="M665" s="32">
        <v>0.43605100000000002</v>
      </c>
      <c r="N665" s="32">
        <v>0</v>
      </c>
      <c r="O665" s="32">
        <v>0</v>
      </c>
      <c r="P665" s="32">
        <v>0.43605100000000002</v>
      </c>
      <c r="Q665" s="32">
        <v>0</v>
      </c>
      <c r="R665" s="32">
        <v>0.41837878000000001</v>
      </c>
      <c r="S665" s="32">
        <v>0</v>
      </c>
      <c r="T665" s="32">
        <v>0</v>
      </c>
      <c r="U665" s="32">
        <v>0.41837878000000001</v>
      </c>
      <c r="V665" s="32">
        <v>0</v>
      </c>
      <c r="W665" s="57"/>
      <c r="X665" s="57"/>
      <c r="Y665" s="57"/>
      <c r="Z665" s="57"/>
      <c r="AA665" s="113">
        <v>0</v>
      </c>
      <c r="AB665" s="113">
        <v>0</v>
      </c>
      <c r="AC665" s="57">
        <v>0</v>
      </c>
      <c r="AD665" s="113">
        <v>0</v>
      </c>
      <c r="AE665" s="113">
        <v>0</v>
      </c>
      <c r="AF665" s="113">
        <v>0</v>
      </c>
      <c r="AG665" s="113">
        <v>0</v>
      </c>
      <c r="AH665" s="113">
        <v>0</v>
      </c>
      <c r="AI665" s="113">
        <v>0</v>
      </c>
      <c r="AJ665" s="113">
        <v>0</v>
      </c>
      <c r="AK665" s="57" t="s">
        <v>237</v>
      </c>
    </row>
    <row r="666" spans="1:37" s="29" customFormat="1" x14ac:dyDescent="0.25">
      <c r="A666" s="113"/>
      <c r="B666" s="58" t="s">
        <v>953</v>
      </c>
      <c r="C666" s="32">
        <v>0</v>
      </c>
      <c r="D666" s="32">
        <v>0</v>
      </c>
      <c r="E666" s="32">
        <v>0</v>
      </c>
      <c r="F666" s="32">
        <v>0</v>
      </c>
      <c r="G666" s="32">
        <v>0</v>
      </c>
      <c r="H666" s="32">
        <v>0</v>
      </c>
      <c r="I666" s="32">
        <v>0</v>
      </c>
      <c r="J666" s="32">
        <v>0</v>
      </c>
      <c r="K666" s="32">
        <v>0</v>
      </c>
      <c r="L666" s="32">
        <v>0</v>
      </c>
      <c r="M666" s="32">
        <v>0</v>
      </c>
      <c r="N666" s="32">
        <v>0</v>
      </c>
      <c r="O666" s="32">
        <v>0</v>
      </c>
      <c r="P666" s="32">
        <v>0</v>
      </c>
      <c r="Q666" s="32">
        <v>0</v>
      </c>
      <c r="R666" s="32">
        <v>0.13664651</v>
      </c>
      <c r="S666" s="32">
        <v>0</v>
      </c>
      <c r="T666" s="32">
        <v>0</v>
      </c>
      <c r="U666" s="32">
        <v>0.13664651</v>
      </c>
      <c r="V666" s="32">
        <v>0</v>
      </c>
      <c r="W666" s="57"/>
      <c r="X666" s="57"/>
      <c r="Y666" s="57"/>
      <c r="Z666" s="57"/>
      <c r="AA666" s="113">
        <v>0</v>
      </c>
      <c r="AB666" s="113">
        <v>0</v>
      </c>
      <c r="AC666" s="57">
        <v>0</v>
      </c>
      <c r="AD666" s="113">
        <v>0</v>
      </c>
      <c r="AE666" s="113">
        <v>0</v>
      </c>
      <c r="AF666" s="113">
        <v>0</v>
      </c>
      <c r="AG666" s="113">
        <v>0</v>
      </c>
      <c r="AH666" s="113">
        <v>0</v>
      </c>
      <c r="AI666" s="113">
        <v>0</v>
      </c>
      <c r="AJ666" s="113">
        <v>0</v>
      </c>
      <c r="AK666" s="57" t="s">
        <v>237</v>
      </c>
    </row>
    <row r="667" spans="1:37" s="29" customFormat="1" ht="31.5" x14ac:dyDescent="0.25">
      <c r="A667" s="113"/>
      <c r="B667" s="58" t="s">
        <v>954</v>
      </c>
      <c r="C667" s="32">
        <v>0</v>
      </c>
      <c r="D667" s="32">
        <v>0</v>
      </c>
      <c r="E667" s="32">
        <v>0</v>
      </c>
      <c r="F667" s="32">
        <v>0</v>
      </c>
      <c r="G667" s="32">
        <v>0</v>
      </c>
      <c r="H667" s="32">
        <v>0.25264199999999998</v>
      </c>
      <c r="I667" s="32">
        <v>0</v>
      </c>
      <c r="J667" s="32">
        <v>0</v>
      </c>
      <c r="K667" s="32">
        <v>0.25264199999999998</v>
      </c>
      <c r="L667" s="32">
        <v>0</v>
      </c>
      <c r="M667" s="32">
        <v>0.25264199999999998</v>
      </c>
      <c r="N667" s="32">
        <v>0</v>
      </c>
      <c r="O667" s="32">
        <v>0</v>
      </c>
      <c r="P667" s="32">
        <v>0.25264199999999998</v>
      </c>
      <c r="Q667" s="32">
        <v>0</v>
      </c>
      <c r="R667" s="32">
        <v>0.21410426999999999</v>
      </c>
      <c r="S667" s="32">
        <v>0</v>
      </c>
      <c r="T667" s="32">
        <v>0</v>
      </c>
      <c r="U667" s="32">
        <v>0.21410426999999999</v>
      </c>
      <c r="V667" s="32">
        <v>0</v>
      </c>
      <c r="W667" s="57"/>
      <c r="X667" s="57"/>
      <c r="Y667" s="57"/>
      <c r="Z667" s="57"/>
      <c r="AA667" s="113">
        <v>0</v>
      </c>
      <c r="AB667" s="113">
        <v>0</v>
      </c>
      <c r="AC667" s="57">
        <v>0</v>
      </c>
      <c r="AD667" s="113">
        <v>0</v>
      </c>
      <c r="AE667" s="113">
        <v>0</v>
      </c>
      <c r="AF667" s="113">
        <v>0</v>
      </c>
      <c r="AG667" s="113">
        <v>0</v>
      </c>
      <c r="AH667" s="113">
        <v>0</v>
      </c>
      <c r="AI667" s="113">
        <v>0</v>
      </c>
      <c r="AJ667" s="113">
        <v>0</v>
      </c>
      <c r="AK667" s="57" t="s">
        <v>237</v>
      </c>
    </row>
    <row r="668" spans="1:37" s="29" customFormat="1" ht="31.5" x14ac:dyDescent="0.25">
      <c r="A668" s="113"/>
      <c r="B668" s="58" t="s">
        <v>955</v>
      </c>
      <c r="C668" s="32">
        <v>0</v>
      </c>
      <c r="D668" s="32">
        <v>0</v>
      </c>
      <c r="E668" s="32">
        <v>0</v>
      </c>
      <c r="F668" s="32">
        <v>0</v>
      </c>
      <c r="G668" s="32">
        <v>0</v>
      </c>
      <c r="H668" s="32">
        <v>0.17004820700000001</v>
      </c>
      <c r="I668" s="32">
        <v>0</v>
      </c>
      <c r="J668" s="32">
        <v>0</v>
      </c>
      <c r="K668" s="32">
        <v>0.17004820700000001</v>
      </c>
      <c r="L668" s="32">
        <v>0</v>
      </c>
      <c r="M668" s="32">
        <v>0.17004820700000001</v>
      </c>
      <c r="N668" s="32">
        <v>0</v>
      </c>
      <c r="O668" s="32">
        <v>0</v>
      </c>
      <c r="P668" s="32">
        <v>0.17004820700000001</v>
      </c>
      <c r="Q668" s="32">
        <v>0</v>
      </c>
      <c r="R668" s="32">
        <v>0.14410865</v>
      </c>
      <c r="S668" s="32">
        <v>0</v>
      </c>
      <c r="T668" s="32">
        <v>0</v>
      </c>
      <c r="U668" s="32">
        <v>0.14410865</v>
      </c>
      <c r="V668" s="32">
        <v>0</v>
      </c>
      <c r="W668" s="57"/>
      <c r="X668" s="57"/>
      <c r="Y668" s="57"/>
      <c r="Z668" s="57"/>
      <c r="AA668" s="113">
        <v>0</v>
      </c>
      <c r="AB668" s="113">
        <v>0</v>
      </c>
      <c r="AC668" s="57">
        <v>0</v>
      </c>
      <c r="AD668" s="113">
        <v>0</v>
      </c>
      <c r="AE668" s="113">
        <v>0</v>
      </c>
      <c r="AF668" s="113">
        <v>0</v>
      </c>
      <c r="AG668" s="113">
        <v>0</v>
      </c>
      <c r="AH668" s="113">
        <v>0</v>
      </c>
      <c r="AI668" s="113">
        <v>0</v>
      </c>
      <c r="AJ668" s="113">
        <v>0</v>
      </c>
      <c r="AK668" s="57" t="s">
        <v>237</v>
      </c>
    </row>
    <row r="669" spans="1:37" s="29" customFormat="1" x14ac:dyDescent="0.25">
      <c r="A669" s="113"/>
      <c r="B669" s="58" t="s">
        <v>956</v>
      </c>
      <c r="C669" s="32">
        <v>0</v>
      </c>
      <c r="D669" s="32">
        <v>0</v>
      </c>
      <c r="E669" s="32">
        <v>0</v>
      </c>
      <c r="F669" s="32">
        <v>0</v>
      </c>
      <c r="G669" s="32">
        <v>0</v>
      </c>
      <c r="H669" s="32">
        <v>0</v>
      </c>
      <c r="I669" s="32">
        <v>0</v>
      </c>
      <c r="J669" s="32">
        <v>0</v>
      </c>
      <c r="K669" s="32">
        <v>0</v>
      </c>
      <c r="L669" s="32">
        <v>0</v>
      </c>
      <c r="M669" s="32">
        <v>0</v>
      </c>
      <c r="N669" s="32">
        <v>0</v>
      </c>
      <c r="O669" s="32">
        <v>0</v>
      </c>
      <c r="P669" s="32">
        <v>0</v>
      </c>
      <c r="Q669" s="32">
        <v>0</v>
      </c>
      <c r="R669" s="32">
        <v>0.32219242999999997</v>
      </c>
      <c r="S669" s="32">
        <v>0</v>
      </c>
      <c r="T669" s="32">
        <v>0</v>
      </c>
      <c r="U669" s="32">
        <v>0.32219242999999997</v>
      </c>
      <c r="V669" s="32">
        <v>0</v>
      </c>
      <c r="W669" s="57"/>
      <c r="X669" s="57"/>
      <c r="Y669" s="57"/>
      <c r="Z669" s="57"/>
      <c r="AA669" s="113">
        <v>0</v>
      </c>
      <c r="AB669" s="113">
        <v>0</v>
      </c>
      <c r="AC669" s="57">
        <v>0</v>
      </c>
      <c r="AD669" s="113">
        <v>0</v>
      </c>
      <c r="AE669" s="113">
        <v>0</v>
      </c>
      <c r="AF669" s="113">
        <v>0</v>
      </c>
      <c r="AG669" s="113">
        <v>0</v>
      </c>
      <c r="AH669" s="113">
        <v>0</v>
      </c>
      <c r="AI669" s="113">
        <v>0</v>
      </c>
      <c r="AJ669" s="113">
        <v>0</v>
      </c>
      <c r="AK669" s="57" t="s">
        <v>237</v>
      </c>
    </row>
    <row r="670" spans="1:37" s="29" customFormat="1" ht="31.5" x14ac:dyDescent="0.25">
      <c r="A670" s="113"/>
      <c r="B670" s="58" t="s">
        <v>957</v>
      </c>
      <c r="C670" s="32">
        <v>0</v>
      </c>
      <c r="D670" s="32">
        <v>0</v>
      </c>
      <c r="E670" s="32">
        <v>0</v>
      </c>
      <c r="F670" s="32">
        <v>0</v>
      </c>
      <c r="G670" s="32">
        <v>0</v>
      </c>
      <c r="H670" s="32">
        <v>0</v>
      </c>
      <c r="I670" s="32">
        <v>0</v>
      </c>
      <c r="J670" s="32">
        <v>0</v>
      </c>
      <c r="K670" s="32">
        <v>0</v>
      </c>
      <c r="L670" s="32">
        <v>0</v>
      </c>
      <c r="M670" s="32">
        <v>0</v>
      </c>
      <c r="N670" s="32">
        <v>0</v>
      </c>
      <c r="O670" s="32">
        <v>0</v>
      </c>
      <c r="P670" s="32">
        <v>0</v>
      </c>
      <c r="Q670" s="32">
        <v>0</v>
      </c>
      <c r="R670" s="32">
        <v>0.18972632</v>
      </c>
      <c r="S670" s="32">
        <v>0</v>
      </c>
      <c r="T670" s="32">
        <v>0</v>
      </c>
      <c r="U670" s="32">
        <v>0.18972632</v>
      </c>
      <c r="V670" s="32">
        <v>0</v>
      </c>
      <c r="W670" s="57"/>
      <c r="X670" s="57"/>
      <c r="Y670" s="57"/>
      <c r="Z670" s="57"/>
      <c r="AA670" s="113">
        <v>0</v>
      </c>
      <c r="AB670" s="113">
        <v>0</v>
      </c>
      <c r="AC670" s="57">
        <v>0</v>
      </c>
      <c r="AD670" s="113">
        <v>0</v>
      </c>
      <c r="AE670" s="113">
        <v>0</v>
      </c>
      <c r="AF670" s="113">
        <v>0</v>
      </c>
      <c r="AG670" s="113">
        <v>0</v>
      </c>
      <c r="AH670" s="113">
        <v>0</v>
      </c>
      <c r="AI670" s="113">
        <v>0</v>
      </c>
      <c r="AJ670" s="113">
        <v>0</v>
      </c>
      <c r="AK670" s="57" t="s">
        <v>237</v>
      </c>
    </row>
    <row r="671" spans="1:37" s="29" customFormat="1" x14ac:dyDescent="0.25">
      <c r="A671" s="113"/>
      <c r="B671" s="58" t="s">
        <v>958</v>
      </c>
      <c r="C671" s="32">
        <v>0</v>
      </c>
      <c r="D671" s="32">
        <v>0</v>
      </c>
      <c r="E671" s="32">
        <v>0</v>
      </c>
      <c r="F671" s="32">
        <v>0</v>
      </c>
      <c r="G671" s="32">
        <v>0</v>
      </c>
      <c r="H671" s="32">
        <v>0</v>
      </c>
      <c r="I671" s="32">
        <v>0</v>
      </c>
      <c r="J671" s="32">
        <v>0</v>
      </c>
      <c r="K671" s="32">
        <v>0</v>
      </c>
      <c r="L671" s="32">
        <v>0</v>
      </c>
      <c r="M671" s="32">
        <v>0</v>
      </c>
      <c r="N671" s="32">
        <v>0</v>
      </c>
      <c r="O671" s="32">
        <v>0</v>
      </c>
      <c r="P671" s="32">
        <v>0</v>
      </c>
      <c r="Q671" s="32">
        <v>0</v>
      </c>
      <c r="R671" s="32">
        <v>0.12529760000000001</v>
      </c>
      <c r="S671" s="32">
        <v>0</v>
      </c>
      <c r="T671" s="32">
        <v>0</v>
      </c>
      <c r="U671" s="32">
        <v>0.12529760000000001</v>
      </c>
      <c r="V671" s="32">
        <v>0</v>
      </c>
      <c r="W671" s="57"/>
      <c r="X671" s="57"/>
      <c r="Y671" s="57"/>
      <c r="Z671" s="57"/>
      <c r="AA671" s="113">
        <v>0</v>
      </c>
      <c r="AB671" s="113">
        <v>0</v>
      </c>
      <c r="AC671" s="57">
        <v>0</v>
      </c>
      <c r="AD671" s="113">
        <v>0</v>
      </c>
      <c r="AE671" s="113">
        <v>0</v>
      </c>
      <c r="AF671" s="113">
        <v>0</v>
      </c>
      <c r="AG671" s="113">
        <v>0</v>
      </c>
      <c r="AH671" s="113">
        <v>0</v>
      </c>
      <c r="AI671" s="113">
        <v>0</v>
      </c>
      <c r="AJ671" s="113">
        <v>0</v>
      </c>
      <c r="AK671" s="57" t="s">
        <v>237</v>
      </c>
    </row>
    <row r="672" spans="1:37" s="29" customFormat="1" x14ac:dyDescent="0.25">
      <c r="A672" s="113"/>
      <c r="B672" s="58" t="s">
        <v>959</v>
      </c>
      <c r="C672" s="32">
        <v>0</v>
      </c>
      <c r="D672" s="32">
        <v>0</v>
      </c>
      <c r="E672" s="32">
        <v>0</v>
      </c>
      <c r="F672" s="32">
        <v>0</v>
      </c>
      <c r="G672" s="32">
        <v>0</v>
      </c>
      <c r="H672" s="32">
        <v>0</v>
      </c>
      <c r="I672" s="32">
        <v>0</v>
      </c>
      <c r="J672" s="32">
        <v>0</v>
      </c>
      <c r="K672" s="32">
        <v>0</v>
      </c>
      <c r="L672" s="32">
        <v>0</v>
      </c>
      <c r="M672" s="32">
        <v>0</v>
      </c>
      <c r="N672" s="32">
        <v>0</v>
      </c>
      <c r="O672" s="32">
        <v>0</v>
      </c>
      <c r="P672" s="32">
        <v>0</v>
      </c>
      <c r="Q672" s="32">
        <v>0</v>
      </c>
      <c r="R672" s="32">
        <v>0.22195045999999999</v>
      </c>
      <c r="S672" s="32">
        <v>0</v>
      </c>
      <c r="T672" s="32">
        <v>0</v>
      </c>
      <c r="U672" s="32">
        <v>0.22195045999999999</v>
      </c>
      <c r="V672" s="32">
        <v>0</v>
      </c>
      <c r="W672" s="57"/>
      <c r="X672" s="57"/>
      <c r="Y672" s="57"/>
      <c r="Z672" s="57"/>
      <c r="AA672" s="113">
        <v>0</v>
      </c>
      <c r="AB672" s="113">
        <v>0</v>
      </c>
      <c r="AC672" s="57">
        <v>0</v>
      </c>
      <c r="AD672" s="113">
        <v>0</v>
      </c>
      <c r="AE672" s="113">
        <v>0</v>
      </c>
      <c r="AF672" s="113">
        <v>0</v>
      </c>
      <c r="AG672" s="113">
        <v>0</v>
      </c>
      <c r="AH672" s="113">
        <v>0</v>
      </c>
      <c r="AI672" s="113">
        <v>0</v>
      </c>
      <c r="AJ672" s="113">
        <v>0</v>
      </c>
      <c r="AK672" s="57" t="s">
        <v>237</v>
      </c>
    </row>
    <row r="673" spans="1:37" s="29" customFormat="1" ht="31.5" x14ac:dyDescent="0.25">
      <c r="A673" s="113"/>
      <c r="B673" s="58" t="s">
        <v>960</v>
      </c>
      <c r="C673" s="32">
        <v>0</v>
      </c>
      <c r="D673" s="32">
        <v>0</v>
      </c>
      <c r="E673" s="32">
        <v>0</v>
      </c>
      <c r="F673" s="32">
        <v>0</v>
      </c>
      <c r="G673" s="32">
        <v>0</v>
      </c>
      <c r="H673" s="32">
        <v>0</v>
      </c>
      <c r="I673" s="32">
        <v>0</v>
      </c>
      <c r="J673" s="32">
        <v>0</v>
      </c>
      <c r="K673" s="32">
        <v>0</v>
      </c>
      <c r="L673" s="32">
        <v>0</v>
      </c>
      <c r="M673" s="32">
        <v>0</v>
      </c>
      <c r="N673" s="32">
        <v>0</v>
      </c>
      <c r="O673" s="32">
        <v>0</v>
      </c>
      <c r="P673" s="32">
        <v>0</v>
      </c>
      <c r="Q673" s="32">
        <v>0</v>
      </c>
      <c r="R673" s="32">
        <v>0.21120251999999998</v>
      </c>
      <c r="S673" s="32">
        <v>0</v>
      </c>
      <c r="T673" s="32">
        <v>0</v>
      </c>
      <c r="U673" s="32">
        <v>0.21120251999999998</v>
      </c>
      <c r="V673" s="32">
        <v>0</v>
      </c>
      <c r="W673" s="57"/>
      <c r="X673" s="57"/>
      <c r="Y673" s="57"/>
      <c r="Z673" s="57"/>
      <c r="AA673" s="113">
        <v>0</v>
      </c>
      <c r="AB673" s="113">
        <v>0</v>
      </c>
      <c r="AC673" s="57">
        <v>0</v>
      </c>
      <c r="AD673" s="113">
        <v>0</v>
      </c>
      <c r="AE673" s="113">
        <v>0</v>
      </c>
      <c r="AF673" s="113">
        <v>0</v>
      </c>
      <c r="AG673" s="113">
        <v>0</v>
      </c>
      <c r="AH673" s="113">
        <v>0</v>
      </c>
      <c r="AI673" s="113">
        <v>0</v>
      </c>
      <c r="AJ673" s="113">
        <v>0</v>
      </c>
      <c r="AK673" s="57" t="s">
        <v>237</v>
      </c>
    </row>
    <row r="674" spans="1:37" s="29" customFormat="1" ht="31.5" x14ac:dyDescent="0.25">
      <c r="A674" s="113"/>
      <c r="B674" s="58" t="s">
        <v>961</v>
      </c>
      <c r="C674" s="32">
        <v>0</v>
      </c>
      <c r="D674" s="32">
        <v>0</v>
      </c>
      <c r="E674" s="32">
        <v>0</v>
      </c>
      <c r="F674" s="32">
        <v>0</v>
      </c>
      <c r="G674" s="32">
        <v>0</v>
      </c>
      <c r="H674" s="32">
        <v>0</v>
      </c>
      <c r="I674" s="32">
        <v>0</v>
      </c>
      <c r="J674" s="32">
        <v>0</v>
      </c>
      <c r="K674" s="32">
        <v>0</v>
      </c>
      <c r="L674" s="32">
        <v>0</v>
      </c>
      <c r="M674" s="32">
        <v>0</v>
      </c>
      <c r="N674" s="32">
        <v>0</v>
      </c>
      <c r="O674" s="32">
        <v>0</v>
      </c>
      <c r="P674" s="32">
        <v>0</v>
      </c>
      <c r="Q674" s="32">
        <v>0</v>
      </c>
      <c r="R674" s="32">
        <v>0.23984729999999999</v>
      </c>
      <c r="S674" s="32">
        <v>0</v>
      </c>
      <c r="T674" s="32">
        <v>0</v>
      </c>
      <c r="U674" s="32">
        <v>0.23984729999999999</v>
      </c>
      <c r="V674" s="32">
        <v>0</v>
      </c>
      <c r="W674" s="57"/>
      <c r="X674" s="57"/>
      <c r="Y674" s="57"/>
      <c r="Z674" s="57"/>
      <c r="AA674" s="113">
        <v>0</v>
      </c>
      <c r="AB674" s="113">
        <v>0</v>
      </c>
      <c r="AC674" s="57">
        <v>0</v>
      </c>
      <c r="AD674" s="113">
        <v>0</v>
      </c>
      <c r="AE674" s="113">
        <v>0</v>
      </c>
      <c r="AF674" s="113">
        <v>0</v>
      </c>
      <c r="AG674" s="113">
        <v>0</v>
      </c>
      <c r="AH674" s="113">
        <v>0</v>
      </c>
      <c r="AI674" s="113">
        <v>0</v>
      </c>
      <c r="AJ674" s="113">
        <v>0</v>
      </c>
      <c r="AK674" s="57" t="s">
        <v>237</v>
      </c>
    </row>
    <row r="675" spans="1:37" s="29" customFormat="1" ht="31.5" x14ac:dyDescent="0.25">
      <c r="A675" s="113"/>
      <c r="B675" s="58" t="s">
        <v>962</v>
      </c>
      <c r="C675" s="32">
        <v>0</v>
      </c>
      <c r="D675" s="32">
        <v>0</v>
      </c>
      <c r="E675" s="32">
        <v>0</v>
      </c>
      <c r="F675" s="32">
        <v>0</v>
      </c>
      <c r="G675" s="32">
        <v>0</v>
      </c>
      <c r="H675" s="32">
        <v>0</v>
      </c>
      <c r="I675" s="32">
        <v>0</v>
      </c>
      <c r="J675" s="32">
        <v>0</v>
      </c>
      <c r="K675" s="32">
        <v>0</v>
      </c>
      <c r="L675" s="32">
        <v>0</v>
      </c>
      <c r="M675" s="32">
        <v>0</v>
      </c>
      <c r="N675" s="32">
        <v>0</v>
      </c>
      <c r="O675" s="32">
        <v>0</v>
      </c>
      <c r="P675" s="32">
        <v>0</v>
      </c>
      <c r="Q675" s="32">
        <v>0</v>
      </c>
      <c r="R675" s="32">
        <v>0.32935119000000002</v>
      </c>
      <c r="S675" s="32">
        <v>0</v>
      </c>
      <c r="T675" s="32">
        <v>0</v>
      </c>
      <c r="U675" s="32">
        <v>0.32935119000000002</v>
      </c>
      <c r="V675" s="32">
        <v>0</v>
      </c>
      <c r="W675" s="57"/>
      <c r="X675" s="57"/>
      <c r="Y675" s="57"/>
      <c r="Z675" s="57"/>
      <c r="AA675" s="113">
        <v>0</v>
      </c>
      <c r="AB675" s="113">
        <v>0</v>
      </c>
      <c r="AC675" s="57">
        <v>0</v>
      </c>
      <c r="AD675" s="113">
        <v>0</v>
      </c>
      <c r="AE675" s="113">
        <v>0</v>
      </c>
      <c r="AF675" s="113">
        <v>0</v>
      </c>
      <c r="AG675" s="113">
        <v>0</v>
      </c>
      <c r="AH675" s="113">
        <v>0</v>
      </c>
      <c r="AI675" s="113">
        <v>0</v>
      </c>
      <c r="AJ675" s="113">
        <v>0</v>
      </c>
      <c r="AK675" s="57" t="s">
        <v>237</v>
      </c>
    </row>
    <row r="676" spans="1:37" s="29" customFormat="1" ht="31.5" x14ac:dyDescent="0.25">
      <c r="A676" s="113"/>
      <c r="B676" s="58" t="s">
        <v>963</v>
      </c>
      <c r="C676" s="32">
        <v>0</v>
      </c>
      <c r="D676" s="32">
        <v>0</v>
      </c>
      <c r="E676" s="32">
        <v>0</v>
      </c>
      <c r="F676" s="32">
        <v>0</v>
      </c>
      <c r="G676" s="32">
        <v>0</v>
      </c>
      <c r="H676" s="32">
        <v>0</v>
      </c>
      <c r="I676" s="32">
        <v>0</v>
      </c>
      <c r="J676" s="32">
        <v>0</v>
      </c>
      <c r="K676" s="32">
        <v>0</v>
      </c>
      <c r="L676" s="32">
        <v>0</v>
      </c>
      <c r="M676" s="32">
        <v>0</v>
      </c>
      <c r="N676" s="32">
        <v>0</v>
      </c>
      <c r="O676" s="32">
        <v>0</v>
      </c>
      <c r="P676" s="32">
        <v>0</v>
      </c>
      <c r="Q676" s="32">
        <v>0</v>
      </c>
      <c r="R676" s="32">
        <v>0.21307493</v>
      </c>
      <c r="S676" s="32">
        <v>0</v>
      </c>
      <c r="T676" s="32">
        <v>0</v>
      </c>
      <c r="U676" s="32">
        <v>0.21307493</v>
      </c>
      <c r="V676" s="32">
        <v>0</v>
      </c>
      <c r="W676" s="57"/>
      <c r="X676" s="57"/>
      <c r="Y676" s="57"/>
      <c r="Z676" s="57"/>
      <c r="AA676" s="113">
        <v>0</v>
      </c>
      <c r="AB676" s="113">
        <v>0</v>
      </c>
      <c r="AC676" s="57">
        <v>0</v>
      </c>
      <c r="AD676" s="113">
        <v>0</v>
      </c>
      <c r="AE676" s="113">
        <v>0</v>
      </c>
      <c r="AF676" s="113">
        <v>0</v>
      </c>
      <c r="AG676" s="113">
        <v>0</v>
      </c>
      <c r="AH676" s="113">
        <v>0</v>
      </c>
      <c r="AI676" s="113">
        <v>0</v>
      </c>
      <c r="AJ676" s="113">
        <v>0</v>
      </c>
      <c r="AK676" s="57" t="s">
        <v>237</v>
      </c>
    </row>
    <row r="677" spans="1:37" s="29" customFormat="1" ht="31.5" x14ac:dyDescent="0.25">
      <c r="A677" s="113"/>
      <c r="B677" s="58" t="s">
        <v>964</v>
      </c>
      <c r="C677" s="32">
        <v>0</v>
      </c>
      <c r="D677" s="32">
        <v>0</v>
      </c>
      <c r="E677" s="32">
        <v>0</v>
      </c>
      <c r="F677" s="32">
        <v>0</v>
      </c>
      <c r="G677" s="32">
        <v>0</v>
      </c>
      <c r="H677" s="32">
        <v>0</v>
      </c>
      <c r="I677" s="32">
        <v>0</v>
      </c>
      <c r="J677" s="32">
        <v>0</v>
      </c>
      <c r="K677" s="32">
        <v>0</v>
      </c>
      <c r="L677" s="32">
        <v>0</v>
      </c>
      <c r="M677" s="32">
        <v>0</v>
      </c>
      <c r="N677" s="32">
        <v>0</v>
      </c>
      <c r="O677" s="32">
        <v>0</v>
      </c>
      <c r="P677" s="32">
        <v>0</v>
      </c>
      <c r="Q677" s="32">
        <v>0</v>
      </c>
      <c r="R677" s="32">
        <v>0.12109932000000001</v>
      </c>
      <c r="S677" s="32">
        <v>0</v>
      </c>
      <c r="T677" s="32">
        <v>0</v>
      </c>
      <c r="U677" s="32">
        <v>0.12109932000000001</v>
      </c>
      <c r="V677" s="32">
        <v>0</v>
      </c>
      <c r="W677" s="57"/>
      <c r="X677" s="57"/>
      <c r="Y677" s="57"/>
      <c r="Z677" s="57"/>
      <c r="AA677" s="113">
        <v>0</v>
      </c>
      <c r="AB677" s="113">
        <v>0</v>
      </c>
      <c r="AC677" s="57">
        <v>0</v>
      </c>
      <c r="AD677" s="113">
        <v>0</v>
      </c>
      <c r="AE677" s="113">
        <v>0</v>
      </c>
      <c r="AF677" s="113">
        <v>0</v>
      </c>
      <c r="AG677" s="113">
        <v>0</v>
      </c>
      <c r="AH677" s="113">
        <v>0</v>
      </c>
      <c r="AI677" s="113">
        <v>0</v>
      </c>
      <c r="AJ677" s="113">
        <v>0</v>
      </c>
      <c r="AK677" s="57" t="s">
        <v>237</v>
      </c>
    </row>
    <row r="678" spans="1:37" s="29" customFormat="1" ht="31.5" x14ac:dyDescent="0.25">
      <c r="A678" s="113"/>
      <c r="B678" s="58" t="s">
        <v>965</v>
      </c>
      <c r="C678" s="32">
        <v>0</v>
      </c>
      <c r="D678" s="32">
        <v>0</v>
      </c>
      <c r="E678" s="32">
        <v>0</v>
      </c>
      <c r="F678" s="32">
        <v>0</v>
      </c>
      <c r="G678" s="32">
        <v>0</v>
      </c>
      <c r="H678" s="32">
        <v>0</v>
      </c>
      <c r="I678" s="32">
        <v>0</v>
      </c>
      <c r="J678" s="32">
        <v>0</v>
      </c>
      <c r="K678" s="32">
        <v>0</v>
      </c>
      <c r="L678" s="32">
        <v>0</v>
      </c>
      <c r="M678" s="32">
        <v>0</v>
      </c>
      <c r="N678" s="32">
        <v>0</v>
      </c>
      <c r="O678" s="32">
        <v>0</v>
      </c>
      <c r="P678" s="32">
        <v>0</v>
      </c>
      <c r="Q678" s="32">
        <v>0</v>
      </c>
      <c r="R678" s="32">
        <v>0.121419</v>
      </c>
      <c r="S678" s="32">
        <v>0</v>
      </c>
      <c r="T678" s="32">
        <v>0</v>
      </c>
      <c r="U678" s="32">
        <v>0.121419</v>
      </c>
      <c r="V678" s="32">
        <v>0</v>
      </c>
      <c r="W678" s="57"/>
      <c r="X678" s="57"/>
      <c r="Y678" s="57"/>
      <c r="Z678" s="57"/>
      <c r="AA678" s="113">
        <v>0</v>
      </c>
      <c r="AB678" s="113">
        <v>0</v>
      </c>
      <c r="AC678" s="57">
        <v>0</v>
      </c>
      <c r="AD678" s="113">
        <v>0</v>
      </c>
      <c r="AE678" s="113">
        <v>0</v>
      </c>
      <c r="AF678" s="113">
        <v>0</v>
      </c>
      <c r="AG678" s="113">
        <v>0</v>
      </c>
      <c r="AH678" s="113">
        <v>0</v>
      </c>
      <c r="AI678" s="113">
        <v>0</v>
      </c>
      <c r="AJ678" s="113">
        <v>0</v>
      </c>
      <c r="AK678" s="57" t="s">
        <v>237</v>
      </c>
    </row>
    <row r="679" spans="1:37" s="29" customFormat="1" ht="31.5" x14ac:dyDescent="0.25">
      <c r="A679" s="113"/>
      <c r="B679" s="58" t="s">
        <v>966</v>
      </c>
      <c r="C679" s="32">
        <v>0</v>
      </c>
      <c r="D679" s="32">
        <v>0</v>
      </c>
      <c r="E679" s="32">
        <v>0</v>
      </c>
      <c r="F679" s="32">
        <v>0</v>
      </c>
      <c r="G679" s="32">
        <v>0</v>
      </c>
      <c r="H679" s="32">
        <v>0</v>
      </c>
      <c r="I679" s="32">
        <v>0</v>
      </c>
      <c r="J679" s="32">
        <v>0</v>
      </c>
      <c r="K679" s="32">
        <v>0</v>
      </c>
      <c r="L679" s="32">
        <v>0</v>
      </c>
      <c r="M679" s="32">
        <v>0</v>
      </c>
      <c r="N679" s="32">
        <v>0</v>
      </c>
      <c r="O679" s="32">
        <v>0</v>
      </c>
      <c r="P679" s="32">
        <v>0</v>
      </c>
      <c r="Q679" s="32">
        <v>0</v>
      </c>
      <c r="R679" s="32">
        <v>0.14755509</v>
      </c>
      <c r="S679" s="32">
        <v>0</v>
      </c>
      <c r="T679" s="32">
        <v>0</v>
      </c>
      <c r="U679" s="32">
        <v>0.14755509</v>
      </c>
      <c r="V679" s="32">
        <v>0</v>
      </c>
      <c r="W679" s="57"/>
      <c r="X679" s="57"/>
      <c r="Y679" s="57"/>
      <c r="Z679" s="57"/>
      <c r="AA679" s="113">
        <v>0</v>
      </c>
      <c r="AB679" s="113">
        <v>0</v>
      </c>
      <c r="AC679" s="57">
        <v>0</v>
      </c>
      <c r="AD679" s="113">
        <v>0</v>
      </c>
      <c r="AE679" s="113">
        <v>0</v>
      </c>
      <c r="AF679" s="113">
        <v>0</v>
      </c>
      <c r="AG679" s="113">
        <v>0</v>
      </c>
      <c r="AH679" s="113">
        <v>0</v>
      </c>
      <c r="AI679" s="113">
        <v>0</v>
      </c>
      <c r="AJ679" s="113">
        <v>0</v>
      </c>
      <c r="AK679" s="57" t="s">
        <v>237</v>
      </c>
    </row>
    <row r="680" spans="1:37" s="29" customFormat="1" ht="31.5" x14ac:dyDescent="0.25">
      <c r="A680" s="113"/>
      <c r="B680" s="58" t="s">
        <v>967</v>
      </c>
      <c r="C680" s="32">
        <v>0</v>
      </c>
      <c r="D680" s="32">
        <v>0</v>
      </c>
      <c r="E680" s="32">
        <v>0</v>
      </c>
      <c r="F680" s="32">
        <v>0</v>
      </c>
      <c r="G680" s="32">
        <v>0</v>
      </c>
      <c r="H680" s="32">
        <v>0</v>
      </c>
      <c r="I680" s="32">
        <v>0</v>
      </c>
      <c r="J680" s="32">
        <v>0</v>
      </c>
      <c r="K680" s="32">
        <v>0</v>
      </c>
      <c r="L680" s="32">
        <v>0</v>
      </c>
      <c r="M680" s="32">
        <v>0</v>
      </c>
      <c r="N680" s="32">
        <v>0</v>
      </c>
      <c r="O680" s="32">
        <v>0</v>
      </c>
      <c r="P680" s="32">
        <v>0</v>
      </c>
      <c r="Q680" s="32">
        <v>0</v>
      </c>
      <c r="R680" s="32">
        <v>0.14778141</v>
      </c>
      <c r="S680" s="32">
        <v>0</v>
      </c>
      <c r="T680" s="32">
        <v>0</v>
      </c>
      <c r="U680" s="32">
        <v>0.14778141</v>
      </c>
      <c r="V680" s="32">
        <v>0</v>
      </c>
      <c r="W680" s="57"/>
      <c r="X680" s="57"/>
      <c r="Y680" s="57"/>
      <c r="Z680" s="57"/>
      <c r="AA680" s="113">
        <v>0</v>
      </c>
      <c r="AB680" s="113">
        <v>0</v>
      </c>
      <c r="AC680" s="57">
        <v>0</v>
      </c>
      <c r="AD680" s="113">
        <v>0</v>
      </c>
      <c r="AE680" s="113">
        <v>0</v>
      </c>
      <c r="AF680" s="113">
        <v>0</v>
      </c>
      <c r="AG680" s="113">
        <v>0</v>
      </c>
      <c r="AH680" s="113">
        <v>0</v>
      </c>
      <c r="AI680" s="113">
        <v>0</v>
      </c>
      <c r="AJ680" s="113">
        <v>0</v>
      </c>
      <c r="AK680" s="57" t="s">
        <v>237</v>
      </c>
    </row>
    <row r="681" spans="1:37" s="29" customFormat="1" ht="31.5" x14ac:dyDescent="0.25">
      <c r="A681" s="113"/>
      <c r="B681" s="58" t="s">
        <v>968</v>
      </c>
      <c r="C681" s="32">
        <v>0</v>
      </c>
      <c r="D681" s="32">
        <v>0</v>
      </c>
      <c r="E681" s="32">
        <v>0</v>
      </c>
      <c r="F681" s="32">
        <v>0</v>
      </c>
      <c r="G681" s="32">
        <v>0</v>
      </c>
      <c r="H681" s="32">
        <v>0</v>
      </c>
      <c r="I681" s="32">
        <v>0</v>
      </c>
      <c r="J681" s="32">
        <v>0</v>
      </c>
      <c r="K681" s="32">
        <v>0</v>
      </c>
      <c r="L681" s="32">
        <v>0</v>
      </c>
      <c r="M681" s="32">
        <v>0</v>
      </c>
      <c r="N681" s="32">
        <v>0</v>
      </c>
      <c r="O681" s="32">
        <v>0</v>
      </c>
      <c r="P681" s="32">
        <v>0</v>
      </c>
      <c r="Q681" s="32">
        <v>0</v>
      </c>
      <c r="R681" s="32">
        <v>0.14745407999999999</v>
      </c>
      <c r="S681" s="32">
        <v>0</v>
      </c>
      <c r="T681" s="32">
        <v>0</v>
      </c>
      <c r="U681" s="32">
        <v>0.14745407999999999</v>
      </c>
      <c r="V681" s="32">
        <v>0</v>
      </c>
      <c r="W681" s="57"/>
      <c r="X681" s="57"/>
      <c r="Y681" s="57"/>
      <c r="Z681" s="57"/>
      <c r="AA681" s="113">
        <v>0</v>
      </c>
      <c r="AB681" s="113">
        <v>0</v>
      </c>
      <c r="AC681" s="57">
        <v>0</v>
      </c>
      <c r="AD681" s="113">
        <v>0</v>
      </c>
      <c r="AE681" s="113">
        <v>0</v>
      </c>
      <c r="AF681" s="113">
        <v>0</v>
      </c>
      <c r="AG681" s="113">
        <v>0</v>
      </c>
      <c r="AH681" s="113">
        <v>0</v>
      </c>
      <c r="AI681" s="113">
        <v>0</v>
      </c>
      <c r="AJ681" s="113">
        <v>0</v>
      </c>
      <c r="AK681" s="57" t="s">
        <v>237</v>
      </c>
    </row>
    <row r="682" spans="1:37" s="29" customFormat="1" ht="31.5" x14ac:dyDescent="0.25">
      <c r="A682" s="113"/>
      <c r="B682" s="58" t="s">
        <v>969</v>
      </c>
      <c r="C682" s="32">
        <v>0</v>
      </c>
      <c r="D682" s="32">
        <v>0</v>
      </c>
      <c r="E682" s="32">
        <v>0</v>
      </c>
      <c r="F682" s="32">
        <v>0</v>
      </c>
      <c r="G682" s="32">
        <v>0</v>
      </c>
      <c r="H682" s="32">
        <v>0</v>
      </c>
      <c r="I682" s="32">
        <v>0</v>
      </c>
      <c r="J682" s="32">
        <v>0</v>
      </c>
      <c r="K682" s="32">
        <v>0</v>
      </c>
      <c r="L682" s="32">
        <v>0</v>
      </c>
      <c r="M682" s="32">
        <v>0</v>
      </c>
      <c r="N682" s="32">
        <v>0</v>
      </c>
      <c r="O682" s="32">
        <v>0</v>
      </c>
      <c r="P682" s="32">
        <v>0</v>
      </c>
      <c r="Q682" s="32">
        <v>0</v>
      </c>
      <c r="R682" s="32">
        <v>0.19942044</v>
      </c>
      <c r="S682" s="32">
        <v>0</v>
      </c>
      <c r="T682" s="32">
        <v>0</v>
      </c>
      <c r="U682" s="32">
        <v>0.19942044</v>
      </c>
      <c r="V682" s="32">
        <v>0</v>
      </c>
      <c r="W682" s="57"/>
      <c r="X682" s="57"/>
      <c r="Y682" s="57"/>
      <c r="Z682" s="57"/>
      <c r="AA682" s="113">
        <v>0</v>
      </c>
      <c r="AB682" s="113">
        <v>0</v>
      </c>
      <c r="AC682" s="57">
        <v>0</v>
      </c>
      <c r="AD682" s="113">
        <v>0</v>
      </c>
      <c r="AE682" s="113">
        <v>0</v>
      </c>
      <c r="AF682" s="113">
        <v>0</v>
      </c>
      <c r="AG682" s="113">
        <v>0</v>
      </c>
      <c r="AH682" s="113">
        <v>0</v>
      </c>
      <c r="AI682" s="113">
        <v>0</v>
      </c>
      <c r="AJ682" s="113">
        <v>0</v>
      </c>
      <c r="AK682" s="57" t="s">
        <v>237</v>
      </c>
    </row>
    <row r="683" spans="1:37" s="29" customFormat="1" ht="31.5" x14ac:dyDescent="0.25">
      <c r="A683" s="113"/>
      <c r="B683" s="58" t="s">
        <v>970</v>
      </c>
      <c r="C683" s="32">
        <v>0</v>
      </c>
      <c r="D683" s="32">
        <v>0</v>
      </c>
      <c r="E683" s="32">
        <v>0</v>
      </c>
      <c r="F683" s="32">
        <v>0</v>
      </c>
      <c r="G683" s="32">
        <v>0</v>
      </c>
      <c r="H683" s="32">
        <v>0</v>
      </c>
      <c r="I683" s="32">
        <v>0</v>
      </c>
      <c r="J683" s="32">
        <v>0</v>
      </c>
      <c r="K683" s="32">
        <v>0</v>
      </c>
      <c r="L683" s="32">
        <v>0</v>
      </c>
      <c r="M683" s="32">
        <v>0</v>
      </c>
      <c r="N683" s="32">
        <v>0</v>
      </c>
      <c r="O683" s="32">
        <v>0</v>
      </c>
      <c r="P683" s="32">
        <v>0</v>
      </c>
      <c r="Q683" s="32">
        <v>0</v>
      </c>
      <c r="R683" s="32">
        <v>0.19755620000000002</v>
      </c>
      <c r="S683" s="32">
        <v>0</v>
      </c>
      <c r="T683" s="32">
        <v>0</v>
      </c>
      <c r="U683" s="32">
        <v>0.19755620000000002</v>
      </c>
      <c r="V683" s="32">
        <v>0</v>
      </c>
      <c r="W683" s="57"/>
      <c r="X683" s="57"/>
      <c r="Y683" s="57"/>
      <c r="Z683" s="57"/>
      <c r="AA683" s="113">
        <v>0</v>
      </c>
      <c r="AB683" s="113">
        <v>0</v>
      </c>
      <c r="AC683" s="57">
        <v>0</v>
      </c>
      <c r="AD683" s="113">
        <v>0</v>
      </c>
      <c r="AE683" s="113">
        <v>0</v>
      </c>
      <c r="AF683" s="113">
        <v>0</v>
      </c>
      <c r="AG683" s="113">
        <v>0</v>
      </c>
      <c r="AH683" s="113">
        <v>0</v>
      </c>
      <c r="AI683" s="113">
        <v>0</v>
      </c>
      <c r="AJ683" s="113">
        <v>0</v>
      </c>
      <c r="AK683" s="57" t="s">
        <v>237</v>
      </c>
    </row>
    <row r="684" spans="1:37" s="29" customFormat="1" ht="31.5" x14ac:dyDescent="0.25">
      <c r="A684" s="113"/>
      <c r="B684" s="58" t="s">
        <v>971</v>
      </c>
      <c r="C684" s="32">
        <v>0</v>
      </c>
      <c r="D684" s="32">
        <v>0</v>
      </c>
      <c r="E684" s="32">
        <v>0</v>
      </c>
      <c r="F684" s="32">
        <v>0</v>
      </c>
      <c r="G684" s="32">
        <v>0</v>
      </c>
      <c r="H684" s="32">
        <v>0</v>
      </c>
      <c r="I684" s="32">
        <v>0</v>
      </c>
      <c r="J684" s="32">
        <v>0</v>
      </c>
      <c r="K684" s="32">
        <v>0</v>
      </c>
      <c r="L684" s="32">
        <v>0</v>
      </c>
      <c r="M684" s="32">
        <v>0</v>
      </c>
      <c r="N684" s="32">
        <v>0</v>
      </c>
      <c r="O684" s="32">
        <v>0</v>
      </c>
      <c r="P684" s="32">
        <v>0</v>
      </c>
      <c r="Q684" s="32">
        <v>0</v>
      </c>
      <c r="R684" s="32">
        <v>0.19787304</v>
      </c>
      <c r="S684" s="32">
        <v>0</v>
      </c>
      <c r="T684" s="32">
        <v>0</v>
      </c>
      <c r="U684" s="32">
        <v>0.19787304</v>
      </c>
      <c r="V684" s="32">
        <v>0</v>
      </c>
      <c r="W684" s="57"/>
      <c r="X684" s="57"/>
      <c r="Y684" s="57"/>
      <c r="Z684" s="57"/>
      <c r="AA684" s="113">
        <v>0</v>
      </c>
      <c r="AB684" s="113">
        <v>0</v>
      </c>
      <c r="AC684" s="57">
        <v>0</v>
      </c>
      <c r="AD684" s="113">
        <v>0</v>
      </c>
      <c r="AE684" s="113">
        <v>0</v>
      </c>
      <c r="AF684" s="113">
        <v>0</v>
      </c>
      <c r="AG684" s="113">
        <v>0</v>
      </c>
      <c r="AH684" s="113">
        <v>0</v>
      </c>
      <c r="AI684" s="113">
        <v>0</v>
      </c>
      <c r="AJ684" s="113">
        <v>0</v>
      </c>
      <c r="AK684" s="57" t="s">
        <v>237</v>
      </c>
    </row>
    <row r="685" spans="1:37" s="29" customFormat="1" ht="31.5" x14ac:dyDescent="0.25">
      <c r="A685" s="113"/>
      <c r="B685" s="58" t="s">
        <v>972</v>
      </c>
      <c r="C685" s="32">
        <v>0</v>
      </c>
      <c r="D685" s="32">
        <v>0</v>
      </c>
      <c r="E685" s="32">
        <v>0</v>
      </c>
      <c r="F685" s="32">
        <v>0</v>
      </c>
      <c r="G685" s="32">
        <v>0</v>
      </c>
      <c r="H685" s="32">
        <v>0</v>
      </c>
      <c r="I685" s="32">
        <v>0</v>
      </c>
      <c r="J685" s="32">
        <v>0</v>
      </c>
      <c r="K685" s="32">
        <v>0</v>
      </c>
      <c r="L685" s="32">
        <v>0</v>
      </c>
      <c r="M685" s="32">
        <v>0</v>
      </c>
      <c r="N685" s="32">
        <v>0</v>
      </c>
      <c r="O685" s="32">
        <v>0</v>
      </c>
      <c r="P685" s="32">
        <v>0</v>
      </c>
      <c r="Q685" s="32">
        <v>0</v>
      </c>
      <c r="R685" s="32">
        <v>0.19777339000000002</v>
      </c>
      <c r="S685" s="32">
        <v>0</v>
      </c>
      <c r="T685" s="32">
        <v>0</v>
      </c>
      <c r="U685" s="32">
        <v>0.19777339000000002</v>
      </c>
      <c r="V685" s="32">
        <v>0</v>
      </c>
      <c r="W685" s="57"/>
      <c r="X685" s="57"/>
      <c r="Y685" s="57"/>
      <c r="Z685" s="57"/>
      <c r="AA685" s="113">
        <v>0</v>
      </c>
      <c r="AB685" s="113">
        <v>0</v>
      </c>
      <c r="AC685" s="57">
        <v>0</v>
      </c>
      <c r="AD685" s="113">
        <v>0</v>
      </c>
      <c r="AE685" s="113">
        <v>0</v>
      </c>
      <c r="AF685" s="113">
        <v>0</v>
      </c>
      <c r="AG685" s="113">
        <v>0</v>
      </c>
      <c r="AH685" s="113">
        <v>0</v>
      </c>
      <c r="AI685" s="113">
        <v>0</v>
      </c>
      <c r="AJ685" s="113">
        <v>0</v>
      </c>
      <c r="AK685" s="57" t="s">
        <v>237</v>
      </c>
    </row>
    <row r="686" spans="1:37" s="29" customFormat="1" ht="31.5" x14ac:dyDescent="0.25">
      <c r="A686" s="113"/>
      <c r="B686" s="58" t="s">
        <v>973</v>
      </c>
      <c r="C686" s="32">
        <v>0</v>
      </c>
      <c r="D686" s="32">
        <v>0</v>
      </c>
      <c r="E686" s="32">
        <v>0</v>
      </c>
      <c r="F686" s="32">
        <v>0</v>
      </c>
      <c r="G686" s="32">
        <v>0</v>
      </c>
      <c r="H686" s="32">
        <v>0</v>
      </c>
      <c r="I686" s="32">
        <v>0</v>
      </c>
      <c r="J686" s="32">
        <v>0</v>
      </c>
      <c r="K686" s="32">
        <v>0</v>
      </c>
      <c r="L686" s="32">
        <v>0</v>
      </c>
      <c r="M686" s="32">
        <v>0</v>
      </c>
      <c r="N686" s="32">
        <v>0</v>
      </c>
      <c r="O686" s="32">
        <v>0</v>
      </c>
      <c r="P686" s="32">
        <v>0</v>
      </c>
      <c r="Q686" s="32">
        <v>0</v>
      </c>
      <c r="R686" s="32">
        <v>0.19787441</v>
      </c>
      <c r="S686" s="32">
        <v>0</v>
      </c>
      <c r="T686" s="32">
        <v>0</v>
      </c>
      <c r="U686" s="32">
        <v>0.19787441</v>
      </c>
      <c r="V686" s="32">
        <v>0</v>
      </c>
      <c r="W686" s="57"/>
      <c r="X686" s="57"/>
      <c r="Y686" s="57"/>
      <c r="Z686" s="57"/>
      <c r="AA686" s="113">
        <v>0</v>
      </c>
      <c r="AB686" s="113">
        <v>0</v>
      </c>
      <c r="AC686" s="57">
        <v>0</v>
      </c>
      <c r="AD686" s="113">
        <v>0</v>
      </c>
      <c r="AE686" s="113">
        <v>0</v>
      </c>
      <c r="AF686" s="113">
        <v>0</v>
      </c>
      <c r="AG686" s="113">
        <v>0</v>
      </c>
      <c r="AH686" s="113">
        <v>0</v>
      </c>
      <c r="AI686" s="113">
        <v>0</v>
      </c>
      <c r="AJ686" s="113">
        <v>0</v>
      </c>
      <c r="AK686" s="57" t="s">
        <v>237</v>
      </c>
    </row>
    <row r="687" spans="1:37" s="29" customFormat="1" ht="47.25" x14ac:dyDescent="0.25">
      <c r="A687" s="113"/>
      <c r="B687" s="58" t="s">
        <v>974</v>
      </c>
      <c r="C687" s="32">
        <v>0</v>
      </c>
      <c r="D687" s="32">
        <v>0</v>
      </c>
      <c r="E687" s="32">
        <v>0</v>
      </c>
      <c r="F687" s="32">
        <v>0</v>
      </c>
      <c r="G687" s="32">
        <v>0</v>
      </c>
      <c r="H687" s="32">
        <v>0</v>
      </c>
      <c r="I687" s="32">
        <v>0</v>
      </c>
      <c r="J687" s="32">
        <v>0</v>
      </c>
      <c r="K687" s="32">
        <v>0</v>
      </c>
      <c r="L687" s="32">
        <v>0</v>
      </c>
      <c r="M687" s="32">
        <v>0</v>
      </c>
      <c r="N687" s="32">
        <v>0</v>
      </c>
      <c r="O687" s="32">
        <v>0</v>
      </c>
      <c r="P687" s="32">
        <v>0</v>
      </c>
      <c r="Q687" s="32">
        <v>0</v>
      </c>
      <c r="R687" s="32">
        <v>0.29305084999999997</v>
      </c>
      <c r="S687" s="32">
        <v>0</v>
      </c>
      <c r="T687" s="32">
        <v>0</v>
      </c>
      <c r="U687" s="32">
        <v>0.29305084999999997</v>
      </c>
      <c r="V687" s="32">
        <v>0</v>
      </c>
      <c r="W687" s="57"/>
      <c r="X687" s="57"/>
      <c r="Y687" s="57"/>
      <c r="Z687" s="57"/>
      <c r="AA687" s="113">
        <v>0</v>
      </c>
      <c r="AB687" s="113">
        <v>0</v>
      </c>
      <c r="AC687" s="57">
        <v>0</v>
      </c>
      <c r="AD687" s="113">
        <v>0</v>
      </c>
      <c r="AE687" s="113">
        <v>0</v>
      </c>
      <c r="AF687" s="113">
        <v>0</v>
      </c>
      <c r="AG687" s="113">
        <v>0</v>
      </c>
      <c r="AH687" s="113">
        <v>0</v>
      </c>
      <c r="AI687" s="113">
        <v>0</v>
      </c>
      <c r="AJ687" s="113">
        <v>0</v>
      </c>
      <c r="AK687" s="57" t="s">
        <v>237</v>
      </c>
    </row>
    <row r="688" spans="1:37" s="29" customFormat="1" ht="47.25" x14ac:dyDescent="0.25">
      <c r="A688" s="113"/>
      <c r="B688" s="58" t="s">
        <v>975</v>
      </c>
      <c r="C688" s="32">
        <v>0</v>
      </c>
      <c r="D688" s="32">
        <v>0</v>
      </c>
      <c r="E688" s="32">
        <v>0</v>
      </c>
      <c r="F688" s="32">
        <v>0</v>
      </c>
      <c r="G688" s="32">
        <v>0</v>
      </c>
      <c r="H688" s="32">
        <v>0</v>
      </c>
      <c r="I688" s="32">
        <v>0</v>
      </c>
      <c r="J688" s="32">
        <v>0</v>
      </c>
      <c r="K688" s="32">
        <v>0</v>
      </c>
      <c r="L688" s="32">
        <v>0</v>
      </c>
      <c r="M688" s="32">
        <v>0</v>
      </c>
      <c r="N688" s="32">
        <v>0</v>
      </c>
      <c r="O688" s="32">
        <v>0</v>
      </c>
      <c r="P688" s="32">
        <v>0</v>
      </c>
      <c r="Q688" s="32">
        <v>0</v>
      </c>
      <c r="R688" s="32">
        <v>0.24152542000000002</v>
      </c>
      <c r="S688" s="32">
        <v>0</v>
      </c>
      <c r="T688" s="32">
        <v>0</v>
      </c>
      <c r="U688" s="32">
        <v>0.24152542000000002</v>
      </c>
      <c r="V688" s="32">
        <v>0</v>
      </c>
      <c r="W688" s="57"/>
      <c r="X688" s="57"/>
      <c r="Y688" s="57"/>
      <c r="Z688" s="57"/>
      <c r="AA688" s="113">
        <v>0</v>
      </c>
      <c r="AB688" s="113">
        <v>0</v>
      </c>
      <c r="AC688" s="57">
        <v>0</v>
      </c>
      <c r="AD688" s="113">
        <v>0</v>
      </c>
      <c r="AE688" s="113">
        <v>0</v>
      </c>
      <c r="AF688" s="113">
        <v>0</v>
      </c>
      <c r="AG688" s="113">
        <v>0</v>
      </c>
      <c r="AH688" s="113">
        <v>0</v>
      </c>
      <c r="AI688" s="113">
        <v>0</v>
      </c>
      <c r="AJ688" s="113">
        <v>0</v>
      </c>
      <c r="AK688" s="57" t="s">
        <v>237</v>
      </c>
    </row>
    <row r="689" spans="1:37" s="29" customFormat="1" ht="47.25" x14ac:dyDescent="0.25">
      <c r="A689" s="113"/>
      <c r="B689" s="58" t="s">
        <v>976</v>
      </c>
      <c r="C689" s="32">
        <v>0</v>
      </c>
      <c r="D689" s="32">
        <v>0</v>
      </c>
      <c r="E689" s="32">
        <v>0</v>
      </c>
      <c r="F689" s="32">
        <v>0</v>
      </c>
      <c r="G689" s="32">
        <v>0</v>
      </c>
      <c r="H689" s="32">
        <v>0</v>
      </c>
      <c r="I689" s="32">
        <v>0</v>
      </c>
      <c r="J689" s="32">
        <v>0</v>
      </c>
      <c r="K689" s="32">
        <v>0</v>
      </c>
      <c r="L689" s="32">
        <v>0</v>
      </c>
      <c r="M689" s="32">
        <v>0</v>
      </c>
      <c r="N689" s="32">
        <v>0</v>
      </c>
      <c r="O689" s="32">
        <v>0</v>
      </c>
      <c r="P689" s="32">
        <v>0</v>
      </c>
      <c r="Q689" s="32">
        <v>0</v>
      </c>
      <c r="R689" s="32">
        <v>0.22864407</v>
      </c>
      <c r="S689" s="32">
        <v>0</v>
      </c>
      <c r="T689" s="32">
        <v>0</v>
      </c>
      <c r="U689" s="32">
        <v>0.22864407</v>
      </c>
      <c r="V689" s="32">
        <v>0</v>
      </c>
      <c r="W689" s="57"/>
      <c r="X689" s="57"/>
      <c r="Y689" s="57"/>
      <c r="Z689" s="57"/>
      <c r="AA689" s="113">
        <v>0</v>
      </c>
      <c r="AB689" s="113">
        <v>0</v>
      </c>
      <c r="AC689" s="57">
        <v>0</v>
      </c>
      <c r="AD689" s="113">
        <v>0</v>
      </c>
      <c r="AE689" s="113">
        <v>0</v>
      </c>
      <c r="AF689" s="113">
        <v>0</v>
      </c>
      <c r="AG689" s="113">
        <v>0</v>
      </c>
      <c r="AH689" s="113">
        <v>0</v>
      </c>
      <c r="AI689" s="113">
        <v>0</v>
      </c>
      <c r="AJ689" s="113">
        <v>0</v>
      </c>
      <c r="AK689" s="57" t="s">
        <v>237</v>
      </c>
    </row>
    <row r="690" spans="1:37" s="29" customFormat="1" ht="47.25" x14ac:dyDescent="0.25">
      <c r="A690" s="113"/>
      <c r="B690" s="58" t="s">
        <v>977</v>
      </c>
      <c r="C690" s="32">
        <v>0</v>
      </c>
      <c r="D690" s="32">
        <v>0</v>
      </c>
      <c r="E690" s="32">
        <v>0</v>
      </c>
      <c r="F690" s="32">
        <v>0</v>
      </c>
      <c r="G690" s="32">
        <v>0</v>
      </c>
      <c r="H690" s="32">
        <v>0</v>
      </c>
      <c r="I690" s="32">
        <v>0</v>
      </c>
      <c r="J690" s="32">
        <v>0</v>
      </c>
      <c r="K690" s="32">
        <v>0</v>
      </c>
      <c r="L690" s="32">
        <v>0</v>
      </c>
      <c r="M690" s="32">
        <v>0</v>
      </c>
      <c r="N690" s="32">
        <v>0</v>
      </c>
      <c r="O690" s="32">
        <v>0</v>
      </c>
      <c r="P690" s="32">
        <v>0</v>
      </c>
      <c r="Q690" s="32">
        <v>0</v>
      </c>
      <c r="R690" s="32">
        <v>0.28661017</v>
      </c>
      <c r="S690" s="32">
        <v>0</v>
      </c>
      <c r="T690" s="32">
        <v>0</v>
      </c>
      <c r="U690" s="32">
        <v>0.28661017</v>
      </c>
      <c r="V690" s="32">
        <v>0</v>
      </c>
      <c r="W690" s="57"/>
      <c r="X690" s="57"/>
      <c r="Y690" s="57"/>
      <c r="Z690" s="57"/>
      <c r="AA690" s="113">
        <v>0</v>
      </c>
      <c r="AB690" s="113">
        <v>0</v>
      </c>
      <c r="AC690" s="57">
        <v>0</v>
      </c>
      <c r="AD690" s="113">
        <v>0</v>
      </c>
      <c r="AE690" s="113">
        <v>0</v>
      </c>
      <c r="AF690" s="113">
        <v>0</v>
      </c>
      <c r="AG690" s="113">
        <v>0</v>
      </c>
      <c r="AH690" s="113">
        <v>0</v>
      </c>
      <c r="AI690" s="113">
        <v>0</v>
      </c>
      <c r="AJ690" s="113">
        <v>0</v>
      </c>
      <c r="AK690" s="57" t="s">
        <v>237</v>
      </c>
    </row>
    <row r="691" spans="1:37" s="29" customFormat="1" ht="47.25" x14ac:dyDescent="0.25">
      <c r="A691" s="113"/>
      <c r="B691" s="58" t="s">
        <v>978</v>
      </c>
      <c r="C691" s="32">
        <v>0</v>
      </c>
      <c r="D691" s="32">
        <v>0</v>
      </c>
      <c r="E691" s="32">
        <v>0</v>
      </c>
      <c r="F691" s="32">
        <v>0</v>
      </c>
      <c r="G691" s="32">
        <v>0</v>
      </c>
      <c r="H691" s="32">
        <v>0</v>
      </c>
      <c r="I691" s="32">
        <v>0</v>
      </c>
      <c r="J691" s="32">
        <v>0</v>
      </c>
      <c r="K691" s="32">
        <v>0</v>
      </c>
      <c r="L691" s="32">
        <v>0</v>
      </c>
      <c r="M691" s="32">
        <v>0</v>
      </c>
      <c r="N691" s="32">
        <v>0</v>
      </c>
      <c r="O691" s="32">
        <v>0</v>
      </c>
      <c r="P691" s="32">
        <v>0</v>
      </c>
      <c r="Q691" s="32">
        <v>0</v>
      </c>
      <c r="R691" s="32">
        <v>0.25118644000000001</v>
      </c>
      <c r="S691" s="32">
        <v>0</v>
      </c>
      <c r="T691" s="32">
        <v>0</v>
      </c>
      <c r="U691" s="32">
        <v>0.25118644000000001</v>
      </c>
      <c r="V691" s="32">
        <v>0</v>
      </c>
      <c r="W691" s="57"/>
      <c r="X691" s="57"/>
      <c r="Y691" s="57"/>
      <c r="Z691" s="57"/>
      <c r="AA691" s="113">
        <v>0</v>
      </c>
      <c r="AB691" s="113">
        <v>0</v>
      </c>
      <c r="AC691" s="57">
        <v>0</v>
      </c>
      <c r="AD691" s="113">
        <v>0</v>
      </c>
      <c r="AE691" s="113">
        <v>0</v>
      </c>
      <c r="AF691" s="113">
        <v>0</v>
      </c>
      <c r="AG691" s="113">
        <v>0</v>
      </c>
      <c r="AH691" s="113">
        <v>0</v>
      </c>
      <c r="AI691" s="113">
        <v>0</v>
      </c>
      <c r="AJ691" s="113">
        <v>0</v>
      </c>
      <c r="AK691" s="57" t="s">
        <v>237</v>
      </c>
    </row>
    <row r="692" spans="1:37" s="29" customFormat="1" ht="47.25" x14ac:dyDescent="0.25">
      <c r="A692" s="113"/>
      <c r="B692" s="58" t="s">
        <v>979</v>
      </c>
      <c r="C692" s="32">
        <v>0</v>
      </c>
      <c r="D692" s="32">
        <v>0</v>
      </c>
      <c r="E692" s="32">
        <v>0</v>
      </c>
      <c r="F692" s="32">
        <v>0</v>
      </c>
      <c r="G692" s="32">
        <v>0</v>
      </c>
      <c r="H692" s="32">
        <v>0</v>
      </c>
      <c r="I692" s="32">
        <v>0</v>
      </c>
      <c r="J692" s="32">
        <v>0</v>
      </c>
      <c r="K692" s="32">
        <v>0</v>
      </c>
      <c r="L692" s="32">
        <v>0</v>
      </c>
      <c r="M692" s="32">
        <v>0</v>
      </c>
      <c r="N692" s="32">
        <v>0</v>
      </c>
      <c r="O692" s="32">
        <v>0</v>
      </c>
      <c r="P692" s="32">
        <v>0</v>
      </c>
      <c r="Q692" s="32">
        <v>0</v>
      </c>
      <c r="R692" s="32">
        <v>0.30271186</v>
      </c>
      <c r="S692" s="32">
        <v>0</v>
      </c>
      <c r="T692" s="32">
        <v>0</v>
      </c>
      <c r="U692" s="32">
        <v>0.30271186</v>
      </c>
      <c r="V692" s="32">
        <v>0</v>
      </c>
      <c r="W692" s="57"/>
      <c r="X692" s="57"/>
      <c r="Y692" s="57"/>
      <c r="Z692" s="57"/>
      <c r="AA692" s="113">
        <v>0</v>
      </c>
      <c r="AB692" s="113">
        <v>0</v>
      </c>
      <c r="AC692" s="57">
        <v>0</v>
      </c>
      <c r="AD692" s="113">
        <v>0</v>
      </c>
      <c r="AE692" s="113">
        <v>0</v>
      </c>
      <c r="AF692" s="113">
        <v>0</v>
      </c>
      <c r="AG692" s="113">
        <v>0</v>
      </c>
      <c r="AH692" s="113">
        <v>0</v>
      </c>
      <c r="AI692" s="113">
        <v>0</v>
      </c>
      <c r="AJ692" s="113">
        <v>0</v>
      </c>
      <c r="AK692" s="57" t="s">
        <v>237</v>
      </c>
    </row>
    <row r="693" spans="1:37" s="29" customFormat="1" ht="31.5" x14ac:dyDescent="0.25">
      <c r="A693" s="113"/>
      <c r="B693" s="58" t="s">
        <v>980</v>
      </c>
      <c r="C693" s="32">
        <v>0</v>
      </c>
      <c r="D693" s="32">
        <v>0</v>
      </c>
      <c r="E693" s="32">
        <v>0</v>
      </c>
      <c r="F693" s="32">
        <v>0</v>
      </c>
      <c r="G693" s="32">
        <v>0</v>
      </c>
      <c r="H693" s="32">
        <v>0</v>
      </c>
      <c r="I693" s="32">
        <v>0</v>
      </c>
      <c r="J693" s="32">
        <v>0</v>
      </c>
      <c r="K693" s="32">
        <v>0</v>
      </c>
      <c r="L693" s="32">
        <v>0</v>
      </c>
      <c r="M693" s="32">
        <v>0</v>
      </c>
      <c r="N693" s="32">
        <v>0</v>
      </c>
      <c r="O693" s="32">
        <v>0</v>
      </c>
      <c r="P693" s="32">
        <v>0</v>
      </c>
      <c r="Q693" s="32">
        <v>0</v>
      </c>
      <c r="R693" s="32">
        <v>0.10651053999999999</v>
      </c>
      <c r="S693" s="32">
        <v>0</v>
      </c>
      <c r="T693" s="32">
        <v>0</v>
      </c>
      <c r="U693" s="32">
        <v>0.10651053999999999</v>
      </c>
      <c r="V693" s="32">
        <v>0</v>
      </c>
      <c r="W693" s="57"/>
      <c r="X693" s="57"/>
      <c r="Y693" s="57"/>
      <c r="Z693" s="57"/>
      <c r="AA693" s="113">
        <v>0</v>
      </c>
      <c r="AB693" s="113">
        <v>0</v>
      </c>
      <c r="AC693" s="57">
        <v>0</v>
      </c>
      <c r="AD693" s="113">
        <v>0</v>
      </c>
      <c r="AE693" s="113">
        <v>0</v>
      </c>
      <c r="AF693" s="113">
        <v>0</v>
      </c>
      <c r="AG693" s="113">
        <v>0</v>
      </c>
      <c r="AH693" s="113">
        <v>0</v>
      </c>
      <c r="AI693" s="113">
        <v>0</v>
      </c>
      <c r="AJ693" s="113">
        <v>0</v>
      </c>
      <c r="AK693" s="57" t="s">
        <v>237</v>
      </c>
    </row>
    <row r="694" spans="1:37" s="29" customFormat="1" ht="31.5" x14ac:dyDescent="0.25">
      <c r="A694" s="113"/>
      <c r="B694" s="58" t="s">
        <v>981</v>
      </c>
      <c r="C694" s="32">
        <v>0</v>
      </c>
      <c r="D694" s="32">
        <v>0</v>
      </c>
      <c r="E694" s="32">
        <v>0</v>
      </c>
      <c r="F694" s="32">
        <v>0</v>
      </c>
      <c r="G694" s="32">
        <v>0</v>
      </c>
      <c r="H694" s="32">
        <v>0</v>
      </c>
      <c r="I694" s="32">
        <v>0</v>
      </c>
      <c r="J694" s="32">
        <v>0</v>
      </c>
      <c r="K694" s="32">
        <v>0</v>
      </c>
      <c r="L694" s="32">
        <v>0</v>
      </c>
      <c r="M694" s="32">
        <v>0</v>
      </c>
      <c r="N694" s="32">
        <v>0</v>
      </c>
      <c r="O694" s="32">
        <v>0</v>
      </c>
      <c r="P694" s="32">
        <v>0</v>
      </c>
      <c r="Q694" s="32">
        <v>0</v>
      </c>
      <c r="R694" s="32">
        <v>0.10651052999999999</v>
      </c>
      <c r="S694" s="32">
        <v>0</v>
      </c>
      <c r="T694" s="32">
        <v>0</v>
      </c>
      <c r="U694" s="32">
        <v>0.10651052999999999</v>
      </c>
      <c r="V694" s="32">
        <v>0</v>
      </c>
      <c r="W694" s="57"/>
      <c r="X694" s="57"/>
      <c r="Y694" s="57"/>
      <c r="Z694" s="57"/>
      <c r="AA694" s="113">
        <v>0</v>
      </c>
      <c r="AB694" s="113">
        <v>0</v>
      </c>
      <c r="AC694" s="57">
        <v>0</v>
      </c>
      <c r="AD694" s="113">
        <v>0</v>
      </c>
      <c r="AE694" s="113">
        <v>0</v>
      </c>
      <c r="AF694" s="113">
        <v>0</v>
      </c>
      <c r="AG694" s="113">
        <v>0</v>
      </c>
      <c r="AH694" s="113">
        <v>0</v>
      </c>
      <c r="AI694" s="113">
        <v>0</v>
      </c>
      <c r="AJ694" s="113">
        <v>0</v>
      </c>
      <c r="AK694" s="57" t="s">
        <v>237</v>
      </c>
    </row>
    <row r="695" spans="1:37" s="29" customFormat="1" x14ac:dyDescent="0.25">
      <c r="A695" s="113"/>
      <c r="B695" s="58" t="s">
        <v>982</v>
      </c>
      <c r="C695" s="32">
        <v>0</v>
      </c>
      <c r="D695" s="32">
        <v>0</v>
      </c>
      <c r="E695" s="32">
        <v>0</v>
      </c>
      <c r="F695" s="32">
        <v>0</v>
      </c>
      <c r="G695" s="32">
        <v>0</v>
      </c>
      <c r="H695" s="32">
        <v>0</v>
      </c>
      <c r="I695" s="32">
        <v>0</v>
      </c>
      <c r="J695" s="32">
        <v>0</v>
      </c>
      <c r="K695" s="32">
        <v>0</v>
      </c>
      <c r="L695" s="32">
        <v>0</v>
      </c>
      <c r="M695" s="32">
        <v>0</v>
      </c>
      <c r="N695" s="32">
        <v>0</v>
      </c>
      <c r="O695" s="32">
        <v>0</v>
      </c>
      <c r="P695" s="32">
        <v>0</v>
      </c>
      <c r="Q695" s="32">
        <v>0</v>
      </c>
      <c r="R695" s="32">
        <v>0.28650681</v>
      </c>
      <c r="S695" s="32">
        <v>0</v>
      </c>
      <c r="T695" s="32">
        <v>0</v>
      </c>
      <c r="U695" s="32">
        <v>0.28650681</v>
      </c>
      <c r="V695" s="32">
        <v>0</v>
      </c>
      <c r="W695" s="57"/>
      <c r="X695" s="57"/>
      <c r="Y695" s="57"/>
      <c r="Z695" s="57"/>
      <c r="AA695" s="113">
        <v>0</v>
      </c>
      <c r="AB695" s="113">
        <v>0</v>
      </c>
      <c r="AC695" s="57">
        <v>0</v>
      </c>
      <c r="AD695" s="113">
        <v>0</v>
      </c>
      <c r="AE695" s="113">
        <v>0</v>
      </c>
      <c r="AF695" s="113">
        <v>0</v>
      </c>
      <c r="AG695" s="113">
        <v>0</v>
      </c>
      <c r="AH695" s="113">
        <v>0</v>
      </c>
      <c r="AI695" s="113">
        <v>0</v>
      </c>
      <c r="AJ695" s="113">
        <v>0</v>
      </c>
      <c r="AK695" s="57" t="s">
        <v>237</v>
      </c>
    </row>
    <row r="696" spans="1:37" s="29" customFormat="1" x14ac:dyDescent="0.25">
      <c r="A696" s="113"/>
      <c r="B696" s="58" t="s">
        <v>983</v>
      </c>
      <c r="C696" s="32">
        <v>0</v>
      </c>
      <c r="D696" s="32">
        <v>0</v>
      </c>
      <c r="E696" s="32">
        <v>0</v>
      </c>
      <c r="F696" s="32">
        <v>0</v>
      </c>
      <c r="G696" s="32">
        <v>0</v>
      </c>
      <c r="H696" s="32">
        <v>0</v>
      </c>
      <c r="I696" s="32">
        <v>0</v>
      </c>
      <c r="J696" s="32">
        <v>0</v>
      </c>
      <c r="K696" s="32">
        <v>0</v>
      </c>
      <c r="L696" s="32">
        <v>0</v>
      </c>
      <c r="M696" s="32">
        <v>0</v>
      </c>
      <c r="N696" s="32">
        <v>0</v>
      </c>
      <c r="O696" s="32">
        <v>0</v>
      </c>
      <c r="P696" s="32">
        <v>0</v>
      </c>
      <c r="Q696" s="32">
        <v>0</v>
      </c>
      <c r="R696" s="32">
        <v>0.1685334</v>
      </c>
      <c r="S696" s="32">
        <v>0</v>
      </c>
      <c r="T696" s="32">
        <v>0</v>
      </c>
      <c r="U696" s="32">
        <v>0.1685334</v>
      </c>
      <c r="V696" s="32">
        <v>0</v>
      </c>
      <c r="W696" s="57"/>
      <c r="X696" s="57"/>
      <c r="Y696" s="57"/>
      <c r="Z696" s="57"/>
      <c r="AA696" s="113">
        <v>0</v>
      </c>
      <c r="AB696" s="113">
        <v>0</v>
      </c>
      <c r="AC696" s="57">
        <v>0</v>
      </c>
      <c r="AD696" s="113">
        <v>0</v>
      </c>
      <c r="AE696" s="113">
        <v>0</v>
      </c>
      <c r="AF696" s="113">
        <v>0</v>
      </c>
      <c r="AG696" s="113">
        <v>0</v>
      </c>
      <c r="AH696" s="113">
        <v>0</v>
      </c>
      <c r="AI696" s="113">
        <v>0</v>
      </c>
      <c r="AJ696" s="113">
        <v>0</v>
      </c>
      <c r="AK696" s="57" t="s">
        <v>237</v>
      </c>
    </row>
    <row r="697" spans="1:37" s="29" customFormat="1" x14ac:dyDescent="0.25">
      <c r="A697" s="113"/>
      <c r="B697" s="58" t="s">
        <v>984</v>
      </c>
      <c r="C697" s="32">
        <v>0</v>
      </c>
      <c r="D697" s="32">
        <v>0</v>
      </c>
      <c r="E697" s="32">
        <v>0</v>
      </c>
      <c r="F697" s="32">
        <v>0</v>
      </c>
      <c r="G697" s="32">
        <v>0</v>
      </c>
      <c r="H697" s="32">
        <v>0</v>
      </c>
      <c r="I697" s="32">
        <v>0</v>
      </c>
      <c r="J697" s="32">
        <v>0</v>
      </c>
      <c r="K697" s="32">
        <v>0</v>
      </c>
      <c r="L697" s="32">
        <v>0</v>
      </c>
      <c r="M697" s="32">
        <v>0</v>
      </c>
      <c r="N697" s="32">
        <v>0</v>
      </c>
      <c r="O697" s="32">
        <v>0</v>
      </c>
      <c r="P697" s="32">
        <v>0</v>
      </c>
      <c r="Q697" s="32">
        <v>0</v>
      </c>
      <c r="R697" s="32">
        <v>0.25118651999999997</v>
      </c>
      <c r="S697" s="32">
        <v>0</v>
      </c>
      <c r="T697" s="32">
        <v>0</v>
      </c>
      <c r="U697" s="32">
        <v>0.25118651999999997</v>
      </c>
      <c r="V697" s="32">
        <v>0</v>
      </c>
      <c r="W697" s="57"/>
      <c r="X697" s="57"/>
      <c r="Y697" s="57"/>
      <c r="Z697" s="57"/>
      <c r="AA697" s="113">
        <v>0</v>
      </c>
      <c r="AB697" s="113">
        <v>0</v>
      </c>
      <c r="AC697" s="57">
        <v>0</v>
      </c>
      <c r="AD697" s="113">
        <v>0</v>
      </c>
      <c r="AE697" s="113">
        <v>0</v>
      </c>
      <c r="AF697" s="113">
        <v>0</v>
      </c>
      <c r="AG697" s="113">
        <v>0</v>
      </c>
      <c r="AH697" s="113">
        <v>0</v>
      </c>
      <c r="AI697" s="113">
        <v>0</v>
      </c>
      <c r="AJ697" s="113">
        <v>0</v>
      </c>
      <c r="AK697" s="57" t="s">
        <v>237</v>
      </c>
    </row>
    <row r="698" spans="1:37" s="29" customFormat="1" x14ac:dyDescent="0.25">
      <c r="A698" s="113"/>
      <c r="B698" s="58" t="s">
        <v>985</v>
      </c>
      <c r="C698" s="32">
        <v>0</v>
      </c>
      <c r="D698" s="32">
        <v>0</v>
      </c>
      <c r="E698" s="32">
        <v>0</v>
      </c>
      <c r="F698" s="32">
        <v>0</v>
      </c>
      <c r="G698" s="32">
        <v>0</v>
      </c>
      <c r="H698" s="32">
        <v>0</v>
      </c>
      <c r="I698" s="32">
        <v>0</v>
      </c>
      <c r="J698" s="32">
        <v>0</v>
      </c>
      <c r="K698" s="32">
        <v>0</v>
      </c>
      <c r="L698" s="32">
        <v>0</v>
      </c>
      <c r="M698" s="32">
        <v>0</v>
      </c>
      <c r="N698" s="32">
        <v>0</v>
      </c>
      <c r="O698" s="32">
        <v>0</v>
      </c>
      <c r="P698" s="32">
        <v>0</v>
      </c>
      <c r="Q698" s="32">
        <v>0</v>
      </c>
      <c r="R698" s="32">
        <v>0.2415255</v>
      </c>
      <c r="S698" s="32">
        <v>0</v>
      </c>
      <c r="T698" s="32">
        <v>0</v>
      </c>
      <c r="U698" s="32">
        <v>0.2415255</v>
      </c>
      <c r="V698" s="32">
        <v>0</v>
      </c>
      <c r="W698" s="57"/>
      <c r="X698" s="57"/>
      <c r="Y698" s="57"/>
      <c r="Z698" s="57"/>
      <c r="AA698" s="113">
        <v>0</v>
      </c>
      <c r="AB698" s="113">
        <v>0</v>
      </c>
      <c r="AC698" s="57">
        <v>0</v>
      </c>
      <c r="AD698" s="113">
        <v>0</v>
      </c>
      <c r="AE698" s="113">
        <v>0</v>
      </c>
      <c r="AF698" s="113">
        <v>0</v>
      </c>
      <c r="AG698" s="113">
        <v>0</v>
      </c>
      <c r="AH698" s="113">
        <v>0</v>
      </c>
      <c r="AI698" s="113">
        <v>0</v>
      </c>
      <c r="AJ698" s="113">
        <v>0</v>
      </c>
      <c r="AK698" s="57" t="s">
        <v>237</v>
      </c>
    </row>
    <row r="699" spans="1:37" s="29" customFormat="1" x14ac:dyDescent="0.25">
      <c r="A699" s="113"/>
      <c r="B699" s="58" t="s">
        <v>986</v>
      </c>
      <c r="C699" s="32">
        <v>0</v>
      </c>
      <c r="D699" s="32">
        <v>0</v>
      </c>
      <c r="E699" s="32">
        <v>0</v>
      </c>
      <c r="F699" s="32">
        <v>0</v>
      </c>
      <c r="G699" s="32">
        <v>0</v>
      </c>
      <c r="H699" s="32">
        <v>0</v>
      </c>
      <c r="I699" s="32">
        <v>0</v>
      </c>
      <c r="J699" s="32">
        <v>0</v>
      </c>
      <c r="K699" s="32">
        <v>0</v>
      </c>
      <c r="L699" s="32">
        <v>0</v>
      </c>
      <c r="M699" s="32">
        <v>0</v>
      </c>
      <c r="N699" s="32">
        <v>0</v>
      </c>
      <c r="O699" s="32">
        <v>0</v>
      </c>
      <c r="P699" s="32">
        <v>0</v>
      </c>
      <c r="Q699" s="32">
        <v>0</v>
      </c>
      <c r="R699" s="32">
        <v>0.1203814</v>
      </c>
      <c r="S699" s="32">
        <v>0</v>
      </c>
      <c r="T699" s="32">
        <v>0</v>
      </c>
      <c r="U699" s="32">
        <v>0.1203814</v>
      </c>
      <c r="V699" s="32">
        <v>0</v>
      </c>
      <c r="W699" s="57"/>
      <c r="X699" s="57"/>
      <c r="Y699" s="57"/>
      <c r="Z699" s="57"/>
      <c r="AA699" s="113">
        <v>0</v>
      </c>
      <c r="AB699" s="113">
        <v>0</v>
      </c>
      <c r="AC699" s="57">
        <v>0</v>
      </c>
      <c r="AD699" s="113">
        <v>0</v>
      </c>
      <c r="AE699" s="113">
        <v>0</v>
      </c>
      <c r="AF699" s="113">
        <v>0</v>
      </c>
      <c r="AG699" s="113">
        <v>0</v>
      </c>
      <c r="AH699" s="113">
        <v>0</v>
      </c>
      <c r="AI699" s="113">
        <v>0</v>
      </c>
      <c r="AJ699" s="113">
        <v>0</v>
      </c>
      <c r="AK699" s="57" t="s">
        <v>237</v>
      </c>
    </row>
    <row r="700" spans="1:37" s="29" customFormat="1" x14ac:dyDescent="0.25">
      <c r="A700" s="113"/>
      <c r="B700" s="58" t="s">
        <v>987</v>
      </c>
      <c r="C700" s="32">
        <v>0</v>
      </c>
      <c r="D700" s="32">
        <v>0</v>
      </c>
      <c r="E700" s="32">
        <v>0</v>
      </c>
      <c r="F700" s="32">
        <v>0</v>
      </c>
      <c r="G700" s="32">
        <v>0</v>
      </c>
      <c r="H700" s="32">
        <v>0</v>
      </c>
      <c r="I700" s="32">
        <v>0</v>
      </c>
      <c r="J700" s="32">
        <v>0</v>
      </c>
      <c r="K700" s="32">
        <v>0</v>
      </c>
      <c r="L700" s="32">
        <v>0</v>
      </c>
      <c r="M700" s="32">
        <v>0</v>
      </c>
      <c r="N700" s="32">
        <v>0</v>
      </c>
      <c r="O700" s="32">
        <v>0</v>
      </c>
      <c r="P700" s="32">
        <v>0</v>
      </c>
      <c r="Q700" s="32">
        <v>0</v>
      </c>
      <c r="R700" s="32">
        <v>0.54745779999999999</v>
      </c>
      <c r="S700" s="32">
        <v>0</v>
      </c>
      <c r="T700" s="32">
        <v>0</v>
      </c>
      <c r="U700" s="32">
        <v>0.54745779999999999</v>
      </c>
      <c r="V700" s="32">
        <v>0</v>
      </c>
      <c r="W700" s="57"/>
      <c r="X700" s="57"/>
      <c r="Y700" s="57"/>
      <c r="Z700" s="57"/>
      <c r="AA700" s="113">
        <v>0</v>
      </c>
      <c r="AB700" s="113">
        <v>0</v>
      </c>
      <c r="AC700" s="57">
        <v>0</v>
      </c>
      <c r="AD700" s="113">
        <v>0</v>
      </c>
      <c r="AE700" s="113">
        <v>0</v>
      </c>
      <c r="AF700" s="113">
        <v>0</v>
      </c>
      <c r="AG700" s="113">
        <v>0</v>
      </c>
      <c r="AH700" s="113">
        <v>0</v>
      </c>
      <c r="AI700" s="113">
        <v>0</v>
      </c>
      <c r="AJ700" s="113">
        <v>0</v>
      </c>
      <c r="AK700" s="57" t="s">
        <v>237</v>
      </c>
    </row>
    <row r="701" spans="1:37" s="29" customFormat="1" x14ac:dyDescent="0.25">
      <c r="A701" s="113"/>
      <c r="B701" s="58" t="s">
        <v>988</v>
      </c>
      <c r="C701" s="32">
        <v>0</v>
      </c>
      <c r="D701" s="32">
        <v>0</v>
      </c>
      <c r="E701" s="32">
        <v>0</v>
      </c>
      <c r="F701" s="32">
        <v>0</v>
      </c>
      <c r="G701" s="32">
        <v>0</v>
      </c>
      <c r="H701" s="32">
        <v>0</v>
      </c>
      <c r="I701" s="32">
        <v>0</v>
      </c>
      <c r="J701" s="32">
        <v>0</v>
      </c>
      <c r="K701" s="32">
        <v>0</v>
      </c>
      <c r="L701" s="32">
        <v>0</v>
      </c>
      <c r="M701" s="32">
        <v>0</v>
      </c>
      <c r="N701" s="32">
        <v>0</v>
      </c>
      <c r="O701" s="32">
        <v>0</v>
      </c>
      <c r="P701" s="32">
        <v>0</v>
      </c>
      <c r="Q701" s="32">
        <v>0</v>
      </c>
      <c r="R701" s="32">
        <v>0.37033873</v>
      </c>
      <c r="S701" s="32">
        <v>0</v>
      </c>
      <c r="T701" s="32">
        <v>0</v>
      </c>
      <c r="U701" s="32">
        <v>0.37033873</v>
      </c>
      <c r="V701" s="32">
        <v>0</v>
      </c>
      <c r="W701" s="57"/>
      <c r="X701" s="57"/>
      <c r="Y701" s="57"/>
      <c r="Z701" s="57"/>
      <c r="AA701" s="113">
        <v>0</v>
      </c>
      <c r="AB701" s="113">
        <v>0</v>
      </c>
      <c r="AC701" s="57">
        <v>0</v>
      </c>
      <c r="AD701" s="113">
        <v>0</v>
      </c>
      <c r="AE701" s="113">
        <v>0</v>
      </c>
      <c r="AF701" s="113">
        <v>0</v>
      </c>
      <c r="AG701" s="113">
        <v>0</v>
      </c>
      <c r="AH701" s="113">
        <v>0</v>
      </c>
      <c r="AI701" s="113">
        <v>0</v>
      </c>
      <c r="AJ701" s="113">
        <v>0</v>
      </c>
      <c r="AK701" s="57" t="s">
        <v>237</v>
      </c>
    </row>
    <row r="702" spans="1:37" s="29" customFormat="1" x14ac:dyDescent="0.25">
      <c r="A702" s="113"/>
      <c r="B702" s="58" t="s">
        <v>989</v>
      </c>
      <c r="C702" s="32">
        <v>0</v>
      </c>
      <c r="D702" s="32">
        <v>0</v>
      </c>
      <c r="E702" s="32">
        <v>0</v>
      </c>
      <c r="F702" s="32">
        <v>0</v>
      </c>
      <c r="G702" s="32">
        <v>0</v>
      </c>
      <c r="H702" s="32">
        <v>0</v>
      </c>
      <c r="I702" s="32">
        <v>0</v>
      </c>
      <c r="J702" s="32">
        <v>0</v>
      </c>
      <c r="K702" s="32">
        <v>0</v>
      </c>
      <c r="L702" s="32">
        <v>0</v>
      </c>
      <c r="M702" s="32">
        <v>0</v>
      </c>
      <c r="N702" s="32">
        <v>0</v>
      </c>
      <c r="O702" s="32">
        <v>0</v>
      </c>
      <c r="P702" s="32">
        <v>0</v>
      </c>
      <c r="Q702" s="32">
        <v>0</v>
      </c>
      <c r="R702" s="32">
        <v>0.12038125</v>
      </c>
      <c r="S702" s="32">
        <v>0</v>
      </c>
      <c r="T702" s="32">
        <v>0</v>
      </c>
      <c r="U702" s="32">
        <v>0.12038125</v>
      </c>
      <c r="V702" s="32">
        <v>0</v>
      </c>
      <c r="W702" s="57"/>
      <c r="X702" s="57"/>
      <c r="Y702" s="57"/>
      <c r="Z702" s="57"/>
      <c r="AA702" s="113">
        <v>0</v>
      </c>
      <c r="AB702" s="113">
        <v>0</v>
      </c>
      <c r="AC702" s="57">
        <v>0</v>
      </c>
      <c r="AD702" s="113">
        <v>0</v>
      </c>
      <c r="AE702" s="113">
        <v>0</v>
      </c>
      <c r="AF702" s="113">
        <v>0</v>
      </c>
      <c r="AG702" s="113">
        <v>0</v>
      </c>
      <c r="AH702" s="113">
        <v>0</v>
      </c>
      <c r="AI702" s="113">
        <v>0</v>
      </c>
      <c r="AJ702" s="113">
        <v>0</v>
      </c>
      <c r="AK702" s="57" t="s">
        <v>237</v>
      </c>
    </row>
    <row r="703" spans="1:37" s="29" customFormat="1" x14ac:dyDescent="0.25">
      <c r="A703" s="113"/>
      <c r="B703" s="58" t="s">
        <v>990</v>
      </c>
      <c r="C703" s="32">
        <v>0</v>
      </c>
      <c r="D703" s="32">
        <v>0</v>
      </c>
      <c r="E703" s="32">
        <v>0</v>
      </c>
      <c r="F703" s="32">
        <v>0</v>
      </c>
      <c r="G703" s="32">
        <v>0</v>
      </c>
      <c r="H703" s="32">
        <v>0</v>
      </c>
      <c r="I703" s="32">
        <v>0</v>
      </c>
      <c r="J703" s="32">
        <v>0</v>
      </c>
      <c r="K703" s="32">
        <v>0</v>
      </c>
      <c r="L703" s="32">
        <v>0</v>
      </c>
      <c r="M703" s="32">
        <v>0</v>
      </c>
      <c r="N703" s="32">
        <v>0</v>
      </c>
      <c r="O703" s="32">
        <v>0</v>
      </c>
      <c r="P703" s="32">
        <v>0</v>
      </c>
      <c r="Q703" s="32">
        <v>0</v>
      </c>
      <c r="R703" s="32">
        <v>0.11315817</v>
      </c>
      <c r="S703" s="32">
        <v>0</v>
      </c>
      <c r="T703" s="32">
        <v>0</v>
      </c>
      <c r="U703" s="32">
        <v>0.11315817</v>
      </c>
      <c r="V703" s="32">
        <v>0</v>
      </c>
      <c r="W703" s="57"/>
      <c r="X703" s="57"/>
      <c r="Y703" s="57"/>
      <c r="Z703" s="57"/>
      <c r="AA703" s="113">
        <v>0</v>
      </c>
      <c r="AB703" s="113">
        <v>0</v>
      </c>
      <c r="AC703" s="57">
        <v>0</v>
      </c>
      <c r="AD703" s="113">
        <v>0</v>
      </c>
      <c r="AE703" s="113">
        <v>0</v>
      </c>
      <c r="AF703" s="113">
        <v>0</v>
      </c>
      <c r="AG703" s="113">
        <v>0</v>
      </c>
      <c r="AH703" s="113">
        <v>0</v>
      </c>
      <c r="AI703" s="113">
        <v>0</v>
      </c>
      <c r="AJ703" s="113">
        <v>0</v>
      </c>
      <c r="AK703" s="57" t="s">
        <v>237</v>
      </c>
    </row>
    <row r="704" spans="1:37" s="29" customFormat="1" x14ac:dyDescent="0.25">
      <c r="A704" s="113"/>
      <c r="B704" s="58" t="s">
        <v>991</v>
      </c>
      <c r="C704" s="32">
        <v>0</v>
      </c>
      <c r="D704" s="32">
        <v>0</v>
      </c>
      <c r="E704" s="32">
        <v>0</v>
      </c>
      <c r="F704" s="32">
        <v>0</v>
      </c>
      <c r="G704" s="32">
        <v>0</v>
      </c>
      <c r="H704" s="32">
        <v>0</v>
      </c>
      <c r="I704" s="32">
        <v>0</v>
      </c>
      <c r="J704" s="32">
        <v>0</v>
      </c>
      <c r="K704" s="32">
        <v>0</v>
      </c>
      <c r="L704" s="32">
        <v>0</v>
      </c>
      <c r="M704" s="32">
        <v>0</v>
      </c>
      <c r="N704" s="32">
        <v>0</v>
      </c>
      <c r="O704" s="32">
        <v>0</v>
      </c>
      <c r="P704" s="32">
        <v>0</v>
      </c>
      <c r="Q704" s="32">
        <v>0</v>
      </c>
      <c r="R704" s="32">
        <v>0.13203393999999999</v>
      </c>
      <c r="S704" s="32">
        <v>0</v>
      </c>
      <c r="T704" s="32">
        <v>0</v>
      </c>
      <c r="U704" s="32">
        <v>0.13203393999999999</v>
      </c>
      <c r="V704" s="32">
        <v>0</v>
      </c>
      <c r="W704" s="57"/>
      <c r="X704" s="57"/>
      <c r="Y704" s="57"/>
      <c r="Z704" s="57"/>
      <c r="AA704" s="113">
        <v>0</v>
      </c>
      <c r="AB704" s="113">
        <v>0</v>
      </c>
      <c r="AC704" s="57">
        <v>0</v>
      </c>
      <c r="AD704" s="113">
        <v>0</v>
      </c>
      <c r="AE704" s="113">
        <v>0</v>
      </c>
      <c r="AF704" s="113">
        <v>0</v>
      </c>
      <c r="AG704" s="113">
        <v>0</v>
      </c>
      <c r="AH704" s="113">
        <v>0</v>
      </c>
      <c r="AI704" s="113">
        <v>0</v>
      </c>
      <c r="AJ704" s="113">
        <v>0</v>
      </c>
      <c r="AK704" s="57" t="s">
        <v>237</v>
      </c>
    </row>
    <row r="705" spans="1:37" s="29" customFormat="1" x14ac:dyDescent="0.25">
      <c r="A705" s="113"/>
      <c r="B705" s="58" t="s">
        <v>992</v>
      </c>
      <c r="C705" s="32">
        <v>0</v>
      </c>
      <c r="D705" s="32">
        <v>0</v>
      </c>
      <c r="E705" s="32">
        <v>0</v>
      </c>
      <c r="F705" s="32">
        <v>0</v>
      </c>
      <c r="G705" s="32">
        <v>0</v>
      </c>
      <c r="H705" s="32">
        <v>0</v>
      </c>
      <c r="I705" s="32">
        <v>0</v>
      </c>
      <c r="J705" s="32">
        <v>0</v>
      </c>
      <c r="K705" s="32">
        <v>0</v>
      </c>
      <c r="L705" s="32">
        <v>0</v>
      </c>
      <c r="M705" s="32">
        <v>0</v>
      </c>
      <c r="N705" s="32">
        <v>0</v>
      </c>
      <c r="O705" s="32">
        <v>0</v>
      </c>
      <c r="P705" s="32">
        <v>0</v>
      </c>
      <c r="Q705" s="32">
        <v>0</v>
      </c>
      <c r="R705" s="32">
        <v>0.13241929</v>
      </c>
      <c r="S705" s="32">
        <v>0</v>
      </c>
      <c r="T705" s="32">
        <v>0</v>
      </c>
      <c r="U705" s="32">
        <v>0.13241929</v>
      </c>
      <c r="V705" s="32">
        <v>0</v>
      </c>
      <c r="W705" s="57"/>
      <c r="X705" s="57"/>
      <c r="Y705" s="57"/>
      <c r="Z705" s="57"/>
      <c r="AA705" s="113">
        <v>0</v>
      </c>
      <c r="AB705" s="113">
        <v>0</v>
      </c>
      <c r="AC705" s="57">
        <v>0</v>
      </c>
      <c r="AD705" s="113">
        <v>0</v>
      </c>
      <c r="AE705" s="113">
        <v>0</v>
      </c>
      <c r="AF705" s="113">
        <v>0</v>
      </c>
      <c r="AG705" s="113">
        <v>0</v>
      </c>
      <c r="AH705" s="113">
        <v>0</v>
      </c>
      <c r="AI705" s="113">
        <v>0</v>
      </c>
      <c r="AJ705" s="113">
        <v>0</v>
      </c>
      <c r="AK705" s="57" t="s">
        <v>237</v>
      </c>
    </row>
    <row r="706" spans="1:37" s="29" customFormat="1" x14ac:dyDescent="0.25">
      <c r="A706" s="113"/>
      <c r="B706" s="58" t="s">
        <v>993</v>
      </c>
      <c r="C706" s="32">
        <v>0</v>
      </c>
      <c r="D706" s="32">
        <v>0</v>
      </c>
      <c r="E706" s="32">
        <v>0</v>
      </c>
      <c r="F706" s="32">
        <v>0</v>
      </c>
      <c r="G706" s="32">
        <v>0</v>
      </c>
      <c r="H706" s="32">
        <v>0</v>
      </c>
      <c r="I706" s="32">
        <v>0</v>
      </c>
      <c r="J706" s="32">
        <v>0</v>
      </c>
      <c r="K706" s="32">
        <v>0</v>
      </c>
      <c r="L706" s="32">
        <v>0</v>
      </c>
      <c r="M706" s="32">
        <v>0</v>
      </c>
      <c r="N706" s="32">
        <v>0</v>
      </c>
      <c r="O706" s="32">
        <v>0</v>
      </c>
      <c r="P706" s="32">
        <v>0</v>
      </c>
      <c r="Q706" s="32">
        <v>0</v>
      </c>
      <c r="R706" s="32">
        <v>0.33465965999999997</v>
      </c>
      <c r="S706" s="32">
        <v>0</v>
      </c>
      <c r="T706" s="32">
        <v>0</v>
      </c>
      <c r="U706" s="32">
        <v>0.33465965999999997</v>
      </c>
      <c r="V706" s="32">
        <v>0</v>
      </c>
      <c r="W706" s="57"/>
      <c r="X706" s="57"/>
      <c r="Y706" s="57"/>
      <c r="Z706" s="57"/>
      <c r="AA706" s="113">
        <v>0</v>
      </c>
      <c r="AB706" s="113">
        <v>0</v>
      </c>
      <c r="AC706" s="57">
        <v>0</v>
      </c>
      <c r="AD706" s="113">
        <v>0</v>
      </c>
      <c r="AE706" s="113">
        <v>0</v>
      </c>
      <c r="AF706" s="113">
        <v>0</v>
      </c>
      <c r="AG706" s="113">
        <v>0</v>
      </c>
      <c r="AH706" s="113">
        <v>0</v>
      </c>
      <c r="AI706" s="113">
        <v>0</v>
      </c>
      <c r="AJ706" s="113">
        <v>0</v>
      </c>
      <c r="AK706" s="57" t="s">
        <v>237</v>
      </c>
    </row>
    <row r="707" spans="1:37" s="29" customFormat="1" x14ac:dyDescent="0.25">
      <c r="A707" s="113"/>
      <c r="B707" s="58" t="s">
        <v>994</v>
      </c>
      <c r="C707" s="32">
        <v>0</v>
      </c>
      <c r="D707" s="32">
        <v>0</v>
      </c>
      <c r="E707" s="32">
        <v>0</v>
      </c>
      <c r="F707" s="32">
        <v>0</v>
      </c>
      <c r="G707" s="32">
        <v>0</v>
      </c>
      <c r="H707" s="32">
        <v>0</v>
      </c>
      <c r="I707" s="32">
        <v>0</v>
      </c>
      <c r="J707" s="32">
        <v>0</v>
      </c>
      <c r="K707" s="32">
        <v>0</v>
      </c>
      <c r="L707" s="32">
        <v>0</v>
      </c>
      <c r="M707" s="32">
        <v>0</v>
      </c>
      <c r="N707" s="32">
        <v>0</v>
      </c>
      <c r="O707" s="32">
        <v>0</v>
      </c>
      <c r="P707" s="32">
        <v>0</v>
      </c>
      <c r="Q707" s="32">
        <v>0</v>
      </c>
      <c r="R707" s="32">
        <v>0.211871</v>
      </c>
      <c r="S707" s="32">
        <v>0</v>
      </c>
      <c r="T707" s="32">
        <v>0</v>
      </c>
      <c r="U707" s="32">
        <v>0.211871</v>
      </c>
      <c r="V707" s="32">
        <v>0</v>
      </c>
      <c r="W707" s="57"/>
      <c r="X707" s="57"/>
      <c r="Y707" s="57"/>
      <c r="Z707" s="57"/>
      <c r="AA707" s="113">
        <v>0</v>
      </c>
      <c r="AB707" s="113">
        <v>0</v>
      </c>
      <c r="AC707" s="57">
        <v>0</v>
      </c>
      <c r="AD707" s="113">
        <v>0</v>
      </c>
      <c r="AE707" s="113">
        <v>0</v>
      </c>
      <c r="AF707" s="113">
        <v>0</v>
      </c>
      <c r="AG707" s="113">
        <v>0</v>
      </c>
      <c r="AH707" s="113">
        <v>0</v>
      </c>
      <c r="AI707" s="113">
        <v>0</v>
      </c>
      <c r="AJ707" s="113">
        <v>0</v>
      </c>
      <c r="AK707" s="57" t="s">
        <v>237</v>
      </c>
    </row>
    <row r="708" spans="1:37" s="29" customFormat="1" x14ac:dyDescent="0.25">
      <c r="A708" s="113"/>
      <c r="B708" s="58" t="s">
        <v>995</v>
      </c>
      <c r="C708" s="32">
        <v>0</v>
      </c>
      <c r="D708" s="32">
        <v>0</v>
      </c>
      <c r="E708" s="32">
        <v>0</v>
      </c>
      <c r="F708" s="32">
        <v>0</v>
      </c>
      <c r="G708" s="32">
        <v>0</v>
      </c>
      <c r="H708" s="32">
        <v>0</v>
      </c>
      <c r="I708" s="32">
        <v>0</v>
      </c>
      <c r="J708" s="32">
        <v>0</v>
      </c>
      <c r="K708" s="32">
        <v>0</v>
      </c>
      <c r="L708" s="32">
        <v>0</v>
      </c>
      <c r="M708" s="32">
        <v>0</v>
      </c>
      <c r="N708" s="32">
        <v>0</v>
      </c>
      <c r="O708" s="32">
        <v>0</v>
      </c>
      <c r="P708" s="32">
        <v>0</v>
      </c>
      <c r="Q708" s="32">
        <v>0</v>
      </c>
      <c r="R708" s="32">
        <v>0.20464801999999999</v>
      </c>
      <c r="S708" s="32">
        <v>0</v>
      </c>
      <c r="T708" s="32">
        <v>0</v>
      </c>
      <c r="U708" s="32">
        <v>0.20464801999999999</v>
      </c>
      <c r="V708" s="32">
        <v>0</v>
      </c>
      <c r="W708" s="57"/>
      <c r="X708" s="57"/>
      <c r="Y708" s="57"/>
      <c r="Z708" s="57"/>
      <c r="AA708" s="113">
        <v>0</v>
      </c>
      <c r="AB708" s="113">
        <v>0</v>
      </c>
      <c r="AC708" s="57">
        <v>0</v>
      </c>
      <c r="AD708" s="113">
        <v>0</v>
      </c>
      <c r="AE708" s="113">
        <v>0</v>
      </c>
      <c r="AF708" s="113">
        <v>0</v>
      </c>
      <c r="AG708" s="113">
        <v>0</v>
      </c>
      <c r="AH708" s="113">
        <v>0</v>
      </c>
      <c r="AI708" s="113">
        <v>0</v>
      </c>
      <c r="AJ708" s="113">
        <v>0</v>
      </c>
      <c r="AK708" s="57" t="s">
        <v>237</v>
      </c>
    </row>
    <row r="709" spans="1:37" s="29" customFormat="1" x14ac:dyDescent="0.25">
      <c r="A709" s="113"/>
      <c r="B709" s="58" t="s">
        <v>996</v>
      </c>
      <c r="C709" s="32">
        <v>0</v>
      </c>
      <c r="D709" s="32">
        <v>0</v>
      </c>
      <c r="E709" s="32">
        <v>0</v>
      </c>
      <c r="F709" s="32">
        <v>0</v>
      </c>
      <c r="G709" s="32">
        <v>0</v>
      </c>
      <c r="H709" s="32">
        <v>0</v>
      </c>
      <c r="I709" s="32">
        <v>0</v>
      </c>
      <c r="J709" s="32">
        <v>0</v>
      </c>
      <c r="K709" s="32">
        <v>0</v>
      </c>
      <c r="L709" s="32">
        <v>0</v>
      </c>
      <c r="M709" s="32">
        <v>0</v>
      </c>
      <c r="N709" s="32">
        <v>0</v>
      </c>
      <c r="O709" s="32">
        <v>0</v>
      </c>
      <c r="P709" s="32">
        <v>0</v>
      </c>
      <c r="Q709" s="32">
        <v>0</v>
      </c>
      <c r="R709" s="32">
        <v>0.15890325</v>
      </c>
      <c r="S709" s="32">
        <v>0</v>
      </c>
      <c r="T709" s="32">
        <v>0</v>
      </c>
      <c r="U709" s="32">
        <v>0.15890325</v>
      </c>
      <c r="V709" s="32">
        <v>0</v>
      </c>
      <c r="W709" s="57"/>
      <c r="X709" s="57"/>
      <c r="Y709" s="57"/>
      <c r="Z709" s="57"/>
      <c r="AA709" s="113">
        <v>0</v>
      </c>
      <c r="AB709" s="113">
        <v>0</v>
      </c>
      <c r="AC709" s="57">
        <v>0</v>
      </c>
      <c r="AD709" s="113">
        <v>0</v>
      </c>
      <c r="AE709" s="113">
        <v>0</v>
      </c>
      <c r="AF709" s="113">
        <v>0</v>
      </c>
      <c r="AG709" s="113">
        <v>0</v>
      </c>
      <c r="AH709" s="113">
        <v>0</v>
      </c>
      <c r="AI709" s="113">
        <v>0</v>
      </c>
      <c r="AJ709" s="113">
        <v>0</v>
      </c>
      <c r="AK709" s="57" t="s">
        <v>237</v>
      </c>
    </row>
    <row r="710" spans="1:37" s="29" customFormat="1" ht="31.5" x14ac:dyDescent="0.25">
      <c r="A710" s="113"/>
      <c r="B710" s="58" t="s">
        <v>997</v>
      </c>
      <c r="C710" s="32">
        <v>0</v>
      </c>
      <c r="D710" s="32">
        <v>0</v>
      </c>
      <c r="E710" s="32">
        <v>0</v>
      </c>
      <c r="F710" s="32">
        <v>0</v>
      </c>
      <c r="G710" s="32">
        <v>0</v>
      </c>
      <c r="H710" s="32">
        <v>0</v>
      </c>
      <c r="I710" s="32">
        <v>0</v>
      </c>
      <c r="J710" s="32">
        <v>0</v>
      </c>
      <c r="K710" s="32">
        <v>0</v>
      </c>
      <c r="L710" s="32">
        <v>0</v>
      </c>
      <c r="M710" s="32">
        <v>0</v>
      </c>
      <c r="N710" s="32">
        <v>0</v>
      </c>
      <c r="O710" s="32">
        <v>0</v>
      </c>
      <c r="P710" s="32">
        <v>0</v>
      </c>
      <c r="Q710" s="32">
        <v>0</v>
      </c>
      <c r="R710" s="32">
        <v>0.16101695000000002</v>
      </c>
      <c r="S710" s="32">
        <v>0</v>
      </c>
      <c r="T710" s="32">
        <v>0</v>
      </c>
      <c r="U710" s="32">
        <v>0.16101695000000002</v>
      </c>
      <c r="V710" s="32">
        <v>0</v>
      </c>
      <c r="W710" s="57"/>
      <c r="X710" s="57"/>
      <c r="Y710" s="57"/>
      <c r="Z710" s="57"/>
      <c r="AA710" s="113">
        <v>0</v>
      </c>
      <c r="AB710" s="113">
        <v>0</v>
      </c>
      <c r="AC710" s="57">
        <v>0</v>
      </c>
      <c r="AD710" s="113">
        <v>0</v>
      </c>
      <c r="AE710" s="113">
        <v>0</v>
      </c>
      <c r="AF710" s="113">
        <v>0</v>
      </c>
      <c r="AG710" s="113">
        <v>0</v>
      </c>
      <c r="AH710" s="113">
        <v>0</v>
      </c>
      <c r="AI710" s="113">
        <v>0</v>
      </c>
      <c r="AJ710" s="113">
        <v>0</v>
      </c>
      <c r="AK710" s="57" t="s">
        <v>237</v>
      </c>
    </row>
    <row r="711" spans="1:37" s="29" customFormat="1" ht="31.5" x14ac:dyDescent="0.25">
      <c r="A711" s="113"/>
      <c r="B711" s="58" t="s">
        <v>998</v>
      </c>
      <c r="C711" s="32">
        <v>0</v>
      </c>
      <c r="D711" s="32">
        <v>0</v>
      </c>
      <c r="E711" s="32">
        <v>0</v>
      </c>
      <c r="F711" s="32">
        <v>0</v>
      </c>
      <c r="G711" s="32">
        <v>0</v>
      </c>
      <c r="H711" s="32">
        <v>0</v>
      </c>
      <c r="I711" s="32">
        <v>0</v>
      </c>
      <c r="J711" s="32">
        <v>0</v>
      </c>
      <c r="K711" s="32">
        <v>0</v>
      </c>
      <c r="L711" s="32">
        <v>0</v>
      </c>
      <c r="M711" s="32">
        <v>0</v>
      </c>
      <c r="N711" s="32">
        <v>0</v>
      </c>
      <c r="O711" s="32">
        <v>0</v>
      </c>
      <c r="P711" s="32">
        <v>0</v>
      </c>
      <c r="Q711" s="32">
        <v>0</v>
      </c>
      <c r="R711" s="32">
        <v>0.19966101999999999</v>
      </c>
      <c r="S711" s="32">
        <v>0</v>
      </c>
      <c r="T711" s="32">
        <v>0</v>
      </c>
      <c r="U711" s="32">
        <v>0.19966101999999999</v>
      </c>
      <c r="V711" s="32">
        <v>0</v>
      </c>
      <c r="W711" s="57"/>
      <c r="X711" s="57"/>
      <c r="Y711" s="57"/>
      <c r="Z711" s="57"/>
      <c r="AA711" s="113">
        <v>0</v>
      </c>
      <c r="AB711" s="113">
        <v>0</v>
      </c>
      <c r="AC711" s="57">
        <v>0</v>
      </c>
      <c r="AD711" s="113">
        <v>0</v>
      </c>
      <c r="AE711" s="113">
        <v>0</v>
      </c>
      <c r="AF711" s="113">
        <v>0</v>
      </c>
      <c r="AG711" s="113">
        <v>0</v>
      </c>
      <c r="AH711" s="113">
        <v>0</v>
      </c>
      <c r="AI711" s="113">
        <v>0</v>
      </c>
      <c r="AJ711" s="113">
        <v>0</v>
      </c>
      <c r="AK711" s="57" t="s">
        <v>237</v>
      </c>
    </row>
    <row r="712" spans="1:37" s="29" customFormat="1" ht="31.5" x14ac:dyDescent="0.25">
      <c r="A712" s="113"/>
      <c r="B712" s="58" t="s">
        <v>999</v>
      </c>
      <c r="C712" s="32">
        <v>0</v>
      </c>
      <c r="D712" s="32">
        <v>0</v>
      </c>
      <c r="E712" s="32">
        <v>0</v>
      </c>
      <c r="F712" s="32">
        <v>0</v>
      </c>
      <c r="G712" s="32">
        <v>0</v>
      </c>
      <c r="H712" s="32">
        <v>0</v>
      </c>
      <c r="I712" s="32">
        <v>0</v>
      </c>
      <c r="J712" s="32">
        <v>0</v>
      </c>
      <c r="K712" s="32">
        <v>0</v>
      </c>
      <c r="L712" s="32">
        <v>0</v>
      </c>
      <c r="M712" s="32">
        <v>0</v>
      </c>
      <c r="N712" s="32">
        <v>0</v>
      </c>
      <c r="O712" s="32">
        <v>0</v>
      </c>
      <c r="P712" s="32">
        <v>0</v>
      </c>
      <c r="Q712" s="32">
        <v>0</v>
      </c>
      <c r="R712" s="32">
        <v>0.25762711999999999</v>
      </c>
      <c r="S712" s="32">
        <v>0</v>
      </c>
      <c r="T712" s="32">
        <v>0</v>
      </c>
      <c r="U712" s="32">
        <v>0.25762711999999999</v>
      </c>
      <c r="V712" s="32">
        <v>0</v>
      </c>
      <c r="W712" s="57"/>
      <c r="X712" s="57"/>
      <c r="Y712" s="57"/>
      <c r="Z712" s="57"/>
      <c r="AA712" s="113">
        <v>0</v>
      </c>
      <c r="AB712" s="113">
        <v>0</v>
      </c>
      <c r="AC712" s="57">
        <v>0</v>
      </c>
      <c r="AD712" s="113">
        <v>0</v>
      </c>
      <c r="AE712" s="113">
        <v>0</v>
      </c>
      <c r="AF712" s="113">
        <v>0</v>
      </c>
      <c r="AG712" s="113">
        <v>0</v>
      </c>
      <c r="AH712" s="113">
        <v>0</v>
      </c>
      <c r="AI712" s="113">
        <v>0</v>
      </c>
      <c r="AJ712" s="113">
        <v>0</v>
      </c>
      <c r="AK712" s="57" t="s">
        <v>237</v>
      </c>
    </row>
    <row r="713" spans="1:37" s="29" customFormat="1" ht="31.5" x14ac:dyDescent="0.25">
      <c r="A713" s="113"/>
      <c r="B713" s="58" t="s">
        <v>1000</v>
      </c>
      <c r="C713" s="32">
        <v>0</v>
      </c>
      <c r="D713" s="32">
        <v>0</v>
      </c>
      <c r="E713" s="32">
        <v>0</v>
      </c>
      <c r="F713" s="32">
        <v>0</v>
      </c>
      <c r="G713" s="32">
        <v>0</v>
      </c>
      <c r="H713" s="32">
        <v>0</v>
      </c>
      <c r="I713" s="32">
        <v>0</v>
      </c>
      <c r="J713" s="32">
        <v>0</v>
      </c>
      <c r="K713" s="32">
        <v>0</v>
      </c>
      <c r="L713" s="32">
        <v>0</v>
      </c>
      <c r="M713" s="32">
        <v>0</v>
      </c>
      <c r="N713" s="32">
        <v>0</v>
      </c>
      <c r="O713" s="32">
        <v>0</v>
      </c>
      <c r="P713" s="32">
        <v>0</v>
      </c>
      <c r="Q713" s="32">
        <v>0</v>
      </c>
      <c r="R713" s="32">
        <v>0.13847457999999999</v>
      </c>
      <c r="S713" s="32">
        <v>0</v>
      </c>
      <c r="T713" s="32">
        <v>0</v>
      </c>
      <c r="U713" s="32">
        <v>0.13847457999999999</v>
      </c>
      <c r="V713" s="32">
        <v>0</v>
      </c>
      <c r="W713" s="57"/>
      <c r="X713" s="57"/>
      <c r="Y713" s="57"/>
      <c r="Z713" s="57"/>
      <c r="AA713" s="113">
        <v>0</v>
      </c>
      <c r="AB713" s="113">
        <v>0</v>
      </c>
      <c r="AC713" s="57">
        <v>0</v>
      </c>
      <c r="AD713" s="113">
        <v>0</v>
      </c>
      <c r="AE713" s="113">
        <v>0</v>
      </c>
      <c r="AF713" s="113">
        <v>0</v>
      </c>
      <c r="AG713" s="113">
        <v>0</v>
      </c>
      <c r="AH713" s="113">
        <v>0</v>
      </c>
      <c r="AI713" s="113">
        <v>0</v>
      </c>
      <c r="AJ713" s="113">
        <v>0</v>
      </c>
      <c r="AK713" s="57" t="s">
        <v>237</v>
      </c>
    </row>
    <row r="714" spans="1:37" s="29" customFormat="1" ht="31.5" x14ac:dyDescent="0.25">
      <c r="A714" s="113"/>
      <c r="B714" s="58" t="s">
        <v>1001</v>
      </c>
      <c r="C714" s="32">
        <v>0</v>
      </c>
      <c r="D714" s="32">
        <v>0</v>
      </c>
      <c r="E714" s="32">
        <v>0</v>
      </c>
      <c r="F714" s="32">
        <v>0</v>
      </c>
      <c r="G714" s="32">
        <v>0</v>
      </c>
      <c r="H714" s="32">
        <v>0</v>
      </c>
      <c r="I714" s="32">
        <v>0</v>
      </c>
      <c r="J714" s="32">
        <v>0</v>
      </c>
      <c r="K714" s="32">
        <v>0</v>
      </c>
      <c r="L714" s="32">
        <v>0</v>
      </c>
      <c r="M714" s="32">
        <v>0</v>
      </c>
      <c r="N714" s="32">
        <v>0</v>
      </c>
      <c r="O714" s="32">
        <v>0</v>
      </c>
      <c r="P714" s="32">
        <v>0</v>
      </c>
      <c r="Q714" s="32">
        <v>0</v>
      </c>
      <c r="R714" s="32">
        <v>0.18033898000000001</v>
      </c>
      <c r="S714" s="32">
        <v>0</v>
      </c>
      <c r="T714" s="32">
        <v>0</v>
      </c>
      <c r="U714" s="32">
        <v>0.18033898000000001</v>
      </c>
      <c r="V714" s="32">
        <v>0</v>
      </c>
      <c r="W714" s="57"/>
      <c r="X714" s="57"/>
      <c r="Y714" s="57"/>
      <c r="Z714" s="57"/>
      <c r="AA714" s="113">
        <v>0</v>
      </c>
      <c r="AB714" s="113">
        <v>0</v>
      </c>
      <c r="AC714" s="57">
        <v>0</v>
      </c>
      <c r="AD714" s="113">
        <v>0</v>
      </c>
      <c r="AE714" s="113">
        <v>0</v>
      </c>
      <c r="AF714" s="113">
        <v>0</v>
      </c>
      <c r="AG714" s="113">
        <v>0</v>
      </c>
      <c r="AH714" s="113">
        <v>0</v>
      </c>
      <c r="AI714" s="113">
        <v>0</v>
      </c>
      <c r="AJ714" s="113">
        <v>0</v>
      </c>
      <c r="AK714" s="57" t="s">
        <v>237</v>
      </c>
    </row>
    <row r="715" spans="1:37" s="29" customFormat="1" ht="31.5" x14ac:dyDescent="0.25">
      <c r="A715" s="113"/>
      <c r="B715" s="58" t="s">
        <v>1002</v>
      </c>
      <c r="C715" s="32">
        <v>0</v>
      </c>
      <c r="D715" s="32">
        <v>0</v>
      </c>
      <c r="E715" s="32">
        <v>0</v>
      </c>
      <c r="F715" s="32">
        <v>0</v>
      </c>
      <c r="G715" s="32">
        <v>0</v>
      </c>
      <c r="H715" s="32">
        <v>0</v>
      </c>
      <c r="I715" s="32">
        <v>0</v>
      </c>
      <c r="J715" s="32">
        <v>0</v>
      </c>
      <c r="K715" s="32">
        <v>0</v>
      </c>
      <c r="L715" s="32">
        <v>0</v>
      </c>
      <c r="M715" s="32">
        <v>0</v>
      </c>
      <c r="N715" s="32">
        <v>0</v>
      </c>
      <c r="O715" s="32">
        <v>0</v>
      </c>
      <c r="P715" s="32">
        <v>0</v>
      </c>
      <c r="Q715" s="32">
        <v>0</v>
      </c>
      <c r="R715" s="32">
        <v>0.29627119000000002</v>
      </c>
      <c r="S715" s="32">
        <v>0</v>
      </c>
      <c r="T715" s="32">
        <v>0</v>
      </c>
      <c r="U715" s="32">
        <v>0.29627119000000002</v>
      </c>
      <c r="V715" s="32">
        <v>0</v>
      </c>
      <c r="W715" s="57"/>
      <c r="X715" s="57"/>
      <c r="Y715" s="57"/>
      <c r="Z715" s="57"/>
      <c r="AA715" s="113">
        <v>0</v>
      </c>
      <c r="AB715" s="113">
        <v>0</v>
      </c>
      <c r="AC715" s="57">
        <v>0</v>
      </c>
      <c r="AD715" s="113">
        <v>0</v>
      </c>
      <c r="AE715" s="113">
        <v>0</v>
      </c>
      <c r="AF715" s="113">
        <v>0</v>
      </c>
      <c r="AG715" s="113">
        <v>0</v>
      </c>
      <c r="AH715" s="113">
        <v>0</v>
      </c>
      <c r="AI715" s="113">
        <v>0</v>
      </c>
      <c r="AJ715" s="113">
        <v>0</v>
      </c>
      <c r="AK715" s="57" t="s">
        <v>237</v>
      </c>
    </row>
    <row r="716" spans="1:37" s="29" customFormat="1" ht="31.5" x14ac:dyDescent="0.25">
      <c r="A716" s="113"/>
      <c r="B716" s="58" t="s">
        <v>1003</v>
      </c>
      <c r="C716" s="32">
        <v>0</v>
      </c>
      <c r="D716" s="32">
        <v>0</v>
      </c>
      <c r="E716" s="32">
        <v>0</v>
      </c>
      <c r="F716" s="32">
        <v>0</v>
      </c>
      <c r="G716" s="32">
        <v>0</v>
      </c>
      <c r="H716" s="32">
        <v>0</v>
      </c>
      <c r="I716" s="32">
        <v>0</v>
      </c>
      <c r="J716" s="32">
        <v>0</v>
      </c>
      <c r="K716" s="32">
        <v>0</v>
      </c>
      <c r="L716" s="32">
        <v>0</v>
      </c>
      <c r="M716" s="32">
        <v>0</v>
      </c>
      <c r="N716" s="32">
        <v>0</v>
      </c>
      <c r="O716" s="32">
        <v>0</v>
      </c>
      <c r="P716" s="32">
        <v>0</v>
      </c>
      <c r="Q716" s="32">
        <v>0</v>
      </c>
      <c r="R716" s="32">
        <v>0.34135592999999997</v>
      </c>
      <c r="S716" s="32">
        <v>0</v>
      </c>
      <c r="T716" s="32">
        <v>0</v>
      </c>
      <c r="U716" s="32">
        <v>0.34135592999999997</v>
      </c>
      <c r="V716" s="32">
        <v>0</v>
      </c>
      <c r="W716" s="57"/>
      <c r="X716" s="57"/>
      <c r="Y716" s="57"/>
      <c r="Z716" s="57"/>
      <c r="AA716" s="113">
        <v>0</v>
      </c>
      <c r="AB716" s="113">
        <v>0</v>
      </c>
      <c r="AC716" s="57">
        <v>0</v>
      </c>
      <c r="AD716" s="113">
        <v>0</v>
      </c>
      <c r="AE716" s="113">
        <v>0</v>
      </c>
      <c r="AF716" s="113">
        <v>0</v>
      </c>
      <c r="AG716" s="113">
        <v>0</v>
      </c>
      <c r="AH716" s="113">
        <v>0</v>
      </c>
      <c r="AI716" s="113">
        <v>0</v>
      </c>
      <c r="AJ716" s="113">
        <v>0</v>
      </c>
      <c r="AK716" s="57" t="s">
        <v>237</v>
      </c>
    </row>
    <row r="717" spans="1:37" s="29" customFormat="1" ht="31.5" x14ac:dyDescent="0.25">
      <c r="A717" s="113"/>
      <c r="B717" s="58" t="s">
        <v>1004</v>
      </c>
      <c r="C717" s="32">
        <v>0</v>
      </c>
      <c r="D717" s="32">
        <v>0</v>
      </c>
      <c r="E717" s="32">
        <v>0</v>
      </c>
      <c r="F717" s="32">
        <v>0</v>
      </c>
      <c r="G717" s="32">
        <v>0</v>
      </c>
      <c r="H717" s="32">
        <v>0</v>
      </c>
      <c r="I717" s="32">
        <v>0</v>
      </c>
      <c r="J717" s="32">
        <v>0</v>
      </c>
      <c r="K717" s="32">
        <v>0</v>
      </c>
      <c r="L717" s="32">
        <v>0</v>
      </c>
      <c r="M717" s="32">
        <v>0</v>
      </c>
      <c r="N717" s="32">
        <v>0</v>
      </c>
      <c r="O717" s="32">
        <v>0</v>
      </c>
      <c r="P717" s="32">
        <v>0</v>
      </c>
      <c r="Q717" s="32">
        <v>0</v>
      </c>
      <c r="R717" s="32">
        <v>0.14491525</v>
      </c>
      <c r="S717" s="32">
        <v>0</v>
      </c>
      <c r="T717" s="32">
        <v>0</v>
      </c>
      <c r="U717" s="32">
        <v>0.14491525</v>
      </c>
      <c r="V717" s="32">
        <v>0</v>
      </c>
      <c r="W717" s="57"/>
      <c r="X717" s="57"/>
      <c r="Y717" s="57"/>
      <c r="Z717" s="57"/>
      <c r="AA717" s="113">
        <v>0</v>
      </c>
      <c r="AB717" s="113">
        <v>0</v>
      </c>
      <c r="AC717" s="57">
        <v>0</v>
      </c>
      <c r="AD717" s="113">
        <v>0</v>
      </c>
      <c r="AE717" s="113">
        <v>0</v>
      </c>
      <c r="AF717" s="113">
        <v>0</v>
      </c>
      <c r="AG717" s="113">
        <v>0</v>
      </c>
      <c r="AH717" s="113">
        <v>0</v>
      </c>
      <c r="AI717" s="113">
        <v>0</v>
      </c>
      <c r="AJ717" s="113">
        <v>0</v>
      </c>
      <c r="AK717" s="57" t="s">
        <v>237</v>
      </c>
    </row>
    <row r="718" spans="1:37" s="29" customFormat="1" ht="31.5" x14ac:dyDescent="0.25">
      <c r="A718" s="113"/>
      <c r="B718" s="58" t="s">
        <v>1005</v>
      </c>
      <c r="C718" s="32">
        <v>0</v>
      </c>
      <c r="D718" s="32">
        <v>0</v>
      </c>
      <c r="E718" s="32">
        <v>0</v>
      </c>
      <c r="F718" s="32">
        <v>0</v>
      </c>
      <c r="G718" s="32">
        <v>0</v>
      </c>
      <c r="H718" s="32">
        <v>0</v>
      </c>
      <c r="I718" s="32">
        <v>0</v>
      </c>
      <c r="J718" s="32">
        <v>0</v>
      </c>
      <c r="K718" s="32">
        <v>0</v>
      </c>
      <c r="L718" s="32">
        <v>0</v>
      </c>
      <c r="M718" s="32">
        <v>0</v>
      </c>
      <c r="N718" s="32">
        <v>0</v>
      </c>
      <c r="O718" s="32">
        <v>0</v>
      </c>
      <c r="P718" s="32">
        <v>0</v>
      </c>
      <c r="Q718" s="32">
        <v>0</v>
      </c>
      <c r="R718" s="32">
        <v>0.22542373000000002</v>
      </c>
      <c r="S718" s="32">
        <v>0</v>
      </c>
      <c r="T718" s="32">
        <v>0</v>
      </c>
      <c r="U718" s="32">
        <v>0.22542373000000002</v>
      </c>
      <c r="V718" s="32">
        <v>0</v>
      </c>
      <c r="W718" s="57"/>
      <c r="X718" s="57"/>
      <c r="Y718" s="57"/>
      <c r="Z718" s="57"/>
      <c r="AA718" s="113">
        <v>0</v>
      </c>
      <c r="AB718" s="113">
        <v>0</v>
      </c>
      <c r="AC718" s="57">
        <v>0</v>
      </c>
      <c r="AD718" s="113">
        <v>0</v>
      </c>
      <c r="AE718" s="113">
        <v>0</v>
      </c>
      <c r="AF718" s="113">
        <v>0</v>
      </c>
      <c r="AG718" s="113">
        <v>0</v>
      </c>
      <c r="AH718" s="113">
        <v>0</v>
      </c>
      <c r="AI718" s="113">
        <v>0</v>
      </c>
      <c r="AJ718" s="113">
        <v>0</v>
      </c>
      <c r="AK718" s="57" t="s">
        <v>237</v>
      </c>
    </row>
    <row r="719" spans="1:37" s="29" customFormat="1" ht="31.5" x14ac:dyDescent="0.25">
      <c r="A719" s="113"/>
      <c r="B719" s="58" t="s">
        <v>1006</v>
      </c>
      <c r="C719" s="32">
        <v>0</v>
      </c>
      <c r="D719" s="32">
        <v>0</v>
      </c>
      <c r="E719" s="32">
        <v>0</v>
      </c>
      <c r="F719" s="32">
        <v>0</v>
      </c>
      <c r="G719" s="32">
        <v>0</v>
      </c>
      <c r="H719" s="32">
        <v>0</v>
      </c>
      <c r="I719" s="32">
        <v>0</v>
      </c>
      <c r="J719" s="32">
        <v>0</v>
      </c>
      <c r="K719" s="32">
        <v>0</v>
      </c>
      <c r="L719" s="32">
        <v>0</v>
      </c>
      <c r="M719" s="32">
        <v>0</v>
      </c>
      <c r="N719" s="32">
        <v>0</v>
      </c>
      <c r="O719" s="32">
        <v>0</v>
      </c>
      <c r="P719" s="32">
        <v>0</v>
      </c>
      <c r="Q719" s="32">
        <v>0</v>
      </c>
      <c r="R719" s="32">
        <v>0.15779660999999998</v>
      </c>
      <c r="S719" s="32">
        <v>0</v>
      </c>
      <c r="T719" s="32">
        <v>0</v>
      </c>
      <c r="U719" s="32">
        <v>0.15779660999999998</v>
      </c>
      <c r="V719" s="32">
        <v>0</v>
      </c>
      <c r="W719" s="57"/>
      <c r="X719" s="57"/>
      <c r="Y719" s="57"/>
      <c r="Z719" s="57"/>
      <c r="AA719" s="113">
        <v>0</v>
      </c>
      <c r="AB719" s="113">
        <v>0</v>
      </c>
      <c r="AC719" s="57">
        <v>0</v>
      </c>
      <c r="AD719" s="113">
        <v>0</v>
      </c>
      <c r="AE719" s="113">
        <v>0</v>
      </c>
      <c r="AF719" s="113">
        <v>0</v>
      </c>
      <c r="AG719" s="113">
        <v>0</v>
      </c>
      <c r="AH719" s="113">
        <v>0</v>
      </c>
      <c r="AI719" s="113">
        <v>0</v>
      </c>
      <c r="AJ719" s="113">
        <v>0</v>
      </c>
      <c r="AK719" s="57" t="s">
        <v>237</v>
      </c>
    </row>
    <row r="720" spans="1:37" s="29" customFormat="1" ht="31.5" x14ac:dyDescent="0.25">
      <c r="A720" s="113"/>
      <c r="B720" s="58" t="s">
        <v>1007</v>
      </c>
      <c r="C720" s="32">
        <v>0</v>
      </c>
      <c r="D720" s="32">
        <v>0</v>
      </c>
      <c r="E720" s="32">
        <v>0</v>
      </c>
      <c r="F720" s="32">
        <v>0</v>
      </c>
      <c r="G720" s="32">
        <v>0</v>
      </c>
      <c r="H720" s="32">
        <v>0</v>
      </c>
      <c r="I720" s="32">
        <v>0</v>
      </c>
      <c r="J720" s="32">
        <v>0</v>
      </c>
      <c r="K720" s="32">
        <v>0</v>
      </c>
      <c r="L720" s="32">
        <v>0</v>
      </c>
      <c r="M720" s="32">
        <v>0</v>
      </c>
      <c r="N720" s="32">
        <v>0</v>
      </c>
      <c r="O720" s="32">
        <v>0</v>
      </c>
      <c r="P720" s="32">
        <v>0</v>
      </c>
      <c r="Q720" s="32">
        <v>0</v>
      </c>
      <c r="R720" s="32">
        <v>0.16745763</v>
      </c>
      <c r="S720" s="32">
        <v>0</v>
      </c>
      <c r="T720" s="32">
        <v>0</v>
      </c>
      <c r="U720" s="32">
        <v>0.16745763</v>
      </c>
      <c r="V720" s="32">
        <v>0</v>
      </c>
      <c r="W720" s="57"/>
      <c r="X720" s="57"/>
      <c r="Y720" s="57"/>
      <c r="Z720" s="57"/>
      <c r="AA720" s="113">
        <v>0</v>
      </c>
      <c r="AB720" s="113">
        <v>0</v>
      </c>
      <c r="AC720" s="57">
        <v>0</v>
      </c>
      <c r="AD720" s="113">
        <v>0</v>
      </c>
      <c r="AE720" s="113">
        <v>0</v>
      </c>
      <c r="AF720" s="113">
        <v>0</v>
      </c>
      <c r="AG720" s="113">
        <v>0</v>
      </c>
      <c r="AH720" s="113">
        <v>0</v>
      </c>
      <c r="AI720" s="113">
        <v>0</v>
      </c>
      <c r="AJ720" s="113">
        <v>0</v>
      </c>
      <c r="AK720" s="57" t="s">
        <v>237</v>
      </c>
    </row>
    <row r="721" spans="1:37" s="29" customFormat="1" ht="31.5" x14ac:dyDescent="0.25">
      <c r="A721" s="113"/>
      <c r="B721" s="58" t="s">
        <v>1008</v>
      </c>
      <c r="C721" s="32">
        <v>0</v>
      </c>
      <c r="D721" s="32">
        <v>0</v>
      </c>
      <c r="E721" s="32">
        <v>0</v>
      </c>
      <c r="F721" s="32">
        <v>0</v>
      </c>
      <c r="G721" s="32">
        <v>0</v>
      </c>
      <c r="H721" s="32">
        <v>0</v>
      </c>
      <c r="I721" s="32">
        <v>0</v>
      </c>
      <c r="J721" s="32">
        <v>0</v>
      </c>
      <c r="K721" s="32">
        <v>0</v>
      </c>
      <c r="L721" s="32">
        <v>0</v>
      </c>
      <c r="M721" s="32">
        <v>0</v>
      </c>
      <c r="N721" s="32">
        <v>0</v>
      </c>
      <c r="O721" s="32">
        <v>0</v>
      </c>
      <c r="P721" s="32">
        <v>0</v>
      </c>
      <c r="Q721" s="32">
        <v>0</v>
      </c>
      <c r="R721" s="32">
        <v>0.27372880999999999</v>
      </c>
      <c r="S721" s="32">
        <v>0</v>
      </c>
      <c r="T721" s="32">
        <v>0</v>
      </c>
      <c r="U721" s="32">
        <v>0.27372880999999999</v>
      </c>
      <c r="V721" s="32">
        <v>0</v>
      </c>
      <c r="W721" s="57"/>
      <c r="X721" s="57"/>
      <c r="Y721" s="57"/>
      <c r="Z721" s="57"/>
      <c r="AA721" s="113">
        <v>0</v>
      </c>
      <c r="AB721" s="113">
        <v>0</v>
      </c>
      <c r="AC721" s="57">
        <v>0</v>
      </c>
      <c r="AD721" s="113">
        <v>0</v>
      </c>
      <c r="AE721" s="113">
        <v>0</v>
      </c>
      <c r="AF721" s="113">
        <v>0</v>
      </c>
      <c r="AG721" s="113">
        <v>0</v>
      </c>
      <c r="AH721" s="113">
        <v>0</v>
      </c>
      <c r="AI721" s="113">
        <v>0</v>
      </c>
      <c r="AJ721" s="113">
        <v>0</v>
      </c>
      <c r="AK721" s="57" t="s">
        <v>237</v>
      </c>
    </row>
    <row r="722" spans="1:37" s="29" customFormat="1" ht="31.5" x14ac:dyDescent="0.25">
      <c r="A722" s="113"/>
      <c r="B722" s="58" t="s">
        <v>1009</v>
      </c>
      <c r="C722" s="32">
        <v>0</v>
      </c>
      <c r="D722" s="32">
        <v>0</v>
      </c>
      <c r="E722" s="32">
        <v>0</v>
      </c>
      <c r="F722" s="32">
        <v>0</v>
      </c>
      <c r="G722" s="32">
        <v>0</v>
      </c>
      <c r="H722" s="32">
        <v>0</v>
      </c>
      <c r="I722" s="32">
        <v>0</v>
      </c>
      <c r="J722" s="32">
        <v>0</v>
      </c>
      <c r="K722" s="32">
        <v>0</v>
      </c>
      <c r="L722" s="32">
        <v>0</v>
      </c>
      <c r="M722" s="32">
        <v>0</v>
      </c>
      <c r="N722" s="32">
        <v>0</v>
      </c>
      <c r="O722" s="32">
        <v>0</v>
      </c>
      <c r="P722" s="32">
        <v>0</v>
      </c>
      <c r="Q722" s="32">
        <v>0</v>
      </c>
      <c r="R722" s="32">
        <v>0.23508475000000001</v>
      </c>
      <c r="S722" s="32">
        <v>0</v>
      </c>
      <c r="T722" s="32">
        <v>0</v>
      </c>
      <c r="U722" s="32">
        <v>0.23508475000000001</v>
      </c>
      <c r="V722" s="32">
        <v>0</v>
      </c>
      <c r="W722" s="57"/>
      <c r="X722" s="57"/>
      <c r="Y722" s="57"/>
      <c r="Z722" s="57"/>
      <c r="AA722" s="113">
        <v>0</v>
      </c>
      <c r="AB722" s="113">
        <v>0</v>
      </c>
      <c r="AC722" s="57">
        <v>0</v>
      </c>
      <c r="AD722" s="113">
        <v>0</v>
      </c>
      <c r="AE722" s="113">
        <v>0</v>
      </c>
      <c r="AF722" s="113">
        <v>0</v>
      </c>
      <c r="AG722" s="113">
        <v>0</v>
      </c>
      <c r="AH722" s="113">
        <v>0</v>
      </c>
      <c r="AI722" s="113">
        <v>0</v>
      </c>
      <c r="AJ722" s="113">
        <v>0</v>
      </c>
      <c r="AK722" s="57" t="s">
        <v>237</v>
      </c>
    </row>
    <row r="723" spans="1:37" s="29" customFormat="1" ht="31.5" x14ac:dyDescent="0.25">
      <c r="A723" s="113"/>
      <c r="B723" s="58" t="s">
        <v>1010</v>
      </c>
      <c r="C723" s="32">
        <v>0</v>
      </c>
      <c r="D723" s="32">
        <v>0</v>
      </c>
      <c r="E723" s="32">
        <v>0</v>
      </c>
      <c r="F723" s="32">
        <v>0</v>
      </c>
      <c r="G723" s="32">
        <v>0</v>
      </c>
      <c r="H723" s="32">
        <v>0</v>
      </c>
      <c r="I723" s="32">
        <v>0</v>
      </c>
      <c r="J723" s="32">
        <v>0</v>
      </c>
      <c r="K723" s="32">
        <v>0</v>
      </c>
      <c r="L723" s="32">
        <v>0</v>
      </c>
      <c r="M723" s="32">
        <v>0</v>
      </c>
      <c r="N723" s="32">
        <v>0</v>
      </c>
      <c r="O723" s="32">
        <v>0</v>
      </c>
      <c r="P723" s="32">
        <v>0</v>
      </c>
      <c r="Q723" s="32">
        <v>0</v>
      </c>
      <c r="R723" s="32">
        <v>0.10627119</v>
      </c>
      <c r="S723" s="32">
        <v>0</v>
      </c>
      <c r="T723" s="32">
        <v>0</v>
      </c>
      <c r="U723" s="32">
        <v>0.10627119</v>
      </c>
      <c r="V723" s="32">
        <v>0</v>
      </c>
      <c r="W723" s="57"/>
      <c r="X723" s="57"/>
      <c r="Y723" s="57"/>
      <c r="Z723" s="57"/>
      <c r="AA723" s="113">
        <v>0</v>
      </c>
      <c r="AB723" s="113">
        <v>0</v>
      </c>
      <c r="AC723" s="57">
        <v>0</v>
      </c>
      <c r="AD723" s="113">
        <v>0</v>
      </c>
      <c r="AE723" s="113">
        <v>0</v>
      </c>
      <c r="AF723" s="113">
        <v>0</v>
      </c>
      <c r="AG723" s="113">
        <v>0</v>
      </c>
      <c r="AH723" s="113">
        <v>0</v>
      </c>
      <c r="AI723" s="113">
        <v>0</v>
      </c>
      <c r="AJ723" s="113">
        <v>0</v>
      </c>
      <c r="AK723" s="57" t="s">
        <v>237</v>
      </c>
    </row>
    <row r="724" spans="1:37" s="29" customFormat="1" ht="31.5" x14ac:dyDescent="0.25">
      <c r="A724" s="113"/>
      <c r="B724" s="58" t="s">
        <v>1011</v>
      </c>
      <c r="C724" s="32">
        <v>0</v>
      </c>
      <c r="D724" s="32">
        <v>0</v>
      </c>
      <c r="E724" s="32">
        <v>0</v>
      </c>
      <c r="F724" s="32">
        <v>0</v>
      </c>
      <c r="G724" s="32">
        <v>0</v>
      </c>
      <c r="H724" s="32">
        <v>0</v>
      </c>
      <c r="I724" s="32">
        <v>0</v>
      </c>
      <c r="J724" s="32">
        <v>0</v>
      </c>
      <c r="K724" s="32">
        <v>0</v>
      </c>
      <c r="L724" s="32">
        <v>0</v>
      </c>
      <c r="M724" s="32">
        <v>0</v>
      </c>
      <c r="N724" s="32">
        <v>0</v>
      </c>
      <c r="O724" s="32">
        <v>0</v>
      </c>
      <c r="P724" s="32">
        <v>0</v>
      </c>
      <c r="Q724" s="32">
        <v>0</v>
      </c>
      <c r="R724" s="32">
        <v>0.13525424</v>
      </c>
      <c r="S724" s="32">
        <v>0</v>
      </c>
      <c r="T724" s="32">
        <v>0</v>
      </c>
      <c r="U724" s="32">
        <v>0.13525424</v>
      </c>
      <c r="V724" s="32">
        <v>0</v>
      </c>
      <c r="W724" s="57"/>
      <c r="X724" s="57"/>
      <c r="Y724" s="57"/>
      <c r="Z724" s="57"/>
      <c r="AA724" s="113">
        <v>0</v>
      </c>
      <c r="AB724" s="113">
        <v>0</v>
      </c>
      <c r="AC724" s="57">
        <v>0</v>
      </c>
      <c r="AD724" s="113">
        <v>0</v>
      </c>
      <c r="AE724" s="113">
        <v>0</v>
      </c>
      <c r="AF724" s="113">
        <v>0</v>
      </c>
      <c r="AG724" s="113">
        <v>0</v>
      </c>
      <c r="AH724" s="113">
        <v>0</v>
      </c>
      <c r="AI724" s="113">
        <v>0</v>
      </c>
      <c r="AJ724" s="113">
        <v>0</v>
      </c>
      <c r="AK724" s="57" t="s">
        <v>237</v>
      </c>
    </row>
    <row r="725" spans="1:37" s="29" customFormat="1" ht="31.5" x14ac:dyDescent="0.25">
      <c r="A725" s="113"/>
      <c r="B725" s="58" t="s">
        <v>1012</v>
      </c>
      <c r="C725" s="32">
        <v>0</v>
      </c>
      <c r="D725" s="32">
        <v>0</v>
      </c>
      <c r="E725" s="32">
        <v>0</v>
      </c>
      <c r="F725" s="32">
        <v>0</v>
      </c>
      <c r="G725" s="32">
        <v>0</v>
      </c>
      <c r="H725" s="32">
        <v>0</v>
      </c>
      <c r="I725" s="32">
        <v>0</v>
      </c>
      <c r="J725" s="32">
        <v>0</v>
      </c>
      <c r="K725" s="32">
        <v>0</v>
      </c>
      <c r="L725" s="32">
        <v>0</v>
      </c>
      <c r="M725" s="32">
        <v>0</v>
      </c>
      <c r="N725" s="32">
        <v>0</v>
      </c>
      <c r="O725" s="32">
        <v>0</v>
      </c>
      <c r="P725" s="32">
        <v>0</v>
      </c>
      <c r="Q725" s="32">
        <v>0</v>
      </c>
      <c r="R725" s="32">
        <v>0.14813558999999998</v>
      </c>
      <c r="S725" s="32">
        <v>0</v>
      </c>
      <c r="T725" s="32">
        <v>0</v>
      </c>
      <c r="U725" s="32">
        <v>0.14813558999999998</v>
      </c>
      <c r="V725" s="32">
        <v>0</v>
      </c>
      <c r="W725" s="57"/>
      <c r="X725" s="57"/>
      <c r="Y725" s="57"/>
      <c r="Z725" s="57"/>
      <c r="AA725" s="113">
        <v>0</v>
      </c>
      <c r="AB725" s="113">
        <v>0</v>
      </c>
      <c r="AC725" s="57">
        <v>0</v>
      </c>
      <c r="AD725" s="113">
        <v>0</v>
      </c>
      <c r="AE725" s="113">
        <v>0</v>
      </c>
      <c r="AF725" s="113">
        <v>0</v>
      </c>
      <c r="AG725" s="113">
        <v>0</v>
      </c>
      <c r="AH725" s="113">
        <v>0</v>
      </c>
      <c r="AI725" s="113">
        <v>0</v>
      </c>
      <c r="AJ725" s="113">
        <v>0</v>
      </c>
      <c r="AK725" s="57" t="s">
        <v>237</v>
      </c>
    </row>
    <row r="726" spans="1:37" s="29" customFormat="1" ht="31.5" x14ac:dyDescent="0.25">
      <c r="A726" s="113"/>
      <c r="B726" s="58" t="s">
        <v>1013</v>
      </c>
      <c r="C726" s="32">
        <v>0</v>
      </c>
      <c r="D726" s="32">
        <v>0</v>
      </c>
      <c r="E726" s="32">
        <v>0</v>
      </c>
      <c r="F726" s="32">
        <v>0</v>
      </c>
      <c r="G726" s="32">
        <v>0</v>
      </c>
      <c r="H726" s="32">
        <v>0</v>
      </c>
      <c r="I726" s="32">
        <v>0</v>
      </c>
      <c r="J726" s="32">
        <v>0</v>
      </c>
      <c r="K726" s="32">
        <v>0</v>
      </c>
      <c r="L726" s="32">
        <v>0</v>
      </c>
      <c r="M726" s="32">
        <v>0</v>
      </c>
      <c r="N726" s="32">
        <v>0</v>
      </c>
      <c r="O726" s="32">
        <v>0</v>
      </c>
      <c r="P726" s="32">
        <v>0</v>
      </c>
      <c r="Q726" s="32">
        <v>0</v>
      </c>
      <c r="R726" s="32">
        <v>0.24152542000000002</v>
      </c>
      <c r="S726" s="32">
        <v>0</v>
      </c>
      <c r="T726" s="32">
        <v>0</v>
      </c>
      <c r="U726" s="32">
        <v>0.24152542000000002</v>
      </c>
      <c r="V726" s="32">
        <v>0</v>
      </c>
      <c r="W726" s="57"/>
      <c r="X726" s="57"/>
      <c r="Y726" s="57"/>
      <c r="Z726" s="57"/>
      <c r="AA726" s="113">
        <v>0</v>
      </c>
      <c r="AB726" s="113">
        <v>0</v>
      </c>
      <c r="AC726" s="57">
        <v>0</v>
      </c>
      <c r="AD726" s="113">
        <v>0</v>
      </c>
      <c r="AE726" s="113">
        <v>0</v>
      </c>
      <c r="AF726" s="113">
        <v>0</v>
      </c>
      <c r="AG726" s="113">
        <v>0</v>
      </c>
      <c r="AH726" s="113">
        <v>0</v>
      </c>
      <c r="AI726" s="113">
        <v>0</v>
      </c>
      <c r="AJ726" s="113">
        <v>0</v>
      </c>
      <c r="AK726" s="57" t="s">
        <v>237</v>
      </c>
    </row>
    <row r="727" spans="1:37" s="29" customFormat="1" ht="31.5" x14ac:dyDescent="0.25">
      <c r="A727" s="113"/>
      <c r="B727" s="58" t="s">
        <v>1014</v>
      </c>
      <c r="C727" s="32">
        <v>0</v>
      </c>
      <c r="D727" s="32">
        <v>0</v>
      </c>
      <c r="E727" s="32">
        <v>0</v>
      </c>
      <c r="F727" s="32">
        <v>0</v>
      </c>
      <c r="G727" s="32">
        <v>0</v>
      </c>
      <c r="H727" s="32">
        <v>0</v>
      </c>
      <c r="I727" s="32">
        <v>0</v>
      </c>
      <c r="J727" s="32">
        <v>0</v>
      </c>
      <c r="K727" s="32">
        <v>0</v>
      </c>
      <c r="L727" s="32">
        <v>0</v>
      </c>
      <c r="M727" s="32">
        <v>0</v>
      </c>
      <c r="N727" s="32">
        <v>0</v>
      </c>
      <c r="O727" s="32">
        <v>0</v>
      </c>
      <c r="P727" s="32">
        <v>0</v>
      </c>
      <c r="Q727" s="32">
        <v>0</v>
      </c>
      <c r="R727" s="32">
        <v>0.19966101999999999</v>
      </c>
      <c r="S727" s="32">
        <v>0</v>
      </c>
      <c r="T727" s="32">
        <v>0</v>
      </c>
      <c r="U727" s="32">
        <v>0.19966101999999999</v>
      </c>
      <c r="V727" s="32">
        <v>0</v>
      </c>
      <c r="W727" s="57"/>
      <c r="X727" s="57"/>
      <c r="Y727" s="57"/>
      <c r="Z727" s="57"/>
      <c r="AA727" s="113">
        <v>0</v>
      </c>
      <c r="AB727" s="113">
        <v>0</v>
      </c>
      <c r="AC727" s="57">
        <v>0</v>
      </c>
      <c r="AD727" s="113">
        <v>0</v>
      </c>
      <c r="AE727" s="113">
        <v>0</v>
      </c>
      <c r="AF727" s="113">
        <v>0</v>
      </c>
      <c r="AG727" s="113">
        <v>0</v>
      </c>
      <c r="AH727" s="113">
        <v>0</v>
      </c>
      <c r="AI727" s="113">
        <v>0</v>
      </c>
      <c r="AJ727" s="113">
        <v>0</v>
      </c>
      <c r="AK727" s="57" t="s">
        <v>237</v>
      </c>
    </row>
    <row r="728" spans="1:37" s="29" customFormat="1" ht="31.5" x14ac:dyDescent="0.25">
      <c r="A728" s="113"/>
      <c r="B728" s="58" t="s">
        <v>1015</v>
      </c>
      <c r="C728" s="32">
        <v>0</v>
      </c>
      <c r="D728" s="32">
        <v>0</v>
      </c>
      <c r="E728" s="32">
        <v>0</v>
      </c>
      <c r="F728" s="32">
        <v>0</v>
      </c>
      <c r="G728" s="32">
        <v>0</v>
      </c>
      <c r="H728" s="32">
        <v>0</v>
      </c>
      <c r="I728" s="32">
        <v>0</v>
      </c>
      <c r="J728" s="32">
        <v>0</v>
      </c>
      <c r="K728" s="32">
        <v>0</v>
      </c>
      <c r="L728" s="32">
        <v>0</v>
      </c>
      <c r="M728" s="32">
        <v>0</v>
      </c>
      <c r="N728" s="32">
        <v>0</v>
      </c>
      <c r="O728" s="32">
        <v>0</v>
      </c>
      <c r="P728" s="32">
        <v>0</v>
      </c>
      <c r="Q728" s="32">
        <v>0</v>
      </c>
      <c r="R728" s="32">
        <v>0.19966101999999999</v>
      </c>
      <c r="S728" s="32">
        <v>0</v>
      </c>
      <c r="T728" s="32">
        <v>0</v>
      </c>
      <c r="U728" s="32">
        <v>0.19966101999999999</v>
      </c>
      <c r="V728" s="32">
        <v>0</v>
      </c>
      <c r="W728" s="57"/>
      <c r="X728" s="57"/>
      <c r="Y728" s="57"/>
      <c r="Z728" s="57"/>
      <c r="AA728" s="113">
        <v>0</v>
      </c>
      <c r="AB728" s="113">
        <v>0</v>
      </c>
      <c r="AC728" s="57">
        <v>0</v>
      </c>
      <c r="AD728" s="113">
        <v>0</v>
      </c>
      <c r="AE728" s="113">
        <v>0</v>
      </c>
      <c r="AF728" s="113">
        <v>0</v>
      </c>
      <c r="AG728" s="113">
        <v>0</v>
      </c>
      <c r="AH728" s="113">
        <v>0</v>
      </c>
      <c r="AI728" s="113">
        <v>0</v>
      </c>
      <c r="AJ728" s="113">
        <v>0</v>
      </c>
      <c r="AK728" s="57" t="s">
        <v>237</v>
      </c>
    </row>
    <row r="729" spans="1:37" s="29" customFormat="1" ht="31.5" x14ac:dyDescent="0.25">
      <c r="A729" s="113"/>
      <c r="B729" s="58" t="s">
        <v>1016</v>
      </c>
      <c r="C729" s="32">
        <v>0</v>
      </c>
      <c r="D729" s="32">
        <v>0</v>
      </c>
      <c r="E729" s="32">
        <v>0</v>
      </c>
      <c r="F729" s="32">
        <v>0</v>
      </c>
      <c r="G729" s="32">
        <v>0</v>
      </c>
      <c r="H729" s="32">
        <v>0</v>
      </c>
      <c r="I729" s="32">
        <v>0</v>
      </c>
      <c r="J729" s="32">
        <v>0</v>
      </c>
      <c r="K729" s="32">
        <v>0</v>
      </c>
      <c r="L729" s="32">
        <v>0</v>
      </c>
      <c r="M729" s="32">
        <v>0</v>
      </c>
      <c r="N729" s="32">
        <v>0</v>
      </c>
      <c r="O729" s="32">
        <v>0</v>
      </c>
      <c r="P729" s="32">
        <v>0</v>
      </c>
      <c r="Q729" s="32">
        <v>0</v>
      </c>
      <c r="R729" s="32">
        <v>0.19966101999999999</v>
      </c>
      <c r="S729" s="32">
        <v>0</v>
      </c>
      <c r="T729" s="32">
        <v>0</v>
      </c>
      <c r="U729" s="32">
        <v>0.19966101999999999</v>
      </c>
      <c r="V729" s="32">
        <v>0</v>
      </c>
      <c r="W729" s="57"/>
      <c r="X729" s="57"/>
      <c r="Y729" s="57"/>
      <c r="Z729" s="57"/>
      <c r="AA729" s="113">
        <v>0</v>
      </c>
      <c r="AB729" s="113">
        <v>0</v>
      </c>
      <c r="AC729" s="57">
        <v>0</v>
      </c>
      <c r="AD729" s="113">
        <v>0</v>
      </c>
      <c r="AE729" s="113">
        <v>0</v>
      </c>
      <c r="AF729" s="113">
        <v>0</v>
      </c>
      <c r="AG729" s="113">
        <v>0</v>
      </c>
      <c r="AH729" s="113">
        <v>0</v>
      </c>
      <c r="AI729" s="113">
        <v>0</v>
      </c>
      <c r="AJ729" s="113">
        <v>0</v>
      </c>
      <c r="AK729" s="57" t="s">
        <v>237</v>
      </c>
    </row>
    <row r="730" spans="1:37" s="29" customFormat="1" ht="31.5" x14ac:dyDescent="0.25">
      <c r="A730" s="113"/>
      <c r="B730" s="58" t="s">
        <v>1017</v>
      </c>
      <c r="C730" s="32">
        <v>0</v>
      </c>
      <c r="D730" s="32">
        <v>0</v>
      </c>
      <c r="E730" s="32">
        <v>0</v>
      </c>
      <c r="F730" s="32">
        <v>0</v>
      </c>
      <c r="G730" s="32">
        <v>0</v>
      </c>
      <c r="H730" s="32">
        <v>0</v>
      </c>
      <c r="I730" s="32">
        <v>0</v>
      </c>
      <c r="J730" s="32">
        <v>0</v>
      </c>
      <c r="K730" s="32">
        <v>0</v>
      </c>
      <c r="L730" s="32">
        <v>0</v>
      </c>
      <c r="M730" s="32">
        <v>0</v>
      </c>
      <c r="N730" s="32">
        <v>0</v>
      </c>
      <c r="O730" s="32">
        <v>0</v>
      </c>
      <c r="P730" s="32">
        <v>0</v>
      </c>
      <c r="Q730" s="32">
        <v>0</v>
      </c>
      <c r="R730" s="32">
        <v>0.22542373000000002</v>
      </c>
      <c r="S730" s="32">
        <v>0</v>
      </c>
      <c r="T730" s="32">
        <v>0</v>
      </c>
      <c r="U730" s="32">
        <v>0.22542373000000002</v>
      </c>
      <c r="V730" s="32">
        <v>0</v>
      </c>
      <c r="W730" s="57"/>
      <c r="X730" s="57"/>
      <c r="Y730" s="57"/>
      <c r="Z730" s="57"/>
      <c r="AA730" s="113">
        <v>0</v>
      </c>
      <c r="AB730" s="113">
        <v>0</v>
      </c>
      <c r="AC730" s="57">
        <v>0</v>
      </c>
      <c r="AD730" s="113">
        <v>0</v>
      </c>
      <c r="AE730" s="113">
        <v>0</v>
      </c>
      <c r="AF730" s="113">
        <v>0</v>
      </c>
      <c r="AG730" s="113">
        <v>0</v>
      </c>
      <c r="AH730" s="113">
        <v>0</v>
      </c>
      <c r="AI730" s="113">
        <v>0</v>
      </c>
      <c r="AJ730" s="113">
        <v>0</v>
      </c>
      <c r="AK730" s="57" t="s">
        <v>237</v>
      </c>
    </row>
    <row r="731" spans="1:37" s="29" customFormat="1" ht="31.5" x14ac:dyDescent="0.25">
      <c r="A731" s="113"/>
      <c r="B731" s="58" t="s">
        <v>1018</v>
      </c>
      <c r="C731" s="32">
        <v>0</v>
      </c>
      <c r="D731" s="32">
        <v>0</v>
      </c>
      <c r="E731" s="32">
        <v>0</v>
      </c>
      <c r="F731" s="32">
        <v>0</v>
      </c>
      <c r="G731" s="32">
        <v>0</v>
      </c>
      <c r="H731" s="32">
        <v>0</v>
      </c>
      <c r="I731" s="32">
        <v>0</v>
      </c>
      <c r="J731" s="32">
        <v>0</v>
      </c>
      <c r="K731" s="32">
        <v>0</v>
      </c>
      <c r="L731" s="32">
        <v>0</v>
      </c>
      <c r="M731" s="32">
        <v>0</v>
      </c>
      <c r="N731" s="32">
        <v>0</v>
      </c>
      <c r="O731" s="32">
        <v>0</v>
      </c>
      <c r="P731" s="32">
        <v>0</v>
      </c>
      <c r="Q731" s="32">
        <v>0</v>
      </c>
      <c r="R731" s="32">
        <v>0.1159322</v>
      </c>
      <c r="S731" s="32">
        <v>0</v>
      </c>
      <c r="T731" s="32">
        <v>0</v>
      </c>
      <c r="U731" s="32">
        <v>0.1159322</v>
      </c>
      <c r="V731" s="32">
        <v>0</v>
      </c>
      <c r="W731" s="57"/>
      <c r="X731" s="57"/>
      <c r="Y731" s="57"/>
      <c r="Z731" s="57"/>
      <c r="AA731" s="113">
        <v>0</v>
      </c>
      <c r="AB731" s="113">
        <v>0</v>
      </c>
      <c r="AC731" s="57">
        <v>0</v>
      </c>
      <c r="AD731" s="113">
        <v>0</v>
      </c>
      <c r="AE731" s="113">
        <v>0</v>
      </c>
      <c r="AF731" s="113">
        <v>0</v>
      </c>
      <c r="AG731" s="113">
        <v>0</v>
      </c>
      <c r="AH731" s="113">
        <v>0</v>
      </c>
      <c r="AI731" s="113">
        <v>0</v>
      </c>
      <c r="AJ731" s="113">
        <v>0</v>
      </c>
      <c r="AK731" s="57" t="s">
        <v>237</v>
      </c>
    </row>
    <row r="732" spans="1:37" s="29" customFormat="1" ht="31.5" x14ac:dyDescent="0.25">
      <c r="A732" s="113"/>
      <c r="B732" s="58" t="s">
        <v>1019</v>
      </c>
      <c r="C732" s="32">
        <v>0</v>
      </c>
      <c r="D732" s="32">
        <v>0</v>
      </c>
      <c r="E732" s="32">
        <v>0</v>
      </c>
      <c r="F732" s="32">
        <v>0</v>
      </c>
      <c r="G732" s="32">
        <v>0</v>
      </c>
      <c r="H732" s="32">
        <v>0</v>
      </c>
      <c r="I732" s="32">
        <v>0</v>
      </c>
      <c r="J732" s="32">
        <v>0</v>
      </c>
      <c r="K732" s="32">
        <v>0</v>
      </c>
      <c r="L732" s="32">
        <v>0</v>
      </c>
      <c r="M732" s="32">
        <v>0</v>
      </c>
      <c r="N732" s="32">
        <v>0</v>
      </c>
      <c r="O732" s="32">
        <v>0</v>
      </c>
      <c r="P732" s="32">
        <v>0</v>
      </c>
      <c r="Q732" s="32">
        <v>0</v>
      </c>
      <c r="R732" s="32">
        <v>0.41864406999999998</v>
      </c>
      <c r="S732" s="32">
        <v>0</v>
      </c>
      <c r="T732" s="32">
        <v>0</v>
      </c>
      <c r="U732" s="32">
        <v>0.41864406999999998</v>
      </c>
      <c r="V732" s="32">
        <v>0</v>
      </c>
      <c r="W732" s="57"/>
      <c r="X732" s="57"/>
      <c r="Y732" s="57"/>
      <c r="Z732" s="57"/>
      <c r="AA732" s="113">
        <v>0</v>
      </c>
      <c r="AB732" s="113">
        <v>0</v>
      </c>
      <c r="AC732" s="57">
        <v>0</v>
      </c>
      <c r="AD732" s="113">
        <v>0</v>
      </c>
      <c r="AE732" s="113">
        <v>0</v>
      </c>
      <c r="AF732" s="113">
        <v>0</v>
      </c>
      <c r="AG732" s="113">
        <v>0</v>
      </c>
      <c r="AH732" s="113">
        <v>0</v>
      </c>
      <c r="AI732" s="113">
        <v>0</v>
      </c>
      <c r="AJ732" s="113">
        <v>0</v>
      </c>
      <c r="AK732" s="57" t="s">
        <v>237</v>
      </c>
    </row>
    <row r="733" spans="1:37" s="29" customFormat="1" ht="31.5" x14ac:dyDescent="0.25">
      <c r="A733" s="113"/>
      <c r="B733" s="58" t="s">
        <v>1020</v>
      </c>
      <c r="C733" s="32">
        <v>0</v>
      </c>
      <c r="D733" s="32">
        <v>0</v>
      </c>
      <c r="E733" s="32">
        <v>0</v>
      </c>
      <c r="F733" s="32">
        <v>0</v>
      </c>
      <c r="G733" s="32">
        <v>0</v>
      </c>
      <c r="H733" s="32">
        <v>0</v>
      </c>
      <c r="I733" s="32">
        <v>0</v>
      </c>
      <c r="J733" s="32">
        <v>0</v>
      </c>
      <c r="K733" s="32">
        <v>0</v>
      </c>
      <c r="L733" s="32">
        <v>0</v>
      </c>
      <c r="M733" s="32">
        <v>0</v>
      </c>
      <c r="N733" s="32">
        <v>0</v>
      </c>
      <c r="O733" s="32">
        <v>0</v>
      </c>
      <c r="P733" s="32">
        <v>0</v>
      </c>
      <c r="Q733" s="32">
        <v>0</v>
      </c>
      <c r="R733" s="32">
        <v>0.14491525</v>
      </c>
      <c r="S733" s="32">
        <v>0</v>
      </c>
      <c r="T733" s="32">
        <v>0</v>
      </c>
      <c r="U733" s="32">
        <v>0.14491525</v>
      </c>
      <c r="V733" s="32">
        <v>0</v>
      </c>
      <c r="W733" s="57"/>
      <c r="X733" s="57"/>
      <c r="Y733" s="57"/>
      <c r="Z733" s="57"/>
      <c r="AA733" s="113">
        <v>0</v>
      </c>
      <c r="AB733" s="113">
        <v>0</v>
      </c>
      <c r="AC733" s="57">
        <v>0</v>
      </c>
      <c r="AD733" s="113">
        <v>0</v>
      </c>
      <c r="AE733" s="113">
        <v>0</v>
      </c>
      <c r="AF733" s="113">
        <v>0</v>
      </c>
      <c r="AG733" s="113">
        <v>0</v>
      </c>
      <c r="AH733" s="113">
        <v>0</v>
      </c>
      <c r="AI733" s="113">
        <v>0</v>
      </c>
      <c r="AJ733" s="113">
        <v>0</v>
      </c>
      <c r="AK733" s="57" t="s">
        <v>237</v>
      </c>
    </row>
    <row r="734" spans="1:37" s="29" customFormat="1" ht="31.5" x14ac:dyDescent="0.25">
      <c r="A734" s="113"/>
      <c r="B734" s="58" t="s">
        <v>1021</v>
      </c>
      <c r="C734" s="32">
        <v>0</v>
      </c>
      <c r="D734" s="32">
        <v>0</v>
      </c>
      <c r="E734" s="32">
        <v>0</v>
      </c>
      <c r="F734" s="32">
        <v>0</v>
      </c>
      <c r="G734" s="32">
        <v>0</v>
      </c>
      <c r="H734" s="32">
        <v>0</v>
      </c>
      <c r="I734" s="32">
        <v>0</v>
      </c>
      <c r="J734" s="32">
        <v>0</v>
      </c>
      <c r="K734" s="32">
        <v>0</v>
      </c>
      <c r="L734" s="32">
        <v>0</v>
      </c>
      <c r="M734" s="32">
        <v>0</v>
      </c>
      <c r="N734" s="32">
        <v>0</v>
      </c>
      <c r="O734" s="32">
        <v>0</v>
      </c>
      <c r="P734" s="32">
        <v>0</v>
      </c>
      <c r="Q734" s="32">
        <v>0</v>
      </c>
      <c r="R734" s="32">
        <v>0.20932202999999999</v>
      </c>
      <c r="S734" s="32">
        <v>0</v>
      </c>
      <c r="T734" s="32">
        <v>0</v>
      </c>
      <c r="U734" s="32">
        <v>0.20932202999999999</v>
      </c>
      <c r="V734" s="32">
        <v>0</v>
      </c>
      <c r="W734" s="57"/>
      <c r="X734" s="57"/>
      <c r="Y734" s="57"/>
      <c r="Z734" s="57"/>
      <c r="AA734" s="113">
        <v>0</v>
      </c>
      <c r="AB734" s="113">
        <v>0</v>
      </c>
      <c r="AC734" s="57">
        <v>0</v>
      </c>
      <c r="AD734" s="113">
        <v>0</v>
      </c>
      <c r="AE734" s="113">
        <v>0</v>
      </c>
      <c r="AF734" s="113">
        <v>0</v>
      </c>
      <c r="AG734" s="113">
        <v>0</v>
      </c>
      <c r="AH734" s="113">
        <v>0</v>
      </c>
      <c r="AI734" s="113">
        <v>0</v>
      </c>
      <c r="AJ734" s="113">
        <v>0</v>
      </c>
      <c r="AK734" s="57" t="s">
        <v>237</v>
      </c>
    </row>
    <row r="735" spans="1:37" s="29" customFormat="1" ht="31.5" x14ac:dyDescent="0.25">
      <c r="A735" s="113"/>
      <c r="B735" s="58" t="s">
        <v>1022</v>
      </c>
      <c r="C735" s="32">
        <v>0</v>
      </c>
      <c r="D735" s="32">
        <v>0</v>
      </c>
      <c r="E735" s="32">
        <v>0</v>
      </c>
      <c r="F735" s="32">
        <v>0</v>
      </c>
      <c r="G735" s="32">
        <v>0</v>
      </c>
      <c r="H735" s="32">
        <v>0</v>
      </c>
      <c r="I735" s="32">
        <v>0</v>
      </c>
      <c r="J735" s="32">
        <v>0</v>
      </c>
      <c r="K735" s="32">
        <v>0</v>
      </c>
      <c r="L735" s="32">
        <v>0</v>
      </c>
      <c r="M735" s="32">
        <v>0</v>
      </c>
      <c r="N735" s="32">
        <v>0</v>
      </c>
      <c r="O735" s="32">
        <v>0</v>
      </c>
      <c r="P735" s="32">
        <v>0</v>
      </c>
      <c r="Q735" s="32">
        <v>0</v>
      </c>
      <c r="R735" s="32">
        <v>0.25762711999999999</v>
      </c>
      <c r="S735" s="32">
        <v>0</v>
      </c>
      <c r="T735" s="32">
        <v>0</v>
      </c>
      <c r="U735" s="32">
        <v>0.25762711999999999</v>
      </c>
      <c r="V735" s="32">
        <v>0</v>
      </c>
      <c r="W735" s="57"/>
      <c r="X735" s="57"/>
      <c r="Y735" s="57"/>
      <c r="Z735" s="57"/>
      <c r="AA735" s="113">
        <v>0</v>
      </c>
      <c r="AB735" s="113">
        <v>0</v>
      </c>
      <c r="AC735" s="57">
        <v>0</v>
      </c>
      <c r="AD735" s="113">
        <v>0</v>
      </c>
      <c r="AE735" s="113">
        <v>0</v>
      </c>
      <c r="AF735" s="113">
        <v>0</v>
      </c>
      <c r="AG735" s="113">
        <v>0</v>
      </c>
      <c r="AH735" s="113">
        <v>0</v>
      </c>
      <c r="AI735" s="113">
        <v>0</v>
      </c>
      <c r="AJ735" s="113">
        <v>0</v>
      </c>
      <c r="AK735" s="57" t="s">
        <v>237</v>
      </c>
    </row>
    <row r="736" spans="1:37" s="29" customFormat="1" ht="31.5" x14ac:dyDescent="0.25">
      <c r="A736" s="113"/>
      <c r="B736" s="58" t="s">
        <v>1023</v>
      </c>
      <c r="C736" s="32">
        <v>0</v>
      </c>
      <c r="D736" s="32">
        <v>0</v>
      </c>
      <c r="E736" s="32">
        <v>0</v>
      </c>
      <c r="F736" s="32">
        <v>0</v>
      </c>
      <c r="G736" s="32">
        <v>0</v>
      </c>
      <c r="H736" s="32">
        <v>0</v>
      </c>
      <c r="I736" s="32">
        <v>0</v>
      </c>
      <c r="J736" s="32">
        <v>0</v>
      </c>
      <c r="K736" s="32">
        <v>0</v>
      </c>
      <c r="L736" s="32">
        <v>0</v>
      </c>
      <c r="M736" s="32">
        <v>0</v>
      </c>
      <c r="N736" s="32">
        <v>0</v>
      </c>
      <c r="O736" s="32">
        <v>0</v>
      </c>
      <c r="P736" s="32">
        <v>0</v>
      </c>
      <c r="Q736" s="32">
        <v>0</v>
      </c>
      <c r="R736" s="32">
        <v>0.14813558999999998</v>
      </c>
      <c r="S736" s="32">
        <v>0</v>
      </c>
      <c r="T736" s="32">
        <v>0</v>
      </c>
      <c r="U736" s="32">
        <v>0.14813558999999998</v>
      </c>
      <c r="V736" s="32">
        <v>0</v>
      </c>
      <c r="W736" s="57"/>
      <c r="X736" s="57"/>
      <c r="Y736" s="57"/>
      <c r="Z736" s="57"/>
      <c r="AA736" s="113">
        <v>0</v>
      </c>
      <c r="AB736" s="113">
        <v>0</v>
      </c>
      <c r="AC736" s="57">
        <v>0</v>
      </c>
      <c r="AD736" s="113">
        <v>0</v>
      </c>
      <c r="AE736" s="113">
        <v>0</v>
      </c>
      <c r="AF736" s="113">
        <v>0</v>
      </c>
      <c r="AG736" s="113">
        <v>0</v>
      </c>
      <c r="AH736" s="113">
        <v>0</v>
      </c>
      <c r="AI736" s="113">
        <v>0</v>
      </c>
      <c r="AJ736" s="113">
        <v>0</v>
      </c>
      <c r="AK736" s="57" t="s">
        <v>237</v>
      </c>
    </row>
    <row r="737" spans="1:37" s="29" customFormat="1" ht="31.5" x14ac:dyDescent="0.25">
      <c r="A737" s="113"/>
      <c r="B737" s="58" t="s">
        <v>1024</v>
      </c>
      <c r="C737" s="32">
        <v>0</v>
      </c>
      <c r="D737" s="32">
        <v>0</v>
      </c>
      <c r="E737" s="32">
        <v>0</v>
      </c>
      <c r="F737" s="32">
        <v>0</v>
      </c>
      <c r="G737" s="32">
        <v>0</v>
      </c>
      <c r="H737" s="32">
        <v>0</v>
      </c>
      <c r="I737" s="32">
        <v>0</v>
      </c>
      <c r="J737" s="32">
        <v>0</v>
      </c>
      <c r="K737" s="32">
        <v>0</v>
      </c>
      <c r="L737" s="32">
        <v>0</v>
      </c>
      <c r="M737" s="32">
        <v>0</v>
      </c>
      <c r="N737" s="32">
        <v>0</v>
      </c>
      <c r="O737" s="32">
        <v>0</v>
      </c>
      <c r="P737" s="32">
        <v>0</v>
      </c>
      <c r="Q737" s="32">
        <v>0</v>
      </c>
      <c r="R737" s="32">
        <v>0.1159322</v>
      </c>
      <c r="S737" s="32">
        <v>0</v>
      </c>
      <c r="T737" s="32">
        <v>0</v>
      </c>
      <c r="U737" s="32">
        <v>0.1159322</v>
      </c>
      <c r="V737" s="32">
        <v>0</v>
      </c>
      <c r="W737" s="57"/>
      <c r="X737" s="57"/>
      <c r="Y737" s="57"/>
      <c r="Z737" s="57"/>
      <c r="AA737" s="113">
        <v>0</v>
      </c>
      <c r="AB737" s="113">
        <v>0</v>
      </c>
      <c r="AC737" s="57">
        <v>0</v>
      </c>
      <c r="AD737" s="113">
        <v>0</v>
      </c>
      <c r="AE737" s="113">
        <v>0</v>
      </c>
      <c r="AF737" s="113">
        <v>0</v>
      </c>
      <c r="AG737" s="113">
        <v>0</v>
      </c>
      <c r="AH737" s="113">
        <v>0</v>
      </c>
      <c r="AI737" s="113">
        <v>0</v>
      </c>
      <c r="AJ737" s="113">
        <v>0</v>
      </c>
      <c r="AK737" s="57" t="s">
        <v>237</v>
      </c>
    </row>
    <row r="738" spans="1:37" s="29" customFormat="1" ht="31.5" x14ac:dyDescent="0.25">
      <c r="A738" s="113"/>
      <c r="B738" s="58" t="s">
        <v>1025</v>
      </c>
      <c r="C738" s="32">
        <v>0</v>
      </c>
      <c r="D738" s="32">
        <v>0</v>
      </c>
      <c r="E738" s="32">
        <v>0</v>
      </c>
      <c r="F738" s="32">
        <v>0</v>
      </c>
      <c r="G738" s="32">
        <v>0</v>
      </c>
      <c r="H738" s="32">
        <v>0</v>
      </c>
      <c r="I738" s="32">
        <v>0</v>
      </c>
      <c r="J738" s="32">
        <v>0</v>
      </c>
      <c r="K738" s="32">
        <v>0</v>
      </c>
      <c r="L738" s="32">
        <v>0</v>
      </c>
      <c r="M738" s="32">
        <v>0</v>
      </c>
      <c r="N738" s="32">
        <v>0</v>
      </c>
      <c r="O738" s="32">
        <v>0</v>
      </c>
      <c r="P738" s="32">
        <v>0</v>
      </c>
      <c r="Q738" s="32">
        <v>0</v>
      </c>
      <c r="R738" s="32">
        <v>0.21254237000000001</v>
      </c>
      <c r="S738" s="32">
        <v>0</v>
      </c>
      <c r="T738" s="32">
        <v>0</v>
      </c>
      <c r="U738" s="32">
        <v>0.21254237000000001</v>
      </c>
      <c r="V738" s="32">
        <v>0</v>
      </c>
      <c r="W738" s="57"/>
      <c r="X738" s="57"/>
      <c r="Y738" s="57"/>
      <c r="Z738" s="57"/>
      <c r="AA738" s="113">
        <v>0</v>
      </c>
      <c r="AB738" s="113">
        <v>0</v>
      </c>
      <c r="AC738" s="57">
        <v>0</v>
      </c>
      <c r="AD738" s="113">
        <v>0</v>
      </c>
      <c r="AE738" s="113">
        <v>0</v>
      </c>
      <c r="AF738" s="113">
        <v>0</v>
      </c>
      <c r="AG738" s="113">
        <v>0</v>
      </c>
      <c r="AH738" s="113">
        <v>0</v>
      </c>
      <c r="AI738" s="113">
        <v>0</v>
      </c>
      <c r="AJ738" s="113">
        <v>0</v>
      </c>
      <c r="AK738" s="57" t="s">
        <v>237</v>
      </c>
    </row>
    <row r="739" spans="1:37" s="29" customFormat="1" ht="31.5" x14ac:dyDescent="0.25">
      <c r="A739" s="113"/>
      <c r="B739" s="58" t="s">
        <v>1026</v>
      </c>
      <c r="C739" s="32">
        <v>0</v>
      </c>
      <c r="D739" s="32">
        <v>0</v>
      </c>
      <c r="E739" s="32">
        <v>0</v>
      </c>
      <c r="F739" s="32">
        <v>0</v>
      </c>
      <c r="G739" s="32">
        <v>0</v>
      </c>
      <c r="H739" s="32">
        <v>0</v>
      </c>
      <c r="I739" s="32">
        <v>0</v>
      </c>
      <c r="J739" s="32">
        <v>0</v>
      </c>
      <c r="K739" s="32">
        <v>0</v>
      </c>
      <c r="L739" s="32">
        <v>0</v>
      </c>
      <c r="M739" s="32">
        <v>0</v>
      </c>
      <c r="N739" s="32">
        <v>0</v>
      </c>
      <c r="O739" s="32">
        <v>0</v>
      </c>
      <c r="P739" s="32">
        <v>0</v>
      </c>
      <c r="Q739" s="32">
        <v>0</v>
      </c>
      <c r="R739" s="32">
        <v>0.1159322</v>
      </c>
      <c r="S739" s="32">
        <v>0</v>
      </c>
      <c r="T739" s="32">
        <v>0</v>
      </c>
      <c r="U739" s="32">
        <v>0.1159322</v>
      </c>
      <c r="V739" s="32">
        <v>0</v>
      </c>
      <c r="W739" s="57"/>
      <c r="X739" s="57"/>
      <c r="Y739" s="57"/>
      <c r="Z739" s="57"/>
      <c r="AA739" s="113">
        <v>0</v>
      </c>
      <c r="AB739" s="113">
        <v>0</v>
      </c>
      <c r="AC739" s="57">
        <v>0</v>
      </c>
      <c r="AD739" s="113">
        <v>0</v>
      </c>
      <c r="AE739" s="113">
        <v>0</v>
      </c>
      <c r="AF739" s="113">
        <v>0</v>
      </c>
      <c r="AG739" s="113">
        <v>0</v>
      </c>
      <c r="AH739" s="113">
        <v>0</v>
      </c>
      <c r="AI739" s="113">
        <v>0</v>
      </c>
      <c r="AJ739" s="113">
        <v>0</v>
      </c>
      <c r="AK739" s="57" t="s">
        <v>237</v>
      </c>
    </row>
    <row r="740" spans="1:37" s="29" customFormat="1" ht="31.5" x14ac:dyDescent="0.25">
      <c r="A740" s="113"/>
      <c r="B740" s="58" t="s">
        <v>1027</v>
      </c>
      <c r="C740" s="32">
        <v>0</v>
      </c>
      <c r="D740" s="32">
        <v>0</v>
      </c>
      <c r="E740" s="32">
        <v>0</v>
      </c>
      <c r="F740" s="32">
        <v>0</v>
      </c>
      <c r="G740" s="32">
        <v>0</v>
      </c>
      <c r="H740" s="32">
        <v>0</v>
      </c>
      <c r="I740" s="32">
        <v>0</v>
      </c>
      <c r="J740" s="32">
        <v>0</v>
      </c>
      <c r="K740" s="32">
        <v>0</v>
      </c>
      <c r="L740" s="32">
        <v>0</v>
      </c>
      <c r="M740" s="32">
        <v>0</v>
      </c>
      <c r="N740" s="32">
        <v>0</v>
      </c>
      <c r="O740" s="32">
        <v>0</v>
      </c>
      <c r="P740" s="32">
        <v>0</v>
      </c>
      <c r="Q740" s="32">
        <v>0</v>
      </c>
      <c r="R740" s="32">
        <v>0.19322033999999999</v>
      </c>
      <c r="S740" s="32">
        <v>0</v>
      </c>
      <c r="T740" s="32">
        <v>0</v>
      </c>
      <c r="U740" s="32">
        <v>0.19322033999999999</v>
      </c>
      <c r="V740" s="32">
        <v>0</v>
      </c>
      <c r="W740" s="57"/>
      <c r="X740" s="57"/>
      <c r="Y740" s="57"/>
      <c r="Z740" s="57"/>
      <c r="AA740" s="113">
        <v>0</v>
      </c>
      <c r="AB740" s="113">
        <v>0</v>
      </c>
      <c r="AC740" s="57">
        <v>0</v>
      </c>
      <c r="AD740" s="113">
        <v>0</v>
      </c>
      <c r="AE740" s="113">
        <v>0</v>
      </c>
      <c r="AF740" s="113">
        <v>0</v>
      </c>
      <c r="AG740" s="113">
        <v>0</v>
      </c>
      <c r="AH740" s="113">
        <v>0</v>
      </c>
      <c r="AI740" s="113">
        <v>0</v>
      </c>
      <c r="AJ740" s="113">
        <v>0</v>
      </c>
      <c r="AK740" s="57" t="s">
        <v>237</v>
      </c>
    </row>
    <row r="741" spans="1:37" s="29" customFormat="1" ht="31.5" x14ac:dyDescent="0.25">
      <c r="A741" s="113"/>
      <c r="B741" s="58" t="s">
        <v>1028</v>
      </c>
      <c r="C741" s="32">
        <v>0</v>
      </c>
      <c r="D741" s="32">
        <v>0</v>
      </c>
      <c r="E741" s="32">
        <v>0</v>
      </c>
      <c r="F741" s="32">
        <v>0</v>
      </c>
      <c r="G741" s="32">
        <v>0</v>
      </c>
      <c r="H741" s="32">
        <v>0</v>
      </c>
      <c r="I741" s="32">
        <v>0</v>
      </c>
      <c r="J741" s="32">
        <v>0</v>
      </c>
      <c r="K741" s="32">
        <v>0</v>
      </c>
      <c r="L741" s="32">
        <v>0</v>
      </c>
      <c r="M741" s="32">
        <v>0</v>
      </c>
      <c r="N741" s="32">
        <v>0</v>
      </c>
      <c r="O741" s="32">
        <v>0</v>
      </c>
      <c r="P741" s="32">
        <v>0</v>
      </c>
      <c r="Q741" s="32">
        <v>0</v>
      </c>
      <c r="R741" s="32">
        <v>0.29627119000000002</v>
      </c>
      <c r="S741" s="32">
        <v>0</v>
      </c>
      <c r="T741" s="32">
        <v>0</v>
      </c>
      <c r="U741" s="32">
        <v>0.29627119000000002</v>
      </c>
      <c r="V741" s="32">
        <v>0</v>
      </c>
      <c r="W741" s="57"/>
      <c r="X741" s="57"/>
      <c r="Y741" s="57"/>
      <c r="Z741" s="57"/>
      <c r="AA741" s="113">
        <v>0</v>
      </c>
      <c r="AB741" s="113">
        <v>0</v>
      </c>
      <c r="AC741" s="57">
        <v>0</v>
      </c>
      <c r="AD741" s="113">
        <v>0</v>
      </c>
      <c r="AE741" s="113">
        <v>0</v>
      </c>
      <c r="AF741" s="113">
        <v>0</v>
      </c>
      <c r="AG741" s="113">
        <v>0</v>
      </c>
      <c r="AH741" s="113">
        <v>0</v>
      </c>
      <c r="AI741" s="113">
        <v>0</v>
      </c>
      <c r="AJ741" s="113">
        <v>0</v>
      </c>
      <c r="AK741" s="57" t="s">
        <v>237</v>
      </c>
    </row>
    <row r="742" spans="1:37" s="29" customFormat="1" ht="31.5" x14ac:dyDescent="0.25">
      <c r="A742" s="113"/>
      <c r="B742" s="58" t="s">
        <v>1029</v>
      </c>
      <c r="C742" s="32">
        <v>0</v>
      </c>
      <c r="D742" s="32">
        <v>0</v>
      </c>
      <c r="E742" s="32">
        <v>0</v>
      </c>
      <c r="F742" s="32">
        <v>0</v>
      </c>
      <c r="G742" s="32">
        <v>0</v>
      </c>
      <c r="H742" s="32">
        <v>0</v>
      </c>
      <c r="I742" s="32">
        <v>0</v>
      </c>
      <c r="J742" s="32">
        <v>0</v>
      </c>
      <c r="K742" s="32">
        <v>0</v>
      </c>
      <c r="L742" s="32">
        <v>0</v>
      </c>
      <c r="M742" s="32">
        <v>0</v>
      </c>
      <c r="N742" s="32">
        <v>0</v>
      </c>
      <c r="O742" s="32">
        <v>0</v>
      </c>
      <c r="P742" s="32">
        <v>0</v>
      </c>
      <c r="Q742" s="32">
        <v>0</v>
      </c>
      <c r="R742" s="32">
        <v>0.13525424</v>
      </c>
      <c r="S742" s="32">
        <v>0</v>
      </c>
      <c r="T742" s="32">
        <v>0</v>
      </c>
      <c r="U742" s="32">
        <v>0.13525424</v>
      </c>
      <c r="V742" s="32">
        <v>0</v>
      </c>
      <c r="W742" s="57"/>
      <c r="X742" s="57"/>
      <c r="Y742" s="57"/>
      <c r="Z742" s="57"/>
      <c r="AA742" s="113">
        <v>0</v>
      </c>
      <c r="AB742" s="113">
        <v>0</v>
      </c>
      <c r="AC742" s="57">
        <v>0</v>
      </c>
      <c r="AD742" s="113">
        <v>0</v>
      </c>
      <c r="AE742" s="113">
        <v>0</v>
      </c>
      <c r="AF742" s="113">
        <v>0</v>
      </c>
      <c r="AG742" s="113">
        <v>0</v>
      </c>
      <c r="AH742" s="113">
        <v>0</v>
      </c>
      <c r="AI742" s="113">
        <v>0</v>
      </c>
      <c r="AJ742" s="113">
        <v>0</v>
      </c>
      <c r="AK742" s="57" t="s">
        <v>237</v>
      </c>
    </row>
    <row r="743" spans="1:37" s="29" customFormat="1" ht="31.5" x14ac:dyDescent="0.25">
      <c r="A743" s="113"/>
      <c r="B743" s="58" t="s">
        <v>1030</v>
      </c>
      <c r="C743" s="32">
        <v>0</v>
      </c>
      <c r="D743" s="32">
        <v>0</v>
      </c>
      <c r="E743" s="32">
        <v>0</v>
      </c>
      <c r="F743" s="32">
        <v>0</v>
      </c>
      <c r="G743" s="32">
        <v>0</v>
      </c>
      <c r="H743" s="32">
        <v>0</v>
      </c>
      <c r="I743" s="32">
        <v>0</v>
      </c>
      <c r="J743" s="32">
        <v>0</v>
      </c>
      <c r="K743" s="32">
        <v>0</v>
      </c>
      <c r="L743" s="32">
        <v>0</v>
      </c>
      <c r="M743" s="32">
        <v>0</v>
      </c>
      <c r="N743" s="32">
        <v>0</v>
      </c>
      <c r="O743" s="32">
        <v>0</v>
      </c>
      <c r="P743" s="32">
        <v>0</v>
      </c>
      <c r="Q743" s="32">
        <v>0</v>
      </c>
      <c r="R743" s="32">
        <v>0.19592881000000001</v>
      </c>
      <c r="S743" s="32">
        <v>0</v>
      </c>
      <c r="T743" s="32">
        <v>0</v>
      </c>
      <c r="U743" s="32">
        <v>0.19592881000000001</v>
      </c>
      <c r="V743" s="32">
        <v>0</v>
      </c>
      <c r="W743" s="57"/>
      <c r="X743" s="57"/>
      <c r="Y743" s="57"/>
      <c r="Z743" s="57"/>
      <c r="AA743" s="113">
        <v>0</v>
      </c>
      <c r="AB743" s="113">
        <v>0</v>
      </c>
      <c r="AC743" s="57">
        <v>0</v>
      </c>
      <c r="AD743" s="113">
        <v>0</v>
      </c>
      <c r="AE743" s="113">
        <v>0</v>
      </c>
      <c r="AF743" s="113">
        <v>0</v>
      </c>
      <c r="AG743" s="113">
        <v>0</v>
      </c>
      <c r="AH743" s="113">
        <v>0</v>
      </c>
      <c r="AI743" s="113">
        <v>0</v>
      </c>
      <c r="AJ743" s="113">
        <v>0</v>
      </c>
      <c r="AK743" s="57" t="s">
        <v>237</v>
      </c>
    </row>
    <row r="744" spans="1:37" s="29" customFormat="1" ht="31.5" x14ac:dyDescent="0.25">
      <c r="A744" s="113"/>
      <c r="B744" s="58" t="s">
        <v>1031</v>
      </c>
      <c r="C744" s="32">
        <v>0</v>
      </c>
      <c r="D744" s="32">
        <v>0</v>
      </c>
      <c r="E744" s="32">
        <v>0</v>
      </c>
      <c r="F744" s="32">
        <v>0</v>
      </c>
      <c r="G744" s="32">
        <v>0</v>
      </c>
      <c r="H744" s="32">
        <v>0</v>
      </c>
      <c r="I744" s="32">
        <v>0</v>
      </c>
      <c r="J744" s="32">
        <v>0</v>
      </c>
      <c r="K744" s="32">
        <v>0</v>
      </c>
      <c r="L744" s="32">
        <v>0</v>
      </c>
      <c r="M744" s="32">
        <v>0</v>
      </c>
      <c r="N744" s="32">
        <v>0</v>
      </c>
      <c r="O744" s="32">
        <v>0</v>
      </c>
      <c r="P744" s="32">
        <v>0</v>
      </c>
      <c r="Q744" s="32">
        <v>0</v>
      </c>
      <c r="R744" s="32">
        <v>0.12920339</v>
      </c>
      <c r="S744" s="32">
        <v>0</v>
      </c>
      <c r="T744" s="32">
        <v>0</v>
      </c>
      <c r="U744" s="32">
        <v>0.12920339</v>
      </c>
      <c r="V744" s="32">
        <v>0</v>
      </c>
      <c r="W744" s="57"/>
      <c r="X744" s="57"/>
      <c r="Y744" s="57"/>
      <c r="Z744" s="57"/>
      <c r="AA744" s="113">
        <v>0</v>
      </c>
      <c r="AB744" s="113">
        <v>0</v>
      </c>
      <c r="AC744" s="57">
        <v>0</v>
      </c>
      <c r="AD744" s="113">
        <v>0</v>
      </c>
      <c r="AE744" s="113">
        <v>0</v>
      </c>
      <c r="AF744" s="113">
        <v>0</v>
      </c>
      <c r="AG744" s="113">
        <v>0</v>
      </c>
      <c r="AH744" s="113">
        <v>0</v>
      </c>
      <c r="AI744" s="113">
        <v>0</v>
      </c>
      <c r="AJ744" s="113">
        <v>0</v>
      </c>
      <c r="AK744" s="57" t="s">
        <v>237</v>
      </c>
    </row>
    <row r="745" spans="1:37" s="29" customFormat="1" ht="31.5" x14ac:dyDescent="0.25">
      <c r="A745" s="113"/>
      <c r="B745" s="58" t="s">
        <v>1032</v>
      </c>
      <c r="C745" s="32">
        <v>0</v>
      </c>
      <c r="D745" s="32">
        <v>0</v>
      </c>
      <c r="E745" s="32">
        <v>0</v>
      </c>
      <c r="F745" s="32">
        <v>0</v>
      </c>
      <c r="G745" s="32">
        <v>0</v>
      </c>
      <c r="H745" s="32">
        <v>0</v>
      </c>
      <c r="I745" s="32">
        <v>0</v>
      </c>
      <c r="J745" s="32">
        <v>0</v>
      </c>
      <c r="K745" s="32">
        <v>0</v>
      </c>
      <c r="L745" s="32">
        <v>0</v>
      </c>
      <c r="M745" s="32">
        <v>0</v>
      </c>
      <c r="N745" s="32">
        <v>0</v>
      </c>
      <c r="O745" s="32">
        <v>0</v>
      </c>
      <c r="P745" s="32">
        <v>0</v>
      </c>
      <c r="Q745" s="32">
        <v>0</v>
      </c>
      <c r="R745" s="32">
        <v>0.13041832</v>
      </c>
      <c r="S745" s="32">
        <v>0</v>
      </c>
      <c r="T745" s="32">
        <v>0</v>
      </c>
      <c r="U745" s="32">
        <v>0.13041832</v>
      </c>
      <c r="V745" s="32">
        <v>0</v>
      </c>
      <c r="W745" s="57"/>
      <c r="X745" s="57"/>
      <c r="Y745" s="57"/>
      <c r="Z745" s="57"/>
      <c r="AA745" s="113">
        <v>0</v>
      </c>
      <c r="AB745" s="113">
        <v>0</v>
      </c>
      <c r="AC745" s="57">
        <v>0</v>
      </c>
      <c r="AD745" s="113">
        <v>0</v>
      </c>
      <c r="AE745" s="113">
        <v>0</v>
      </c>
      <c r="AF745" s="113">
        <v>0</v>
      </c>
      <c r="AG745" s="113">
        <v>0</v>
      </c>
      <c r="AH745" s="113">
        <v>0</v>
      </c>
      <c r="AI745" s="113">
        <v>0</v>
      </c>
      <c r="AJ745" s="113">
        <v>0</v>
      </c>
      <c r="AK745" s="57" t="s">
        <v>237</v>
      </c>
    </row>
    <row r="746" spans="1:37" s="29" customFormat="1" ht="31.5" x14ac:dyDescent="0.25">
      <c r="A746" s="113"/>
      <c r="B746" s="58" t="s">
        <v>1033</v>
      </c>
      <c r="C746" s="32">
        <v>0</v>
      </c>
      <c r="D746" s="32">
        <v>0</v>
      </c>
      <c r="E746" s="32">
        <v>0</v>
      </c>
      <c r="F746" s="32">
        <v>0</v>
      </c>
      <c r="G746" s="32">
        <v>0</v>
      </c>
      <c r="H746" s="32">
        <v>0</v>
      </c>
      <c r="I746" s="32">
        <v>0</v>
      </c>
      <c r="J746" s="32">
        <v>0</v>
      </c>
      <c r="K746" s="32">
        <v>0</v>
      </c>
      <c r="L746" s="32">
        <v>0</v>
      </c>
      <c r="M746" s="32">
        <v>0</v>
      </c>
      <c r="N746" s="32">
        <v>0</v>
      </c>
      <c r="O746" s="32">
        <v>0</v>
      </c>
      <c r="P746" s="32">
        <v>0</v>
      </c>
      <c r="Q746" s="32">
        <v>0</v>
      </c>
      <c r="R746" s="32">
        <v>0.14560948999999998</v>
      </c>
      <c r="S746" s="32">
        <v>0</v>
      </c>
      <c r="T746" s="32">
        <v>0</v>
      </c>
      <c r="U746" s="32">
        <v>0.14560948999999998</v>
      </c>
      <c r="V746" s="32">
        <v>0</v>
      </c>
      <c r="W746" s="57"/>
      <c r="X746" s="57"/>
      <c r="Y746" s="57"/>
      <c r="Z746" s="57"/>
      <c r="AA746" s="113">
        <v>0</v>
      </c>
      <c r="AB746" s="113">
        <v>0</v>
      </c>
      <c r="AC746" s="57">
        <v>0</v>
      </c>
      <c r="AD746" s="113">
        <v>0</v>
      </c>
      <c r="AE746" s="113">
        <v>0</v>
      </c>
      <c r="AF746" s="113">
        <v>0</v>
      </c>
      <c r="AG746" s="113">
        <v>0</v>
      </c>
      <c r="AH746" s="113">
        <v>0</v>
      </c>
      <c r="AI746" s="113">
        <v>0</v>
      </c>
      <c r="AJ746" s="113">
        <v>0</v>
      </c>
      <c r="AK746" s="57" t="s">
        <v>237</v>
      </c>
    </row>
    <row r="747" spans="1:37" s="29" customFormat="1" ht="31.5" x14ac:dyDescent="0.25">
      <c r="A747" s="113"/>
      <c r="B747" s="58" t="s">
        <v>1034</v>
      </c>
      <c r="C747" s="32">
        <v>0</v>
      </c>
      <c r="D747" s="32">
        <v>0</v>
      </c>
      <c r="E747" s="32">
        <v>0</v>
      </c>
      <c r="F747" s="32">
        <v>0</v>
      </c>
      <c r="G747" s="32">
        <v>0</v>
      </c>
      <c r="H747" s="32">
        <v>0</v>
      </c>
      <c r="I747" s="32">
        <v>0</v>
      </c>
      <c r="J747" s="32">
        <v>0</v>
      </c>
      <c r="K747" s="32">
        <v>0</v>
      </c>
      <c r="L747" s="32">
        <v>0</v>
      </c>
      <c r="M747" s="32">
        <v>0</v>
      </c>
      <c r="N747" s="32">
        <v>0</v>
      </c>
      <c r="O747" s="32">
        <v>0</v>
      </c>
      <c r="P747" s="32">
        <v>0</v>
      </c>
      <c r="Q747" s="32">
        <v>0</v>
      </c>
      <c r="R747" s="32">
        <v>0.14560948999999998</v>
      </c>
      <c r="S747" s="32">
        <v>0</v>
      </c>
      <c r="T747" s="32">
        <v>0</v>
      </c>
      <c r="U747" s="32">
        <v>0.14560948999999998</v>
      </c>
      <c r="V747" s="32">
        <v>0</v>
      </c>
      <c r="W747" s="57"/>
      <c r="X747" s="57"/>
      <c r="Y747" s="57"/>
      <c r="Z747" s="57"/>
      <c r="AA747" s="113">
        <v>0</v>
      </c>
      <c r="AB747" s="113">
        <v>0</v>
      </c>
      <c r="AC747" s="57">
        <v>0</v>
      </c>
      <c r="AD747" s="113">
        <v>0</v>
      </c>
      <c r="AE747" s="113">
        <v>0</v>
      </c>
      <c r="AF747" s="113">
        <v>0</v>
      </c>
      <c r="AG747" s="113">
        <v>0</v>
      </c>
      <c r="AH747" s="113">
        <v>0</v>
      </c>
      <c r="AI747" s="113">
        <v>0</v>
      </c>
      <c r="AJ747" s="113">
        <v>0</v>
      </c>
      <c r="AK747" s="57" t="s">
        <v>237</v>
      </c>
    </row>
    <row r="748" spans="1:37" s="29" customFormat="1" ht="31.5" x14ac:dyDescent="0.25">
      <c r="A748" s="113"/>
      <c r="B748" s="58" t="s">
        <v>1035</v>
      </c>
      <c r="C748" s="32">
        <v>0</v>
      </c>
      <c r="D748" s="32">
        <v>0</v>
      </c>
      <c r="E748" s="32">
        <v>0</v>
      </c>
      <c r="F748" s="32">
        <v>0</v>
      </c>
      <c r="G748" s="32">
        <v>0</v>
      </c>
      <c r="H748" s="32">
        <v>0</v>
      </c>
      <c r="I748" s="32">
        <v>0</v>
      </c>
      <c r="J748" s="32">
        <v>0</v>
      </c>
      <c r="K748" s="32">
        <v>0</v>
      </c>
      <c r="L748" s="32">
        <v>0</v>
      </c>
      <c r="M748" s="32">
        <v>0</v>
      </c>
      <c r="N748" s="32">
        <v>0</v>
      </c>
      <c r="O748" s="32">
        <v>0</v>
      </c>
      <c r="P748" s="32">
        <v>0</v>
      </c>
      <c r="Q748" s="32">
        <v>0</v>
      </c>
      <c r="R748" s="32">
        <v>0.14560948999999998</v>
      </c>
      <c r="S748" s="32">
        <v>0</v>
      </c>
      <c r="T748" s="32">
        <v>0</v>
      </c>
      <c r="U748" s="32">
        <v>0.14560948999999998</v>
      </c>
      <c r="V748" s="32">
        <v>0</v>
      </c>
      <c r="W748" s="57"/>
      <c r="X748" s="57"/>
      <c r="Y748" s="57"/>
      <c r="Z748" s="57"/>
      <c r="AA748" s="113">
        <v>0</v>
      </c>
      <c r="AB748" s="113">
        <v>0</v>
      </c>
      <c r="AC748" s="57">
        <v>0</v>
      </c>
      <c r="AD748" s="113">
        <v>0</v>
      </c>
      <c r="AE748" s="113">
        <v>0</v>
      </c>
      <c r="AF748" s="113">
        <v>0</v>
      </c>
      <c r="AG748" s="113">
        <v>0</v>
      </c>
      <c r="AH748" s="113">
        <v>0</v>
      </c>
      <c r="AI748" s="113">
        <v>0</v>
      </c>
      <c r="AJ748" s="113">
        <v>0</v>
      </c>
      <c r="AK748" s="57" t="s">
        <v>237</v>
      </c>
    </row>
    <row r="749" spans="1:37" s="29" customFormat="1" ht="31.5" x14ac:dyDescent="0.25">
      <c r="A749" s="113"/>
      <c r="B749" s="58" t="s">
        <v>1036</v>
      </c>
      <c r="C749" s="32">
        <v>0</v>
      </c>
      <c r="D749" s="32">
        <v>0</v>
      </c>
      <c r="E749" s="32">
        <v>0</v>
      </c>
      <c r="F749" s="32">
        <v>0</v>
      </c>
      <c r="G749" s="32">
        <v>0</v>
      </c>
      <c r="H749" s="32">
        <v>0</v>
      </c>
      <c r="I749" s="32">
        <v>0</v>
      </c>
      <c r="J749" s="32">
        <v>0</v>
      </c>
      <c r="K749" s="32">
        <v>0</v>
      </c>
      <c r="L749" s="32">
        <v>0</v>
      </c>
      <c r="M749" s="32">
        <v>0</v>
      </c>
      <c r="N749" s="32">
        <v>0</v>
      </c>
      <c r="O749" s="32">
        <v>0</v>
      </c>
      <c r="P749" s="32">
        <v>0</v>
      </c>
      <c r="Q749" s="32">
        <v>0</v>
      </c>
      <c r="R749" s="32">
        <v>0.37286508000000002</v>
      </c>
      <c r="S749" s="32">
        <v>0</v>
      </c>
      <c r="T749" s="32">
        <v>0</v>
      </c>
      <c r="U749" s="32">
        <v>0.37286508000000002</v>
      </c>
      <c r="V749" s="32">
        <v>0</v>
      </c>
      <c r="W749" s="57"/>
      <c r="X749" s="57"/>
      <c r="Y749" s="57"/>
      <c r="Z749" s="57"/>
      <c r="AA749" s="113">
        <v>0</v>
      </c>
      <c r="AB749" s="113">
        <v>0</v>
      </c>
      <c r="AC749" s="57">
        <v>0</v>
      </c>
      <c r="AD749" s="113">
        <v>0</v>
      </c>
      <c r="AE749" s="113">
        <v>0</v>
      </c>
      <c r="AF749" s="113">
        <v>0</v>
      </c>
      <c r="AG749" s="113">
        <v>0</v>
      </c>
      <c r="AH749" s="113">
        <v>0</v>
      </c>
      <c r="AI749" s="113">
        <v>0</v>
      </c>
      <c r="AJ749" s="113">
        <v>0</v>
      </c>
      <c r="AK749" s="57" t="s">
        <v>237</v>
      </c>
    </row>
    <row r="750" spans="1:37" s="29" customFormat="1" ht="31.5" x14ac:dyDescent="0.25">
      <c r="A750" s="113"/>
      <c r="B750" s="58" t="s">
        <v>1037</v>
      </c>
      <c r="C750" s="32">
        <v>0</v>
      </c>
      <c r="D750" s="32">
        <v>0</v>
      </c>
      <c r="E750" s="32">
        <v>0</v>
      </c>
      <c r="F750" s="32">
        <v>0</v>
      </c>
      <c r="G750" s="32">
        <v>0</v>
      </c>
      <c r="H750" s="32">
        <v>0</v>
      </c>
      <c r="I750" s="32">
        <v>0</v>
      </c>
      <c r="J750" s="32">
        <v>0</v>
      </c>
      <c r="K750" s="32">
        <v>0</v>
      </c>
      <c r="L750" s="32">
        <v>0</v>
      </c>
      <c r="M750" s="32">
        <v>0</v>
      </c>
      <c r="N750" s="32">
        <v>0</v>
      </c>
      <c r="O750" s="32">
        <v>0</v>
      </c>
      <c r="P750" s="32">
        <v>0</v>
      </c>
      <c r="Q750" s="32">
        <v>0</v>
      </c>
      <c r="R750" s="32">
        <v>0.19592881000000001</v>
      </c>
      <c r="S750" s="32">
        <v>0</v>
      </c>
      <c r="T750" s="32">
        <v>0</v>
      </c>
      <c r="U750" s="32">
        <v>0.19592881000000001</v>
      </c>
      <c r="V750" s="32">
        <v>0</v>
      </c>
      <c r="W750" s="57"/>
      <c r="X750" s="57"/>
      <c r="Y750" s="57"/>
      <c r="Z750" s="57"/>
      <c r="AA750" s="113">
        <v>0</v>
      </c>
      <c r="AB750" s="113">
        <v>0</v>
      </c>
      <c r="AC750" s="57">
        <v>0</v>
      </c>
      <c r="AD750" s="113">
        <v>0</v>
      </c>
      <c r="AE750" s="113">
        <v>0</v>
      </c>
      <c r="AF750" s="113">
        <v>0</v>
      </c>
      <c r="AG750" s="113">
        <v>0</v>
      </c>
      <c r="AH750" s="113">
        <v>0</v>
      </c>
      <c r="AI750" s="113">
        <v>0</v>
      </c>
      <c r="AJ750" s="113">
        <v>0</v>
      </c>
      <c r="AK750" s="57" t="s">
        <v>237</v>
      </c>
    </row>
    <row r="751" spans="1:37" s="29" customFormat="1" ht="31.5" x14ac:dyDescent="0.25">
      <c r="A751" s="113"/>
      <c r="B751" s="58" t="s">
        <v>1038</v>
      </c>
      <c r="C751" s="32">
        <v>0</v>
      </c>
      <c r="D751" s="32">
        <v>0</v>
      </c>
      <c r="E751" s="32">
        <v>0</v>
      </c>
      <c r="F751" s="32">
        <v>0</v>
      </c>
      <c r="G751" s="32">
        <v>0</v>
      </c>
      <c r="H751" s="32">
        <v>0</v>
      </c>
      <c r="I751" s="32">
        <v>0</v>
      </c>
      <c r="J751" s="32">
        <v>0</v>
      </c>
      <c r="K751" s="32">
        <v>0</v>
      </c>
      <c r="L751" s="32">
        <v>0</v>
      </c>
      <c r="M751" s="32">
        <v>0</v>
      </c>
      <c r="N751" s="32">
        <v>0</v>
      </c>
      <c r="O751" s="32">
        <v>0</v>
      </c>
      <c r="P751" s="32">
        <v>0</v>
      </c>
      <c r="Q751" s="32">
        <v>0</v>
      </c>
      <c r="R751" s="32">
        <v>0.11886711999999999</v>
      </c>
      <c r="S751" s="32">
        <v>0</v>
      </c>
      <c r="T751" s="32">
        <v>0</v>
      </c>
      <c r="U751" s="32">
        <v>0.11886711999999999</v>
      </c>
      <c r="V751" s="32">
        <v>0</v>
      </c>
      <c r="W751" s="57"/>
      <c r="X751" s="57"/>
      <c r="Y751" s="57"/>
      <c r="Z751" s="57"/>
      <c r="AA751" s="113">
        <v>0</v>
      </c>
      <c r="AB751" s="113">
        <v>0</v>
      </c>
      <c r="AC751" s="57">
        <v>0</v>
      </c>
      <c r="AD751" s="113">
        <v>0</v>
      </c>
      <c r="AE751" s="113">
        <v>0</v>
      </c>
      <c r="AF751" s="113">
        <v>0</v>
      </c>
      <c r="AG751" s="113">
        <v>0</v>
      </c>
      <c r="AH751" s="113">
        <v>0</v>
      </c>
      <c r="AI751" s="113">
        <v>0</v>
      </c>
      <c r="AJ751" s="113">
        <v>0</v>
      </c>
      <c r="AK751" s="57" t="s">
        <v>237</v>
      </c>
    </row>
    <row r="752" spans="1:37" s="29" customFormat="1" ht="31.5" x14ac:dyDescent="0.25">
      <c r="A752" s="113"/>
      <c r="B752" s="58" t="s">
        <v>1039</v>
      </c>
      <c r="C752" s="32">
        <v>0</v>
      </c>
      <c r="D752" s="32">
        <v>0</v>
      </c>
      <c r="E752" s="32">
        <v>0</v>
      </c>
      <c r="F752" s="32">
        <v>0</v>
      </c>
      <c r="G752" s="32">
        <v>0</v>
      </c>
      <c r="H752" s="32">
        <v>0</v>
      </c>
      <c r="I752" s="32">
        <v>0</v>
      </c>
      <c r="J752" s="32">
        <v>0</v>
      </c>
      <c r="K752" s="32">
        <v>0</v>
      </c>
      <c r="L752" s="32">
        <v>0</v>
      </c>
      <c r="M752" s="32">
        <v>0</v>
      </c>
      <c r="N752" s="32">
        <v>0</v>
      </c>
      <c r="O752" s="32">
        <v>0</v>
      </c>
      <c r="P752" s="32">
        <v>0</v>
      </c>
      <c r="Q752" s="32">
        <v>0</v>
      </c>
      <c r="R752" s="32">
        <v>0.11886711999999999</v>
      </c>
      <c r="S752" s="32">
        <v>0</v>
      </c>
      <c r="T752" s="32">
        <v>0</v>
      </c>
      <c r="U752" s="32">
        <v>0.11886711999999999</v>
      </c>
      <c r="V752" s="32">
        <v>0</v>
      </c>
      <c r="W752" s="57"/>
      <c r="X752" s="57"/>
      <c r="Y752" s="57"/>
      <c r="Z752" s="57"/>
      <c r="AA752" s="113">
        <v>0</v>
      </c>
      <c r="AB752" s="113">
        <v>0</v>
      </c>
      <c r="AC752" s="57">
        <v>0</v>
      </c>
      <c r="AD752" s="113">
        <v>0</v>
      </c>
      <c r="AE752" s="113">
        <v>0</v>
      </c>
      <c r="AF752" s="113">
        <v>0</v>
      </c>
      <c r="AG752" s="113">
        <v>0</v>
      </c>
      <c r="AH752" s="113">
        <v>0</v>
      </c>
      <c r="AI752" s="113">
        <v>0</v>
      </c>
      <c r="AJ752" s="113">
        <v>0</v>
      </c>
      <c r="AK752" s="57" t="s">
        <v>237</v>
      </c>
    </row>
    <row r="753" spans="1:37" s="29" customFormat="1" ht="31.5" x14ac:dyDescent="0.25">
      <c r="A753" s="113"/>
      <c r="B753" s="58" t="s">
        <v>1040</v>
      </c>
      <c r="C753" s="32">
        <v>0</v>
      </c>
      <c r="D753" s="32">
        <v>0</v>
      </c>
      <c r="E753" s="32">
        <v>0</v>
      </c>
      <c r="F753" s="32">
        <v>0</v>
      </c>
      <c r="G753" s="32">
        <v>0</v>
      </c>
      <c r="H753" s="32">
        <v>0</v>
      </c>
      <c r="I753" s="32">
        <v>0</v>
      </c>
      <c r="J753" s="32">
        <v>0</v>
      </c>
      <c r="K753" s="32">
        <v>0</v>
      </c>
      <c r="L753" s="32">
        <v>0</v>
      </c>
      <c r="M753" s="32">
        <v>0</v>
      </c>
      <c r="N753" s="32">
        <v>0</v>
      </c>
      <c r="O753" s="32">
        <v>0</v>
      </c>
      <c r="P753" s="32">
        <v>0</v>
      </c>
      <c r="Q753" s="32">
        <v>0</v>
      </c>
      <c r="R753" s="32">
        <v>0.15434169</v>
      </c>
      <c r="S753" s="32">
        <v>0</v>
      </c>
      <c r="T753" s="32">
        <v>0</v>
      </c>
      <c r="U753" s="32">
        <v>0.15434169</v>
      </c>
      <c r="V753" s="32">
        <v>0</v>
      </c>
      <c r="W753" s="57"/>
      <c r="X753" s="57"/>
      <c r="Y753" s="57"/>
      <c r="Z753" s="57"/>
      <c r="AA753" s="113">
        <v>0</v>
      </c>
      <c r="AB753" s="113">
        <v>0</v>
      </c>
      <c r="AC753" s="57">
        <v>0</v>
      </c>
      <c r="AD753" s="113">
        <v>0</v>
      </c>
      <c r="AE753" s="113">
        <v>0</v>
      </c>
      <c r="AF753" s="113">
        <v>0</v>
      </c>
      <c r="AG753" s="113">
        <v>0</v>
      </c>
      <c r="AH753" s="113">
        <v>0</v>
      </c>
      <c r="AI753" s="113">
        <v>0</v>
      </c>
      <c r="AJ753" s="113">
        <v>0</v>
      </c>
      <c r="AK753" s="57" t="s">
        <v>237</v>
      </c>
    </row>
    <row r="754" spans="1:37" s="29" customFormat="1" ht="31.5" x14ac:dyDescent="0.25">
      <c r="A754" s="113"/>
      <c r="B754" s="58" t="s">
        <v>1041</v>
      </c>
      <c r="C754" s="32">
        <v>0</v>
      </c>
      <c r="D754" s="32">
        <v>0</v>
      </c>
      <c r="E754" s="32">
        <v>0</v>
      </c>
      <c r="F754" s="32">
        <v>0</v>
      </c>
      <c r="G754" s="32">
        <v>0</v>
      </c>
      <c r="H754" s="32">
        <v>0</v>
      </c>
      <c r="I754" s="32">
        <v>0</v>
      </c>
      <c r="J754" s="32">
        <v>0</v>
      </c>
      <c r="K754" s="32">
        <v>0</v>
      </c>
      <c r="L754" s="32">
        <v>0</v>
      </c>
      <c r="M754" s="32">
        <v>0</v>
      </c>
      <c r="N754" s="32">
        <v>0</v>
      </c>
      <c r="O754" s="32">
        <v>0</v>
      </c>
      <c r="P754" s="32">
        <v>0</v>
      </c>
      <c r="Q754" s="32">
        <v>0</v>
      </c>
      <c r="R754" s="32">
        <v>0.19592882</v>
      </c>
      <c r="S754" s="32">
        <v>0</v>
      </c>
      <c r="T754" s="32">
        <v>0</v>
      </c>
      <c r="U754" s="32">
        <v>0.19592882</v>
      </c>
      <c r="V754" s="32">
        <v>0</v>
      </c>
      <c r="W754" s="57"/>
      <c r="X754" s="57"/>
      <c r="Y754" s="57"/>
      <c r="Z754" s="57"/>
      <c r="AA754" s="113">
        <v>0</v>
      </c>
      <c r="AB754" s="113">
        <v>0</v>
      </c>
      <c r="AC754" s="57">
        <v>0</v>
      </c>
      <c r="AD754" s="113">
        <v>0</v>
      </c>
      <c r="AE754" s="113">
        <v>0</v>
      </c>
      <c r="AF754" s="113">
        <v>0</v>
      </c>
      <c r="AG754" s="113">
        <v>0</v>
      </c>
      <c r="AH754" s="113">
        <v>0</v>
      </c>
      <c r="AI754" s="113">
        <v>0</v>
      </c>
      <c r="AJ754" s="113">
        <v>0</v>
      </c>
      <c r="AK754" s="57" t="s">
        <v>237</v>
      </c>
    </row>
    <row r="755" spans="1:37" s="29" customFormat="1" ht="31.5" x14ac:dyDescent="0.25">
      <c r="A755" s="113"/>
      <c r="B755" s="58" t="s">
        <v>1042</v>
      </c>
      <c r="C755" s="32">
        <v>0</v>
      </c>
      <c r="D755" s="32">
        <v>0</v>
      </c>
      <c r="E755" s="32">
        <v>0</v>
      </c>
      <c r="F755" s="32">
        <v>0</v>
      </c>
      <c r="G755" s="32">
        <v>0</v>
      </c>
      <c r="H755" s="32">
        <v>0</v>
      </c>
      <c r="I755" s="32">
        <v>0</v>
      </c>
      <c r="J755" s="32">
        <v>0</v>
      </c>
      <c r="K755" s="32">
        <v>0</v>
      </c>
      <c r="L755" s="32">
        <v>0</v>
      </c>
      <c r="M755" s="32">
        <v>0</v>
      </c>
      <c r="N755" s="32">
        <v>0</v>
      </c>
      <c r="O755" s="32">
        <v>0</v>
      </c>
      <c r="P755" s="32">
        <v>0</v>
      </c>
      <c r="Q755" s="32">
        <v>0</v>
      </c>
      <c r="R755" s="32">
        <v>0.19592881000000001</v>
      </c>
      <c r="S755" s="32">
        <v>0</v>
      </c>
      <c r="T755" s="32">
        <v>0</v>
      </c>
      <c r="U755" s="32">
        <v>0.19592881000000001</v>
      </c>
      <c r="V755" s="32">
        <v>0</v>
      </c>
      <c r="W755" s="57"/>
      <c r="X755" s="57"/>
      <c r="Y755" s="57"/>
      <c r="Z755" s="57"/>
      <c r="AA755" s="113">
        <v>0</v>
      </c>
      <c r="AB755" s="113">
        <v>0</v>
      </c>
      <c r="AC755" s="57">
        <v>0</v>
      </c>
      <c r="AD755" s="113">
        <v>0</v>
      </c>
      <c r="AE755" s="113">
        <v>0</v>
      </c>
      <c r="AF755" s="113">
        <v>0</v>
      </c>
      <c r="AG755" s="113">
        <v>0</v>
      </c>
      <c r="AH755" s="113">
        <v>0</v>
      </c>
      <c r="AI755" s="113">
        <v>0</v>
      </c>
      <c r="AJ755" s="113">
        <v>0</v>
      </c>
      <c r="AK755" s="57" t="s">
        <v>237</v>
      </c>
    </row>
    <row r="756" spans="1:37" s="29" customFormat="1" ht="31.5" x14ac:dyDescent="0.25">
      <c r="A756" s="113"/>
      <c r="B756" s="58" t="s">
        <v>1043</v>
      </c>
      <c r="C756" s="32">
        <v>0</v>
      </c>
      <c r="D756" s="32">
        <v>0</v>
      </c>
      <c r="E756" s="32">
        <v>0</v>
      </c>
      <c r="F756" s="32">
        <v>0</v>
      </c>
      <c r="G756" s="32">
        <v>0</v>
      </c>
      <c r="H756" s="32">
        <v>0.2202317</v>
      </c>
      <c r="I756" s="32">
        <v>0</v>
      </c>
      <c r="J756" s="32">
        <v>0</v>
      </c>
      <c r="K756" s="32">
        <v>0.2202317</v>
      </c>
      <c r="L756" s="32">
        <v>0</v>
      </c>
      <c r="M756" s="32">
        <v>0.2202317</v>
      </c>
      <c r="N756" s="32">
        <v>0</v>
      </c>
      <c r="O756" s="32">
        <v>0</v>
      </c>
      <c r="P756" s="32">
        <v>0.2202317</v>
      </c>
      <c r="Q756" s="32">
        <v>0</v>
      </c>
      <c r="R756" s="32">
        <v>0.19385303000000001</v>
      </c>
      <c r="S756" s="32">
        <v>0</v>
      </c>
      <c r="T756" s="32">
        <v>0</v>
      </c>
      <c r="U756" s="32">
        <v>0.19385303000000001</v>
      </c>
      <c r="V756" s="32">
        <v>0</v>
      </c>
      <c r="W756" s="57"/>
      <c r="X756" s="57"/>
      <c r="Y756" s="57"/>
      <c r="Z756" s="57"/>
      <c r="AA756" s="113">
        <v>0</v>
      </c>
      <c r="AB756" s="113">
        <v>0</v>
      </c>
      <c r="AC756" s="57">
        <v>0</v>
      </c>
      <c r="AD756" s="113">
        <v>0</v>
      </c>
      <c r="AE756" s="113">
        <v>0</v>
      </c>
      <c r="AF756" s="113">
        <v>0</v>
      </c>
      <c r="AG756" s="113">
        <v>0</v>
      </c>
      <c r="AH756" s="113">
        <v>0</v>
      </c>
      <c r="AI756" s="113">
        <v>0</v>
      </c>
      <c r="AJ756" s="113">
        <v>0</v>
      </c>
      <c r="AK756" s="57" t="s">
        <v>237</v>
      </c>
    </row>
    <row r="757" spans="1:37" s="29" customFormat="1" ht="31.5" x14ac:dyDescent="0.25">
      <c r="A757" s="113"/>
      <c r="B757" s="58" t="s">
        <v>1044</v>
      </c>
      <c r="C757" s="32">
        <v>0</v>
      </c>
      <c r="D757" s="32">
        <v>0</v>
      </c>
      <c r="E757" s="32">
        <v>0</v>
      </c>
      <c r="F757" s="32">
        <v>0</v>
      </c>
      <c r="G757" s="32">
        <v>0</v>
      </c>
      <c r="H757" s="32">
        <v>0.16347900000000001</v>
      </c>
      <c r="I757" s="32">
        <v>0</v>
      </c>
      <c r="J757" s="32">
        <v>0</v>
      </c>
      <c r="K757" s="32">
        <v>0.16347900000000001</v>
      </c>
      <c r="L757" s="32">
        <v>0</v>
      </c>
      <c r="M757" s="32">
        <v>0.16347900000000001</v>
      </c>
      <c r="N757" s="32">
        <v>0</v>
      </c>
      <c r="O757" s="32">
        <v>0</v>
      </c>
      <c r="P757" s="32">
        <v>0.16347900000000001</v>
      </c>
      <c r="Q757" s="32">
        <v>0</v>
      </c>
      <c r="R757" s="32">
        <v>0.14263503</v>
      </c>
      <c r="S757" s="32">
        <v>0</v>
      </c>
      <c r="T757" s="32">
        <v>0</v>
      </c>
      <c r="U757" s="32">
        <v>0.14263503</v>
      </c>
      <c r="V757" s="32">
        <v>0</v>
      </c>
      <c r="W757" s="57"/>
      <c r="X757" s="57"/>
      <c r="Y757" s="57"/>
      <c r="Z757" s="57"/>
      <c r="AA757" s="113">
        <v>0</v>
      </c>
      <c r="AB757" s="113">
        <v>0</v>
      </c>
      <c r="AC757" s="57">
        <v>0</v>
      </c>
      <c r="AD757" s="113">
        <v>0</v>
      </c>
      <c r="AE757" s="113">
        <v>0</v>
      </c>
      <c r="AF757" s="113">
        <v>0</v>
      </c>
      <c r="AG757" s="113">
        <v>0</v>
      </c>
      <c r="AH757" s="113">
        <v>0</v>
      </c>
      <c r="AI757" s="113">
        <v>0</v>
      </c>
      <c r="AJ757" s="113">
        <v>0</v>
      </c>
      <c r="AK757" s="57" t="s">
        <v>237</v>
      </c>
    </row>
    <row r="758" spans="1:37" s="29" customFormat="1" ht="31.5" x14ac:dyDescent="0.25">
      <c r="A758" s="113"/>
      <c r="B758" s="58" t="s">
        <v>1045</v>
      </c>
      <c r="C758" s="32">
        <v>0</v>
      </c>
      <c r="D758" s="32">
        <v>0</v>
      </c>
      <c r="E758" s="32">
        <v>0</v>
      </c>
      <c r="F758" s="32">
        <v>0</v>
      </c>
      <c r="G758" s="32">
        <v>0</v>
      </c>
      <c r="H758" s="32">
        <v>0.31007800000000002</v>
      </c>
      <c r="I758" s="32">
        <v>0</v>
      </c>
      <c r="J758" s="32">
        <v>0</v>
      </c>
      <c r="K758" s="32">
        <v>0.31007800000000002</v>
      </c>
      <c r="L758" s="32">
        <v>0</v>
      </c>
      <c r="M758" s="32">
        <v>0.31007800000000002</v>
      </c>
      <c r="N758" s="32">
        <v>0</v>
      </c>
      <c r="O758" s="32">
        <v>0</v>
      </c>
      <c r="P758" s="32">
        <v>0.31007800000000002</v>
      </c>
      <c r="Q758" s="32">
        <v>0</v>
      </c>
      <c r="R758" s="32">
        <v>0.27005240000000003</v>
      </c>
      <c r="S758" s="32">
        <v>0</v>
      </c>
      <c r="T758" s="32">
        <v>0</v>
      </c>
      <c r="U758" s="32">
        <v>0.27005240000000003</v>
      </c>
      <c r="V758" s="32">
        <v>0</v>
      </c>
      <c r="W758" s="57"/>
      <c r="X758" s="57"/>
      <c r="Y758" s="57"/>
      <c r="Z758" s="57"/>
      <c r="AA758" s="113">
        <v>0</v>
      </c>
      <c r="AB758" s="113">
        <v>0</v>
      </c>
      <c r="AC758" s="57">
        <v>0</v>
      </c>
      <c r="AD758" s="113">
        <v>0</v>
      </c>
      <c r="AE758" s="113">
        <v>0</v>
      </c>
      <c r="AF758" s="113">
        <v>0</v>
      </c>
      <c r="AG758" s="113">
        <v>0</v>
      </c>
      <c r="AH758" s="113">
        <v>0</v>
      </c>
      <c r="AI758" s="113">
        <v>0</v>
      </c>
      <c r="AJ758" s="113">
        <v>0</v>
      </c>
      <c r="AK758" s="57" t="s">
        <v>237</v>
      </c>
    </row>
    <row r="759" spans="1:37" s="29" customFormat="1" ht="31.5" x14ac:dyDescent="0.25">
      <c r="A759" s="113"/>
      <c r="B759" s="58" t="s">
        <v>1046</v>
      </c>
      <c r="C759" s="32">
        <v>0</v>
      </c>
      <c r="D759" s="32">
        <v>0</v>
      </c>
      <c r="E759" s="32">
        <v>0</v>
      </c>
      <c r="F759" s="32">
        <v>0</v>
      </c>
      <c r="G759" s="32">
        <v>0</v>
      </c>
      <c r="H759" s="32">
        <v>0.16446839999999999</v>
      </c>
      <c r="I759" s="32">
        <v>0</v>
      </c>
      <c r="J759" s="32">
        <v>0</v>
      </c>
      <c r="K759" s="32">
        <v>0.16446839999999999</v>
      </c>
      <c r="L759" s="32">
        <v>0</v>
      </c>
      <c r="M759" s="32">
        <v>0.16446839999999999</v>
      </c>
      <c r="N759" s="32">
        <v>0</v>
      </c>
      <c r="O759" s="32">
        <v>0</v>
      </c>
      <c r="P759" s="32">
        <v>0.16446839999999999</v>
      </c>
      <c r="Q759" s="32">
        <v>0</v>
      </c>
      <c r="R759" s="32">
        <v>0.1456596</v>
      </c>
      <c r="S759" s="32">
        <v>0</v>
      </c>
      <c r="T759" s="32">
        <v>0</v>
      </c>
      <c r="U759" s="32">
        <v>0.1456596</v>
      </c>
      <c r="V759" s="32">
        <v>0</v>
      </c>
      <c r="W759" s="57"/>
      <c r="X759" s="57"/>
      <c r="Y759" s="57"/>
      <c r="Z759" s="57"/>
      <c r="AA759" s="113">
        <v>0</v>
      </c>
      <c r="AB759" s="113">
        <v>0</v>
      </c>
      <c r="AC759" s="57">
        <v>0</v>
      </c>
      <c r="AD759" s="113">
        <v>0</v>
      </c>
      <c r="AE759" s="113">
        <v>0</v>
      </c>
      <c r="AF759" s="113">
        <v>0</v>
      </c>
      <c r="AG759" s="113">
        <v>0</v>
      </c>
      <c r="AH759" s="113">
        <v>0</v>
      </c>
      <c r="AI759" s="113">
        <v>0</v>
      </c>
      <c r="AJ759" s="113">
        <v>0</v>
      </c>
      <c r="AK759" s="57" t="s">
        <v>237</v>
      </c>
    </row>
    <row r="760" spans="1:37" s="29" customFormat="1" ht="31.5" x14ac:dyDescent="0.25">
      <c r="A760" s="113"/>
      <c r="B760" s="58" t="s">
        <v>1047</v>
      </c>
      <c r="C760" s="32">
        <v>0</v>
      </c>
      <c r="D760" s="32">
        <v>0</v>
      </c>
      <c r="E760" s="32">
        <v>0</v>
      </c>
      <c r="F760" s="32">
        <v>0</v>
      </c>
      <c r="G760" s="32">
        <v>0</v>
      </c>
      <c r="H760" s="32">
        <v>0.31883707379999998</v>
      </c>
      <c r="I760" s="32">
        <v>0</v>
      </c>
      <c r="J760" s="32">
        <v>0</v>
      </c>
      <c r="K760" s="32">
        <v>0.31883707379999998</v>
      </c>
      <c r="L760" s="32">
        <v>0</v>
      </c>
      <c r="M760" s="32">
        <v>0.31883707379999998</v>
      </c>
      <c r="N760" s="32">
        <v>0</v>
      </c>
      <c r="O760" s="32">
        <v>0</v>
      </c>
      <c r="P760" s="32">
        <v>0.31883707379999998</v>
      </c>
      <c r="Q760" s="32">
        <v>0</v>
      </c>
      <c r="R760" s="32">
        <v>0.27906430999999998</v>
      </c>
      <c r="S760" s="32">
        <v>0</v>
      </c>
      <c r="T760" s="32">
        <v>0</v>
      </c>
      <c r="U760" s="32">
        <v>0.27906430999999998</v>
      </c>
      <c r="V760" s="32">
        <v>0</v>
      </c>
      <c r="W760" s="57"/>
      <c r="X760" s="57"/>
      <c r="Y760" s="57"/>
      <c r="Z760" s="57"/>
      <c r="AA760" s="113">
        <v>0</v>
      </c>
      <c r="AB760" s="113">
        <v>0</v>
      </c>
      <c r="AC760" s="57">
        <v>0</v>
      </c>
      <c r="AD760" s="113">
        <v>0</v>
      </c>
      <c r="AE760" s="113">
        <v>0</v>
      </c>
      <c r="AF760" s="113">
        <v>0</v>
      </c>
      <c r="AG760" s="113">
        <v>0</v>
      </c>
      <c r="AH760" s="113">
        <v>0</v>
      </c>
      <c r="AI760" s="113">
        <v>0</v>
      </c>
      <c r="AJ760" s="113">
        <v>0</v>
      </c>
      <c r="AK760" s="57" t="s">
        <v>237</v>
      </c>
    </row>
    <row r="761" spans="1:37" s="29" customFormat="1" ht="31.5" x14ac:dyDescent="0.25">
      <c r="A761" s="113"/>
      <c r="B761" s="58" t="s">
        <v>1048</v>
      </c>
      <c r="C761" s="32">
        <v>0</v>
      </c>
      <c r="D761" s="32">
        <v>0</v>
      </c>
      <c r="E761" s="32">
        <v>0</v>
      </c>
      <c r="F761" s="32">
        <v>0</v>
      </c>
      <c r="G761" s="32">
        <v>0</v>
      </c>
      <c r="H761" s="32">
        <v>0.35259965860000003</v>
      </c>
      <c r="I761" s="32">
        <v>0</v>
      </c>
      <c r="J761" s="32">
        <v>0</v>
      </c>
      <c r="K761" s="32">
        <v>0.35259965860000003</v>
      </c>
      <c r="L761" s="32">
        <v>0</v>
      </c>
      <c r="M761" s="32">
        <v>0.35259965860000003</v>
      </c>
      <c r="N761" s="32">
        <v>0</v>
      </c>
      <c r="O761" s="32">
        <v>0</v>
      </c>
      <c r="P761" s="32">
        <v>0.35259965860000003</v>
      </c>
      <c r="Q761" s="32">
        <v>0</v>
      </c>
      <c r="R761" s="32">
        <v>0.30940859999999998</v>
      </c>
      <c r="S761" s="32">
        <v>0</v>
      </c>
      <c r="T761" s="32">
        <v>0</v>
      </c>
      <c r="U761" s="32">
        <v>0.30940859999999998</v>
      </c>
      <c r="V761" s="32">
        <v>0</v>
      </c>
      <c r="W761" s="57"/>
      <c r="X761" s="57"/>
      <c r="Y761" s="57"/>
      <c r="Z761" s="57"/>
      <c r="AA761" s="113">
        <v>0</v>
      </c>
      <c r="AB761" s="113">
        <v>0</v>
      </c>
      <c r="AC761" s="57">
        <v>0</v>
      </c>
      <c r="AD761" s="113">
        <v>0</v>
      </c>
      <c r="AE761" s="113">
        <v>0</v>
      </c>
      <c r="AF761" s="113">
        <v>0</v>
      </c>
      <c r="AG761" s="113">
        <v>0</v>
      </c>
      <c r="AH761" s="113">
        <v>0</v>
      </c>
      <c r="AI761" s="113">
        <v>0</v>
      </c>
      <c r="AJ761" s="113">
        <v>0</v>
      </c>
      <c r="AK761" s="57" t="s">
        <v>237</v>
      </c>
    </row>
    <row r="762" spans="1:37" s="29" customFormat="1" ht="31.5" x14ac:dyDescent="0.25">
      <c r="A762" s="113"/>
      <c r="B762" s="58" t="s">
        <v>1049</v>
      </c>
      <c r="C762" s="32">
        <v>0</v>
      </c>
      <c r="D762" s="32">
        <v>0</v>
      </c>
      <c r="E762" s="32">
        <v>0</v>
      </c>
      <c r="F762" s="32">
        <v>0</v>
      </c>
      <c r="G762" s="32">
        <v>0</v>
      </c>
      <c r="H762" s="32">
        <v>0.28367902099999998</v>
      </c>
      <c r="I762" s="32">
        <v>0</v>
      </c>
      <c r="J762" s="32">
        <v>0</v>
      </c>
      <c r="K762" s="32">
        <v>0.28367902099999998</v>
      </c>
      <c r="L762" s="32">
        <v>0</v>
      </c>
      <c r="M762" s="32">
        <v>0.28367902099999998</v>
      </c>
      <c r="N762" s="32">
        <v>0</v>
      </c>
      <c r="O762" s="32">
        <v>0</v>
      </c>
      <c r="P762" s="32">
        <v>0.28367902099999998</v>
      </c>
      <c r="Q762" s="32">
        <v>0</v>
      </c>
      <c r="R762" s="32">
        <v>0.25052229999999998</v>
      </c>
      <c r="S762" s="32">
        <v>0</v>
      </c>
      <c r="T762" s="32">
        <v>0</v>
      </c>
      <c r="U762" s="32">
        <v>0.25052229999999998</v>
      </c>
      <c r="V762" s="32">
        <v>0</v>
      </c>
      <c r="W762" s="57"/>
      <c r="X762" s="57"/>
      <c r="Y762" s="57"/>
      <c r="Z762" s="57"/>
      <c r="AA762" s="113">
        <v>0</v>
      </c>
      <c r="AB762" s="113">
        <v>0</v>
      </c>
      <c r="AC762" s="57">
        <v>0</v>
      </c>
      <c r="AD762" s="113">
        <v>0</v>
      </c>
      <c r="AE762" s="113">
        <v>0</v>
      </c>
      <c r="AF762" s="113">
        <v>0</v>
      </c>
      <c r="AG762" s="113">
        <v>0</v>
      </c>
      <c r="AH762" s="113">
        <v>0</v>
      </c>
      <c r="AI762" s="113">
        <v>0</v>
      </c>
      <c r="AJ762" s="113">
        <v>0</v>
      </c>
      <c r="AK762" s="57" t="s">
        <v>237</v>
      </c>
    </row>
    <row r="763" spans="1:37" s="29" customFormat="1" x14ac:dyDescent="0.25">
      <c r="A763" s="113"/>
      <c r="B763" s="58" t="s">
        <v>1050</v>
      </c>
      <c r="C763" s="32">
        <v>0</v>
      </c>
      <c r="D763" s="32">
        <v>0</v>
      </c>
      <c r="E763" s="32">
        <v>0</v>
      </c>
      <c r="F763" s="32">
        <v>0</v>
      </c>
      <c r="G763" s="32">
        <v>0</v>
      </c>
      <c r="H763" s="32">
        <v>0.310944</v>
      </c>
      <c r="I763" s="32">
        <v>0</v>
      </c>
      <c r="J763" s="32">
        <v>0</v>
      </c>
      <c r="K763" s="32">
        <v>0.310944</v>
      </c>
      <c r="L763" s="32">
        <v>0</v>
      </c>
      <c r="M763" s="32">
        <v>0.310944</v>
      </c>
      <c r="N763" s="32">
        <v>0</v>
      </c>
      <c r="O763" s="32">
        <v>0</v>
      </c>
      <c r="P763" s="32">
        <v>0.310944</v>
      </c>
      <c r="Q763" s="32">
        <v>0</v>
      </c>
      <c r="R763" s="32">
        <v>0.26351295000000002</v>
      </c>
      <c r="S763" s="32">
        <v>0</v>
      </c>
      <c r="T763" s="32">
        <v>0</v>
      </c>
      <c r="U763" s="32">
        <v>0.26351295000000002</v>
      </c>
      <c r="V763" s="32">
        <v>0</v>
      </c>
      <c r="W763" s="57"/>
      <c r="X763" s="57"/>
      <c r="Y763" s="57"/>
      <c r="Z763" s="57"/>
      <c r="AA763" s="113">
        <v>0</v>
      </c>
      <c r="AB763" s="113">
        <v>0</v>
      </c>
      <c r="AC763" s="57">
        <v>0</v>
      </c>
      <c r="AD763" s="113">
        <v>0</v>
      </c>
      <c r="AE763" s="113">
        <v>0</v>
      </c>
      <c r="AF763" s="113">
        <v>0</v>
      </c>
      <c r="AG763" s="113">
        <v>0</v>
      </c>
      <c r="AH763" s="113">
        <v>0</v>
      </c>
      <c r="AI763" s="113">
        <v>0</v>
      </c>
      <c r="AJ763" s="113">
        <v>0</v>
      </c>
      <c r="AK763" s="57" t="s">
        <v>237</v>
      </c>
    </row>
    <row r="764" spans="1:37" s="29" customFormat="1" ht="31.5" x14ac:dyDescent="0.25">
      <c r="A764" s="113"/>
      <c r="B764" s="58" t="s">
        <v>1051</v>
      </c>
      <c r="C764" s="32">
        <v>0</v>
      </c>
      <c r="D764" s="32">
        <v>0</v>
      </c>
      <c r="E764" s="32">
        <v>0</v>
      </c>
      <c r="F764" s="32">
        <v>0</v>
      </c>
      <c r="G764" s="32">
        <v>0</v>
      </c>
      <c r="H764" s="32">
        <v>0.16761894099999999</v>
      </c>
      <c r="I764" s="32">
        <v>0</v>
      </c>
      <c r="J764" s="32">
        <v>0</v>
      </c>
      <c r="K764" s="32">
        <v>0.16761894099999999</v>
      </c>
      <c r="L764" s="32">
        <v>0</v>
      </c>
      <c r="M764" s="32">
        <v>0.16761894099999999</v>
      </c>
      <c r="N764" s="32">
        <v>0</v>
      </c>
      <c r="O764" s="32">
        <v>0</v>
      </c>
      <c r="P764" s="32">
        <v>0.16761894099999999</v>
      </c>
      <c r="Q764" s="32">
        <v>0</v>
      </c>
      <c r="R764" s="32">
        <v>0.14204995000000001</v>
      </c>
      <c r="S764" s="32">
        <v>0</v>
      </c>
      <c r="T764" s="32">
        <v>0</v>
      </c>
      <c r="U764" s="32">
        <v>0.14204995000000001</v>
      </c>
      <c r="V764" s="32">
        <v>0</v>
      </c>
      <c r="W764" s="57"/>
      <c r="X764" s="57"/>
      <c r="Y764" s="57"/>
      <c r="Z764" s="57"/>
      <c r="AA764" s="113">
        <v>0</v>
      </c>
      <c r="AB764" s="113">
        <v>0</v>
      </c>
      <c r="AC764" s="57">
        <v>0</v>
      </c>
      <c r="AD764" s="113">
        <v>0</v>
      </c>
      <c r="AE764" s="113">
        <v>0</v>
      </c>
      <c r="AF764" s="113">
        <v>0</v>
      </c>
      <c r="AG764" s="113">
        <v>0</v>
      </c>
      <c r="AH764" s="113">
        <v>0</v>
      </c>
      <c r="AI764" s="113">
        <v>0</v>
      </c>
      <c r="AJ764" s="113">
        <v>0</v>
      </c>
      <c r="AK764" s="57" t="s">
        <v>237</v>
      </c>
    </row>
    <row r="765" spans="1:37" s="29" customFormat="1" ht="31.5" x14ac:dyDescent="0.25">
      <c r="A765" s="113"/>
      <c r="B765" s="58" t="s">
        <v>1052</v>
      </c>
      <c r="C765" s="32">
        <v>0</v>
      </c>
      <c r="D765" s="32">
        <v>0</v>
      </c>
      <c r="E765" s="32">
        <v>0</v>
      </c>
      <c r="F765" s="32">
        <v>0</v>
      </c>
      <c r="G765" s="32">
        <v>0</v>
      </c>
      <c r="H765" s="32">
        <v>0.16761894099999999</v>
      </c>
      <c r="I765" s="32">
        <v>0</v>
      </c>
      <c r="J765" s="32">
        <v>0</v>
      </c>
      <c r="K765" s="32">
        <v>0.16761894099999999</v>
      </c>
      <c r="L765" s="32">
        <v>0</v>
      </c>
      <c r="M765" s="32">
        <v>0.16761894099999999</v>
      </c>
      <c r="N765" s="32">
        <v>0</v>
      </c>
      <c r="O765" s="32">
        <v>0</v>
      </c>
      <c r="P765" s="32">
        <v>0.16761894099999999</v>
      </c>
      <c r="Q765" s="32">
        <v>0</v>
      </c>
      <c r="R765" s="32">
        <v>0.14204995000000001</v>
      </c>
      <c r="S765" s="32">
        <v>0</v>
      </c>
      <c r="T765" s="32">
        <v>0</v>
      </c>
      <c r="U765" s="32">
        <v>0.14204995000000001</v>
      </c>
      <c r="V765" s="32">
        <v>0</v>
      </c>
      <c r="W765" s="57"/>
      <c r="X765" s="57"/>
      <c r="Y765" s="57"/>
      <c r="Z765" s="57"/>
      <c r="AA765" s="113">
        <v>0</v>
      </c>
      <c r="AB765" s="113">
        <v>0</v>
      </c>
      <c r="AC765" s="57">
        <v>0</v>
      </c>
      <c r="AD765" s="113">
        <v>0</v>
      </c>
      <c r="AE765" s="113">
        <v>0</v>
      </c>
      <c r="AF765" s="113">
        <v>0</v>
      </c>
      <c r="AG765" s="113">
        <v>0</v>
      </c>
      <c r="AH765" s="113">
        <v>0</v>
      </c>
      <c r="AI765" s="113">
        <v>0</v>
      </c>
      <c r="AJ765" s="113">
        <v>0</v>
      </c>
      <c r="AK765" s="57" t="s">
        <v>237</v>
      </c>
    </row>
    <row r="766" spans="1:37" s="29" customFormat="1" ht="31.5" x14ac:dyDescent="0.25">
      <c r="A766" s="113"/>
      <c r="B766" s="58" t="s">
        <v>1053</v>
      </c>
      <c r="C766" s="32">
        <v>0</v>
      </c>
      <c r="D766" s="32">
        <v>0</v>
      </c>
      <c r="E766" s="32">
        <v>0</v>
      </c>
      <c r="F766" s="32">
        <v>0</v>
      </c>
      <c r="G766" s="32">
        <v>0</v>
      </c>
      <c r="H766" s="32">
        <v>0.25816099999999997</v>
      </c>
      <c r="I766" s="32">
        <v>0</v>
      </c>
      <c r="J766" s="32">
        <v>0</v>
      </c>
      <c r="K766" s="32">
        <v>0.25816099999999997</v>
      </c>
      <c r="L766" s="32">
        <v>0</v>
      </c>
      <c r="M766" s="32">
        <v>0.25816099999999997</v>
      </c>
      <c r="N766" s="32">
        <v>0</v>
      </c>
      <c r="O766" s="32">
        <v>0</v>
      </c>
      <c r="P766" s="32">
        <v>0.25816099999999997</v>
      </c>
      <c r="Q766" s="32">
        <v>0</v>
      </c>
      <c r="R766" s="32">
        <v>0.22087904999999999</v>
      </c>
      <c r="S766" s="32">
        <v>0</v>
      </c>
      <c r="T766" s="32">
        <v>0</v>
      </c>
      <c r="U766" s="32">
        <v>0.22087904999999999</v>
      </c>
      <c r="V766" s="32">
        <v>0</v>
      </c>
      <c r="W766" s="57"/>
      <c r="X766" s="57"/>
      <c r="Y766" s="57"/>
      <c r="Z766" s="57"/>
      <c r="AA766" s="113">
        <v>0</v>
      </c>
      <c r="AB766" s="113">
        <v>0</v>
      </c>
      <c r="AC766" s="57">
        <v>0</v>
      </c>
      <c r="AD766" s="113">
        <v>0</v>
      </c>
      <c r="AE766" s="113">
        <v>0</v>
      </c>
      <c r="AF766" s="113">
        <v>0</v>
      </c>
      <c r="AG766" s="113">
        <v>0</v>
      </c>
      <c r="AH766" s="113">
        <v>0</v>
      </c>
      <c r="AI766" s="113">
        <v>0</v>
      </c>
      <c r="AJ766" s="113">
        <v>0</v>
      </c>
      <c r="AK766" s="57" t="s">
        <v>237</v>
      </c>
    </row>
    <row r="767" spans="1:37" s="29" customFormat="1" ht="47.25" x14ac:dyDescent="0.25">
      <c r="A767" s="113"/>
      <c r="B767" s="58" t="s">
        <v>1054</v>
      </c>
      <c r="C767" s="32">
        <v>0</v>
      </c>
      <c r="D767" s="32">
        <v>0</v>
      </c>
      <c r="E767" s="32">
        <v>0</v>
      </c>
      <c r="F767" s="32">
        <v>0</v>
      </c>
      <c r="G767" s="32">
        <v>0</v>
      </c>
      <c r="H767" s="32">
        <v>0</v>
      </c>
      <c r="I767" s="32">
        <v>0</v>
      </c>
      <c r="J767" s="32">
        <v>0</v>
      </c>
      <c r="K767" s="32">
        <v>0</v>
      </c>
      <c r="L767" s="32">
        <v>0</v>
      </c>
      <c r="M767" s="32">
        <v>0</v>
      </c>
      <c r="N767" s="32">
        <v>0</v>
      </c>
      <c r="O767" s="32">
        <v>0</v>
      </c>
      <c r="P767" s="32">
        <v>0</v>
      </c>
      <c r="Q767" s="32">
        <v>0</v>
      </c>
      <c r="R767" s="32">
        <v>0.12368380999999999</v>
      </c>
      <c r="S767" s="32">
        <v>0</v>
      </c>
      <c r="T767" s="32">
        <v>0</v>
      </c>
      <c r="U767" s="32">
        <v>0.12368380999999999</v>
      </c>
      <c r="V767" s="32">
        <v>0</v>
      </c>
      <c r="W767" s="57"/>
      <c r="X767" s="57"/>
      <c r="Y767" s="57"/>
      <c r="Z767" s="57"/>
      <c r="AA767" s="113">
        <v>0</v>
      </c>
      <c r="AB767" s="113">
        <v>0</v>
      </c>
      <c r="AC767" s="57">
        <v>0</v>
      </c>
      <c r="AD767" s="113">
        <v>0</v>
      </c>
      <c r="AE767" s="113">
        <v>0</v>
      </c>
      <c r="AF767" s="113">
        <v>0</v>
      </c>
      <c r="AG767" s="113">
        <v>0</v>
      </c>
      <c r="AH767" s="113">
        <v>0</v>
      </c>
      <c r="AI767" s="113">
        <v>0</v>
      </c>
      <c r="AJ767" s="113">
        <v>0</v>
      </c>
      <c r="AK767" s="57" t="s">
        <v>237</v>
      </c>
    </row>
    <row r="768" spans="1:37" s="29" customFormat="1" ht="47.25" x14ac:dyDescent="0.25">
      <c r="A768" s="113"/>
      <c r="B768" s="58" t="s">
        <v>1055</v>
      </c>
      <c r="C768" s="32">
        <v>0</v>
      </c>
      <c r="D768" s="32">
        <v>0</v>
      </c>
      <c r="E768" s="32">
        <v>0</v>
      </c>
      <c r="F768" s="32">
        <v>0</v>
      </c>
      <c r="G768" s="32">
        <v>0</v>
      </c>
      <c r="H768" s="32">
        <v>0</v>
      </c>
      <c r="I768" s="32">
        <v>0</v>
      </c>
      <c r="J768" s="32">
        <v>0</v>
      </c>
      <c r="K768" s="32">
        <v>0</v>
      </c>
      <c r="L768" s="32">
        <v>0</v>
      </c>
      <c r="M768" s="32">
        <v>0</v>
      </c>
      <c r="N768" s="32">
        <v>0</v>
      </c>
      <c r="O768" s="32">
        <v>0</v>
      </c>
      <c r="P768" s="32">
        <v>0</v>
      </c>
      <c r="Q768" s="32">
        <v>0</v>
      </c>
      <c r="R768" s="32">
        <v>0.13386957999999999</v>
      </c>
      <c r="S768" s="32">
        <v>0</v>
      </c>
      <c r="T768" s="32">
        <v>0</v>
      </c>
      <c r="U768" s="32">
        <v>0.13386957999999999</v>
      </c>
      <c r="V768" s="32">
        <v>0</v>
      </c>
      <c r="W768" s="57"/>
      <c r="X768" s="57"/>
      <c r="Y768" s="57"/>
      <c r="Z768" s="57"/>
      <c r="AA768" s="113">
        <v>0</v>
      </c>
      <c r="AB768" s="113">
        <v>0</v>
      </c>
      <c r="AC768" s="57">
        <v>0</v>
      </c>
      <c r="AD768" s="113">
        <v>0</v>
      </c>
      <c r="AE768" s="113">
        <v>0</v>
      </c>
      <c r="AF768" s="113">
        <v>0</v>
      </c>
      <c r="AG768" s="113">
        <v>0</v>
      </c>
      <c r="AH768" s="113">
        <v>0</v>
      </c>
      <c r="AI768" s="113">
        <v>0</v>
      </c>
      <c r="AJ768" s="113">
        <v>0</v>
      </c>
      <c r="AK768" s="57" t="s">
        <v>237</v>
      </c>
    </row>
    <row r="769" spans="1:37" s="29" customFormat="1" ht="47.25" x14ac:dyDescent="0.25">
      <c r="A769" s="113"/>
      <c r="B769" s="58" t="s">
        <v>1056</v>
      </c>
      <c r="C769" s="32">
        <v>0</v>
      </c>
      <c r="D769" s="32">
        <v>0</v>
      </c>
      <c r="E769" s="32">
        <v>0</v>
      </c>
      <c r="F769" s="32">
        <v>0</v>
      </c>
      <c r="G769" s="32">
        <v>0</v>
      </c>
      <c r="H769" s="32">
        <v>0</v>
      </c>
      <c r="I769" s="32">
        <v>0</v>
      </c>
      <c r="J769" s="32">
        <v>0</v>
      </c>
      <c r="K769" s="32">
        <v>0</v>
      </c>
      <c r="L769" s="32">
        <v>0</v>
      </c>
      <c r="M769" s="32">
        <v>0</v>
      </c>
      <c r="N769" s="32">
        <v>0</v>
      </c>
      <c r="O769" s="32">
        <v>0</v>
      </c>
      <c r="P769" s="32">
        <v>0</v>
      </c>
      <c r="Q769" s="32">
        <v>0</v>
      </c>
      <c r="R769" s="32">
        <v>0.16811266</v>
      </c>
      <c r="S769" s="32">
        <v>0</v>
      </c>
      <c r="T769" s="32">
        <v>0</v>
      </c>
      <c r="U769" s="32">
        <v>0.16811266</v>
      </c>
      <c r="V769" s="32">
        <v>0</v>
      </c>
      <c r="W769" s="57"/>
      <c r="X769" s="57"/>
      <c r="Y769" s="57"/>
      <c r="Z769" s="57"/>
      <c r="AA769" s="113">
        <v>0</v>
      </c>
      <c r="AB769" s="113">
        <v>0</v>
      </c>
      <c r="AC769" s="57">
        <v>0</v>
      </c>
      <c r="AD769" s="113">
        <v>0</v>
      </c>
      <c r="AE769" s="113">
        <v>0</v>
      </c>
      <c r="AF769" s="113">
        <v>0</v>
      </c>
      <c r="AG769" s="113">
        <v>0</v>
      </c>
      <c r="AH769" s="113">
        <v>0</v>
      </c>
      <c r="AI769" s="113">
        <v>0</v>
      </c>
      <c r="AJ769" s="113">
        <v>0</v>
      </c>
      <c r="AK769" s="57" t="s">
        <v>237</v>
      </c>
    </row>
    <row r="770" spans="1:37" s="29" customFormat="1" ht="47.25" x14ac:dyDescent="0.25">
      <c r="A770" s="113"/>
      <c r="B770" s="58" t="s">
        <v>1057</v>
      </c>
      <c r="C770" s="32">
        <v>0</v>
      </c>
      <c r="D770" s="32">
        <v>0</v>
      </c>
      <c r="E770" s="32">
        <v>0</v>
      </c>
      <c r="F770" s="32">
        <v>0</v>
      </c>
      <c r="G770" s="32">
        <v>0</v>
      </c>
      <c r="H770" s="32">
        <v>0</v>
      </c>
      <c r="I770" s="32">
        <v>0</v>
      </c>
      <c r="J770" s="32">
        <v>0</v>
      </c>
      <c r="K770" s="32">
        <v>0</v>
      </c>
      <c r="L770" s="32">
        <v>0</v>
      </c>
      <c r="M770" s="32">
        <v>0</v>
      </c>
      <c r="N770" s="32">
        <v>0</v>
      </c>
      <c r="O770" s="32">
        <v>0</v>
      </c>
      <c r="P770" s="32">
        <v>0</v>
      </c>
      <c r="Q770" s="32">
        <v>0</v>
      </c>
      <c r="R770" s="32">
        <v>0.20010949</v>
      </c>
      <c r="S770" s="32">
        <v>0</v>
      </c>
      <c r="T770" s="32">
        <v>0</v>
      </c>
      <c r="U770" s="32">
        <v>0.20010949</v>
      </c>
      <c r="V770" s="32">
        <v>0</v>
      </c>
      <c r="W770" s="57"/>
      <c r="X770" s="57"/>
      <c r="Y770" s="57"/>
      <c r="Z770" s="57"/>
      <c r="AA770" s="113">
        <v>0</v>
      </c>
      <c r="AB770" s="113">
        <v>0</v>
      </c>
      <c r="AC770" s="57">
        <v>0</v>
      </c>
      <c r="AD770" s="113">
        <v>0</v>
      </c>
      <c r="AE770" s="113">
        <v>0</v>
      </c>
      <c r="AF770" s="113">
        <v>0</v>
      </c>
      <c r="AG770" s="113">
        <v>0</v>
      </c>
      <c r="AH770" s="113">
        <v>0</v>
      </c>
      <c r="AI770" s="113">
        <v>0</v>
      </c>
      <c r="AJ770" s="113">
        <v>0</v>
      </c>
      <c r="AK770" s="57" t="s">
        <v>237</v>
      </c>
    </row>
    <row r="771" spans="1:37" s="29" customFormat="1" ht="47.25" x14ac:dyDescent="0.25">
      <c r="A771" s="113"/>
      <c r="B771" s="58" t="s">
        <v>1058</v>
      </c>
      <c r="C771" s="32">
        <v>0</v>
      </c>
      <c r="D771" s="32">
        <v>0</v>
      </c>
      <c r="E771" s="32">
        <v>0</v>
      </c>
      <c r="F771" s="32">
        <v>0</v>
      </c>
      <c r="G771" s="32">
        <v>0</v>
      </c>
      <c r="H771" s="32">
        <v>0</v>
      </c>
      <c r="I771" s="32">
        <v>0</v>
      </c>
      <c r="J771" s="32">
        <v>0</v>
      </c>
      <c r="K771" s="32">
        <v>0</v>
      </c>
      <c r="L771" s="32">
        <v>0</v>
      </c>
      <c r="M771" s="32">
        <v>0</v>
      </c>
      <c r="N771" s="32">
        <v>0</v>
      </c>
      <c r="O771" s="32">
        <v>0</v>
      </c>
      <c r="P771" s="32">
        <v>0</v>
      </c>
      <c r="Q771" s="32">
        <v>0</v>
      </c>
      <c r="R771" s="32">
        <v>0.20003310000000002</v>
      </c>
      <c r="S771" s="32">
        <v>0</v>
      </c>
      <c r="T771" s="32">
        <v>0</v>
      </c>
      <c r="U771" s="32">
        <v>0.20003310000000002</v>
      </c>
      <c r="V771" s="32">
        <v>0</v>
      </c>
      <c r="W771" s="57"/>
      <c r="X771" s="57"/>
      <c r="Y771" s="57"/>
      <c r="Z771" s="57"/>
      <c r="AA771" s="113">
        <v>0</v>
      </c>
      <c r="AB771" s="113">
        <v>0</v>
      </c>
      <c r="AC771" s="57">
        <v>0</v>
      </c>
      <c r="AD771" s="113">
        <v>0</v>
      </c>
      <c r="AE771" s="113">
        <v>0</v>
      </c>
      <c r="AF771" s="113">
        <v>0</v>
      </c>
      <c r="AG771" s="113">
        <v>0</v>
      </c>
      <c r="AH771" s="113">
        <v>0</v>
      </c>
      <c r="AI771" s="113">
        <v>0</v>
      </c>
      <c r="AJ771" s="113">
        <v>0</v>
      </c>
      <c r="AK771" s="57" t="s">
        <v>237</v>
      </c>
    </row>
    <row r="772" spans="1:37" s="29" customFormat="1" ht="47.25" x14ac:dyDescent="0.25">
      <c r="A772" s="113"/>
      <c r="B772" s="58" t="s">
        <v>1059</v>
      </c>
      <c r="C772" s="32">
        <v>0</v>
      </c>
      <c r="D772" s="32">
        <v>0</v>
      </c>
      <c r="E772" s="32">
        <v>0</v>
      </c>
      <c r="F772" s="32">
        <v>0</v>
      </c>
      <c r="G772" s="32">
        <v>0</v>
      </c>
      <c r="H772" s="32">
        <v>0</v>
      </c>
      <c r="I772" s="32">
        <v>0</v>
      </c>
      <c r="J772" s="32">
        <v>0</v>
      </c>
      <c r="K772" s="32">
        <v>0</v>
      </c>
      <c r="L772" s="32">
        <v>0</v>
      </c>
      <c r="M772" s="32">
        <v>0</v>
      </c>
      <c r="N772" s="32">
        <v>0</v>
      </c>
      <c r="O772" s="32">
        <v>0</v>
      </c>
      <c r="P772" s="32">
        <v>0</v>
      </c>
      <c r="Q772" s="32">
        <v>0</v>
      </c>
      <c r="R772" s="32">
        <v>0.12113758000000001</v>
      </c>
      <c r="S772" s="32">
        <v>0</v>
      </c>
      <c r="T772" s="32">
        <v>0</v>
      </c>
      <c r="U772" s="32">
        <v>0.12113758000000001</v>
      </c>
      <c r="V772" s="32">
        <v>0</v>
      </c>
      <c r="W772" s="57"/>
      <c r="X772" s="57"/>
      <c r="Y772" s="57"/>
      <c r="Z772" s="57"/>
      <c r="AA772" s="113">
        <v>0</v>
      </c>
      <c r="AB772" s="113">
        <v>0</v>
      </c>
      <c r="AC772" s="57">
        <v>0</v>
      </c>
      <c r="AD772" s="113">
        <v>0</v>
      </c>
      <c r="AE772" s="113">
        <v>0</v>
      </c>
      <c r="AF772" s="113">
        <v>0</v>
      </c>
      <c r="AG772" s="113">
        <v>0</v>
      </c>
      <c r="AH772" s="113">
        <v>0</v>
      </c>
      <c r="AI772" s="113">
        <v>0</v>
      </c>
      <c r="AJ772" s="113">
        <v>0</v>
      </c>
      <c r="AK772" s="57" t="s">
        <v>237</v>
      </c>
    </row>
    <row r="773" spans="1:37" s="29" customFormat="1" ht="47.25" x14ac:dyDescent="0.25">
      <c r="A773" s="113"/>
      <c r="B773" s="58" t="s">
        <v>1060</v>
      </c>
      <c r="C773" s="32">
        <v>0</v>
      </c>
      <c r="D773" s="32">
        <v>0</v>
      </c>
      <c r="E773" s="32">
        <v>0</v>
      </c>
      <c r="F773" s="32">
        <v>0</v>
      </c>
      <c r="G773" s="32">
        <v>0</v>
      </c>
      <c r="H773" s="32">
        <v>0</v>
      </c>
      <c r="I773" s="32">
        <v>0</v>
      </c>
      <c r="J773" s="32">
        <v>0</v>
      </c>
      <c r="K773" s="32">
        <v>0</v>
      </c>
      <c r="L773" s="32">
        <v>0</v>
      </c>
      <c r="M773" s="32">
        <v>0</v>
      </c>
      <c r="N773" s="32">
        <v>0</v>
      </c>
      <c r="O773" s="32">
        <v>0</v>
      </c>
      <c r="P773" s="32">
        <v>0</v>
      </c>
      <c r="Q773" s="32">
        <v>0</v>
      </c>
      <c r="R773" s="32">
        <v>0.20209188</v>
      </c>
      <c r="S773" s="32">
        <v>0</v>
      </c>
      <c r="T773" s="32">
        <v>0</v>
      </c>
      <c r="U773" s="32">
        <v>0.20209188</v>
      </c>
      <c r="V773" s="32">
        <v>0</v>
      </c>
      <c r="W773" s="57"/>
      <c r="X773" s="57"/>
      <c r="Y773" s="57"/>
      <c r="Z773" s="57"/>
      <c r="AA773" s="113">
        <v>0</v>
      </c>
      <c r="AB773" s="113">
        <v>0</v>
      </c>
      <c r="AC773" s="57">
        <v>0</v>
      </c>
      <c r="AD773" s="113">
        <v>0</v>
      </c>
      <c r="AE773" s="113">
        <v>0</v>
      </c>
      <c r="AF773" s="113">
        <v>0</v>
      </c>
      <c r="AG773" s="113">
        <v>0</v>
      </c>
      <c r="AH773" s="113">
        <v>0</v>
      </c>
      <c r="AI773" s="113">
        <v>0</v>
      </c>
      <c r="AJ773" s="113">
        <v>0</v>
      </c>
      <c r="AK773" s="57" t="s">
        <v>237</v>
      </c>
    </row>
    <row r="774" spans="1:37" s="29" customFormat="1" ht="47.25" x14ac:dyDescent="0.25">
      <c r="A774" s="113"/>
      <c r="B774" s="58" t="s">
        <v>1061</v>
      </c>
      <c r="C774" s="32">
        <v>0</v>
      </c>
      <c r="D774" s="32">
        <v>0</v>
      </c>
      <c r="E774" s="32">
        <v>0</v>
      </c>
      <c r="F774" s="32">
        <v>0</v>
      </c>
      <c r="G774" s="32">
        <v>0</v>
      </c>
      <c r="H774" s="32">
        <v>0</v>
      </c>
      <c r="I774" s="32">
        <v>0</v>
      </c>
      <c r="J774" s="32">
        <v>0</v>
      </c>
      <c r="K774" s="32">
        <v>0</v>
      </c>
      <c r="L774" s="32">
        <v>0</v>
      </c>
      <c r="M774" s="32">
        <v>0</v>
      </c>
      <c r="N774" s="32">
        <v>0</v>
      </c>
      <c r="O774" s="32">
        <v>0</v>
      </c>
      <c r="P774" s="32">
        <v>0</v>
      </c>
      <c r="Q774" s="32">
        <v>0</v>
      </c>
      <c r="R774" s="32">
        <v>0.14794235999999999</v>
      </c>
      <c r="S774" s="32">
        <v>0</v>
      </c>
      <c r="T774" s="32">
        <v>0</v>
      </c>
      <c r="U774" s="32">
        <v>0.14794235999999999</v>
      </c>
      <c r="V774" s="32">
        <v>0</v>
      </c>
      <c r="W774" s="57"/>
      <c r="X774" s="57"/>
      <c r="Y774" s="57"/>
      <c r="Z774" s="57"/>
      <c r="AA774" s="113">
        <v>0</v>
      </c>
      <c r="AB774" s="113">
        <v>0</v>
      </c>
      <c r="AC774" s="57">
        <v>0</v>
      </c>
      <c r="AD774" s="113">
        <v>0</v>
      </c>
      <c r="AE774" s="113">
        <v>0</v>
      </c>
      <c r="AF774" s="113">
        <v>0</v>
      </c>
      <c r="AG774" s="113">
        <v>0</v>
      </c>
      <c r="AH774" s="113">
        <v>0</v>
      </c>
      <c r="AI774" s="113">
        <v>0</v>
      </c>
      <c r="AJ774" s="113">
        <v>0</v>
      </c>
      <c r="AK774" s="57" t="s">
        <v>237</v>
      </c>
    </row>
    <row r="775" spans="1:37" s="29" customFormat="1" ht="47.25" x14ac:dyDescent="0.25">
      <c r="A775" s="113"/>
      <c r="B775" s="58" t="s">
        <v>1062</v>
      </c>
      <c r="C775" s="32">
        <v>0</v>
      </c>
      <c r="D775" s="32">
        <v>0</v>
      </c>
      <c r="E775" s="32">
        <v>0</v>
      </c>
      <c r="F775" s="32">
        <v>0</v>
      </c>
      <c r="G775" s="32">
        <v>0</v>
      </c>
      <c r="H775" s="32">
        <v>0</v>
      </c>
      <c r="I775" s="32">
        <v>0</v>
      </c>
      <c r="J775" s="32">
        <v>0</v>
      </c>
      <c r="K775" s="32">
        <v>0</v>
      </c>
      <c r="L775" s="32">
        <v>0</v>
      </c>
      <c r="M775" s="32">
        <v>0</v>
      </c>
      <c r="N775" s="32">
        <v>0</v>
      </c>
      <c r="O775" s="32">
        <v>0</v>
      </c>
      <c r="P775" s="32">
        <v>0</v>
      </c>
      <c r="Q775" s="32">
        <v>0</v>
      </c>
      <c r="R775" s="32">
        <v>0.14952664000000002</v>
      </c>
      <c r="S775" s="32">
        <v>0</v>
      </c>
      <c r="T775" s="32">
        <v>0</v>
      </c>
      <c r="U775" s="32">
        <v>0.14952664000000002</v>
      </c>
      <c r="V775" s="32">
        <v>0</v>
      </c>
      <c r="W775" s="57"/>
      <c r="X775" s="57"/>
      <c r="Y775" s="57"/>
      <c r="Z775" s="57"/>
      <c r="AA775" s="113">
        <v>0</v>
      </c>
      <c r="AB775" s="113">
        <v>0</v>
      </c>
      <c r="AC775" s="57">
        <v>0</v>
      </c>
      <c r="AD775" s="113">
        <v>0</v>
      </c>
      <c r="AE775" s="113">
        <v>0</v>
      </c>
      <c r="AF775" s="113">
        <v>0</v>
      </c>
      <c r="AG775" s="113">
        <v>0</v>
      </c>
      <c r="AH775" s="113">
        <v>0</v>
      </c>
      <c r="AI775" s="113">
        <v>0</v>
      </c>
      <c r="AJ775" s="113">
        <v>0</v>
      </c>
      <c r="AK775" s="57" t="s">
        <v>237</v>
      </c>
    </row>
    <row r="776" spans="1:37" s="29" customFormat="1" ht="47.25" x14ac:dyDescent="0.25">
      <c r="A776" s="113"/>
      <c r="B776" s="58" t="s">
        <v>1063</v>
      </c>
      <c r="C776" s="32">
        <v>0</v>
      </c>
      <c r="D776" s="32">
        <v>0</v>
      </c>
      <c r="E776" s="32">
        <v>0</v>
      </c>
      <c r="F776" s="32">
        <v>0</v>
      </c>
      <c r="G776" s="32">
        <v>0</v>
      </c>
      <c r="H776" s="32">
        <v>0</v>
      </c>
      <c r="I776" s="32">
        <v>0</v>
      </c>
      <c r="J776" s="32">
        <v>0</v>
      </c>
      <c r="K776" s="32">
        <v>0</v>
      </c>
      <c r="L776" s="32">
        <v>0</v>
      </c>
      <c r="M776" s="32">
        <v>0</v>
      </c>
      <c r="N776" s="32">
        <v>0</v>
      </c>
      <c r="O776" s="32">
        <v>0</v>
      </c>
      <c r="P776" s="32">
        <v>0</v>
      </c>
      <c r="Q776" s="32">
        <v>0</v>
      </c>
      <c r="R776" s="32">
        <v>0.20087847</v>
      </c>
      <c r="S776" s="32">
        <v>0</v>
      </c>
      <c r="T776" s="32">
        <v>0</v>
      </c>
      <c r="U776" s="32">
        <v>0.20087847</v>
      </c>
      <c r="V776" s="32">
        <v>0</v>
      </c>
      <c r="W776" s="57"/>
      <c r="X776" s="57"/>
      <c r="Y776" s="57"/>
      <c r="Z776" s="57"/>
      <c r="AA776" s="113">
        <v>0</v>
      </c>
      <c r="AB776" s="113">
        <v>0</v>
      </c>
      <c r="AC776" s="57">
        <v>0</v>
      </c>
      <c r="AD776" s="113">
        <v>0</v>
      </c>
      <c r="AE776" s="113">
        <v>0</v>
      </c>
      <c r="AF776" s="113">
        <v>0</v>
      </c>
      <c r="AG776" s="113">
        <v>0</v>
      </c>
      <c r="AH776" s="113">
        <v>0</v>
      </c>
      <c r="AI776" s="113">
        <v>0</v>
      </c>
      <c r="AJ776" s="113">
        <v>0</v>
      </c>
      <c r="AK776" s="57" t="s">
        <v>237</v>
      </c>
    </row>
    <row r="777" spans="1:37" s="29" customFormat="1" ht="47.25" x14ac:dyDescent="0.25">
      <c r="A777" s="113"/>
      <c r="B777" s="58" t="s">
        <v>1064</v>
      </c>
      <c r="C777" s="32">
        <v>0</v>
      </c>
      <c r="D777" s="32">
        <v>0</v>
      </c>
      <c r="E777" s="32">
        <v>0</v>
      </c>
      <c r="F777" s="32">
        <v>0</v>
      </c>
      <c r="G777" s="32">
        <v>0</v>
      </c>
      <c r="H777" s="32">
        <v>0</v>
      </c>
      <c r="I777" s="32">
        <v>0</v>
      </c>
      <c r="J777" s="32">
        <v>0</v>
      </c>
      <c r="K777" s="32">
        <v>0</v>
      </c>
      <c r="L777" s="32">
        <v>0</v>
      </c>
      <c r="M777" s="32">
        <v>0</v>
      </c>
      <c r="N777" s="32">
        <v>0</v>
      </c>
      <c r="O777" s="32">
        <v>0</v>
      </c>
      <c r="P777" s="32">
        <v>0</v>
      </c>
      <c r="Q777" s="32">
        <v>0</v>
      </c>
      <c r="R777" s="32">
        <v>0.20079574</v>
      </c>
      <c r="S777" s="32">
        <v>0</v>
      </c>
      <c r="T777" s="32">
        <v>0</v>
      </c>
      <c r="U777" s="32">
        <v>0.20079574</v>
      </c>
      <c r="V777" s="32">
        <v>0</v>
      </c>
      <c r="W777" s="57"/>
      <c r="X777" s="57"/>
      <c r="Y777" s="57"/>
      <c r="Z777" s="57"/>
      <c r="AA777" s="113">
        <v>0</v>
      </c>
      <c r="AB777" s="113">
        <v>0</v>
      </c>
      <c r="AC777" s="57">
        <v>0</v>
      </c>
      <c r="AD777" s="113">
        <v>0</v>
      </c>
      <c r="AE777" s="113">
        <v>0</v>
      </c>
      <c r="AF777" s="113">
        <v>0</v>
      </c>
      <c r="AG777" s="113">
        <v>0</v>
      </c>
      <c r="AH777" s="113">
        <v>0</v>
      </c>
      <c r="AI777" s="113">
        <v>0</v>
      </c>
      <c r="AJ777" s="113">
        <v>0</v>
      </c>
      <c r="AK777" s="57" t="s">
        <v>237</v>
      </c>
    </row>
    <row r="778" spans="1:37" s="29" customFormat="1" ht="47.25" x14ac:dyDescent="0.25">
      <c r="A778" s="113"/>
      <c r="B778" s="58" t="s">
        <v>1065</v>
      </c>
      <c r="C778" s="32">
        <v>0</v>
      </c>
      <c r="D778" s="32">
        <v>0</v>
      </c>
      <c r="E778" s="32">
        <v>0</v>
      </c>
      <c r="F778" s="32">
        <v>0</v>
      </c>
      <c r="G778" s="32">
        <v>0</v>
      </c>
      <c r="H778" s="32">
        <v>0</v>
      </c>
      <c r="I778" s="32">
        <v>0</v>
      </c>
      <c r="J778" s="32">
        <v>0</v>
      </c>
      <c r="K778" s="32">
        <v>0</v>
      </c>
      <c r="L778" s="32">
        <v>0</v>
      </c>
      <c r="M778" s="32">
        <v>0</v>
      </c>
      <c r="N778" s="32">
        <v>0</v>
      </c>
      <c r="O778" s="32">
        <v>0</v>
      </c>
      <c r="P778" s="32">
        <v>0</v>
      </c>
      <c r="Q778" s="32">
        <v>0</v>
      </c>
      <c r="R778" s="32">
        <v>0.1212529</v>
      </c>
      <c r="S778" s="32">
        <v>0</v>
      </c>
      <c r="T778" s="32">
        <v>0</v>
      </c>
      <c r="U778" s="32">
        <v>0.1212529</v>
      </c>
      <c r="V778" s="32">
        <v>0</v>
      </c>
      <c r="W778" s="57"/>
      <c r="X778" s="57"/>
      <c r="Y778" s="57"/>
      <c r="Z778" s="57"/>
      <c r="AA778" s="113">
        <v>0</v>
      </c>
      <c r="AB778" s="113">
        <v>0</v>
      </c>
      <c r="AC778" s="57">
        <v>0</v>
      </c>
      <c r="AD778" s="113">
        <v>0</v>
      </c>
      <c r="AE778" s="113">
        <v>0</v>
      </c>
      <c r="AF778" s="113">
        <v>0</v>
      </c>
      <c r="AG778" s="113">
        <v>0</v>
      </c>
      <c r="AH778" s="113">
        <v>0</v>
      </c>
      <c r="AI778" s="113">
        <v>0</v>
      </c>
      <c r="AJ778" s="113">
        <v>0</v>
      </c>
      <c r="AK778" s="57" t="s">
        <v>237</v>
      </c>
    </row>
    <row r="779" spans="1:37" s="29" customFormat="1" ht="47.25" x14ac:dyDescent="0.25">
      <c r="A779" s="113"/>
      <c r="B779" s="58" t="s">
        <v>1066</v>
      </c>
      <c r="C779" s="32">
        <v>0</v>
      </c>
      <c r="D779" s="32">
        <v>0</v>
      </c>
      <c r="E779" s="32">
        <v>0</v>
      </c>
      <c r="F779" s="32">
        <v>0</v>
      </c>
      <c r="G779" s="32">
        <v>0</v>
      </c>
      <c r="H779" s="32">
        <v>0</v>
      </c>
      <c r="I779" s="32">
        <v>0</v>
      </c>
      <c r="J779" s="32">
        <v>0</v>
      </c>
      <c r="K779" s="32">
        <v>0</v>
      </c>
      <c r="L779" s="32">
        <v>0</v>
      </c>
      <c r="M779" s="32">
        <v>0</v>
      </c>
      <c r="N779" s="32">
        <v>0</v>
      </c>
      <c r="O779" s="32">
        <v>0</v>
      </c>
      <c r="P779" s="32">
        <v>0</v>
      </c>
      <c r="Q779" s="32">
        <v>0</v>
      </c>
      <c r="R779" s="32">
        <v>0.26642022999999998</v>
      </c>
      <c r="S779" s="32">
        <v>0</v>
      </c>
      <c r="T779" s="32">
        <v>0</v>
      </c>
      <c r="U779" s="32">
        <v>0.26642022999999998</v>
      </c>
      <c r="V779" s="32">
        <v>0</v>
      </c>
      <c r="W779" s="57"/>
      <c r="X779" s="57"/>
      <c r="Y779" s="57"/>
      <c r="Z779" s="57"/>
      <c r="AA779" s="113">
        <v>0</v>
      </c>
      <c r="AB779" s="113">
        <v>0</v>
      </c>
      <c r="AC779" s="57">
        <v>0</v>
      </c>
      <c r="AD779" s="113">
        <v>0</v>
      </c>
      <c r="AE779" s="113">
        <v>0</v>
      </c>
      <c r="AF779" s="113">
        <v>0</v>
      </c>
      <c r="AG779" s="113">
        <v>0</v>
      </c>
      <c r="AH779" s="113">
        <v>0</v>
      </c>
      <c r="AI779" s="113">
        <v>0</v>
      </c>
      <c r="AJ779" s="113">
        <v>0</v>
      </c>
      <c r="AK779" s="57" t="s">
        <v>237</v>
      </c>
    </row>
    <row r="780" spans="1:37" s="29" customFormat="1" ht="47.25" x14ac:dyDescent="0.25">
      <c r="A780" s="113"/>
      <c r="B780" s="58" t="s">
        <v>1067</v>
      </c>
      <c r="C780" s="32">
        <v>0</v>
      </c>
      <c r="D780" s="32">
        <v>0</v>
      </c>
      <c r="E780" s="32">
        <v>0</v>
      </c>
      <c r="F780" s="32">
        <v>0</v>
      </c>
      <c r="G780" s="32">
        <v>0</v>
      </c>
      <c r="H780" s="32">
        <v>0</v>
      </c>
      <c r="I780" s="32">
        <v>0</v>
      </c>
      <c r="J780" s="32">
        <v>0</v>
      </c>
      <c r="K780" s="32">
        <v>0</v>
      </c>
      <c r="L780" s="32">
        <v>0</v>
      </c>
      <c r="M780" s="32">
        <v>0</v>
      </c>
      <c r="N780" s="32">
        <v>0</v>
      </c>
      <c r="O780" s="32">
        <v>0</v>
      </c>
      <c r="P780" s="32">
        <v>0</v>
      </c>
      <c r="Q780" s="32">
        <v>0</v>
      </c>
      <c r="R780" s="32">
        <v>0.12191150000000001</v>
      </c>
      <c r="S780" s="32">
        <v>0</v>
      </c>
      <c r="T780" s="32">
        <v>0</v>
      </c>
      <c r="U780" s="32">
        <v>0.12191150000000001</v>
      </c>
      <c r="V780" s="32">
        <v>0</v>
      </c>
      <c r="W780" s="57"/>
      <c r="X780" s="57"/>
      <c r="Y780" s="57"/>
      <c r="Z780" s="57"/>
      <c r="AA780" s="113">
        <v>0</v>
      </c>
      <c r="AB780" s="113">
        <v>0</v>
      </c>
      <c r="AC780" s="57">
        <v>0</v>
      </c>
      <c r="AD780" s="113">
        <v>0</v>
      </c>
      <c r="AE780" s="113">
        <v>0</v>
      </c>
      <c r="AF780" s="113">
        <v>0</v>
      </c>
      <c r="AG780" s="113">
        <v>0</v>
      </c>
      <c r="AH780" s="113">
        <v>0</v>
      </c>
      <c r="AI780" s="113">
        <v>0</v>
      </c>
      <c r="AJ780" s="113">
        <v>0</v>
      </c>
      <c r="AK780" s="57" t="s">
        <v>237</v>
      </c>
    </row>
    <row r="781" spans="1:37" s="29" customFormat="1" ht="47.25" x14ac:dyDescent="0.25">
      <c r="A781" s="113"/>
      <c r="B781" s="58" t="s">
        <v>1068</v>
      </c>
      <c r="C781" s="32">
        <v>0</v>
      </c>
      <c r="D781" s="32">
        <v>0</v>
      </c>
      <c r="E781" s="32">
        <v>0</v>
      </c>
      <c r="F781" s="32">
        <v>0</v>
      </c>
      <c r="G781" s="32">
        <v>0</v>
      </c>
      <c r="H781" s="32">
        <v>0</v>
      </c>
      <c r="I781" s="32">
        <v>0</v>
      </c>
      <c r="J781" s="32">
        <v>0</v>
      </c>
      <c r="K781" s="32">
        <v>0</v>
      </c>
      <c r="L781" s="32">
        <v>0</v>
      </c>
      <c r="M781" s="32">
        <v>0</v>
      </c>
      <c r="N781" s="32">
        <v>0</v>
      </c>
      <c r="O781" s="32">
        <v>0</v>
      </c>
      <c r="P781" s="32">
        <v>0</v>
      </c>
      <c r="Q781" s="32">
        <v>0</v>
      </c>
      <c r="R781" s="32">
        <v>0.35674168000000001</v>
      </c>
      <c r="S781" s="32">
        <v>0</v>
      </c>
      <c r="T781" s="32">
        <v>0</v>
      </c>
      <c r="U781" s="32">
        <v>0.35674168000000001</v>
      </c>
      <c r="V781" s="32">
        <v>0</v>
      </c>
      <c r="W781" s="57"/>
      <c r="X781" s="57"/>
      <c r="Y781" s="57"/>
      <c r="Z781" s="57"/>
      <c r="AA781" s="113">
        <v>0</v>
      </c>
      <c r="AB781" s="113">
        <v>0</v>
      </c>
      <c r="AC781" s="57">
        <v>0</v>
      </c>
      <c r="AD781" s="113">
        <v>0</v>
      </c>
      <c r="AE781" s="113">
        <v>0</v>
      </c>
      <c r="AF781" s="113">
        <v>0</v>
      </c>
      <c r="AG781" s="113">
        <v>0</v>
      </c>
      <c r="AH781" s="113">
        <v>0</v>
      </c>
      <c r="AI781" s="113">
        <v>0</v>
      </c>
      <c r="AJ781" s="113">
        <v>0</v>
      </c>
      <c r="AK781" s="57" t="s">
        <v>237</v>
      </c>
    </row>
    <row r="782" spans="1:37" s="29" customFormat="1" x14ac:dyDescent="0.25">
      <c r="A782" s="113"/>
      <c r="B782" s="58" t="s">
        <v>1069</v>
      </c>
      <c r="C782" s="32">
        <v>0</v>
      </c>
      <c r="D782" s="32">
        <v>0</v>
      </c>
      <c r="E782" s="32">
        <v>0</v>
      </c>
      <c r="F782" s="32">
        <v>0</v>
      </c>
      <c r="G782" s="32">
        <v>0</v>
      </c>
      <c r="H782" s="32">
        <v>3.9393919512000002</v>
      </c>
      <c r="I782" s="32">
        <v>0</v>
      </c>
      <c r="J782" s="32">
        <v>0</v>
      </c>
      <c r="K782" s="32">
        <v>3.9393919512000002</v>
      </c>
      <c r="L782" s="32">
        <v>0</v>
      </c>
      <c r="M782" s="32">
        <v>3.9393919512000002</v>
      </c>
      <c r="N782" s="32">
        <v>0</v>
      </c>
      <c r="O782" s="32">
        <v>0</v>
      </c>
      <c r="P782" s="32">
        <v>3.9393919512000002</v>
      </c>
      <c r="Q782" s="32">
        <v>0</v>
      </c>
      <c r="R782" s="32">
        <v>8.9908979299999991</v>
      </c>
      <c r="S782" s="32">
        <v>0</v>
      </c>
      <c r="T782" s="32">
        <v>0</v>
      </c>
      <c r="U782" s="32">
        <v>8.9908979299999991</v>
      </c>
      <c r="V782" s="32">
        <v>0</v>
      </c>
      <c r="W782" s="57"/>
      <c r="X782" s="57"/>
      <c r="Y782" s="57"/>
      <c r="Z782" s="57"/>
      <c r="AA782" s="113">
        <v>0</v>
      </c>
      <c r="AB782" s="113">
        <v>0</v>
      </c>
      <c r="AC782" s="57">
        <v>0</v>
      </c>
      <c r="AD782" s="113">
        <v>0</v>
      </c>
      <c r="AE782" s="113">
        <v>0</v>
      </c>
      <c r="AF782" s="113">
        <v>0</v>
      </c>
      <c r="AG782" s="113">
        <v>0</v>
      </c>
      <c r="AH782" s="113">
        <v>0</v>
      </c>
      <c r="AI782" s="113">
        <v>0</v>
      </c>
      <c r="AJ782" s="113">
        <v>0</v>
      </c>
      <c r="AK782" s="57" t="s">
        <v>237</v>
      </c>
    </row>
    <row r="783" spans="1:37" s="29" customFormat="1" ht="31.5" x14ac:dyDescent="0.25">
      <c r="A783" s="113"/>
      <c r="B783" s="58" t="s">
        <v>1070</v>
      </c>
      <c r="C783" s="32">
        <v>0</v>
      </c>
      <c r="D783" s="32">
        <v>0</v>
      </c>
      <c r="E783" s="32">
        <v>0</v>
      </c>
      <c r="F783" s="32">
        <v>0</v>
      </c>
      <c r="G783" s="32">
        <v>0</v>
      </c>
      <c r="H783" s="32">
        <v>0.3274572</v>
      </c>
      <c r="I783" s="32">
        <v>0</v>
      </c>
      <c r="J783" s="32">
        <v>0</v>
      </c>
      <c r="K783" s="32">
        <v>0.3274572</v>
      </c>
      <c r="L783" s="32">
        <v>0</v>
      </c>
      <c r="M783" s="32">
        <v>0.3274572</v>
      </c>
      <c r="N783" s="32">
        <v>0</v>
      </c>
      <c r="O783" s="32">
        <v>0</v>
      </c>
      <c r="P783" s="32">
        <v>0.3274572</v>
      </c>
      <c r="Q783" s="32">
        <v>0</v>
      </c>
      <c r="R783" s="32">
        <v>0.3274572</v>
      </c>
      <c r="S783" s="32">
        <v>0</v>
      </c>
      <c r="T783" s="32">
        <v>0</v>
      </c>
      <c r="U783" s="32">
        <v>0.3274572</v>
      </c>
      <c r="V783" s="32">
        <v>0</v>
      </c>
      <c r="W783" s="57"/>
      <c r="X783" s="57"/>
      <c r="Y783" s="57"/>
      <c r="Z783" s="57"/>
      <c r="AA783" s="113">
        <v>0</v>
      </c>
      <c r="AB783" s="113">
        <v>0</v>
      </c>
      <c r="AC783" s="57">
        <v>0</v>
      </c>
      <c r="AD783" s="113">
        <v>0</v>
      </c>
      <c r="AE783" s="113">
        <v>0</v>
      </c>
      <c r="AF783" s="113">
        <v>0</v>
      </c>
      <c r="AG783" s="113">
        <v>0</v>
      </c>
      <c r="AH783" s="113">
        <v>0</v>
      </c>
      <c r="AI783" s="113">
        <v>0</v>
      </c>
      <c r="AJ783" s="113">
        <v>0</v>
      </c>
      <c r="AK783" s="57" t="s">
        <v>239</v>
      </c>
    </row>
    <row r="784" spans="1:37" s="29" customFormat="1" ht="31.5" x14ac:dyDescent="0.25">
      <c r="A784" s="113"/>
      <c r="B784" s="58" t="s">
        <v>1071</v>
      </c>
      <c r="C784" s="32">
        <v>0</v>
      </c>
      <c r="D784" s="32">
        <v>0</v>
      </c>
      <c r="E784" s="32">
        <v>0</v>
      </c>
      <c r="F784" s="32">
        <v>0</v>
      </c>
      <c r="G784" s="32">
        <v>0</v>
      </c>
      <c r="H784" s="32">
        <v>0.35084700000000002</v>
      </c>
      <c r="I784" s="32">
        <v>0</v>
      </c>
      <c r="J784" s="32">
        <v>0</v>
      </c>
      <c r="K784" s="32">
        <v>0.35084700000000002</v>
      </c>
      <c r="L784" s="32">
        <v>0</v>
      </c>
      <c r="M784" s="32">
        <v>0.35084700000000002</v>
      </c>
      <c r="N784" s="32">
        <v>0</v>
      </c>
      <c r="O784" s="32">
        <v>0</v>
      </c>
      <c r="P784" s="32">
        <v>0.35084700000000002</v>
      </c>
      <c r="Q784" s="32">
        <v>0</v>
      </c>
      <c r="R784" s="32">
        <v>0.35084700000000002</v>
      </c>
      <c r="S784" s="32">
        <v>0</v>
      </c>
      <c r="T784" s="32">
        <v>0</v>
      </c>
      <c r="U784" s="32">
        <v>0.35084700000000002</v>
      </c>
      <c r="V784" s="32">
        <v>0</v>
      </c>
      <c r="W784" s="57"/>
      <c r="X784" s="57"/>
      <c r="Y784" s="57"/>
      <c r="Z784" s="57"/>
      <c r="AA784" s="113">
        <v>0</v>
      </c>
      <c r="AB784" s="113">
        <v>0</v>
      </c>
      <c r="AC784" s="57">
        <v>0</v>
      </c>
      <c r="AD784" s="113">
        <v>0</v>
      </c>
      <c r="AE784" s="113">
        <v>0</v>
      </c>
      <c r="AF784" s="113">
        <v>0</v>
      </c>
      <c r="AG784" s="113">
        <v>0</v>
      </c>
      <c r="AH784" s="113">
        <v>0</v>
      </c>
      <c r="AI784" s="113">
        <v>0</v>
      </c>
      <c r="AJ784" s="113">
        <v>0</v>
      </c>
      <c r="AK784" s="57" t="s">
        <v>239</v>
      </c>
    </row>
    <row r="785" spans="1:37" s="29" customFormat="1" ht="31.5" x14ac:dyDescent="0.25">
      <c r="A785" s="113"/>
      <c r="B785" s="58" t="s">
        <v>1072</v>
      </c>
      <c r="C785" s="32">
        <v>0</v>
      </c>
      <c r="D785" s="32">
        <v>0</v>
      </c>
      <c r="E785" s="32">
        <v>0</v>
      </c>
      <c r="F785" s="32">
        <v>0</v>
      </c>
      <c r="G785" s="32">
        <v>0</v>
      </c>
      <c r="H785" s="32">
        <v>0.35084700000000002</v>
      </c>
      <c r="I785" s="32">
        <v>0</v>
      </c>
      <c r="J785" s="32">
        <v>0</v>
      </c>
      <c r="K785" s="32">
        <v>0.35084700000000002</v>
      </c>
      <c r="L785" s="32">
        <v>0</v>
      </c>
      <c r="M785" s="32">
        <v>0.35084700000000002</v>
      </c>
      <c r="N785" s="32">
        <v>0</v>
      </c>
      <c r="O785" s="32">
        <v>0</v>
      </c>
      <c r="P785" s="32">
        <v>0.35084700000000002</v>
      </c>
      <c r="Q785" s="32">
        <v>0</v>
      </c>
      <c r="R785" s="32">
        <v>0.35084700000000002</v>
      </c>
      <c r="S785" s="32">
        <v>0</v>
      </c>
      <c r="T785" s="32">
        <v>0</v>
      </c>
      <c r="U785" s="32">
        <v>0.35084700000000002</v>
      </c>
      <c r="V785" s="32">
        <v>0</v>
      </c>
      <c r="W785" s="57"/>
      <c r="X785" s="57"/>
      <c r="Y785" s="57"/>
      <c r="Z785" s="57"/>
      <c r="AA785" s="113">
        <v>0</v>
      </c>
      <c r="AB785" s="113">
        <v>0</v>
      </c>
      <c r="AC785" s="57">
        <v>0</v>
      </c>
      <c r="AD785" s="113">
        <v>0</v>
      </c>
      <c r="AE785" s="113">
        <v>0</v>
      </c>
      <c r="AF785" s="113">
        <v>0</v>
      </c>
      <c r="AG785" s="113">
        <v>0</v>
      </c>
      <c r="AH785" s="113">
        <v>0</v>
      </c>
      <c r="AI785" s="113">
        <v>0</v>
      </c>
      <c r="AJ785" s="113">
        <v>0</v>
      </c>
      <c r="AK785" s="57" t="s">
        <v>239</v>
      </c>
    </row>
    <row r="786" spans="1:37" s="29" customFormat="1" ht="31.5" x14ac:dyDescent="0.25">
      <c r="A786" s="113"/>
      <c r="B786" s="58" t="s">
        <v>1072</v>
      </c>
      <c r="C786" s="32">
        <v>0</v>
      </c>
      <c r="D786" s="32">
        <v>0</v>
      </c>
      <c r="E786" s="32">
        <v>0</v>
      </c>
      <c r="F786" s="32">
        <v>0</v>
      </c>
      <c r="G786" s="32">
        <v>0</v>
      </c>
      <c r="H786" s="32">
        <v>0.28067760000000003</v>
      </c>
      <c r="I786" s="32">
        <v>0</v>
      </c>
      <c r="J786" s="32">
        <v>0</v>
      </c>
      <c r="K786" s="32">
        <v>0.28067760000000003</v>
      </c>
      <c r="L786" s="32">
        <v>0</v>
      </c>
      <c r="M786" s="32">
        <v>0.28067760000000003</v>
      </c>
      <c r="N786" s="32">
        <v>0</v>
      </c>
      <c r="O786" s="32">
        <v>0</v>
      </c>
      <c r="P786" s="32">
        <v>0.28067760000000003</v>
      </c>
      <c r="Q786" s="32">
        <v>0</v>
      </c>
      <c r="R786" s="32">
        <v>0.28067760000000003</v>
      </c>
      <c r="S786" s="32">
        <v>0</v>
      </c>
      <c r="T786" s="32">
        <v>0</v>
      </c>
      <c r="U786" s="32">
        <v>0.28067760000000003</v>
      </c>
      <c r="V786" s="32">
        <v>0</v>
      </c>
      <c r="W786" s="57"/>
      <c r="X786" s="57"/>
      <c r="Y786" s="57"/>
      <c r="Z786" s="57"/>
      <c r="AA786" s="113">
        <v>0</v>
      </c>
      <c r="AB786" s="113">
        <v>0</v>
      </c>
      <c r="AC786" s="57">
        <v>0</v>
      </c>
      <c r="AD786" s="113">
        <v>0</v>
      </c>
      <c r="AE786" s="113">
        <v>0</v>
      </c>
      <c r="AF786" s="113">
        <v>0</v>
      </c>
      <c r="AG786" s="113">
        <v>0</v>
      </c>
      <c r="AH786" s="113">
        <v>0</v>
      </c>
      <c r="AI786" s="113">
        <v>0</v>
      </c>
      <c r="AJ786" s="113">
        <v>0</v>
      </c>
      <c r="AK786" s="57" t="s">
        <v>239</v>
      </c>
    </row>
    <row r="787" spans="1:37" s="29" customFormat="1" ht="31.5" x14ac:dyDescent="0.25">
      <c r="A787" s="113"/>
      <c r="B787" s="58" t="s">
        <v>1073</v>
      </c>
      <c r="C787" s="32">
        <v>0</v>
      </c>
      <c r="D787" s="32">
        <v>0</v>
      </c>
      <c r="E787" s="32">
        <v>0</v>
      </c>
      <c r="F787" s="32">
        <v>0</v>
      </c>
      <c r="G787" s="32">
        <v>0</v>
      </c>
      <c r="H787" s="32">
        <v>0.35084700000000002</v>
      </c>
      <c r="I787" s="32">
        <v>0</v>
      </c>
      <c r="J787" s="32">
        <v>0</v>
      </c>
      <c r="K787" s="32">
        <v>0.35084700000000002</v>
      </c>
      <c r="L787" s="32">
        <v>0</v>
      </c>
      <c r="M787" s="32">
        <v>0.35084700000000002</v>
      </c>
      <c r="N787" s="32">
        <v>0</v>
      </c>
      <c r="O787" s="32">
        <v>0</v>
      </c>
      <c r="P787" s="32">
        <v>0.35084700000000002</v>
      </c>
      <c r="Q787" s="32">
        <v>0</v>
      </c>
      <c r="R787" s="32">
        <v>0.35084700000000002</v>
      </c>
      <c r="S787" s="32">
        <v>0</v>
      </c>
      <c r="T787" s="32">
        <v>0</v>
      </c>
      <c r="U787" s="32">
        <v>0.35084700000000002</v>
      </c>
      <c r="V787" s="32">
        <v>0</v>
      </c>
      <c r="W787" s="57"/>
      <c r="X787" s="57"/>
      <c r="Y787" s="57"/>
      <c r="Z787" s="57"/>
      <c r="AA787" s="113">
        <v>0</v>
      </c>
      <c r="AB787" s="113">
        <v>0</v>
      </c>
      <c r="AC787" s="57">
        <v>0</v>
      </c>
      <c r="AD787" s="113">
        <v>0</v>
      </c>
      <c r="AE787" s="113">
        <v>0</v>
      </c>
      <c r="AF787" s="113">
        <v>0</v>
      </c>
      <c r="AG787" s="113">
        <v>0</v>
      </c>
      <c r="AH787" s="113">
        <v>0</v>
      </c>
      <c r="AI787" s="113">
        <v>0</v>
      </c>
      <c r="AJ787" s="113">
        <v>0</v>
      </c>
      <c r="AK787" s="57" t="s">
        <v>239</v>
      </c>
    </row>
    <row r="788" spans="1:37" s="29" customFormat="1" ht="31.5" x14ac:dyDescent="0.25">
      <c r="A788" s="113"/>
      <c r="B788" s="58" t="s">
        <v>1074</v>
      </c>
      <c r="C788" s="32">
        <v>0</v>
      </c>
      <c r="D788" s="32">
        <v>0</v>
      </c>
      <c r="E788" s="32">
        <v>0</v>
      </c>
      <c r="F788" s="32">
        <v>0</v>
      </c>
      <c r="G788" s="32">
        <v>0</v>
      </c>
      <c r="H788" s="32">
        <v>0.35084700000000002</v>
      </c>
      <c r="I788" s="32">
        <v>0</v>
      </c>
      <c r="J788" s="32">
        <v>0</v>
      </c>
      <c r="K788" s="32">
        <v>0.35084700000000002</v>
      </c>
      <c r="L788" s="32">
        <v>0</v>
      </c>
      <c r="M788" s="32">
        <v>0.35084700000000002</v>
      </c>
      <c r="N788" s="32">
        <v>0</v>
      </c>
      <c r="O788" s="32">
        <v>0</v>
      </c>
      <c r="P788" s="32">
        <v>0.35084700000000002</v>
      </c>
      <c r="Q788" s="32">
        <v>0</v>
      </c>
      <c r="R788" s="32">
        <v>0.35084700000000002</v>
      </c>
      <c r="S788" s="32">
        <v>0</v>
      </c>
      <c r="T788" s="32">
        <v>0</v>
      </c>
      <c r="U788" s="32">
        <v>0.35084700000000002</v>
      </c>
      <c r="V788" s="32">
        <v>0</v>
      </c>
      <c r="W788" s="57"/>
      <c r="X788" s="57"/>
      <c r="Y788" s="57"/>
      <c r="Z788" s="57"/>
      <c r="AA788" s="113">
        <v>0</v>
      </c>
      <c r="AB788" s="113">
        <v>0</v>
      </c>
      <c r="AC788" s="57">
        <v>0</v>
      </c>
      <c r="AD788" s="113">
        <v>0</v>
      </c>
      <c r="AE788" s="113">
        <v>0</v>
      </c>
      <c r="AF788" s="113">
        <v>0</v>
      </c>
      <c r="AG788" s="113">
        <v>0</v>
      </c>
      <c r="AH788" s="113">
        <v>0</v>
      </c>
      <c r="AI788" s="113">
        <v>0</v>
      </c>
      <c r="AJ788" s="113">
        <v>0</v>
      </c>
      <c r="AK788" s="57" t="s">
        <v>239</v>
      </c>
    </row>
    <row r="789" spans="1:37" s="29" customFormat="1" ht="31.5" x14ac:dyDescent="0.25">
      <c r="A789" s="113"/>
      <c r="B789" s="58" t="s">
        <v>1075</v>
      </c>
      <c r="C789" s="32">
        <v>0</v>
      </c>
      <c r="D789" s="32">
        <v>0</v>
      </c>
      <c r="E789" s="32">
        <v>0</v>
      </c>
      <c r="F789" s="32">
        <v>0</v>
      </c>
      <c r="G789" s="32">
        <v>0</v>
      </c>
      <c r="H789" s="32">
        <v>0.3274572</v>
      </c>
      <c r="I789" s="32">
        <v>0</v>
      </c>
      <c r="J789" s="32">
        <v>0</v>
      </c>
      <c r="K789" s="32">
        <v>0.3274572</v>
      </c>
      <c r="L789" s="32">
        <v>0</v>
      </c>
      <c r="M789" s="32">
        <v>0.3274572</v>
      </c>
      <c r="N789" s="32">
        <v>0</v>
      </c>
      <c r="O789" s="32">
        <v>0</v>
      </c>
      <c r="P789" s="32">
        <v>0.3274572</v>
      </c>
      <c r="Q789" s="32">
        <v>0</v>
      </c>
      <c r="R789" s="32">
        <v>0.3274572</v>
      </c>
      <c r="S789" s="32">
        <v>0</v>
      </c>
      <c r="T789" s="32">
        <v>0</v>
      </c>
      <c r="U789" s="32">
        <v>0.3274572</v>
      </c>
      <c r="V789" s="32">
        <v>0</v>
      </c>
      <c r="W789" s="57"/>
      <c r="X789" s="57"/>
      <c r="Y789" s="57"/>
      <c r="Z789" s="57"/>
      <c r="AA789" s="113">
        <v>0</v>
      </c>
      <c r="AB789" s="113">
        <v>0</v>
      </c>
      <c r="AC789" s="57">
        <v>0</v>
      </c>
      <c r="AD789" s="113">
        <v>0</v>
      </c>
      <c r="AE789" s="113">
        <v>0</v>
      </c>
      <c r="AF789" s="113">
        <v>0</v>
      </c>
      <c r="AG789" s="113">
        <v>0</v>
      </c>
      <c r="AH789" s="113">
        <v>0</v>
      </c>
      <c r="AI789" s="113">
        <v>0</v>
      </c>
      <c r="AJ789" s="113">
        <v>0</v>
      </c>
      <c r="AK789" s="57" t="s">
        <v>239</v>
      </c>
    </row>
    <row r="790" spans="1:37" s="29" customFormat="1" ht="63" x14ac:dyDescent="0.25">
      <c r="A790" s="113"/>
      <c r="B790" s="58" t="s">
        <v>1076</v>
      </c>
      <c r="C790" s="32">
        <v>0</v>
      </c>
      <c r="D790" s="32">
        <v>0</v>
      </c>
      <c r="E790" s="32">
        <v>0</v>
      </c>
      <c r="F790" s="32">
        <v>0</v>
      </c>
      <c r="G790" s="32">
        <v>0</v>
      </c>
      <c r="H790" s="32">
        <v>0</v>
      </c>
      <c r="I790" s="32">
        <v>0</v>
      </c>
      <c r="J790" s="32">
        <v>0</v>
      </c>
      <c r="K790" s="32">
        <v>0</v>
      </c>
      <c r="L790" s="32">
        <v>0</v>
      </c>
      <c r="M790" s="32">
        <v>0</v>
      </c>
      <c r="N790" s="32">
        <v>0</v>
      </c>
      <c r="O790" s="32">
        <v>0</v>
      </c>
      <c r="P790" s="32">
        <v>0</v>
      </c>
      <c r="Q790" s="32">
        <v>0</v>
      </c>
      <c r="R790" s="32">
        <v>0.13919491000000001</v>
      </c>
      <c r="S790" s="32">
        <v>0</v>
      </c>
      <c r="T790" s="32">
        <v>0</v>
      </c>
      <c r="U790" s="32">
        <v>0.13919491000000001</v>
      </c>
      <c r="V790" s="32">
        <v>0</v>
      </c>
      <c r="W790" s="57"/>
      <c r="X790" s="57"/>
      <c r="Y790" s="57"/>
      <c r="Z790" s="57"/>
      <c r="AA790" s="113">
        <v>0</v>
      </c>
      <c r="AB790" s="113">
        <v>0</v>
      </c>
      <c r="AC790" s="57">
        <v>0</v>
      </c>
      <c r="AD790" s="113">
        <v>0</v>
      </c>
      <c r="AE790" s="113">
        <v>0</v>
      </c>
      <c r="AF790" s="113">
        <v>0</v>
      </c>
      <c r="AG790" s="113">
        <v>0</v>
      </c>
      <c r="AH790" s="113">
        <v>0</v>
      </c>
      <c r="AI790" s="113">
        <v>0</v>
      </c>
      <c r="AJ790" s="113">
        <v>0</v>
      </c>
      <c r="AK790" s="57" t="s">
        <v>239</v>
      </c>
    </row>
    <row r="791" spans="1:37" s="29" customFormat="1" ht="31.5" x14ac:dyDescent="0.25">
      <c r="A791" s="113"/>
      <c r="B791" s="58" t="s">
        <v>1077</v>
      </c>
      <c r="C791" s="32">
        <v>0</v>
      </c>
      <c r="D791" s="32">
        <v>0</v>
      </c>
      <c r="E791" s="32">
        <v>0</v>
      </c>
      <c r="F791" s="32">
        <v>0</v>
      </c>
      <c r="G791" s="32">
        <v>0</v>
      </c>
      <c r="H791" s="32">
        <v>2.9484099999999998E-3</v>
      </c>
      <c r="I791" s="32">
        <v>0</v>
      </c>
      <c r="J791" s="32">
        <v>0</v>
      </c>
      <c r="K791" s="32">
        <v>2.9484099999999998E-3</v>
      </c>
      <c r="L791" s="32">
        <v>0</v>
      </c>
      <c r="M791" s="32">
        <v>2.9484099999999998E-3</v>
      </c>
      <c r="N791" s="32">
        <v>0</v>
      </c>
      <c r="O791" s="32">
        <v>0</v>
      </c>
      <c r="P791" s="32">
        <v>2.9484099999999998E-3</v>
      </c>
      <c r="Q791" s="32">
        <v>0</v>
      </c>
      <c r="R791" s="32">
        <v>0.30007709999999999</v>
      </c>
      <c r="S791" s="32">
        <v>0</v>
      </c>
      <c r="T791" s="32">
        <v>0</v>
      </c>
      <c r="U791" s="32">
        <v>0.30007709999999999</v>
      </c>
      <c r="V791" s="32">
        <v>0</v>
      </c>
      <c r="W791" s="57"/>
      <c r="X791" s="57"/>
      <c r="Y791" s="57"/>
      <c r="Z791" s="57"/>
      <c r="AA791" s="113">
        <v>0</v>
      </c>
      <c r="AB791" s="113">
        <v>0</v>
      </c>
      <c r="AC791" s="57">
        <v>0</v>
      </c>
      <c r="AD791" s="113">
        <v>0</v>
      </c>
      <c r="AE791" s="113">
        <v>0</v>
      </c>
      <c r="AF791" s="113">
        <v>0</v>
      </c>
      <c r="AG791" s="113">
        <v>0</v>
      </c>
      <c r="AH791" s="113">
        <v>0</v>
      </c>
      <c r="AI791" s="113">
        <v>0</v>
      </c>
      <c r="AJ791" s="113">
        <v>0</v>
      </c>
      <c r="AK791" s="57" t="s">
        <v>239</v>
      </c>
    </row>
    <row r="792" spans="1:37" s="29" customFormat="1" ht="31.5" x14ac:dyDescent="0.25">
      <c r="A792" s="113"/>
      <c r="B792" s="58" t="s">
        <v>1078</v>
      </c>
      <c r="C792" s="32">
        <v>0</v>
      </c>
      <c r="D792" s="32">
        <v>0</v>
      </c>
      <c r="E792" s="32">
        <v>0</v>
      </c>
      <c r="F792" s="32">
        <v>0</v>
      </c>
      <c r="G792" s="32">
        <v>0</v>
      </c>
      <c r="H792" s="32">
        <v>2.5510799999999998E-3</v>
      </c>
      <c r="I792" s="32">
        <v>0</v>
      </c>
      <c r="J792" s="32">
        <v>0</v>
      </c>
      <c r="K792" s="32">
        <v>2.5510799999999998E-3</v>
      </c>
      <c r="L792" s="32">
        <v>0</v>
      </c>
      <c r="M792" s="32">
        <v>2.5510799999999998E-3</v>
      </c>
      <c r="N792" s="32">
        <v>0</v>
      </c>
      <c r="O792" s="32">
        <v>0</v>
      </c>
      <c r="P792" s="32">
        <v>2.5510799999999998E-3</v>
      </c>
      <c r="Q792" s="32">
        <v>0</v>
      </c>
      <c r="R792" s="32">
        <v>0.13264040999999999</v>
      </c>
      <c r="S792" s="32">
        <v>0</v>
      </c>
      <c r="T792" s="32">
        <v>0</v>
      </c>
      <c r="U792" s="32">
        <v>0.13264040999999999</v>
      </c>
      <c r="V792" s="32">
        <v>0</v>
      </c>
      <c r="W792" s="57"/>
      <c r="X792" s="57"/>
      <c r="Y792" s="57"/>
      <c r="Z792" s="57"/>
      <c r="AA792" s="113">
        <v>0</v>
      </c>
      <c r="AB792" s="113">
        <v>0</v>
      </c>
      <c r="AC792" s="57">
        <v>0</v>
      </c>
      <c r="AD792" s="113">
        <v>0</v>
      </c>
      <c r="AE792" s="113">
        <v>0</v>
      </c>
      <c r="AF792" s="113">
        <v>0</v>
      </c>
      <c r="AG792" s="113">
        <v>0</v>
      </c>
      <c r="AH792" s="113">
        <v>0</v>
      </c>
      <c r="AI792" s="113">
        <v>0</v>
      </c>
      <c r="AJ792" s="113">
        <v>0</v>
      </c>
      <c r="AK792" s="57" t="s">
        <v>239</v>
      </c>
    </row>
    <row r="793" spans="1:37" s="29" customFormat="1" ht="47.25" x14ac:dyDescent="0.25">
      <c r="A793" s="113"/>
      <c r="B793" s="58" t="s">
        <v>1079</v>
      </c>
      <c r="C793" s="32">
        <v>0</v>
      </c>
      <c r="D793" s="32">
        <v>0</v>
      </c>
      <c r="E793" s="32">
        <v>0</v>
      </c>
      <c r="F793" s="32">
        <v>0</v>
      </c>
      <c r="G793" s="32">
        <v>0</v>
      </c>
      <c r="H793" s="32">
        <v>2.1503799999999999E-3</v>
      </c>
      <c r="I793" s="32">
        <v>0</v>
      </c>
      <c r="J793" s="32">
        <v>0</v>
      </c>
      <c r="K793" s="32">
        <v>2.1503799999999999E-3</v>
      </c>
      <c r="L793" s="32">
        <v>0</v>
      </c>
      <c r="M793" s="32">
        <v>2.1503799999999999E-3</v>
      </c>
      <c r="N793" s="32">
        <v>0</v>
      </c>
      <c r="O793" s="32">
        <v>0</v>
      </c>
      <c r="P793" s="32">
        <v>2.1503799999999999E-3</v>
      </c>
      <c r="Q793" s="32">
        <v>0</v>
      </c>
      <c r="R793" s="32">
        <v>0.21885667</v>
      </c>
      <c r="S793" s="32">
        <v>0</v>
      </c>
      <c r="T793" s="32">
        <v>0</v>
      </c>
      <c r="U793" s="32">
        <v>0.21885667</v>
      </c>
      <c r="V793" s="32">
        <v>0</v>
      </c>
      <c r="W793" s="57"/>
      <c r="X793" s="57"/>
      <c r="Y793" s="57"/>
      <c r="Z793" s="57"/>
      <c r="AA793" s="113">
        <v>0</v>
      </c>
      <c r="AB793" s="113">
        <v>0</v>
      </c>
      <c r="AC793" s="57">
        <v>0</v>
      </c>
      <c r="AD793" s="113">
        <v>0</v>
      </c>
      <c r="AE793" s="113">
        <v>0</v>
      </c>
      <c r="AF793" s="113">
        <v>0</v>
      </c>
      <c r="AG793" s="113">
        <v>0</v>
      </c>
      <c r="AH793" s="113">
        <v>0</v>
      </c>
      <c r="AI793" s="113">
        <v>0</v>
      </c>
      <c r="AJ793" s="113">
        <v>0</v>
      </c>
      <c r="AK793" s="57" t="s">
        <v>239</v>
      </c>
    </row>
    <row r="794" spans="1:37" s="29" customFormat="1" ht="31.5" x14ac:dyDescent="0.25">
      <c r="A794" s="113"/>
      <c r="B794" s="58" t="s">
        <v>1080</v>
      </c>
      <c r="C794" s="32">
        <v>0</v>
      </c>
      <c r="D794" s="32">
        <v>0</v>
      </c>
      <c r="E794" s="32">
        <v>0</v>
      </c>
      <c r="F794" s="32">
        <v>0</v>
      </c>
      <c r="G794" s="32">
        <v>0</v>
      </c>
      <c r="H794" s="32">
        <v>0</v>
      </c>
      <c r="I794" s="32">
        <v>0</v>
      </c>
      <c r="J794" s="32">
        <v>0</v>
      </c>
      <c r="K794" s="32">
        <v>0</v>
      </c>
      <c r="L794" s="32">
        <v>0</v>
      </c>
      <c r="M794" s="32">
        <v>0</v>
      </c>
      <c r="N794" s="32">
        <v>0</v>
      </c>
      <c r="O794" s="32">
        <v>0</v>
      </c>
      <c r="P794" s="32">
        <v>0</v>
      </c>
      <c r="Q794" s="32">
        <v>0</v>
      </c>
      <c r="R794" s="32">
        <v>0.58565780000000001</v>
      </c>
      <c r="S794" s="32">
        <v>0</v>
      </c>
      <c r="T794" s="32">
        <v>0</v>
      </c>
      <c r="U794" s="32">
        <v>0.58565780000000001</v>
      </c>
      <c r="V794" s="32">
        <v>0</v>
      </c>
      <c r="W794" s="57"/>
      <c r="X794" s="57"/>
      <c r="Y794" s="57"/>
      <c r="Z794" s="57"/>
      <c r="AA794" s="113">
        <v>0</v>
      </c>
      <c r="AB794" s="113">
        <v>0</v>
      </c>
      <c r="AC794" s="57">
        <v>0</v>
      </c>
      <c r="AD794" s="113">
        <v>0</v>
      </c>
      <c r="AE794" s="113">
        <v>0</v>
      </c>
      <c r="AF794" s="113">
        <v>0</v>
      </c>
      <c r="AG794" s="113">
        <v>0</v>
      </c>
      <c r="AH794" s="113">
        <v>0</v>
      </c>
      <c r="AI794" s="113">
        <v>0</v>
      </c>
      <c r="AJ794" s="113">
        <v>0</v>
      </c>
      <c r="AK794" s="57" t="s">
        <v>239</v>
      </c>
    </row>
    <row r="795" spans="1:37" s="29" customFormat="1" ht="47.25" x14ac:dyDescent="0.25">
      <c r="A795" s="113"/>
      <c r="B795" s="58" t="s">
        <v>1081</v>
      </c>
      <c r="C795" s="32">
        <v>0</v>
      </c>
      <c r="D795" s="32">
        <v>0</v>
      </c>
      <c r="E795" s="32">
        <v>0</v>
      </c>
      <c r="F795" s="32">
        <v>0</v>
      </c>
      <c r="G795" s="32">
        <v>0</v>
      </c>
      <c r="H795" s="32">
        <v>0</v>
      </c>
      <c r="I795" s="32">
        <v>0</v>
      </c>
      <c r="J795" s="32">
        <v>0</v>
      </c>
      <c r="K795" s="32">
        <v>0</v>
      </c>
      <c r="L795" s="32">
        <v>0</v>
      </c>
      <c r="M795" s="32">
        <v>0</v>
      </c>
      <c r="N795" s="32">
        <v>0</v>
      </c>
      <c r="O795" s="32">
        <v>0</v>
      </c>
      <c r="P795" s="32">
        <v>0</v>
      </c>
      <c r="Q795" s="32">
        <v>0</v>
      </c>
      <c r="R795" s="32">
        <v>0.12748190000000001</v>
      </c>
      <c r="S795" s="32">
        <v>0</v>
      </c>
      <c r="T795" s="32">
        <v>0</v>
      </c>
      <c r="U795" s="32">
        <v>0.12748190000000001</v>
      </c>
      <c r="V795" s="32">
        <v>0</v>
      </c>
      <c r="W795" s="57"/>
      <c r="X795" s="57"/>
      <c r="Y795" s="57"/>
      <c r="Z795" s="57"/>
      <c r="AA795" s="113">
        <v>0</v>
      </c>
      <c r="AB795" s="113">
        <v>0</v>
      </c>
      <c r="AC795" s="57">
        <v>0</v>
      </c>
      <c r="AD795" s="113">
        <v>0</v>
      </c>
      <c r="AE795" s="113">
        <v>0</v>
      </c>
      <c r="AF795" s="113">
        <v>0</v>
      </c>
      <c r="AG795" s="113">
        <v>0</v>
      </c>
      <c r="AH795" s="113">
        <v>0</v>
      </c>
      <c r="AI795" s="113">
        <v>0</v>
      </c>
      <c r="AJ795" s="113">
        <v>0</v>
      </c>
      <c r="AK795" s="57" t="s">
        <v>239</v>
      </c>
    </row>
    <row r="796" spans="1:37" s="29" customFormat="1" ht="31.5" x14ac:dyDescent="0.25">
      <c r="A796" s="113"/>
      <c r="B796" s="58" t="s">
        <v>1082</v>
      </c>
      <c r="C796" s="32">
        <v>0</v>
      </c>
      <c r="D796" s="32">
        <v>0</v>
      </c>
      <c r="E796" s="32">
        <v>0</v>
      </c>
      <c r="F796" s="32">
        <v>0</v>
      </c>
      <c r="G796" s="32">
        <v>0</v>
      </c>
      <c r="H796" s="32">
        <v>0</v>
      </c>
      <c r="I796" s="32">
        <v>0</v>
      </c>
      <c r="J796" s="32">
        <v>0</v>
      </c>
      <c r="K796" s="32">
        <v>0</v>
      </c>
      <c r="L796" s="32">
        <v>0</v>
      </c>
      <c r="M796" s="32">
        <v>0</v>
      </c>
      <c r="N796" s="32">
        <v>0</v>
      </c>
      <c r="O796" s="32">
        <v>0</v>
      </c>
      <c r="P796" s="32">
        <v>0</v>
      </c>
      <c r="Q796" s="32">
        <v>0</v>
      </c>
      <c r="R796" s="32">
        <v>0.12748190000000001</v>
      </c>
      <c r="S796" s="32">
        <v>0</v>
      </c>
      <c r="T796" s="32">
        <v>0</v>
      </c>
      <c r="U796" s="32">
        <v>0.12748190000000001</v>
      </c>
      <c r="V796" s="32">
        <v>0</v>
      </c>
      <c r="W796" s="57"/>
      <c r="X796" s="57"/>
      <c r="Y796" s="57"/>
      <c r="Z796" s="57"/>
      <c r="AA796" s="113">
        <v>0</v>
      </c>
      <c r="AB796" s="113">
        <v>0</v>
      </c>
      <c r="AC796" s="57">
        <v>0</v>
      </c>
      <c r="AD796" s="113">
        <v>0</v>
      </c>
      <c r="AE796" s="113">
        <v>0</v>
      </c>
      <c r="AF796" s="113">
        <v>0</v>
      </c>
      <c r="AG796" s="113">
        <v>0</v>
      </c>
      <c r="AH796" s="113">
        <v>0</v>
      </c>
      <c r="AI796" s="113">
        <v>0</v>
      </c>
      <c r="AJ796" s="113">
        <v>0</v>
      </c>
      <c r="AK796" s="57" t="s">
        <v>239</v>
      </c>
    </row>
    <row r="797" spans="1:37" s="29" customFormat="1" ht="31.5" x14ac:dyDescent="0.25">
      <c r="A797" s="113"/>
      <c r="B797" s="58" t="s">
        <v>1083</v>
      </c>
      <c r="C797" s="32">
        <v>0</v>
      </c>
      <c r="D797" s="32">
        <v>0</v>
      </c>
      <c r="E797" s="32">
        <v>0</v>
      </c>
      <c r="F797" s="32">
        <v>0</v>
      </c>
      <c r="G797" s="32">
        <v>0</v>
      </c>
      <c r="H797" s="32">
        <v>0</v>
      </c>
      <c r="I797" s="32">
        <v>0</v>
      </c>
      <c r="J797" s="32">
        <v>0</v>
      </c>
      <c r="K797" s="32">
        <v>0</v>
      </c>
      <c r="L797" s="32">
        <v>0</v>
      </c>
      <c r="M797" s="32">
        <v>0</v>
      </c>
      <c r="N797" s="32">
        <v>0</v>
      </c>
      <c r="O797" s="32">
        <v>0</v>
      </c>
      <c r="P797" s="32">
        <v>0</v>
      </c>
      <c r="Q797" s="32">
        <v>0</v>
      </c>
      <c r="R797" s="32">
        <v>0.32911839999999998</v>
      </c>
      <c r="S797" s="32">
        <v>0</v>
      </c>
      <c r="T797" s="32">
        <v>0</v>
      </c>
      <c r="U797" s="32">
        <v>0.32911839999999998</v>
      </c>
      <c r="V797" s="32">
        <v>0</v>
      </c>
      <c r="W797" s="57"/>
      <c r="X797" s="57"/>
      <c r="Y797" s="57"/>
      <c r="Z797" s="57"/>
      <c r="AA797" s="113">
        <v>0</v>
      </c>
      <c r="AB797" s="113">
        <v>0</v>
      </c>
      <c r="AC797" s="57">
        <v>0</v>
      </c>
      <c r="AD797" s="113">
        <v>0</v>
      </c>
      <c r="AE797" s="113">
        <v>0</v>
      </c>
      <c r="AF797" s="113">
        <v>0</v>
      </c>
      <c r="AG797" s="113">
        <v>0</v>
      </c>
      <c r="AH797" s="113">
        <v>0</v>
      </c>
      <c r="AI797" s="113">
        <v>0</v>
      </c>
      <c r="AJ797" s="113">
        <v>0</v>
      </c>
      <c r="AK797" s="57" t="s">
        <v>239</v>
      </c>
    </row>
    <row r="798" spans="1:37" s="29" customFormat="1" ht="31.5" x14ac:dyDescent="0.25">
      <c r="A798" s="113"/>
      <c r="B798" s="58" t="s">
        <v>1084</v>
      </c>
      <c r="C798" s="32">
        <v>0</v>
      </c>
      <c r="D798" s="32">
        <v>0</v>
      </c>
      <c r="E798" s="32">
        <v>0</v>
      </c>
      <c r="F798" s="32">
        <v>0</v>
      </c>
      <c r="G798" s="32">
        <v>0</v>
      </c>
      <c r="H798" s="32">
        <v>9.7791500000000003E-3</v>
      </c>
      <c r="I798" s="32">
        <v>0</v>
      </c>
      <c r="J798" s="32">
        <v>0</v>
      </c>
      <c r="K798" s="32">
        <v>9.7791500000000003E-3</v>
      </c>
      <c r="L798" s="32">
        <v>0</v>
      </c>
      <c r="M798" s="32">
        <v>9.7791500000000003E-3</v>
      </c>
      <c r="N798" s="32">
        <v>0</v>
      </c>
      <c r="O798" s="32">
        <v>0</v>
      </c>
      <c r="P798" s="32">
        <v>9.7791500000000003E-3</v>
      </c>
      <c r="Q798" s="32">
        <v>0</v>
      </c>
      <c r="R798" s="32">
        <v>0.33895047</v>
      </c>
      <c r="S798" s="32">
        <v>0</v>
      </c>
      <c r="T798" s="32">
        <v>0</v>
      </c>
      <c r="U798" s="32">
        <v>0.33895047</v>
      </c>
      <c r="V798" s="32">
        <v>0</v>
      </c>
      <c r="W798" s="57"/>
      <c r="X798" s="57"/>
      <c r="Y798" s="57"/>
      <c r="Z798" s="57"/>
      <c r="AA798" s="113">
        <v>0</v>
      </c>
      <c r="AB798" s="113">
        <v>0</v>
      </c>
      <c r="AC798" s="57">
        <v>0</v>
      </c>
      <c r="AD798" s="113">
        <v>0</v>
      </c>
      <c r="AE798" s="113">
        <v>0</v>
      </c>
      <c r="AF798" s="113">
        <v>0</v>
      </c>
      <c r="AG798" s="113">
        <v>0</v>
      </c>
      <c r="AH798" s="113">
        <v>0</v>
      </c>
      <c r="AI798" s="113">
        <v>0</v>
      </c>
      <c r="AJ798" s="113">
        <v>0</v>
      </c>
      <c r="AK798" s="57" t="s">
        <v>239</v>
      </c>
    </row>
    <row r="799" spans="1:37" s="29" customFormat="1" ht="47.25" x14ac:dyDescent="0.25">
      <c r="A799" s="113"/>
      <c r="B799" s="58" t="s">
        <v>1085</v>
      </c>
      <c r="C799" s="32">
        <v>0</v>
      </c>
      <c r="D799" s="32">
        <v>0</v>
      </c>
      <c r="E799" s="32">
        <v>0</v>
      </c>
      <c r="F799" s="32">
        <v>0</v>
      </c>
      <c r="G799" s="32">
        <v>0</v>
      </c>
      <c r="H799" s="32">
        <v>1.0672881400000001</v>
      </c>
      <c r="I799" s="32">
        <v>0</v>
      </c>
      <c r="J799" s="32">
        <v>0</v>
      </c>
      <c r="K799" s="32">
        <v>1.0672881400000001</v>
      </c>
      <c r="L799" s="32">
        <v>0</v>
      </c>
      <c r="M799" s="32">
        <v>1.0672881400000001</v>
      </c>
      <c r="N799" s="32">
        <v>0</v>
      </c>
      <c r="O799" s="32">
        <v>0</v>
      </c>
      <c r="P799" s="32">
        <v>1.0672881400000001</v>
      </c>
      <c r="Q799" s="32">
        <v>0</v>
      </c>
      <c r="R799" s="32">
        <v>1.0672881400000001</v>
      </c>
      <c r="S799" s="32">
        <v>0</v>
      </c>
      <c r="T799" s="32">
        <v>0</v>
      </c>
      <c r="U799" s="32">
        <v>1.0672881400000001</v>
      </c>
      <c r="V799" s="32">
        <v>0</v>
      </c>
      <c r="W799" s="57"/>
      <c r="X799" s="57"/>
      <c r="Y799" s="57"/>
      <c r="Z799" s="57"/>
      <c r="AA799" s="113">
        <v>0</v>
      </c>
      <c r="AB799" s="113">
        <v>0</v>
      </c>
      <c r="AC799" s="57">
        <v>0</v>
      </c>
      <c r="AD799" s="113">
        <v>0</v>
      </c>
      <c r="AE799" s="113">
        <v>0</v>
      </c>
      <c r="AF799" s="113">
        <v>0</v>
      </c>
      <c r="AG799" s="113">
        <v>0</v>
      </c>
      <c r="AH799" s="113">
        <v>0</v>
      </c>
      <c r="AI799" s="113">
        <v>0</v>
      </c>
      <c r="AJ799" s="113">
        <v>0</v>
      </c>
      <c r="AK799" s="57" t="s">
        <v>239</v>
      </c>
    </row>
    <row r="800" spans="1:37" s="29" customFormat="1" x14ac:dyDescent="0.25">
      <c r="A800" s="113"/>
      <c r="B800" s="58" t="s">
        <v>1086</v>
      </c>
      <c r="C800" s="32">
        <v>0</v>
      </c>
      <c r="D800" s="32">
        <v>0</v>
      </c>
      <c r="E800" s="32">
        <v>0</v>
      </c>
      <c r="F800" s="32">
        <v>0</v>
      </c>
      <c r="G800" s="32">
        <v>0</v>
      </c>
      <c r="H800" s="32">
        <v>0.17519871000000001</v>
      </c>
      <c r="I800" s="32">
        <v>0</v>
      </c>
      <c r="J800" s="32">
        <v>0</v>
      </c>
      <c r="K800" s="32">
        <v>0.17519871000000001</v>
      </c>
      <c r="L800" s="32">
        <v>0</v>
      </c>
      <c r="M800" s="32">
        <v>0.17519871000000001</v>
      </c>
      <c r="N800" s="32">
        <v>0</v>
      </c>
      <c r="O800" s="32">
        <v>0</v>
      </c>
      <c r="P800" s="32">
        <v>0.17519871000000001</v>
      </c>
      <c r="Q800" s="32">
        <v>0</v>
      </c>
      <c r="R800" s="32">
        <v>1.58210468</v>
      </c>
      <c r="S800" s="32">
        <v>0</v>
      </c>
      <c r="T800" s="32">
        <v>0</v>
      </c>
      <c r="U800" s="32">
        <v>1.58210468</v>
      </c>
      <c r="V800" s="32">
        <v>0</v>
      </c>
      <c r="W800" s="57"/>
      <c r="X800" s="57"/>
      <c r="Y800" s="57"/>
      <c r="Z800" s="57"/>
      <c r="AA800" s="113">
        <v>0</v>
      </c>
      <c r="AB800" s="113">
        <v>0</v>
      </c>
      <c r="AC800" s="57">
        <v>0</v>
      </c>
      <c r="AD800" s="113">
        <v>0</v>
      </c>
      <c r="AE800" s="113">
        <v>0</v>
      </c>
      <c r="AF800" s="113">
        <v>0</v>
      </c>
      <c r="AG800" s="113">
        <v>0</v>
      </c>
      <c r="AH800" s="113">
        <v>0</v>
      </c>
      <c r="AI800" s="113">
        <v>0</v>
      </c>
      <c r="AJ800" s="113">
        <v>0</v>
      </c>
      <c r="AK800" s="57" t="s">
        <v>239</v>
      </c>
    </row>
    <row r="801" spans="1:37" s="29" customFormat="1" x14ac:dyDescent="0.25">
      <c r="A801" s="113"/>
      <c r="B801" s="58" t="s">
        <v>1087</v>
      </c>
      <c r="C801" s="32">
        <v>0</v>
      </c>
      <c r="D801" s="32">
        <v>0</v>
      </c>
      <c r="E801" s="32">
        <v>0</v>
      </c>
      <c r="F801" s="32">
        <v>0</v>
      </c>
      <c r="G801" s="32">
        <v>0</v>
      </c>
      <c r="H801" s="32">
        <v>0</v>
      </c>
      <c r="I801" s="32">
        <v>0</v>
      </c>
      <c r="J801" s="32">
        <v>0</v>
      </c>
      <c r="K801" s="32">
        <v>0</v>
      </c>
      <c r="L801" s="32">
        <v>0</v>
      </c>
      <c r="M801" s="32">
        <v>0</v>
      </c>
      <c r="N801" s="32">
        <v>0</v>
      </c>
      <c r="O801" s="32">
        <v>0</v>
      </c>
      <c r="P801" s="32">
        <v>0</v>
      </c>
      <c r="Q801" s="32">
        <v>0</v>
      </c>
      <c r="R801" s="32">
        <v>1.2667200000000001</v>
      </c>
      <c r="S801" s="32">
        <v>0</v>
      </c>
      <c r="T801" s="32">
        <v>0</v>
      </c>
      <c r="U801" s="32">
        <v>1.2667200000000001</v>
      </c>
      <c r="V801" s="32">
        <v>0</v>
      </c>
      <c r="W801" s="57"/>
      <c r="X801" s="57"/>
      <c r="Y801" s="57"/>
      <c r="Z801" s="57"/>
      <c r="AA801" s="113">
        <v>0</v>
      </c>
      <c r="AB801" s="113">
        <v>0</v>
      </c>
      <c r="AC801" s="57">
        <v>0</v>
      </c>
      <c r="AD801" s="113">
        <v>0</v>
      </c>
      <c r="AE801" s="113">
        <v>0</v>
      </c>
      <c r="AF801" s="113">
        <v>0</v>
      </c>
      <c r="AG801" s="113">
        <v>0</v>
      </c>
      <c r="AH801" s="113">
        <v>0</v>
      </c>
      <c r="AI801" s="113">
        <v>0</v>
      </c>
      <c r="AJ801" s="113">
        <v>0</v>
      </c>
      <c r="AK801" s="57" t="s">
        <v>240</v>
      </c>
    </row>
    <row r="802" spans="1:37" s="29" customFormat="1" ht="31.5" x14ac:dyDescent="0.25">
      <c r="A802" s="113"/>
      <c r="B802" s="58" t="s">
        <v>1088</v>
      </c>
      <c r="C802" s="32">
        <v>0</v>
      </c>
      <c r="D802" s="32">
        <v>0</v>
      </c>
      <c r="E802" s="32">
        <v>0</v>
      </c>
      <c r="F802" s="32">
        <v>0</v>
      </c>
      <c r="G802" s="32">
        <v>0</v>
      </c>
      <c r="H802" s="32">
        <v>0</v>
      </c>
      <c r="I802" s="32">
        <v>0</v>
      </c>
      <c r="J802" s="32">
        <v>0</v>
      </c>
      <c r="K802" s="32">
        <v>0</v>
      </c>
      <c r="L802" s="32">
        <v>0</v>
      </c>
      <c r="M802" s="32">
        <v>0</v>
      </c>
      <c r="N802" s="32">
        <v>0</v>
      </c>
      <c r="O802" s="32">
        <v>0</v>
      </c>
      <c r="P802" s="32">
        <v>0</v>
      </c>
      <c r="Q802" s="32">
        <v>0</v>
      </c>
      <c r="R802" s="32">
        <v>0.33809465</v>
      </c>
      <c r="S802" s="32">
        <v>0</v>
      </c>
      <c r="T802" s="32">
        <v>0</v>
      </c>
      <c r="U802" s="32">
        <v>0.33809465</v>
      </c>
      <c r="V802" s="32">
        <v>0</v>
      </c>
      <c r="W802" s="57"/>
      <c r="X802" s="57"/>
      <c r="Y802" s="57"/>
      <c r="Z802" s="57"/>
      <c r="AA802" s="113">
        <v>0</v>
      </c>
      <c r="AB802" s="113">
        <v>0</v>
      </c>
      <c r="AC802" s="57">
        <v>0</v>
      </c>
      <c r="AD802" s="113">
        <v>0</v>
      </c>
      <c r="AE802" s="113">
        <v>0</v>
      </c>
      <c r="AF802" s="113">
        <v>0</v>
      </c>
      <c r="AG802" s="113">
        <v>0</v>
      </c>
      <c r="AH802" s="113">
        <v>0</v>
      </c>
      <c r="AI802" s="113">
        <v>0</v>
      </c>
      <c r="AJ802" s="113">
        <v>0</v>
      </c>
      <c r="AK802" s="57" t="s">
        <v>240</v>
      </c>
    </row>
    <row r="803" spans="1:37" s="29" customFormat="1" x14ac:dyDescent="0.25">
      <c r="A803" s="113"/>
      <c r="B803" s="58" t="s">
        <v>1089</v>
      </c>
      <c r="C803" s="32">
        <v>0</v>
      </c>
      <c r="D803" s="32">
        <v>0</v>
      </c>
      <c r="E803" s="32">
        <v>0</v>
      </c>
      <c r="F803" s="32">
        <v>0</v>
      </c>
      <c r="G803" s="32">
        <v>0</v>
      </c>
      <c r="H803" s="32">
        <v>0</v>
      </c>
      <c r="I803" s="32">
        <v>0</v>
      </c>
      <c r="J803" s="32">
        <v>0</v>
      </c>
      <c r="K803" s="32">
        <v>0</v>
      </c>
      <c r="L803" s="32">
        <v>0</v>
      </c>
      <c r="M803" s="32">
        <v>0</v>
      </c>
      <c r="N803" s="32">
        <v>0</v>
      </c>
      <c r="O803" s="32">
        <v>0</v>
      </c>
      <c r="P803" s="32">
        <v>0</v>
      </c>
      <c r="Q803" s="32">
        <v>0</v>
      </c>
      <c r="R803" s="32">
        <v>0.14274171999999999</v>
      </c>
      <c r="S803" s="32">
        <v>0</v>
      </c>
      <c r="T803" s="32">
        <v>0</v>
      </c>
      <c r="U803" s="32">
        <v>0.14274171999999999</v>
      </c>
      <c r="V803" s="32">
        <v>0</v>
      </c>
      <c r="W803" s="57"/>
      <c r="X803" s="57"/>
      <c r="Y803" s="57"/>
      <c r="Z803" s="57"/>
      <c r="AA803" s="113">
        <v>0</v>
      </c>
      <c r="AB803" s="113">
        <v>0</v>
      </c>
      <c r="AC803" s="57">
        <v>0</v>
      </c>
      <c r="AD803" s="113">
        <v>0</v>
      </c>
      <c r="AE803" s="113">
        <v>0</v>
      </c>
      <c r="AF803" s="113">
        <v>0</v>
      </c>
      <c r="AG803" s="113">
        <v>0</v>
      </c>
      <c r="AH803" s="113">
        <v>0</v>
      </c>
      <c r="AI803" s="113">
        <v>0</v>
      </c>
      <c r="AJ803" s="113">
        <v>0</v>
      </c>
      <c r="AK803" s="57" t="s">
        <v>240</v>
      </c>
    </row>
    <row r="804" spans="1:37" s="29" customFormat="1" x14ac:dyDescent="0.25">
      <c r="A804" s="113"/>
      <c r="B804" s="58" t="s">
        <v>1090</v>
      </c>
      <c r="C804" s="32">
        <v>0</v>
      </c>
      <c r="D804" s="32">
        <v>0</v>
      </c>
      <c r="E804" s="32">
        <v>0</v>
      </c>
      <c r="F804" s="32">
        <v>0</v>
      </c>
      <c r="G804" s="32">
        <v>0</v>
      </c>
      <c r="H804" s="32">
        <v>0.13500000000000001</v>
      </c>
      <c r="I804" s="32">
        <v>0</v>
      </c>
      <c r="J804" s="32">
        <v>0</v>
      </c>
      <c r="K804" s="32">
        <v>0.13500000000000001</v>
      </c>
      <c r="L804" s="32">
        <v>0</v>
      </c>
      <c r="M804" s="32">
        <v>0.13500000000000001</v>
      </c>
      <c r="N804" s="32">
        <v>0</v>
      </c>
      <c r="O804" s="32">
        <v>0</v>
      </c>
      <c r="P804" s="32">
        <v>0.13500000000000001</v>
      </c>
      <c r="Q804" s="32">
        <v>0</v>
      </c>
      <c r="R804" s="32">
        <v>0.13355234999999999</v>
      </c>
      <c r="S804" s="32">
        <v>0</v>
      </c>
      <c r="T804" s="32">
        <v>0</v>
      </c>
      <c r="U804" s="32">
        <v>0.13355234999999999</v>
      </c>
      <c r="V804" s="32">
        <v>0</v>
      </c>
      <c r="W804" s="57"/>
      <c r="X804" s="57"/>
      <c r="Y804" s="57"/>
      <c r="Z804" s="57"/>
      <c r="AA804" s="113">
        <v>0</v>
      </c>
      <c r="AB804" s="113">
        <v>0</v>
      </c>
      <c r="AC804" s="57">
        <v>0</v>
      </c>
      <c r="AD804" s="113">
        <v>0</v>
      </c>
      <c r="AE804" s="113">
        <v>0</v>
      </c>
      <c r="AF804" s="113">
        <v>0</v>
      </c>
      <c r="AG804" s="113">
        <v>0</v>
      </c>
      <c r="AH804" s="113">
        <v>0</v>
      </c>
      <c r="AI804" s="113">
        <v>0</v>
      </c>
      <c r="AJ804" s="113">
        <v>0</v>
      </c>
      <c r="AK804" s="57" t="s">
        <v>240</v>
      </c>
    </row>
    <row r="805" spans="1:37" s="29" customFormat="1" x14ac:dyDescent="0.25">
      <c r="A805" s="113"/>
      <c r="B805" s="58" t="s">
        <v>65</v>
      </c>
      <c r="C805" s="32">
        <v>0</v>
      </c>
      <c r="D805" s="32">
        <v>0</v>
      </c>
      <c r="E805" s="32">
        <v>0</v>
      </c>
      <c r="F805" s="32">
        <v>0</v>
      </c>
      <c r="G805" s="32">
        <v>0</v>
      </c>
      <c r="H805" s="32">
        <v>6.2371809999999988</v>
      </c>
      <c r="I805" s="32">
        <v>0</v>
      </c>
      <c r="J805" s="32">
        <v>0</v>
      </c>
      <c r="K805" s="32">
        <v>6.2371809999999988</v>
      </c>
      <c r="L805" s="32">
        <v>0</v>
      </c>
      <c r="M805" s="32">
        <v>6.2371809999999988</v>
      </c>
      <c r="N805" s="32">
        <v>0</v>
      </c>
      <c r="O805" s="32">
        <v>0</v>
      </c>
      <c r="P805" s="32">
        <v>6.2371809999999988</v>
      </c>
      <c r="Q805" s="32">
        <v>0</v>
      </c>
      <c r="R805" s="32">
        <v>1.0928784300000001</v>
      </c>
      <c r="S805" s="32">
        <v>0</v>
      </c>
      <c r="T805" s="32">
        <v>0</v>
      </c>
      <c r="U805" s="32">
        <v>1.0928784300000001</v>
      </c>
      <c r="V805" s="32">
        <v>0</v>
      </c>
      <c r="W805" s="57"/>
      <c r="X805" s="57"/>
      <c r="Y805" s="57"/>
      <c r="Z805" s="57"/>
      <c r="AA805" s="113">
        <v>0</v>
      </c>
      <c r="AB805" s="113">
        <v>0</v>
      </c>
      <c r="AC805" s="57">
        <v>0</v>
      </c>
      <c r="AD805" s="113">
        <v>0</v>
      </c>
      <c r="AE805" s="113">
        <v>0</v>
      </c>
      <c r="AF805" s="113">
        <v>0</v>
      </c>
      <c r="AG805" s="113">
        <v>0</v>
      </c>
      <c r="AH805" s="113">
        <v>0</v>
      </c>
      <c r="AI805" s="113">
        <v>0</v>
      </c>
      <c r="AJ805" s="113">
        <v>0</v>
      </c>
      <c r="AK805" s="57" t="s">
        <v>240</v>
      </c>
    </row>
    <row r="806" spans="1:37" s="29" customFormat="1" x14ac:dyDescent="0.25">
      <c r="A806" s="113"/>
      <c r="B806" s="58" t="s">
        <v>1091</v>
      </c>
      <c r="C806" s="32">
        <v>0</v>
      </c>
      <c r="D806" s="32">
        <v>0</v>
      </c>
      <c r="E806" s="32">
        <v>0</v>
      </c>
      <c r="F806" s="32">
        <v>0</v>
      </c>
      <c r="G806" s="32">
        <v>0</v>
      </c>
      <c r="H806" s="32">
        <v>0</v>
      </c>
      <c r="I806" s="32">
        <v>0</v>
      </c>
      <c r="J806" s="32">
        <v>0</v>
      </c>
      <c r="K806" s="32">
        <v>0</v>
      </c>
      <c r="L806" s="32">
        <v>0</v>
      </c>
      <c r="M806" s="32">
        <v>0</v>
      </c>
      <c r="N806" s="32">
        <v>0</v>
      </c>
      <c r="O806" s="32">
        <v>0</v>
      </c>
      <c r="P806" s="32">
        <v>0</v>
      </c>
      <c r="Q806" s="32">
        <v>0</v>
      </c>
      <c r="R806" s="32">
        <v>0</v>
      </c>
      <c r="S806" s="32">
        <v>0</v>
      </c>
      <c r="T806" s="32">
        <v>0</v>
      </c>
      <c r="U806" s="32">
        <v>0</v>
      </c>
      <c r="V806" s="32">
        <v>0</v>
      </c>
      <c r="W806" s="57"/>
      <c r="X806" s="57"/>
      <c r="Y806" s="57"/>
      <c r="Z806" s="57"/>
      <c r="AA806" s="113">
        <v>0</v>
      </c>
      <c r="AB806" s="113">
        <v>0</v>
      </c>
      <c r="AC806" s="57">
        <v>0</v>
      </c>
      <c r="AD806" s="113">
        <v>0</v>
      </c>
      <c r="AE806" s="113">
        <v>0</v>
      </c>
      <c r="AF806" s="113">
        <v>0</v>
      </c>
      <c r="AG806" s="113">
        <v>0</v>
      </c>
      <c r="AH806" s="113">
        <v>0</v>
      </c>
      <c r="AI806" s="113">
        <v>0</v>
      </c>
      <c r="AJ806" s="113">
        <v>0</v>
      </c>
      <c r="AK806" s="57" t="s">
        <v>241</v>
      </c>
    </row>
    <row r="807" spans="1:37" s="29" customFormat="1" ht="31.5" x14ac:dyDescent="0.25">
      <c r="A807" s="113"/>
      <c r="B807" s="58" t="s">
        <v>1092</v>
      </c>
      <c r="C807" s="32">
        <v>0</v>
      </c>
      <c r="D807" s="32">
        <v>0</v>
      </c>
      <c r="E807" s="32">
        <v>0</v>
      </c>
      <c r="F807" s="32">
        <v>0</v>
      </c>
      <c r="G807" s="32">
        <v>0</v>
      </c>
      <c r="H807" s="32">
        <v>0</v>
      </c>
      <c r="I807" s="32">
        <v>0</v>
      </c>
      <c r="J807" s="32">
        <v>0</v>
      </c>
      <c r="K807" s="32">
        <v>0</v>
      </c>
      <c r="L807" s="32">
        <v>0</v>
      </c>
      <c r="M807" s="32">
        <v>0</v>
      </c>
      <c r="N807" s="32">
        <v>0</v>
      </c>
      <c r="O807" s="32">
        <v>0</v>
      </c>
      <c r="P807" s="32">
        <v>0</v>
      </c>
      <c r="Q807" s="32">
        <v>0</v>
      </c>
      <c r="R807" s="32">
        <v>0</v>
      </c>
      <c r="S807" s="32">
        <v>0</v>
      </c>
      <c r="T807" s="32">
        <v>0</v>
      </c>
      <c r="U807" s="32">
        <v>0</v>
      </c>
      <c r="V807" s="32">
        <v>0</v>
      </c>
      <c r="W807" s="57"/>
      <c r="X807" s="57"/>
      <c r="Y807" s="57"/>
      <c r="Z807" s="57"/>
      <c r="AA807" s="113">
        <v>0</v>
      </c>
      <c r="AB807" s="113">
        <v>0</v>
      </c>
      <c r="AC807" s="57">
        <v>0</v>
      </c>
      <c r="AD807" s="113">
        <v>0</v>
      </c>
      <c r="AE807" s="113">
        <v>0</v>
      </c>
      <c r="AF807" s="113">
        <v>0</v>
      </c>
      <c r="AG807" s="113">
        <v>0</v>
      </c>
      <c r="AH807" s="113">
        <v>0</v>
      </c>
      <c r="AI807" s="113">
        <v>0</v>
      </c>
      <c r="AJ807" s="113">
        <v>0</v>
      </c>
      <c r="AK807" s="57" t="s">
        <v>241</v>
      </c>
    </row>
    <row r="808" spans="1:37" s="29" customFormat="1" x14ac:dyDescent="0.25">
      <c r="A808" s="113"/>
      <c r="B808" s="58" t="s">
        <v>1093</v>
      </c>
      <c r="C808" s="32">
        <v>0</v>
      </c>
      <c r="D808" s="32">
        <v>0</v>
      </c>
      <c r="E808" s="32">
        <v>0</v>
      </c>
      <c r="F808" s="32">
        <v>0</v>
      </c>
      <c r="G808" s="32">
        <v>0</v>
      </c>
      <c r="H808" s="32">
        <v>0</v>
      </c>
      <c r="I808" s="32">
        <v>0</v>
      </c>
      <c r="J808" s="32">
        <v>0</v>
      </c>
      <c r="K808" s="32">
        <v>0</v>
      </c>
      <c r="L808" s="32">
        <v>0</v>
      </c>
      <c r="M808" s="32">
        <v>0</v>
      </c>
      <c r="N808" s="32">
        <v>0</v>
      </c>
      <c r="O808" s="32">
        <v>0</v>
      </c>
      <c r="P808" s="32">
        <v>0</v>
      </c>
      <c r="Q808" s="32">
        <v>0</v>
      </c>
      <c r="R808" s="32">
        <v>0</v>
      </c>
      <c r="S808" s="32">
        <v>0</v>
      </c>
      <c r="T808" s="32">
        <v>0</v>
      </c>
      <c r="U808" s="32">
        <v>0</v>
      </c>
      <c r="V808" s="32">
        <v>0</v>
      </c>
      <c r="W808" s="57"/>
      <c r="X808" s="57"/>
      <c r="Y808" s="57"/>
      <c r="Z808" s="57"/>
      <c r="AA808" s="113">
        <v>0</v>
      </c>
      <c r="AB808" s="113">
        <v>0</v>
      </c>
      <c r="AC808" s="57">
        <v>0</v>
      </c>
      <c r="AD808" s="113">
        <v>0</v>
      </c>
      <c r="AE808" s="113">
        <v>0</v>
      </c>
      <c r="AF808" s="113">
        <v>0</v>
      </c>
      <c r="AG808" s="113">
        <v>0</v>
      </c>
      <c r="AH808" s="113">
        <v>0</v>
      </c>
      <c r="AI808" s="113">
        <v>0</v>
      </c>
      <c r="AJ808" s="113">
        <v>0</v>
      </c>
      <c r="AK808" s="57" t="s">
        <v>241</v>
      </c>
    </row>
    <row r="809" spans="1:37" s="29" customFormat="1" x14ac:dyDescent="0.25">
      <c r="A809" s="113"/>
      <c r="B809" s="58" t="s">
        <v>1094</v>
      </c>
      <c r="C809" s="32">
        <v>0</v>
      </c>
      <c r="D809" s="32">
        <v>0</v>
      </c>
      <c r="E809" s="32">
        <v>0</v>
      </c>
      <c r="F809" s="32">
        <v>0</v>
      </c>
      <c r="G809" s="32">
        <v>0</v>
      </c>
      <c r="H809" s="32">
        <v>0</v>
      </c>
      <c r="I809" s="32">
        <v>0</v>
      </c>
      <c r="J809" s="32">
        <v>0</v>
      </c>
      <c r="K809" s="32">
        <v>0</v>
      </c>
      <c r="L809" s="32">
        <v>0</v>
      </c>
      <c r="M809" s="32">
        <v>0</v>
      </c>
      <c r="N809" s="32">
        <v>0</v>
      </c>
      <c r="O809" s="32">
        <v>0</v>
      </c>
      <c r="P809" s="32">
        <v>0</v>
      </c>
      <c r="Q809" s="32">
        <v>0</v>
      </c>
      <c r="R809" s="32">
        <v>0</v>
      </c>
      <c r="S809" s="32">
        <v>0</v>
      </c>
      <c r="T809" s="32">
        <v>0</v>
      </c>
      <c r="U809" s="32">
        <v>0</v>
      </c>
      <c r="V809" s="32">
        <v>0</v>
      </c>
      <c r="W809" s="57"/>
      <c r="X809" s="57"/>
      <c r="Y809" s="57"/>
      <c r="Z809" s="57"/>
      <c r="AA809" s="113">
        <v>0</v>
      </c>
      <c r="AB809" s="113">
        <v>0</v>
      </c>
      <c r="AC809" s="57">
        <v>0</v>
      </c>
      <c r="AD809" s="113">
        <v>0</v>
      </c>
      <c r="AE809" s="113">
        <v>0</v>
      </c>
      <c r="AF809" s="113">
        <v>0</v>
      </c>
      <c r="AG809" s="113">
        <v>0</v>
      </c>
      <c r="AH809" s="113">
        <v>0</v>
      </c>
      <c r="AI809" s="113">
        <v>0</v>
      </c>
      <c r="AJ809" s="113">
        <v>0</v>
      </c>
      <c r="AK809" s="57" t="s">
        <v>241</v>
      </c>
    </row>
    <row r="810" spans="1:37" s="29" customFormat="1" x14ac:dyDescent="0.25">
      <c r="A810" s="113"/>
      <c r="B810" s="58" t="s">
        <v>1095</v>
      </c>
      <c r="C810" s="32">
        <v>0</v>
      </c>
      <c r="D810" s="32">
        <v>0</v>
      </c>
      <c r="E810" s="32">
        <v>0</v>
      </c>
      <c r="F810" s="32">
        <v>0</v>
      </c>
      <c r="G810" s="32">
        <v>0</v>
      </c>
      <c r="H810" s="32">
        <v>0</v>
      </c>
      <c r="I810" s="32">
        <v>0</v>
      </c>
      <c r="J810" s="32">
        <v>0</v>
      </c>
      <c r="K810" s="32">
        <v>0</v>
      </c>
      <c r="L810" s="32">
        <v>0</v>
      </c>
      <c r="M810" s="32">
        <v>0</v>
      </c>
      <c r="N810" s="32">
        <v>0</v>
      </c>
      <c r="O810" s="32">
        <v>0</v>
      </c>
      <c r="P810" s="32">
        <v>0</v>
      </c>
      <c r="Q810" s="32">
        <v>0</v>
      </c>
      <c r="R810" s="32">
        <v>0</v>
      </c>
      <c r="S810" s="32">
        <v>0</v>
      </c>
      <c r="T810" s="32">
        <v>0</v>
      </c>
      <c r="U810" s="32">
        <v>0</v>
      </c>
      <c r="V810" s="32">
        <v>0</v>
      </c>
      <c r="W810" s="57"/>
      <c r="X810" s="57"/>
      <c r="Y810" s="57"/>
      <c r="Z810" s="57"/>
      <c r="AA810" s="113">
        <v>0</v>
      </c>
      <c r="AB810" s="113">
        <v>0</v>
      </c>
      <c r="AC810" s="57">
        <v>0</v>
      </c>
      <c r="AD810" s="113">
        <v>0</v>
      </c>
      <c r="AE810" s="113">
        <v>0</v>
      </c>
      <c r="AF810" s="113">
        <v>0</v>
      </c>
      <c r="AG810" s="113">
        <v>0</v>
      </c>
      <c r="AH810" s="113">
        <v>0</v>
      </c>
      <c r="AI810" s="113">
        <v>0</v>
      </c>
      <c r="AJ810" s="113">
        <v>0</v>
      </c>
      <c r="AK810" s="57" t="s">
        <v>241</v>
      </c>
    </row>
    <row r="811" spans="1:37" s="29" customFormat="1" ht="31.5" x14ac:dyDescent="0.25">
      <c r="A811" s="113"/>
      <c r="B811" s="58" t="s">
        <v>1096</v>
      </c>
      <c r="C811" s="32">
        <v>0</v>
      </c>
      <c r="D811" s="32">
        <v>0</v>
      </c>
      <c r="E811" s="32">
        <v>0</v>
      </c>
      <c r="F811" s="32">
        <v>0</v>
      </c>
      <c r="G811" s="32">
        <v>0</v>
      </c>
      <c r="H811" s="32">
        <v>0</v>
      </c>
      <c r="I811" s="32">
        <v>0</v>
      </c>
      <c r="J811" s="32">
        <v>0</v>
      </c>
      <c r="K811" s="32">
        <v>0</v>
      </c>
      <c r="L811" s="32">
        <v>0</v>
      </c>
      <c r="M811" s="32">
        <v>0</v>
      </c>
      <c r="N811" s="32">
        <v>0</v>
      </c>
      <c r="O811" s="32">
        <v>0</v>
      </c>
      <c r="P811" s="32">
        <v>0</v>
      </c>
      <c r="Q811" s="32">
        <v>0</v>
      </c>
      <c r="R811" s="32">
        <v>0</v>
      </c>
      <c r="S811" s="32">
        <v>0</v>
      </c>
      <c r="T811" s="32">
        <v>0</v>
      </c>
      <c r="U811" s="32">
        <v>0</v>
      </c>
      <c r="V811" s="32">
        <v>0</v>
      </c>
      <c r="W811" s="57"/>
      <c r="X811" s="57"/>
      <c r="Y811" s="57"/>
      <c r="Z811" s="57"/>
      <c r="AA811" s="113">
        <v>0</v>
      </c>
      <c r="AB811" s="113">
        <v>0</v>
      </c>
      <c r="AC811" s="57">
        <v>0</v>
      </c>
      <c r="AD811" s="113">
        <v>0</v>
      </c>
      <c r="AE811" s="113">
        <v>0</v>
      </c>
      <c r="AF811" s="113">
        <v>0</v>
      </c>
      <c r="AG811" s="113">
        <v>0</v>
      </c>
      <c r="AH811" s="113">
        <v>0</v>
      </c>
      <c r="AI811" s="113">
        <v>0</v>
      </c>
      <c r="AJ811" s="113">
        <v>0</v>
      </c>
      <c r="AK811" s="57" t="s">
        <v>241</v>
      </c>
    </row>
    <row r="812" spans="1:37" s="29" customFormat="1" ht="31.5" x14ac:dyDescent="0.25">
      <c r="A812" s="113"/>
      <c r="B812" s="58" t="s">
        <v>1097</v>
      </c>
      <c r="C812" s="32">
        <v>0</v>
      </c>
      <c r="D812" s="32">
        <v>0</v>
      </c>
      <c r="E812" s="32">
        <v>0</v>
      </c>
      <c r="F812" s="32">
        <v>0</v>
      </c>
      <c r="G812" s="32">
        <v>0</v>
      </c>
      <c r="H812" s="32">
        <v>0</v>
      </c>
      <c r="I812" s="32">
        <v>0</v>
      </c>
      <c r="J812" s="32">
        <v>0</v>
      </c>
      <c r="K812" s="32">
        <v>0</v>
      </c>
      <c r="L812" s="32">
        <v>0</v>
      </c>
      <c r="M812" s="32">
        <v>0</v>
      </c>
      <c r="N812" s="32">
        <v>0</v>
      </c>
      <c r="O812" s="32">
        <v>0</v>
      </c>
      <c r="P812" s="32">
        <v>0</v>
      </c>
      <c r="Q812" s="32">
        <v>0</v>
      </c>
      <c r="R812" s="32">
        <v>0</v>
      </c>
      <c r="S812" s="32">
        <v>0</v>
      </c>
      <c r="T812" s="32">
        <v>0</v>
      </c>
      <c r="U812" s="32">
        <v>0</v>
      </c>
      <c r="V812" s="32">
        <v>0</v>
      </c>
      <c r="W812" s="57"/>
      <c r="X812" s="57"/>
      <c r="Y812" s="57"/>
      <c r="Z812" s="57"/>
      <c r="AA812" s="113">
        <v>0</v>
      </c>
      <c r="AB812" s="113">
        <v>0</v>
      </c>
      <c r="AC812" s="57">
        <v>0</v>
      </c>
      <c r="AD812" s="113">
        <v>0</v>
      </c>
      <c r="AE812" s="113">
        <v>0</v>
      </c>
      <c r="AF812" s="113">
        <v>0</v>
      </c>
      <c r="AG812" s="113">
        <v>0</v>
      </c>
      <c r="AH812" s="113">
        <v>0</v>
      </c>
      <c r="AI812" s="113">
        <v>0</v>
      </c>
      <c r="AJ812" s="113">
        <v>0</v>
      </c>
      <c r="AK812" s="57" t="s">
        <v>241</v>
      </c>
    </row>
    <row r="813" spans="1:37" s="29" customFormat="1" ht="31.5" x14ac:dyDescent="0.25">
      <c r="A813" s="113"/>
      <c r="B813" s="58" t="s">
        <v>1098</v>
      </c>
      <c r="C813" s="32">
        <v>0</v>
      </c>
      <c r="D813" s="32">
        <v>0</v>
      </c>
      <c r="E813" s="32">
        <v>0</v>
      </c>
      <c r="F813" s="32">
        <v>0</v>
      </c>
      <c r="G813" s="32">
        <v>0</v>
      </c>
      <c r="H813" s="32">
        <v>0</v>
      </c>
      <c r="I813" s="32">
        <v>0</v>
      </c>
      <c r="J813" s="32">
        <v>0</v>
      </c>
      <c r="K813" s="32">
        <v>0</v>
      </c>
      <c r="L813" s="32">
        <v>0</v>
      </c>
      <c r="M813" s="32">
        <v>0</v>
      </c>
      <c r="N813" s="32">
        <v>0</v>
      </c>
      <c r="O813" s="32">
        <v>0</v>
      </c>
      <c r="P813" s="32">
        <v>0</v>
      </c>
      <c r="Q813" s="32">
        <v>0</v>
      </c>
      <c r="R813" s="32">
        <v>0</v>
      </c>
      <c r="S813" s="32">
        <v>0</v>
      </c>
      <c r="T813" s="32">
        <v>0</v>
      </c>
      <c r="U813" s="32">
        <v>0</v>
      </c>
      <c r="V813" s="32">
        <v>0</v>
      </c>
      <c r="W813" s="57"/>
      <c r="X813" s="57"/>
      <c r="Y813" s="57"/>
      <c r="Z813" s="57"/>
      <c r="AA813" s="113">
        <v>0</v>
      </c>
      <c r="AB813" s="113">
        <v>0</v>
      </c>
      <c r="AC813" s="57">
        <v>0</v>
      </c>
      <c r="AD813" s="113">
        <v>0</v>
      </c>
      <c r="AE813" s="113">
        <v>0</v>
      </c>
      <c r="AF813" s="113">
        <v>0</v>
      </c>
      <c r="AG813" s="113">
        <v>0</v>
      </c>
      <c r="AH813" s="113">
        <v>0</v>
      </c>
      <c r="AI813" s="113">
        <v>0</v>
      </c>
      <c r="AJ813" s="113">
        <v>0</v>
      </c>
      <c r="AK813" s="57" t="s">
        <v>241</v>
      </c>
    </row>
    <row r="814" spans="1:37" s="29" customFormat="1" ht="31.5" x14ac:dyDescent="0.25">
      <c r="A814" s="113"/>
      <c r="B814" s="58" t="s">
        <v>1099</v>
      </c>
      <c r="C814" s="32">
        <v>0</v>
      </c>
      <c r="D814" s="32">
        <v>0</v>
      </c>
      <c r="E814" s="32">
        <v>0</v>
      </c>
      <c r="F814" s="32">
        <v>0</v>
      </c>
      <c r="G814" s="32">
        <v>0</v>
      </c>
      <c r="H814" s="32">
        <v>0</v>
      </c>
      <c r="I814" s="32">
        <v>0</v>
      </c>
      <c r="J814" s="32">
        <v>0</v>
      </c>
      <c r="K814" s="32">
        <v>0</v>
      </c>
      <c r="L814" s="32">
        <v>0</v>
      </c>
      <c r="M814" s="32">
        <v>0</v>
      </c>
      <c r="N814" s="32">
        <v>0</v>
      </c>
      <c r="O814" s="32">
        <v>0</v>
      </c>
      <c r="P814" s="32">
        <v>0</v>
      </c>
      <c r="Q814" s="32">
        <v>0</v>
      </c>
      <c r="R814" s="32">
        <v>9.9999999947364415E-9</v>
      </c>
      <c r="S814" s="32">
        <v>0</v>
      </c>
      <c r="T814" s="32">
        <v>0</v>
      </c>
      <c r="U814" s="32">
        <v>9.9999999947364415E-9</v>
      </c>
      <c r="V814" s="32">
        <v>0</v>
      </c>
      <c r="W814" s="57"/>
      <c r="X814" s="57"/>
      <c r="Y814" s="57"/>
      <c r="Z814" s="57"/>
      <c r="AA814" s="113">
        <v>0</v>
      </c>
      <c r="AB814" s="113">
        <v>0</v>
      </c>
      <c r="AC814" s="57">
        <v>0</v>
      </c>
      <c r="AD814" s="113">
        <v>0</v>
      </c>
      <c r="AE814" s="113">
        <v>0</v>
      </c>
      <c r="AF814" s="113">
        <v>0</v>
      </c>
      <c r="AG814" s="113">
        <v>0</v>
      </c>
      <c r="AH814" s="113">
        <v>0</v>
      </c>
      <c r="AI814" s="113">
        <v>0</v>
      </c>
      <c r="AJ814" s="113">
        <v>0</v>
      </c>
      <c r="AK814" s="57" t="s">
        <v>241</v>
      </c>
    </row>
    <row r="815" spans="1:37" s="29" customFormat="1" x14ac:dyDescent="0.25">
      <c r="A815" s="113"/>
      <c r="B815" s="58" t="s">
        <v>1100</v>
      </c>
      <c r="C815" s="32">
        <v>0</v>
      </c>
      <c r="D815" s="32">
        <v>0</v>
      </c>
      <c r="E815" s="32">
        <v>0</v>
      </c>
      <c r="F815" s="32">
        <v>0</v>
      </c>
      <c r="G815" s="32">
        <v>0</v>
      </c>
      <c r="H815" s="32">
        <v>0</v>
      </c>
      <c r="I815" s="32">
        <v>0</v>
      </c>
      <c r="J815" s="32">
        <v>0</v>
      </c>
      <c r="K815" s="32">
        <v>0</v>
      </c>
      <c r="L815" s="32">
        <v>0</v>
      </c>
      <c r="M815" s="32">
        <v>0</v>
      </c>
      <c r="N815" s="32">
        <v>0</v>
      </c>
      <c r="O815" s="32">
        <v>0</v>
      </c>
      <c r="P815" s="32">
        <v>0</v>
      </c>
      <c r="Q815" s="32">
        <v>0</v>
      </c>
      <c r="R815" s="32">
        <v>0</v>
      </c>
      <c r="S815" s="32">
        <v>0</v>
      </c>
      <c r="T815" s="32">
        <v>0</v>
      </c>
      <c r="U815" s="32">
        <v>0</v>
      </c>
      <c r="V815" s="32">
        <v>0</v>
      </c>
      <c r="W815" s="57"/>
      <c r="X815" s="57"/>
      <c r="Y815" s="57"/>
      <c r="Z815" s="57"/>
      <c r="AA815" s="113">
        <v>0</v>
      </c>
      <c r="AB815" s="113">
        <v>0</v>
      </c>
      <c r="AC815" s="57">
        <v>0</v>
      </c>
      <c r="AD815" s="113">
        <v>0</v>
      </c>
      <c r="AE815" s="113">
        <v>0</v>
      </c>
      <c r="AF815" s="113">
        <v>0</v>
      </c>
      <c r="AG815" s="113">
        <v>0</v>
      </c>
      <c r="AH815" s="113">
        <v>0</v>
      </c>
      <c r="AI815" s="113">
        <v>0</v>
      </c>
      <c r="AJ815" s="113">
        <v>0</v>
      </c>
      <c r="AK815" s="57" t="s">
        <v>241</v>
      </c>
    </row>
    <row r="816" spans="1:37" s="29" customFormat="1" x14ac:dyDescent="0.25">
      <c r="A816" s="113"/>
      <c r="B816" s="58" t="s">
        <v>1101</v>
      </c>
      <c r="C816" s="32">
        <v>0</v>
      </c>
      <c r="D816" s="32">
        <v>0</v>
      </c>
      <c r="E816" s="32">
        <v>0</v>
      </c>
      <c r="F816" s="32">
        <v>0</v>
      </c>
      <c r="G816" s="32">
        <v>0</v>
      </c>
      <c r="H816" s="32">
        <v>0</v>
      </c>
      <c r="I816" s="32">
        <v>0</v>
      </c>
      <c r="J816" s="32">
        <v>0</v>
      </c>
      <c r="K816" s="32">
        <v>0</v>
      </c>
      <c r="L816" s="32">
        <v>0</v>
      </c>
      <c r="M816" s="32">
        <v>0</v>
      </c>
      <c r="N816" s="32">
        <v>0</v>
      </c>
      <c r="O816" s="32">
        <v>0</v>
      </c>
      <c r="P816" s="32">
        <v>0</v>
      </c>
      <c r="Q816" s="32">
        <v>0</v>
      </c>
      <c r="R816" s="32">
        <v>0</v>
      </c>
      <c r="S816" s="32">
        <v>0</v>
      </c>
      <c r="T816" s="32">
        <v>0</v>
      </c>
      <c r="U816" s="32">
        <v>0</v>
      </c>
      <c r="V816" s="32">
        <v>0</v>
      </c>
      <c r="W816" s="57"/>
      <c r="X816" s="57"/>
      <c r="Y816" s="57"/>
      <c r="Z816" s="57"/>
      <c r="AA816" s="113">
        <v>0</v>
      </c>
      <c r="AB816" s="113">
        <v>0</v>
      </c>
      <c r="AC816" s="57">
        <v>0</v>
      </c>
      <c r="AD816" s="113">
        <v>0</v>
      </c>
      <c r="AE816" s="113">
        <v>0</v>
      </c>
      <c r="AF816" s="113">
        <v>0</v>
      </c>
      <c r="AG816" s="113">
        <v>0</v>
      </c>
      <c r="AH816" s="113">
        <v>0</v>
      </c>
      <c r="AI816" s="113">
        <v>0</v>
      </c>
      <c r="AJ816" s="113">
        <v>0</v>
      </c>
      <c r="AK816" s="57" t="s">
        <v>241</v>
      </c>
    </row>
    <row r="817" spans="1:37" s="29" customFormat="1" x14ac:dyDescent="0.25">
      <c r="A817" s="113"/>
      <c r="B817" s="58" t="s">
        <v>1102</v>
      </c>
      <c r="C817" s="32">
        <v>0</v>
      </c>
      <c r="D817" s="32">
        <v>0</v>
      </c>
      <c r="E817" s="32">
        <v>0</v>
      </c>
      <c r="F817" s="32">
        <v>0</v>
      </c>
      <c r="G817" s="32">
        <v>0</v>
      </c>
      <c r="H817" s="32">
        <v>0</v>
      </c>
      <c r="I817" s="32">
        <v>0</v>
      </c>
      <c r="J817" s="32">
        <v>0</v>
      </c>
      <c r="K817" s="32">
        <v>0</v>
      </c>
      <c r="L817" s="32">
        <v>0</v>
      </c>
      <c r="M817" s="32">
        <v>0</v>
      </c>
      <c r="N817" s="32">
        <v>0</v>
      </c>
      <c r="O817" s="32">
        <v>0</v>
      </c>
      <c r="P817" s="32">
        <v>0</v>
      </c>
      <c r="Q817" s="32">
        <v>0</v>
      </c>
      <c r="R817" s="32">
        <v>0</v>
      </c>
      <c r="S817" s="32">
        <v>0</v>
      </c>
      <c r="T817" s="32">
        <v>0</v>
      </c>
      <c r="U817" s="32">
        <v>0</v>
      </c>
      <c r="V817" s="32">
        <v>0</v>
      </c>
      <c r="W817" s="57"/>
      <c r="X817" s="57"/>
      <c r="Y817" s="57"/>
      <c r="Z817" s="57"/>
      <c r="AA817" s="113">
        <v>0</v>
      </c>
      <c r="AB817" s="113">
        <v>0</v>
      </c>
      <c r="AC817" s="57">
        <v>0</v>
      </c>
      <c r="AD817" s="113">
        <v>0</v>
      </c>
      <c r="AE817" s="113">
        <v>0</v>
      </c>
      <c r="AF817" s="113">
        <v>0</v>
      </c>
      <c r="AG817" s="113">
        <v>0</v>
      </c>
      <c r="AH817" s="113">
        <v>0</v>
      </c>
      <c r="AI817" s="113">
        <v>0</v>
      </c>
      <c r="AJ817" s="113">
        <v>0</v>
      </c>
      <c r="AK817" s="57" t="s">
        <v>241</v>
      </c>
    </row>
    <row r="818" spans="1:37" s="29" customFormat="1" x14ac:dyDescent="0.25">
      <c r="A818" s="113"/>
      <c r="B818" s="58" t="s">
        <v>1103</v>
      </c>
      <c r="C818" s="32">
        <v>0</v>
      </c>
      <c r="D818" s="32">
        <v>0</v>
      </c>
      <c r="E818" s="32">
        <v>0</v>
      </c>
      <c r="F818" s="32">
        <v>0</v>
      </c>
      <c r="G818" s="32">
        <v>0</v>
      </c>
      <c r="H818" s="32">
        <v>0</v>
      </c>
      <c r="I818" s="32">
        <v>0</v>
      </c>
      <c r="J818" s="32">
        <v>0</v>
      </c>
      <c r="K818" s="32">
        <v>0</v>
      </c>
      <c r="L818" s="32">
        <v>0</v>
      </c>
      <c r="M818" s="32">
        <v>0</v>
      </c>
      <c r="N818" s="32">
        <v>0</v>
      </c>
      <c r="O818" s="32">
        <v>0</v>
      </c>
      <c r="P818" s="32">
        <v>0</v>
      </c>
      <c r="Q818" s="32">
        <v>0</v>
      </c>
      <c r="R818" s="32">
        <v>0</v>
      </c>
      <c r="S818" s="32">
        <v>0</v>
      </c>
      <c r="T818" s="32">
        <v>0</v>
      </c>
      <c r="U818" s="32">
        <v>0</v>
      </c>
      <c r="V818" s="32">
        <v>0</v>
      </c>
      <c r="W818" s="57"/>
      <c r="X818" s="57"/>
      <c r="Y818" s="57"/>
      <c r="Z818" s="57"/>
      <c r="AA818" s="113">
        <v>0</v>
      </c>
      <c r="AB818" s="113">
        <v>0</v>
      </c>
      <c r="AC818" s="57">
        <v>0</v>
      </c>
      <c r="AD818" s="113">
        <v>0</v>
      </c>
      <c r="AE818" s="113">
        <v>0</v>
      </c>
      <c r="AF818" s="113">
        <v>0</v>
      </c>
      <c r="AG818" s="113">
        <v>0</v>
      </c>
      <c r="AH818" s="113">
        <v>0</v>
      </c>
      <c r="AI818" s="113">
        <v>0</v>
      </c>
      <c r="AJ818" s="113">
        <v>0</v>
      </c>
      <c r="AK818" s="57" t="s">
        <v>241</v>
      </c>
    </row>
    <row r="819" spans="1:37" s="29" customFormat="1" x14ac:dyDescent="0.25">
      <c r="A819" s="113"/>
      <c r="B819" s="58" t="s">
        <v>1104</v>
      </c>
      <c r="C819" s="32">
        <v>0</v>
      </c>
      <c r="D819" s="32">
        <v>0</v>
      </c>
      <c r="E819" s="32">
        <v>0</v>
      </c>
      <c r="F819" s="32">
        <v>0</v>
      </c>
      <c r="G819" s="32">
        <v>0</v>
      </c>
      <c r="H819" s="32">
        <v>0</v>
      </c>
      <c r="I819" s="32">
        <v>0</v>
      </c>
      <c r="J819" s="32">
        <v>0</v>
      </c>
      <c r="K819" s="32">
        <v>0</v>
      </c>
      <c r="L819" s="32">
        <v>0</v>
      </c>
      <c r="M819" s="32">
        <v>0</v>
      </c>
      <c r="N819" s="32">
        <v>0</v>
      </c>
      <c r="O819" s="32">
        <v>0</v>
      </c>
      <c r="P819" s="32">
        <v>0</v>
      </c>
      <c r="Q819" s="32">
        <v>0</v>
      </c>
      <c r="R819" s="32">
        <v>0</v>
      </c>
      <c r="S819" s="32">
        <v>0</v>
      </c>
      <c r="T819" s="32">
        <v>0</v>
      </c>
      <c r="U819" s="32">
        <v>0</v>
      </c>
      <c r="V819" s="32">
        <v>0</v>
      </c>
      <c r="W819" s="57"/>
      <c r="X819" s="57"/>
      <c r="Y819" s="57"/>
      <c r="Z819" s="57"/>
      <c r="AA819" s="113">
        <v>0</v>
      </c>
      <c r="AB819" s="113">
        <v>0</v>
      </c>
      <c r="AC819" s="57">
        <v>0</v>
      </c>
      <c r="AD819" s="113">
        <v>0</v>
      </c>
      <c r="AE819" s="113">
        <v>0</v>
      </c>
      <c r="AF819" s="113">
        <v>0</v>
      </c>
      <c r="AG819" s="113">
        <v>0</v>
      </c>
      <c r="AH819" s="113">
        <v>0</v>
      </c>
      <c r="AI819" s="113">
        <v>0</v>
      </c>
      <c r="AJ819" s="113">
        <v>0</v>
      </c>
      <c r="AK819" s="57" t="s">
        <v>241</v>
      </c>
    </row>
    <row r="820" spans="1:37" s="29" customFormat="1" x14ac:dyDescent="0.25">
      <c r="A820" s="113"/>
      <c r="B820" s="58" t="s">
        <v>1105</v>
      </c>
      <c r="C820" s="32">
        <v>0</v>
      </c>
      <c r="D820" s="32">
        <v>0</v>
      </c>
      <c r="E820" s="32">
        <v>0</v>
      </c>
      <c r="F820" s="32">
        <v>0</v>
      </c>
      <c r="G820" s="32">
        <v>0</v>
      </c>
      <c r="H820" s="32">
        <v>0</v>
      </c>
      <c r="I820" s="32">
        <v>0</v>
      </c>
      <c r="J820" s="32">
        <v>0</v>
      </c>
      <c r="K820" s="32">
        <v>0</v>
      </c>
      <c r="L820" s="32">
        <v>0</v>
      </c>
      <c r="M820" s="32">
        <v>0</v>
      </c>
      <c r="N820" s="32">
        <v>0</v>
      </c>
      <c r="O820" s="32">
        <v>0</v>
      </c>
      <c r="P820" s="32">
        <v>0</v>
      </c>
      <c r="Q820" s="32">
        <v>0</v>
      </c>
      <c r="R820" s="32">
        <v>0</v>
      </c>
      <c r="S820" s="32">
        <v>0</v>
      </c>
      <c r="T820" s="32">
        <v>0</v>
      </c>
      <c r="U820" s="32">
        <v>0</v>
      </c>
      <c r="V820" s="32">
        <v>0</v>
      </c>
      <c r="W820" s="57"/>
      <c r="X820" s="57"/>
      <c r="Y820" s="57"/>
      <c r="Z820" s="57"/>
      <c r="AA820" s="113">
        <v>0</v>
      </c>
      <c r="AB820" s="113">
        <v>0</v>
      </c>
      <c r="AC820" s="57">
        <v>0</v>
      </c>
      <c r="AD820" s="113">
        <v>0</v>
      </c>
      <c r="AE820" s="113">
        <v>0</v>
      </c>
      <c r="AF820" s="113">
        <v>0</v>
      </c>
      <c r="AG820" s="113">
        <v>0</v>
      </c>
      <c r="AH820" s="113">
        <v>0</v>
      </c>
      <c r="AI820" s="113">
        <v>0</v>
      </c>
      <c r="AJ820" s="113">
        <v>0</v>
      </c>
      <c r="AK820" s="57" t="s">
        <v>241</v>
      </c>
    </row>
    <row r="821" spans="1:37" s="29" customFormat="1" ht="31.5" x14ac:dyDescent="0.25">
      <c r="A821" s="113"/>
      <c r="B821" s="58" t="s">
        <v>1106</v>
      </c>
      <c r="C821" s="32">
        <v>0</v>
      </c>
      <c r="D821" s="32">
        <v>0</v>
      </c>
      <c r="E821" s="32">
        <v>0</v>
      </c>
      <c r="F821" s="32">
        <v>0</v>
      </c>
      <c r="G821" s="32">
        <v>0</v>
      </c>
      <c r="H821" s="32">
        <v>0</v>
      </c>
      <c r="I821" s="32">
        <v>0</v>
      </c>
      <c r="J821" s="32">
        <v>0</v>
      </c>
      <c r="K821" s="32">
        <v>0</v>
      </c>
      <c r="L821" s="32">
        <v>0</v>
      </c>
      <c r="M821" s="32">
        <v>0</v>
      </c>
      <c r="N821" s="32">
        <v>0</v>
      </c>
      <c r="O821" s="32">
        <v>0</v>
      </c>
      <c r="P821" s="32">
        <v>0</v>
      </c>
      <c r="Q821" s="32">
        <v>0</v>
      </c>
      <c r="R821" s="32">
        <v>1.6737285099999999</v>
      </c>
      <c r="S821" s="32">
        <v>0</v>
      </c>
      <c r="T821" s="32">
        <v>0</v>
      </c>
      <c r="U821" s="32">
        <v>1.6737285099999999</v>
      </c>
      <c r="V821" s="32">
        <v>0</v>
      </c>
      <c r="W821" s="57"/>
      <c r="X821" s="57"/>
      <c r="Y821" s="57"/>
      <c r="Z821" s="57"/>
      <c r="AA821" s="113">
        <v>0</v>
      </c>
      <c r="AB821" s="113">
        <v>0</v>
      </c>
      <c r="AC821" s="57">
        <v>0</v>
      </c>
      <c r="AD821" s="113">
        <v>0</v>
      </c>
      <c r="AE821" s="113">
        <v>0</v>
      </c>
      <c r="AF821" s="113">
        <v>0</v>
      </c>
      <c r="AG821" s="113">
        <v>0</v>
      </c>
      <c r="AH821" s="113">
        <v>0</v>
      </c>
      <c r="AI821" s="113">
        <v>0</v>
      </c>
      <c r="AJ821" s="113">
        <v>0</v>
      </c>
      <c r="AK821" s="57" t="s">
        <v>241</v>
      </c>
    </row>
    <row r="822" spans="1:37" s="29" customFormat="1" x14ac:dyDescent="0.25">
      <c r="A822" s="113"/>
      <c r="B822" s="58" t="s">
        <v>1107</v>
      </c>
      <c r="C822" s="32">
        <v>0</v>
      </c>
      <c r="D822" s="32">
        <v>0</v>
      </c>
      <c r="E822" s="32">
        <v>0</v>
      </c>
      <c r="F822" s="32">
        <v>0</v>
      </c>
      <c r="G822" s="32">
        <v>0</v>
      </c>
      <c r="H822" s="32">
        <v>0</v>
      </c>
      <c r="I822" s="32">
        <v>0</v>
      </c>
      <c r="J822" s="32">
        <v>0</v>
      </c>
      <c r="K822" s="32">
        <v>0</v>
      </c>
      <c r="L822" s="32">
        <v>0</v>
      </c>
      <c r="M822" s="32">
        <v>0</v>
      </c>
      <c r="N822" s="32">
        <v>0</v>
      </c>
      <c r="O822" s="32">
        <v>0</v>
      </c>
      <c r="P822" s="32">
        <v>0</v>
      </c>
      <c r="Q822" s="32">
        <v>0</v>
      </c>
      <c r="R822" s="32">
        <v>3.9223698699999998</v>
      </c>
      <c r="S822" s="32">
        <v>0</v>
      </c>
      <c r="T822" s="32">
        <v>0</v>
      </c>
      <c r="U822" s="32">
        <v>3.9223698699999998</v>
      </c>
      <c r="V822" s="32">
        <v>0</v>
      </c>
      <c r="W822" s="57"/>
      <c r="X822" s="57"/>
      <c r="Y822" s="57"/>
      <c r="Z822" s="57"/>
      <c r="AA822" s="113">
        <v>0</v>
      </c>
      <c r="AB822" s="113">
        <v>0</v>
      </c>
      <c r="AC822" s="57">
        <v>0</v>
      </c>
      <c r="AD822" s="113">
        <v>0</v>
      </c>
      <c r="AE822" s="113">
        <v>0</v>
      </c>
      <c r="AF822" s="113">
        <v>0</v>
      </c>
      <c r="AG822" s="113">
        <v>0</v>
      </c>
      <c r="AH822" s="113">
        <v>0</v>
      </c>
      <c r="AI822" s="113">
        <v>0</v>
      </c>
      <c r="AJ822" s="113">
        <v>0</v>
      </c>
      <c r="AK822" s="57" t="s">
        <v>241</v>
      </c>
    </row>
    <row r="823" spans="1:37" s="29" customFormat="1" x14ac:dyDescent="0.25">
      <c r="A823" s="113"/>
      <c r="B823" s="58" t="s">
        <v>1108</v>
      </c>
      <c r="C823" s="32">
        <v>0</v>
      </c>
      <c r="D823" s="32">
        <v>0</v>
      </c>
      <c r="E823" s="32">
        <v>0</v>
      </c>
      <c r="F823" s="32">
        <v>0</v>
      </c>
      <c r="G823" s="32">
        <v>0</v>
      </c>
      <c r="H823" s="32">
        <v>0</v>
      </c>
      <c r="I823" s="32">
        <v>0</v>
      </c>
      <c r="J823" s="32">
        <v>0</v>
      </c>
      <c r="K823" s="32">
        <v>0</v>
      </c>
      <c r="L823" s="32">
        <v>0</v>
      </c>
      <c r="M823" s="32">
        <v>0</v>
      </c>
      <c r="N823" s="32">
        <v>0</v>
      </c>
      <c r="O823" s="32">
        <v>0</v>
      </c>
      <c r="P823" s="32">
        <v>0</v>
      </c>
      <c r="Q823" s="32">
        <v>0</v>
      </c>
      <c r="R823" s="32">
        <v>2.3569245400000001</v>
      </c>
      <c r="S823" s="32">
        <v>0</v>
      </c>
      <c r="T823" s="32">
        <v>0</v>
      </c>
      <c r="U823" s="32">
        <v>2.3569245400000001</v>
      </c>
      <c r="V823" s="32">
        <v>0</v>
      </c>
      <c r="W823" s="57"/>
      <c r="X823" s="57"/>
      <c r="Y823" s="57"/>
      <c r="Z823" s="57"/>
      <c r="AA823" s="113">
        <v>0</v>
      </c>
      <c r="AB823" s="113">
        <v>0</v>
      </c>
      <c r="AC823" s="57">
        <v>0</v>
      </c>
      <c r="AD823" s="113">
        <v>0</v>
      </c>
      <c r="AE823" s="113">
        <v>0</v>
      </c>
      <c r="AF823" s="113">
        <v>0</v>
      </c>
      <c r="AG823" s="113">
        <v>0</v>
      </c>
      <c r="AH823" s="113">
        <v>0</v>
      </c>
      <c r="AI823" s="113">
        <v>0</v>
      </c>
      <c r="AJ823" s="113">
        <v>0</v>
      </c>
      <c r="AK823" s="57" t="s">
        <v>241</v>
      </c>
    </row>
    <row r="824" spans="1:37" s="29" customFormat="1" x14ac:dyDescent="0.25">
      <c r="A824" s="113"/>
      <c r="B824" s="58" t="s">
        <v>1109</v>
      </c>
      <c r="C824" s="32">
        <v>0</v>
      </c>
      <c r="D824" s="32">
        <v>0</v>
      </c>
      <c r="E824" s="32">
        <v>0</v>
      </c>
      <c r="F824" s="32">
        <v>0</v>
      </c>
      <c r="G824" s="32">
        <v>0</v>
      </c>
      <c r="H824" s="32">
        <v>0.21004</v>
      </c>
      <c r="I824" s="32">
        <v>0</v>
      </c>
      <c r="J824" s="32">
        <v>0</v>
      </c>
      <c r="K824" s="32">
        <v>0.21004</v>
      </c>
      <c r="L824" s="32">
        <v>0</v>
      </c>
      <c r="M824" s="32">
        <v>0.21004</v>
      </c>
      <c r="N824" s="32">
        <v>0</v>
      </c>
      <c r="O824" s="32">
        <v>0</v>
      </c>
      <c r="P824" s="32">
        <v>0.21004</v>
      </c>
      <c r="Q824" s="32">
        <v>0</v>
      </c>
      <c r="R824" s="32">
        <v>0.17976291</v>
      </c>
      <c r="S824" s="32">
        <v>0</v>
      </c>
      <c r="T824" s="32">
        <v>0</v>
      </c>
      <c r="U824" s="32">
        <v>0.17976291</v>
      </c>
      <c r="V824" s="32">
        <v>0</v>
      </c>
      <c r="W824" s="57"/>
      <c r="X824" s="57"/>
      <c r="Y824" s="57"/>
      <c r="Z824" s="57"/>
      <c r="AA824" s="113">
        <v>0</v>
      </c>
      <c r="AB824" s="113">
        <v>0</v>
      </c>
      <c r="AC824" s="57">
        <v>0</v>
      </c>
      <c r="AD824" s="113">
        <v>0</v>
      </c>
      <c r="AE824" s="113">
        <v>0</v>
      </c>
      <c r="AF824" s="113">
        <v>0</v>
      </c>
      <c r="AG824" s="113">
        <v>0</v>
      </c>
      <c r="AH824" s="113">
        <v>0</v>
      </c>
      <c r="AI824" s="113">
        <v>0</v>
      </c>
      <c r="AJ824" s="113">
        <v>0</v>
      </c>
      <c r="AK824" s="57" t="s">
        <v>241</v>
      </c>
    </row>
    <row r="825" spans="1:37" s="29" customFormat="1" x14ac:dyDescent="0.25">
      <c r="A825" s="113"/>
      <c r="B825" s="58" t="s">
        <v>65</v>
      </c>
      <c r="C825" s="32">
        <v>0</v>
      </c>
      <c r="D825" s="32">
        <v>0</v>
      </c>
      <c r="E825" s="32">
        <v>0</v>
      </c>
      <c r="F825" s="32">
        <v>0</v>
      </c>
      <c r="G825" s="32">
        <v>0</v>
      </c>
      <c r="H825" s="32">
        <v>3.8508499999999999</v>
      </c>
      <c r="I825" s="32">
        <v>0</v>
      </c>
      <c r="J825" s="32">
        <v>0</v>
      </c>
      <c r="K825" s="32">
        <v>3.8508499999999999</v>
      </c>
      <c r="L825" s="32">
        <v>0</v>
      </c>
      <c r="M825" s="32">
        <v>3.8508499999999999</v>
      </c>
      <c r="N825" s="32">
        <v>0</v>
      </c>
      <c r="O825" s="32">
        <v>0</v>
      </c>
      <c r="P825" s="32">
        <v>3.8508499999999999</v>
      </c>
      <c r="Q825" s="32">
        <v>0</v>
      </c>
      <c r="R825" s="32">
        <v>0.23923365000000002</v>
      </c>
      <c r="S825" s="32">
        <v>0</v>
      </c>
      <c r="T825" s="32">
        <v>0</v>
      </c>
      <c r="U825" s="32">
        <v>0.23923365000000002</v>
      </c>
      <c r="V825" s="32">
        <v>0</v>
      </c>
      <c r="W825" s="57"/>
      <c r="X825" s="57"/>
      <c r="Y825" s="57"/>
      <c r="Z825" s="57"/>
      <c r="AA825" s="113">
        <v>0</v>
      </c>
      <c r="AB825" s="113">
        <v>0</v>
      </c>
      <c r="AC825" s="57">
        <v>0</v>
      </c>
      <c r="AD825" s="113">
        <v>0</v>
      </c>
      <c r="AE825" s="113">
        <v>0</v>
      </c>
      <c r="AF825" s="113">
        <v>0</v>
      </c>
      <c r="AG825" s="113">
        <v>0</v>
      </c>
      <c r="AH825" s="113">
        <v>0</v>
      </c>
      <c r="AI825" s="113">
        <v>0</v>
      </c>
      <c r="AJ825" s="113">
        <v>0</v>
      </c>
      <c r="AK825" s="57" t="s">
        <v>241</v>
      </c>
    </row>
    <row r="826" spans="1:37" s="29" customFormat="1" ht="47.25" x14ac:dyDescent="0.25">
      <c r="A826" s="113">
        <v>427</v>
      </c>
      <c r="B826" s="58" t="s">
        <v>1110</v>
      </c>
      <c r="C826" s="32">
        <v>0</v>
      </c>
      <c r="D826" s="32">
        <v>0</v>
      </c>
      <c r="E826" s="32">
        <v>0</v>
      </c>
      <c r="F826" s="32">
        <v>0</v>
      </c>
      <c r="G826" s="32">
        <v>0</v>
      </c>
      <c r="H826" s="32">
        <v>0</v>
      </c>
      <c r="I826" s="32">
        <v>0</v>
      </c>
      <c r="J826" s="32">
        <v>0</v>
      </c>
      <c r="K826" s="32">
        <v>0</v>
      </c>
      <c r="L826" s="32">
        <v>0</v>
      </c>
      <c r="M826" s="32">
        <v>0</v>
      </c>
      <c r="N826" s="32">
        <v>0</v>
      </c>
      <c r="O826" s="32">
        <v>0</v>
      </c>
      <c r="P826" s="32">
        <v>0</v>
      </c>
      <c r="Q826" s="32">
        <v>0</v>
      </c>
      <c r="R826" s="32">
        <v>0</v>
      </c>
      <c r="S826" s="32">
        <v>0</v>
      </c>
      <c r="T826" s="32">
        <v>0</v>
      </c>
      <c r="U826" s="32">
        <v>0</v>
      </c>
      <c r="V826" s="32">
        <v>0</v>
      </c>
      <c r="W826" s="57"/>
      <c r="X826" s="57"/>
      <c r="Y826" s="57"/>
      <c r="Z826" s="57"/>
      <c r="AA826" s="113">
        <v>0</v>
      </c>
      <c r="AB826" s="113">
        <v>0</v>
      </c>
      <c r="AC826" s="57">
        <v>0</v>
      </c>
      <c r="AD826" s="113">
        <v>0</v>
      </c>
      <c r="AE826" s="113">
        <v>0</v>
      </c>
      <c r="AF826" s="113">
        <v>0</v>
      </c>
      <c r="AG826" s="113">
        <v>0</v>
      </c>
      <c r="AH826" s="113">
        <v>0</v>
      </c>
      <c r="AI826" s="113">
        <v>0</v>
      </c>
      <c r="AJ826" s="113">
        <v>0</v>
      </c>
      <c r="AK826" s="57" t="s">
        <v>237</v>
      </c>
    </row>
    <row r="827" spans="1:37" s="29" customFormat="1" ht="31.5" x14ac:dyDescent="0.25">
      <c r="A827" s="113">
        <f>A826+1</f>
        <v>428</v>
      </c>
      <c r="B827" s="58" t="s">
        <v>1111</v>
      </c>
      <c r="C827" s="32">
        <v>0</v>
      </c>
      <c r="D827" s="32">
        <v>0</v>
      </c>
      <c r="E827" s="32">
        <v>0</v>
      </c>
      <c r="F827" s="32">
        <v>0</v>
      </c>
      <c r="G827" s="32">
        <v>0</v>
      </c>
      <c r="H827" s="32">
        <v>0.37479932999999999</v>
      </c>
      <c r="I827" s="32">
        <v>0</v>
      </c>
      <c r="J827" s="32">
        <v>0</v>
      </c>
      <c r="K827" s="32">
        <v>0</v>
      </c>
      <c r="L827" s="32">
        <v>0.37479932999999999</v>
      </c>
      <c r="M827" s="32">
        <v>0.37479932999999999</v>
      </c>
      <c r="N827" s="32">
        <v>0</v>
      </c>
      <c r="O827" s="32">
        <v>0</v>
      </c>
      <c r="P827" s="32">
        <v>0</v>
      </c>
      <c r="Q827" s="32">
        <v>0.37479932999999999</v>
      </c>
      <c r="R827" s="32">
        <v>0.39573631999999997</v>
      </c>
      <c r="S827" s="32">
        <v>0.38503939999999998</v>
      </c>
      <c r="T827" s="32">
        <v>0</v>
      </c>
      <c r="U827" s="32">
        <v>0</v>
      </c>
      <c r="V827" s="32">
        <v>1.0696919999999999E-2</v>
      </c>
      <c r="W827" s="57"/>
      <c r="X827" s="57"/>
      <c r="Y827" s="57"/>
      <c r="Z827" s="57"/>
      <c r="AA827" s="113">
        <v>0</v>
      </c>
      <c r="AB827" s="113">
        <v>0</v>
      </c>
      <c r="AC827" s="57">
        <v>0</v>
      </c>
      <c r="AD827" s="113">
        <v>0</v>
      </c>
      <c r="AE827" s="113">
        <v>0</v>
      </c>
      <c r="AF827" s="113">
        <v>0</v>
      </c>
      <c r="AG827" s="113">
        <v>0</v>
      </c>
      <c r="AH827" s="113">
        <v>0</v>
      </c>
      <c r="AI827" s="113">
        <v>0</v>
      </c>
      <c r="AJ827" s="113">
        <v>0</v>
      </c>
      <c r="AK827" s="57" t="s">
        <v>237</v>
      </c>
    </row>
    <row r="828" spans="1:37" s="29" customFormat="1" ht="31.5" x14ac:dyDescent="0.25">
      <c r="A828" s="113">
        <f t="shared" ref="A828:A832" si="32">A827+1</f>
        <v>429</v>
      </c>
      <c r="B828" s="58" t="s">
        <v>1112</v>
      </c>
      <c r="C828" s="32">
        <v>0</v>
      </c>
      <c r="D828" s="32">
        <v>0</v>
      </c>
      <c r="E828" s="32">
        <v>0</v>
      </c>
      <c r="F828" s="32">
        <v>0</v>
      </c>
      <c r="G828" s="32">
        <v>0</v>
      </c>
      <c r="H828" s="32">
        <v>0.35396308999999998</v>
      </c>
      <c r="I828" s="32">
        <v>0</v>
      </c>
      <c r="J828" s="32">
        <v>0</v>
      </c>
      <c r="K828" s="32">
        <v>0</v>
      </c>
      <c r="L828" s="32">
        <v>0.35396308999999998</v>
      </c>
      <c r="M828" s="32">
        <v>0.35396308999999998</v>
      </c>
      <c r="N828" s="32">
        <v>0</v>
      </c>
      <c r="O828" s="32">
        <v>0</v>
      </c>
      <c r="P828" s="32">
        <v>0</v>
      </c>
      <c r="Q828" s="32">
        <v>0.35396308999999998</v>
      </c>
      <c r="R828" s="32">
        <v>0.37389528999999999</v>
      </c>
      <c r="S828" s="32">
        <v>0.36516175000000001</v>
      </c>
      <c r="T828" s="32">
        <v>0</v>
      </c>
      <c r="U828" s="32">
        <v>0</v>
      </c>
      <c r="V828" s="32">
        <v>8.7335399999999841E-3</v>
      </c>
      <c r="W828" s="57"/>
      <c r="X828" s="57"/>
      <c r="Y828" s="57"/>
      <c r="Z828" s="57"/>
      <c r="AA828" s="113">
        <v>0</v>
      </c>
      <c r="AB828" s="113">
        <v>0</v>
      </c>
      <c r="AC828" s="57">
        <v>0</v>
      </c>
      <c r="AD828" s="113">
        <v>0</v>
      </c>
      <c r="AE828" s="113">
        <v>0</v>
      </c>
      <c r="AF828" s="113">
        <v>0</v>
      </c>
      <c r="AG828" s="113">
        <v>0</v>
      </c>
      <c r="AH828" s="113">
        <v>0</v>
      </c>
      <c r="AI828" s="113">
        <v>0</v>
      </c>
      <c r="AJ828" s="113">
        <v>0</v>
      </c>
      <c r="AK828" s="57" t="s">
        <v>237</v>
      </c>
    </row>
    <row r="829" spans="1:37" s="29" customFormat="1" ht="31.5" x14ac:dyDescent="0.25">
      <c r="A829" s="113">
        <f t="shared" si="32"/>
        <v>430</v>
      </c>
      <c r="B829" s="58" t="s">
        <v>1113</v>
      </c>
      <c r="C829" s="32">
        <v>0</v>
      </c>
      <c r="D829" s="32">
        <v>0</v>
      </c>
      <c r="E829" s="32">
        <v>0</v>
      </c>
      <c r="F829" s="32">
        <v>0</v>
      </c>
      <c r="G829" s="32">
        <v>0</v>
      </c>
      <c r="H829" s="32">
        <v>0</v>
      </c>
      <c r="I829" s="32">
        <v>0</v>
      </c>
      <c r="J829" s="32">
        <v>0</v>
      </c>
      <c r="K829" s="32">
        <v>0</v>
      </c>
      <c r="L829" s="32">
        <v>0</v>
      </c>
      <c r="M829" s="32">
        <v>0</v>
      </c>
      <c r="N829" s="32">
        <v>0</v>
      </c>
      <c r="O829" s="32">
        <v>0</v>
      </c>
      <c r="P829" s="32">
        <v>0</v>
      </c>
      <c r="Q829" s="32">
        <v>0</v>
      </c>
      <c r="R829" s="32">
        <v>0</v>
      </c>
      <c r="S829" s="32">
        <v>0</v>
      </c>
      <c r="T829" s="32">
        <v>0</v>
      </c>
      <c r="U829" s="32">
        <v>0</v>
      </c>
      <c r="V829" s="32">
        <v>0</v>
      </c>
      <c r="W829" s="57"/>
      <c r="X829" s="57"/>
      <c r="Y829" s="57"/>
      <c r="Z829" s="57"/>
      <c r="AA829" s="113">
        <v>0</v>
      </c>
      <c r="AB829" s="113">
        <v>0</v>
      </c>
      <c r="AC829" s="57">
        <v>0</v>
      </c>
      <c r="AD829" s="113">
        <v>0</v>
      </c>
      <c r="AE829" s="113">
        <v>0</v>
      </c>
      <c r="AF829" s="113">
        <v>0</v>
      </c>
      <c r="AG829" s="113">
        <v>0</v>
      </c>
      <c r="AH829" s="113">
        <v>0</v>
      </c>
      <c r="AI829" s="113">
        <v>0</v>
      </c>
      <c r="AJ829" s="113">
        <v>0</v>
      </c>
      <c r="AK829" s="57" t="s">
        <v>237</v>
      </c>
    </row>
    <row r="830" spans="1:37" s="29" customFormat="1" ht="47.25" x14ac:dyDescent="0.25">
      <c r="A830" s="113">
        <f t="shared" si="32"/>
        <v>431</v>
      </c>
      <c r="B830" s="58" t="s">
        <v>413</v>
      </c>
      <c r="C830" s="32">
        <v>9.1294240000000002</v>
      </c>
      <c r="D830" s="32">
        <v>9.1294240000000002</v>
      </c>
      <c r="E830" s="32">
        <v>0</v>
      </c>
      <c r="F830" s="32">
        <v>0</v>
      </c>
      <c r="G830" s="32">
        <v>0</v>
      </c>
      <c r="H830" s="32">
        <v>9.1294240000000002</v>
      </c>
      <c r="I830" s="32">
        <v>9.1294240000000002</v>
      </c>
      <c r="J830" s="32">
        <v>0</v>
      </c>
      <c r="K830" s="32">
        <v>0</v>
      </c>
      <c r="L830" s="32">
        <v>0</v>
      </c>
      <c r="M830" s="32">
        <v>0</v>
      </c>
      <c r="N830" s="32">
        <v>0</v>
      </c>
      <c r="O830" s="32">
        <v>0</v>
      </c>
      <c r="P830" s="32">
        <v>0</v>
      </c>
      <c r="Q830" s="32">
        <v>0</v>
      </c>
      <c r="R830" s="32">
        <v>0</v>
      </c>
      <c r="S830" s="32">
        <v>0</v>
      </c>
      <c r="T830" s="32">
        <v>0</v>
      </c>
      <c r="U830" s="32">
        <v>0</v>
      </c>
      <c r="V830" s="32">
        <v>0</v>
      </c>
      <c r="W830" s="57"/>
      <c r="X830" s="57"/>
      <c r="Y830" s="57"/>
      <c r="Z830" s="57"/>
      <c r="AA830" s="113">
        <v>1968</v>
      </c>
      <c r="AB830" s="113">
        <v>25</v>
      </c>
      <c r="AC830" s="57" t="s">
        <v>1489</v>
      </c>
      <c r="AD830" s="113">
        <v>12.6</v>
      </c>
      <c r="AE830" s="113">
        <v>0</v>
      </c>
      <c r="AF830" s="113">
        <v>0</v>
      </c>
      <c r="AG830" s="113">
        <v>0</v>
      </c>
      <c r="AH830" s="113">
        <v>0</v>
      </c>
      <c r="AI830" s="113">
        <v>0</v>
      </c>
      <c r="AJ830" s="113">
        <v>0</v>
      </c>
      <c r="AK830" s="57" t="s">
        <v>239</v>
      </c>
    </row>
    <row r="831" spans="1:37" s="29" customFormat="1" x14ac:dyDescent="0.25">
      <c r="A831" s="113">
        <f t="shared" si="32"/>
        <v>432</v>
      </c>
      <c r="B831" s="58" t="s">
        <v>414</v>
      </c>
      <c r="C831" s="32">
        <v>0.12498512800000003</v>
      </c>
      <c r="D831" s="32">
        <v>0.12498512800000003</v>
      </c>
      <c r="E831" s="32">
        <v>0</v>
      </c>
      <c r="F831" s="32">
        <v>0</v>
      </c>
      <c r="G831" s="32">
        <v>0</v>
      </c>
      <c r="H831" s="32">
        <v>0.124985128</v>
      </c>
      <c r="I831" s="32">
        <v>0.124985128</v>
      </c>
      <c r="J831" s="32">
        <v>0</v>
      </c>
      <c r="K831" s="32">
        <v>0</v>
      </c>
      <c r="L831" s="32">
        <v>0</v>
      </c>
      <c r="M831" s="32">
        <v>0</v>
      </c>
      <c r="N831" s="32">
        <v>0</v>
      </c>
      <c r="O831" s="32">
        <v>0</v>
      </c>
      <c r="P831" s="32">
        <v>0</v>
      </c>
      <c r="Q831" s="32">
        <v>0</v>
      </c>
      <c r="R831" s="32">
        <v>0</v>
      </c>
      <c r="S831" s="32">
        <v>0</v>
      </c>
      <c r="T831" s="32">
        <v>0</v>
      </c>
      <c r="U831" s="32">
        <v>0</v>
      </c>
      <c r="V831" s="32">
        <v>0</v>
      </c>
      <c r="W831" s="57"/>
      <c r="X831" s="57"/>
      <c r="Y831" s="57"/>
      <c r="Z831" s="57"/>
      <c r="AA831" s="113">
        <v>1983</v>
      </c>
      <c r="AB831" s="113">
        <v>25</v>
      </c>
      <c r="AC831" s="57" t="s">
        <v>1490</v>
      </c>
      <c r="AD831" s="113">
        <v>1.6</v>
      </c>
      <c r="AE831" s="113">
        <v>0</v>
      </c>
      <c r="AF831" s="113">
        <v>0</v>
      </c>
      <c r="AG831" s="113">
        <v>0</v>
      </c>
      <c r="AH831" s="113">
        <v>0</v>
      </c>
      <c r="AI831" s="113">
        <v>0</v>
      </c>
      <c r="AJ831" s="113">
        <v>0</v>
      </c>
      <c r="AK831" s="57" t="s">
        <v>239</v>
      </c>
    </row>
    <row r="832" spans="1:37" s="29" customFormat="1" ht="31.5" x14ac:dyDescent="0.25">
      <c r="A832" s="113">
        <f t="shared" si="32"/>
        <v>433</v>
      </c>
      <c r="B832" s="58" t="s">
        <v>1114</v>
      </c>
      <c r="C832" s="32">
        <v>0</v>
      </c>
      <c r="D832" s="32">
        <v>0</v>
      </c>
      <c r="E832" s="32">
        <v>0</v>
      </c>
      <c r="F832" s="32">
        <v>0</v>
      </c>
      <c r="G832" s="32">
        <v>0</v>
      </c>
      <c r="H832" s="32">
        <v>0</v>
      </c>
      <c r="I832" s="32">
        <v>0</v>
      </c>
      <c r="J832" s="32">
        <v>0</v>
      </c>
      <c r="K832" s="32">
        <v>0</v>
      </c>
      <c r="L832" s="32">
        <v>0</v>
      </c>
      <c r="M832" s="32">
        <v>0</v>
      </c>
      <c r="N832" s="32">
        <v>0</v>
      </c>
      <c r="O832" s="32">
        <v>0</v>
      </c>
      <c r="P832" s="32">
        <v>0</v>
      </c>
      <c r="Q832" s="32">
        <v>0</v>
      </c>
      <c r="R832" s="32">
        <v>0</v>
      </c>
      <c r="S832" s="32">
        <v>0</v>
      </c>
      <c r="T832" s="32">
        <v>0</v>
      </c>
      <c r="U832" s="32">
        <v>0</v>
      </c>
      <c r="V832" s="32">
        <v>0</v>
      </c>
      <c r="W832" s="57"/>
      <c r="X832" s="57"/>
      <c r="Y832" s="57"/>
      <c r="Z832" s="57"/>
      <c r="AA832" s="113">
        <v>0</v>
      </c>
      <c r="AB832" s="113">
        <v>0</v>
      </c>
      <c r="AC832" s="57">
        <v>0</v>
      </c>
      <c r="AD832" s="113">
        <v>0</v>
      </c>
      <c r="AE832" s="113">
        <v>0</v>
      </c>
      <c r="AF832" s="113">
        <v>0</v>
      </c>
      <c r="AG832" s="113">
        <v>0</v>
      </c>
      <c r="AH832" s="113">
        <v>0</v>
      </c>
      <c r="AI832" s="113">
        <v>0</v>
      </c>
      <c r="AJ832" s="113">
        <v>0</v>
      </c>
      <c r="AK832" s="57" t="s">
        <v>240</v>
      </c>
    </row>
    <row r="833" spans="1:37" s="29" customFormat="1" x14ac:dyDescent="0.25">
      <c r="A833" s="34" t="s">
        <v>123</v>
      </c>
      <c r="B833" s="34" t="s">
        <v>124</v>
      </c>
      <c r="C833" s="25">
        <f t="shared" ref="C833:V833" si="33">C834+C835</f>
        <v>302.99088801904941</v>
      </c>
      <c r="D833" s="25">
        <f t="shared" si="33"/>
        <v>5.2635664648597675</v>
      </c>
      <c r="E833" s="25">
        <f t="shared" si="33"/>
        <v>188.81991783035451</v>
      </c>
      <c r="F833" s="25">
        <f t="shared" si="33"/>
        <v>61.705938599494097</v>
      </c>
      <c r="G833" s="25">
        <f t="shared" si="33"/>
        <v>47.201465124340984</v>
      </c>
      <c r="H833" s="25">
        <f t="shared" si="33"/>
        <v>380.86825405844979</v>
      </c>
      <c r="I833" s="25">
        <f t="shared" si="33"/>
        <v>0.70678000000000007</v>
      </c>
      <c r="J833" s="25">
        <f t="shared" si="33"/>
        <v>166.60910458581986</v>
      </c>
      <c r="K833" s="25">
        <f t="shared" si="33"/>
        <v>126.62573482191962</v>
      </c>
      <c r="L833" s="25">
        <f t="shared" si="33"/>
        <v>86.926663338935612</v>
      </c>
      <c r="M833" s="25">
        <f t="shared" si="33"/>
        <v>77.877366039400741</v>
      </c>
      <c r="N833" s="25">
        <f t="shared" si="33"/>
        <v>-4.5567864648597656</v>
      </c>
      <c r="O833" s="25">
        <f t="shared" si="33"/>
        <v>-22.210813244534663</v>
      </c>
      <c r="P833" s="25">
        <f t="shared" si="33"/>
        <v>64.919796222425532</v>
      </c>
      <c r="Q833" s="25">
        <f t="shared" si="33"/>
        <v>39.725198214594627</v>
      </c>
      <c r="R833" s="25">
        <f t="shared" si="33"/>
        <v>482.14296028999996</v>
      </c>
      <c r="S833" s="25">
        <f t="shared" si="33"/>
        <v>0.55359584000000006</v>
      </c>
      <c r="T833" s="25">
        <f t="shared" si="33"/>
        <v>248.81166058497999</v>
      </c>
      <c r="U833" s="25">
        <f t="shared" si="33"/>
        <v>143.74780228748003</v>
      </c>
      <c r="V833" s="25">
        <f t="shared" si="33"/>
        <v>89.029671407020047</v>
      </c>
      <c r="W833" s="28"/>
      <c r="X833" s="28"/>
      <c r="Y833" s="28"/>
      <c r="Z833" s="28"/>
      <c r="AA833" s="114"/>
      <c r="AB833" s="114"/>
      <c r="AC833" s="28"/>
      <c r="AD833" s="114"/>
      <c r="AE833" s="114"/>
      <c r="AF833" s="114"/>
      <c r="AG833" s="114"/>
      <c r="AH833" s="114"/>
      <c r="AI833" s="114"/>
      <c r="AJ833" s="114"/>
      <c r="AK833" s="28"/>
    </row>
    <row r="834" spans="1:37" s="29" customFormat="1" ht="31.5" x14ac:dyDescent="0.25">
      <c r="A834" s="112" t="s">
        <v>125</v>
      </c>
      <c r="B834" s="34" t="s">
        <v>44</v>
      </c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8"/>
      <c r="X834" s="28"/>
      <c r="Y834" s="28"/>
      <c r="Z834" s="28"/>
      <c r="AA834" s="114"/>
      <c r="AB834" s="114"/>
      <c r="AC834" s="28"/>
      <c r="AD834" s="114"/>
      <c r="AE834" s="114"/>
      <c r="AF834" s="114"/>
      <c r="AG834" s="114"/>
      <c r="AH834" s="114"/>
      <c r="AI834" s="114"/>
      <c r="AJ834" s="114"/>
      <c r="AK834" s="28"/>
    </row>
    <row r="835" spans="1:37" s="29" customFormat="1" x14ac:dyDescent="0.25">
      <c r="A835" s="112" t="s">
        <v>126</v>
      </c>
      <c r="B835" s="34" t="s">
        <v>127</v>
      </c>
      <c r="C835" s="25">
        <f>SUM(C836:C956)</f>
        <v>302.99088801904941</v>
      </c>
      <c r="D835" s="25">
        <f t="shared" ref="D835:V835" si="34">SUM(D836:D956)</f>
        <v>5.2635664648597675</v>
      </c>
      <c r="E835" s="25">
        <f t="shared" si="34"/>
        <v>188.81991783035451</v>
      </c>
      <c r="F835" s="25">
        <f t="shared" si="34"/>
        <v>61.705938599494097</v>
      </c>
      <c r="G835" s="25">
        <f t="shared" si="34"/>
        <v>47.201465124340984</v>
      </c>
      <c r="H835" s="25">
        <f t="shared" si="34"/>
        <v>380.86825405844979</v>
      </c>
      <c r="I835" s="25">
        <f t="shared" si="34"/>
        <v>0.70678000000000007</v>
      </c>
      <c r="J835" s="25">
        <f t="shared" si="34"/>
        <v>166.60910458581986</v>
      </c>
      <c r="K835" s="25">
        <f t="shared" si="34"/>
        <v>126.62573482191962</v>
      </c>
      <c r="L835" s="25">
        <f t="shared" si="34"/>
        <v>86.926663338935612</v>
      </c>
      <c r="M835" s="25">
        <f t="shared" si="34"/>
        <v>77.877366039400741</v>
      </c>
      <c r="N835" s="25">
        <f t="shared" si="34"/>
        <v>-4.5567864648597656</v>
      </c>
      <c r="O835" s="25">
        <f t="shared" si="34"/>
        <v>-22.210813244534663</v>
      </c>
      <c r="P835" s="25">
        <f t="shared" si="34"/>
        <v>64.919796222425532</v>
      </c>
      <c r="Q835" s="25">
        <f t="shared" si="34"/>
        <v>39.725198214594627</v>
      </c>
      <c r="R835" s="25">
        <f t="shared" si="34"/>
        <v>482.14296028999996</v>
      </c>
      <c r="S835" s="25">
        <f t="shared" si="34"/>
        <v>0.55359584000000006</v>
      </c>
      <c r="T835" s="25">
        <f t="shared" si="34"/>
        <v>248.81166058497999</v>
      </c>
      <c r="U835" s="25">
        <f t="shared" si="34"/>
        <v>143.74780228748003</v>
      </c>
      <c r="V835" s="25">
        <f t="shared" si="34"/>
        <v>89.029671407020047</v>
      </c>
      <c r="W835" s="28"/>
      <c r="X835" s="28"/>
      <c r="Y835" s="28"/>
      <c r="Z835" s="28"/>
      <c r="AA835" s="114"/>
      <c r="AB835" s="114"/>
      <c r="AC835" s="28"/>
      <c r="AD835" s="114"/>
      <c r="AE835" s="114"/>
      <c r="AF835" s="114"/>
      <c r="AG835" s="114"/>
      <c r="AH835" s="114"/>
      <c r="AI835" s="114"/>
      <c r="AJ835" s="114"/>
      <c r="AK835" s="28"/>
    </row>
    <row r="836" spans="1:37" s="29" customFormat="1" ht="173.25" x14ac:dyDescent="0.25">
      <c r="A836" s="113">
        <v>434</v>
      </c>
      <c r="B836" s="58" t="s">
        <v>1124</v>
      </c>
      <c r="C836" s="32">
        <v>15.04477576</v>
      </c>
      <c r="D836" s="32">
        <v>0</v>
      </c>
      <c r="E836" s="32">
        <v>3.0089551520000004</v>
      </c>
      <c r="F836" s="32">
        <v>9.0268654559999995</v>
      </c>
      <c r="G836" s="32">
        <v>3.0089551520000004</v>
      </c>
      <c r="H836" s="32">
        <v>12.26475054</v>
      </c>
      <c r="I836" s="32">
        <v>0</v>
      </c>
      <c r="J836" s="32">
        <v>3.0661876349999999</v>
      </c>
      <c r="K836" s="32">
        <v>7.7267928401999999</v>
      </c>
      <c r="L836" s="32">
        <v>1.4717700647999994</v>
      </c>
      <c r="M836" s="32">
        <v>-2.7800252200000006</v>
      </c>
      <c r="N836" s="32">
        <v>0</v>
      </c>
      <c r="O836" s="32">
        <v>5.7232482999999501E-2</v>
      </c>
      <c r="P836" s="32">
        <v>-1.3000726157999996</v>
      </c>
      <c r="Q836" s="32">
        <v>-1.537185087200001</v>
      </c>
      <c r="R836" s="32">
        <v>4.7413273799999995</v>
      </c>
      <c r="S836" s="32">
        <v>0</v>
      </c>
      <c r="T836" s="32">
        <v>1.1853318449999999</v>
      </c>
      <c r="U836" s="32">
        <v>3.3189291659999993</v>
      </c>
      <c r="V836" s="32">
        <v>0.23706636900000033</v>
      </c>
      <c r="W836" s="57"/>
      <c r="X836" s="57"/>
      <c r="Y836" s="57"/>
      <c r="Z836" s="57"/>
      <c r="AA836" s="113">
        <v>2015</v>
      </c>
      <c r="AB836" s="113">
        <v>25</v>
      </c>
      <c r="AC836" s="57" t="s">
        <v>1492</v>
      </c>
      <c r="AD836" s="113">
        <v>50</v>
      </c>
      <c r="AE836" s="113">
        <v>2015</v>
      </c>
      <c r="AF836" s="113">
        <v>30</v>
      </c>
      <c r="AG836" s="113" t="s">
        <v>1493</v>
      </c>
      <c r="AH836" s="113" t="s">
        <v>1494</v>
      </c>
      <c r="AI836" s="113">
        <v>28.762</v>
      </c>
      <c r="AJ836" s="113">
        <v>0</v>
      </c>
      <c r="AK836" s="57" t="s">
        <v>237</v>
      </c>
    </row>
    <row r="837" spans="1:37" s="29" customFormat="1" ht="110.25" x14ac:dyDescent="0.25">
      <c r="A837" s="113">
        <f>A836+1</f>
        <v>435</v>
      </c>
      <c r="B837" s="58" t="s">
        <v>1125</v>
      </c>
      <c r="C837" s="32">
        <v>20.149508670000003</v>
      </c>
      <c r="D837" s="32">
        <v>0</v>
      </c>
      <c r="E837" s="32">
        <v>5.0373771675000008</v>
      </c>
      <c r="F837" s="32">
        <v>14.104656069000001</v>
      </c>
      <c r="G837" s="32">
        <v>1.0074754335000016</v>
      </c>
      <c r="H837" s="32">
        <v>86.612075794500015</v>
      </c>
      <c r="I837" s="32">
        <v>0.68200000000000005</v>
      </c>
      <c r="J837" s="32">
        <v>21.653018948625004</v>
      </c>
      <c r="K837" s="32">
        <v>56.558053056150008</v>
      </c>
      <c r="L837" s="32">
        <v>7.7190000000000003</v>
      </c>
      <c r="M837" s="32">
        <v>66.462567124500012</v>
      </c>
      <c r="N837" s="32">
        <v>0.68200000000000005</v>
      </c>
      <c r="O837" s="32">
        <v>16.615641781125003</v>
      </c>
      <c r="P837" s="32">
        <v>42.453396987150008</v>
      </c>
      <c r="Q837" s="32">
        <v>6.7115245664999987</v>
      </c>
      <c r="R837" s="32">
        <v>270.61167131000002</v>
      </c>
      <c r="S837" s="32">
        <v>0</v>
      </c>
      <c r="T837" s="32">
        <v>120.72934748</v>
      </c>
      <c r="U837" s="32">
        <v>104.88036428000001</v>
      </c>
      <c r="V837" s="32">
        <v>45.001959549999995</v>
      </c>
      <c r="W837" s="57"/>
      <c r="X837" s="57"/>
      <c r="Y837" s="57"/>
      <c r="Z837" s="57"/>
      <c r="AA837" s="113">
        <v>2016</v>
      </c>
      <c r="AB837" s="113">
        <v>25</v>
      </c>
      <c r="AC837" s="57" t="s">
        <v>1495</v>
      </c>
      <c r="AD837" s="113">
        <v>32</v>
      </c>
      <c r="AE837" s="113">
        <v>0</v>
      </c>
      <c r="AF837" s="113">
        <v>0</v>
      </c>
      <c r="AG837" s="113">
        <v>0</v>
      </c>
      <c r="AH837" s="113">
        <v>0</v>
      </c>
      <c r="AI837" s="113">
        <v>0</v>
      </c>
      <c r="AJ837" s="113">
        <v>0</v>
      </c>
      <c r="AK837" s="57" t="s">
        <v>237</v>
      </c>
    </row>
    <row r="838" spans="1:37" s="29" customFormat="1" ht="63" x14ac:dyDescent="0.25">
      <c r="A838" s="113">
        <f t="shared" ref="A838:A901" si="35">A837+1</f>
        <v>436</v>
      </c>
      <c r="B838" s="58" t="s">
        <v>1126</v>
      </c>
      <c r="C838" s="32">
        <v>9.9831139699999998</v>
      </c>
      <c r="D838" s="32">
        <v>0</v>
      </c>
      <c r="E838" s="32">
        <v>9.9831139699999998</v>
      </c>
      <c r="F838" s="32">
        <v>0</v>
      </c>
      <c r="G838" s="32">
        <v>0</v>
      </c>
      <c r="H838" s="32">
        <v>15.143558759999999</v>
      </c>
      <c r="I838" s="32">
        <v>0</v>
      </c>
      <c r="J838" s="32">
        <v>1.7810722750000001</v>
      </c>
      <c r="K838" s="32">
        <v>9.2792893449999987</v>
      </c>
      <c r="L838" s="32">
        <v>4.0831971400000011</v>
      </c>
      <c r="M838" s="32">
        <v>5.1604447899999997</v>
      </c>
      <c r="N838" s="32">
        <v>0</v>
      </c>
      <c r="O838" s="32">
        <v>-8.2020416950000001</v>
      </c>
      <c r="P838" s="32">
        <v>9.2792893449999987</v>
      </c>
      <c r="Q838" s="32">
        <v>4.0831971400000011</v>
      </c>
      <c r="R838" s="32">
        <v>5.4457692900000003</v>
      </c>
      <c r="S838" s="32">
        <v>0</v>
      </c>
      <c r="T838" s="32">
        <v>0</v>
      </c>
      <c r="U838" s="32">
        <v>0</v>
      </c>
      <c r="V838" s="32">
        <v>5.4457692900000003</v>
      </c>
      <c r="W838" s="57"/>
      <c r="X838" s="57"/>
      <c r="Y838" s="57"/>
      <c r="Z838" s="57"/>
      <c r="AA838" s="113">
        <v>2016</v>
      </c>
      <c r="AB838" s="113">
        <v>25</v>
      </c>
      <c r="AC838" s="57" t="s">
        <v>1306</v>
      </c>
      <c r="AD838" s="113">
        <v>50</v>
      </c>
      <c r="AE838" s="113">
        <v>2015</v>
      </c>
      <c r="AF838" s="113">
        <v>33</v>
      </c>
      <c r="AG838" s="113" t="s">
        <v>1496</v>
      </c>
      <c r="AH838" s="113" t="s">
        <v>1497</v>
      </c>
      <c r="AI838" s="113">
        <v>0.7</v>
      </c>
      <c r="AJ838" s="113">
        <v>0</v>
      </c>
      <c r="AK838" s="57" t="s">
        <v>240</v>
      </c>
    </row>
    <row r="839" spans="1:37" s="29" customFormat="1" ht="78.75" x14ac:dyDescent="0.25">
      <c r="A839" s="113">
        <f t="shared" si="35"/>
        <v>437</v>
      </c>
      <c r="B839" s="58" t="s">
        <v>1127</v>
      </c>
      <c r="C839" s="32">
        <v>1.18</v>
      </c>
      <c r="D839" s="32">
        <v>0</v>
      </c>
      <c r="E839" s="32">
        <v>0</v>
      </c>
      <c r="F839" s="32">
        <v>0</v>
      </c>
      <c r="G839" s="32">
        <v>1.18</v>
      </c>
      <c r="H839" s="32">
        <v>22.346913000000001</v>
      </c>
      <c r="I839" s="32">
        <v>0</v>
      </c>
      <c r="J839" s="32">
        <v>0</v>
      </c>
      <c r="K839" s="32">
        <v>0</v>
      </c>
      <c r="L839" s="32">
        <v>22.346913000000001</v>
      </c>
      <c r="M839" s="32">
        <v>21.166913000000001</v>
      </c>
      <c r="N839" s="32">
        <v>0</v>
      </c>
      <c r="O839" s="32">
        <v>0</v>
      </c>
      <c r="P839" s="32">
        <v>0</v>
      </c>
      <c r="Q839" s="32">
        <v>21.166913000000001</v>
      </c>
      <c r="R839" s="32">
        <v>22.346916</v>
      </c>
      <c r="S839" s="32">
        <v>0</v>
      </c>
      <c r="T839" s="32">
        <v>0</v>
      </c>
      <c r="U839" s="32">
        <v>0</v>
      </c>
      <c r="V839" s="32">
        <v>22.346916</v>
      </c>
      <c r="W839" s="57"/>
      <c r="X839" s="57"/>
      <c r="Y839" s="57"/>
      <c r="Z839" s="57"/>
      <c r="AA839" s="113">
        <v>2020</v>
      </c>
      <c r="AB839" s="113">
        <v>33</v>
      </c>
      <c r="AC839" s="57">
        <v>0</v>
      </c>
      <c r="AD839" s="113">
        <v>40</v>
      </c>
      <c r="AE839" s="113">
        <v>0</v>
      </c>
      <c r="AF839" s="113">
        <v>0</v>
      </c>
      <c r="AG839" s="113">
        <v>0</v>
      </c>
      <c r="AH839" s="113">
        <v>0</v>
      </c>
      <c r="AI839" s="113">
        <v>0</v>
      </c>
      <c r="AJ839" s="113">
        <v>0</v>
      </c>
      <c r="AK839" s="57" t="s">
        <v>388</v>
      </c>
    </row>
    <row r="840" spans="1:37" s="29" customFormat="1" ht="110.25" x14ac:dyDescent="0.25">
      <c r="A840" s="113">
        <f t="shared" si="35"/>
        <v>438</v>
      </c>
      <c r="B840" s="58" t="s">
        <v>1128</v>
      </c>
      <c r="C840" s="32">
        <v>13.80000004</v>
      </c>
      <c r="D840" s="32">
        <v>0</v>
      </c>
      <c r="E840" s="32">
        <v>11.040000032000002</v>
      </c>
      <c r="F840" s="32">
        <v>0</v>
      </c>
      <c r="G840" s="32">
        <v>2.7600000079999987</v>
      </c>
      <c r="H840" s="32">
        <v>10</v>
      </c>
      <c r="I840" s="32">
        <v>0</v>
      </c>
      <c r="J840" s="32">
        <v>2.5</v>
      </c>
      <c r="K840" s="32">
        <v>7</v>
      </c>
      <c r="L840" s="32">
        <v>0.5</v>
      </c>
      <c r="M840" s="32">
        <v>-3.8000000400000005</v>
      </c>
      <c r="N840" s="32">
        <v>0</v>
      </c>
      <c r="O840" s="32">
        <v>-8.5400000320000018</v>
      </c>
      <c r="P840" s="32">
        <v>7</v>
      </c>
      <c r="Q840" s="32">
        <v>-2.2600000079999987</v>
      </c>
      <c r="R840" s="32">
        <v>0</v>
      </c>
      <c r="S840" s="32">
        <v>0</v>
      </c>
      <c r="T840" s="32">
        <v>0</v>
      </c>
      <c r="U840" s="32">
        <v>0</v>
      </c>
      <c r="V840" s="32">
        <v>0</v>
      </c>
      <c r="W840" s="57"/>
      <c r="X840" s="57"/>
      <c r="Y840" s="57"/>
      <c r="Z840" s="57"/>
      <c r="AA840" s="113">
        <v>0</v>
      </c>
      <c r="AB840" s="113">
        <v>0</v>
      </c>
      <c r="AC840" s="57">
        <v>0</v>
      </c>
      <c r="AD840" s="113">
        <v>0</v>
      </c>
      <c r="AE840" s="113">
        <v>2014</v>
      </c>
      <c r="AF840" s="113">
        <v>30</v>
      </c>
      <c r="AG840" s="113" t="s">
        <v>1498</v>
      </c>
      <c r="AH840" s="113" t="s">
        <v>1276</v>
      </c>
      <c r="AI840" s="113">
        <v>1.1619999999999999</v>
      </c>
      <c r="AJ840" s="113">
        <v>0</v>
      </c>
      <c r="AK840" s="57" t="s">
        <v>237</v>
      </c>
    </row>
    <row r="841" spans="1:37" s="29" customFormat="1" ht="47.25" x14ac:dyDescent="0.25">
      <c r="A841" s="113">
        <f t="shared" si="35"/>
        <v>439</v>
      </c>
      <c r="B841" s="58" t="s">
        <v>1129</v>
      </c>
      <c r="C841" s="32">
        <v>0</v>
      </c>
      <c r="D841" s="32">
        <v>0</v>
      </c>
      <c r="E841" s="32">
        <v>0</v>
      </c>
      <c r="F841" s="32">
        <v>0</v>
      </c>
      <c r="G841" s="32">
        <v>0</v>
      </c>
      <c r="H841" s="32">
        <v>5.4427000000000003E-2</v>
      </c>
      <c r="I841" s="32">
        <v>0</v>
      </c>
      <c r="J841" s="32">
        <v>1.3606750000000001E-2</v>
      </c>
      <c r="K841" s="32">
        <v>3.8098899999999998E-2</v>
      </c>
      <c r="L841" s="32">
        <v>2.7213500000000043E-3</v>
      </c>
      <c r="M841" s="32">
        <v>5.4427000000000003E-2</v>
      </c>
      <c r="N841" s="32">
        <v>0</v>
      </c>
      <c r="O841" s="32">
        <v>1.3606750000000001E-2</v>
      </c>
      <c r="P841" s="32">
        <v>3.8098899999999998E-2</v>
      </c>
      <c r="Q841" s="32">
        <v>2.7213500000000043E-3</v>
      </c>
      <c r="R841" s="32">
        <v>4.6188739999999999E-2</v>
      </c>
      <c r="S841" s="32">
        <v>0</v>
      </c>
      <c r="T841" s="32">
        <v>4.0184203799999998E-2</v>
      </c>
      <c r="U841" s="32">
        <v>1.8475496E-3</v>
      </c>
      <c r="V841" s="32">
        <v>4.1569866000000007E-3</v>
      </c>
      <c r="W841" s="57"/>
      <c r="X841" s="57"/>
      <c r="Y841" s="57"/>
      <c r="Z841" s="57"/>
      <c r="AA841" s="113">
        <v>0</v>
      </c>
      <c r="AB841" s="113">
        <v>0</v>
      </c>
      <c r="AC841" s="57">
        <v>0</v>
      </c>
      <c r="AD841" s="113">
        <v>0</v>
      </c>
      <c r="AE841" s="113">
        <v>2015</v>
      </c>
      <c r="AF841" s="113">
        <v>40</v>
      </c>
      <c r="AG841" s="113" t="s">
        <v>1499</v>
      </c>
      <c r="AH841" s="113" t="s">
        <v>1276</v>
      </c>
      <c r="AI841" s="113">
        <v>0.03</v>
      </c>
      <c r="AJ841" s="113">
        <v>0</v>
      </c>
      <c r="AK841" s="57" t="s">
        <v>237</v>
      </c>
    </row>
    <row r="842" spans="1:37" s="29" customFormat="1" ht="47.25" x14ac:dyDescent="0.25">
      <c r="A842" s="113">
        <f t="shared" si="35"/>
        <v>440</v>
      </c>
      <c r="B842" s="58" t="s">
        <v>1130</v>
      </c>
      <c r="C842" s="32">
        <v>0</v>
      </c>
      <c r="D842" s="32">
        <v>0</v>
      </c>
      <c r="E842" s="32">
        <v>0</v>
      </c>
      <c r="F842" s="32">
        <v>0</v>
      </c>
      <c r="G842" s="32">
        <v>0</v>
      </c>
      <c r="H842" s="32">
        <v>5.5367650000000004E-2</v>
      </c>
      <c r="I842" s="32">
        <v>0</v>
      </c>
      <c r="J842" s="32">
        <v>1.3841912500000001E-2</v>
      </c>
      <c r="K842" s="32">
        <v>3.8757355E-2</v>
      </c>
      <c r="L842" s="32">
        <v>2.7683825000000065E-3</v>
      </c>
      <c r="M842" s="32">
        <v>5.5367650000000004E-2</v>
      </c>
      <c r="N842" s="32">
        <v>0</v>
      </c>
      <c r="O842" s="32">
        <v>1.3841912500000001E-2</v>
      </c>
      <c r="P842" s="32">
        <v>3.8757355E-2</v>
      </c>
      <c r="Q842" s="32">
        <v>2.7683825000000065E-3</v>
      </c>
      <c r="R842" s="32">
        <v>4.698476E-2</v>
      </c>
      <c r="S842" s="32">
        <v>0</v>
      </c>
      <c r="T842" s="32">
        <v>4.0876741199999997E-2</v>
      </c>
      <c r="U842" s="32">
        <v>1.8793904E-3</v>
      </c>
      <c r="V842" s="32">
        <v>4.2286284000000035E-3</v>
      </c>
      <c r="W842" s="57"/>
      <c r="X842" s="57"/>
      <c r="Y842" s="57"/>
      <c r="Z842" s="57"/>
      <c r="AA842" s="113">
        <v>0</v>
      </c>
      <c r="AB842" s="113">
        <v>0</v>
      </c>
      <c r="AC842" s="57">
        <v>0</v>
      </c>
      <c r="AD842" s="113">
        <v>0</v>
      </c>
      <c r="AE842" s="113">
        <v>2015</v>
      </c>
      <c r="AF842" s="113">
        <v>40</v>
      </c>
      <c r="AG842" s="113" t="s">
        <v>1499</v>
      </c>
      <c r="AH842" s="113" t="s">
        <v>1276</v>
      </c>
      <c r="AI842" s="113">
        <v>0.03</v>
      </c>
      <c r="AJ842" s="113">
        <v>0</v>
      </c>
      <c r="AK842" s="57" t="s">
        <v>237</v>
      </c>
    </row>
    <row r="843" spans="1:37" s="29" customFormat="1" ht="94.5" x14ac:dyDescent="0.25">
      <c r="A843" s="113">
        <f t="shared" si="35"/>
        <v>441</v>
      </c>
      <c r="B843" s="58" t="s">
        <v>1131</v>
      </c>
      <c r="C843" s="32">
        <v>7.1311470000000003</v>
      </c>
      <c r="D843" s="32">
        <v>0</v>
      </c>
      <c r="E843" s="32">
        <v>1.4262294000000002</v>
      </c>
      <c r="F843" s="32">
        <v>4.2786882000000004</v>
      </c>
      <c r="G843" s="32">
        <v>1.4262293999999995</v>
      </c>
      <c r="H843" s="32">
        <v>8.7526890000000002</v>
      </c>
      <c r="I843" s="32">
        <v>0</v>
      </c>
      <c r="J843" s="32">
        <v>2.18817225</v>
      </c>
      <c r="K843" s="32">
        <v>6.1268823000000001</v>
      </c>
      <c r="L843" s="32">
        <v>0.43763445000000001</v>
      </c>
      <c r="M843" s="32">
        <v>1.6215419999999998</v>
      </c>
      <c r="N843" s="32">
        <v>0</v>
      </c>
      <c r="O843" s="32">
        <v>0.76194284999999984</v>
      </c>
      <c r="P843" s="32">
        <v>1.8481940999999997</v>
      </c>
      <c r="Q843" s="32">
        <v>-0.98859494999999953</v>
      </c>
      <c r="R843" s="32">
        <v>0</v>
      </c>
      <c r="S843" s="32">
        <v>0</v>
      </c>
      <c r="T843" s="32">
        <v>0</v>
      </c>
      <c r="U843" s="32">
        <v>0</v>
      </c>
      <c r="V843" s="32">
        <v>0</v>
      </c>
      <c r="W843" s="57"/>
      <c r="X843" s="57"/>
      <c r="Y843" s="57"/>
      <c r="Z843" s="57"/>
      <c r="AA843" s="113">
        <v>2015</v>
      </c>
      <c r="AB843" s="113">
        <v>25</v>
      </c>
      <c r="AC843" s="57" t="s">
        <v>1500</v>
      </c>
      <c r="AD843" s="113">
        <v>75</v>
      </c>
      <c r="AE843" s="113">
        <v>0</v>
      </c>
      <c r="AF843" s="113">
        <v>0</v>
      </c>
      <c r="AG843" s="113">
        <v>0</v>
      </c>
      <c r="AH843" s="113">
        <v>0</v>
      </c>
      <c r="AI843" s="113">
        <v>0</v>
      </c>
      <c r="AJ843" s="113">
        <v>0</v>
      </c>
      <c r="AK843" s="57" t="s">
        <v>237</v>
      </c>
    </row>
    <row r="844" spans="1:37" s="29" customFormat="1" ht="31.5" x14ac:dyDescent="0.25">
      <c r="A844" s="113">
        <f t="shared" si="35"/>
        <v>442</v>
      </c>
      <c r="B844" s="58" t="s">
        <v>1132</v>
      </c>
      <c r="C844" s="32">
        <v>0</v>
      </c>
      <c r="D844" s="32">
        <v>0</v>
      </c>
      <c r="E844" s="32">
        <v>0</v>
      </c>
      <c r="F844" s="32">
        <v>0</v>
      </c>
      <c r="G844" s="32">
        <v>0</v>
      </c>
      <c r="H844" s="32">
        <v>0.26644861999999997</v>
      </c>
      <c r="I844" s="32">
        <v>0</v>
      </c>
      <c r="J844" s="32">
        <v>6.6612154999999992E-2</v>
      </c>
      <c r="K844" s="32">
        <v>0.18651403399999997</v>
      </c>
      <c r="L844" s="32">
        <v>1.3322430999999996E-2</v>
      </c>
      <c r="M844" s="32">
        <v>0.26644861999999997</v>
      </c>
      <c r="N844" s="32">
        <v>0</v>
      </c>
      <c r="O844" s="32">
        <v>6.6612154999999992E-2</v>
      </c>
      <c r="P844" s="32">
        <v>0.18651403399999997</v>
      </c>
      <c r="Q844" s="32">
        <v>1.3322430999999996E-2</v>
      </c>
      <c r="R844" s="32">
        <v>1.69281528</v>
      </c>
      <c r="S844" s="32">
        <v>0</v>
      </c>
      <c r="T844" s="32">
        <v>0.42320382000000001</v>
      </c>
      <c r="U844" s="32">
        <v>1.1849706959999999</v>
      </c>
      <c r="V844" s="32">
        <v>8.4640764000000202E-2</v>
      </c>
      <c r="W844" s="57"/>
      <c r="X844" s="57"/>
      <c r="Y844" s="57"/>
      <c r="Z844" s="57"/>
      <c r="AA844" s="113">
        <v>2015</v>
      </c>
      <c r="AB844" s="113">
        <v>25</v>
      </c>
      <c r="AC844" s="57" t="s">
        <v>1501</v>
      </c>
      <c r="AD844" s="113">
        <v>32</v>
      </c>
      <c r="AE844" s="113">
        <v>0</v>
      </c>
      <c r="AF844" s="113">
        <v>0</v>
      </c>
      <c r="AG844" s="113">
        <v>0</v>
      </c>
      <c r="AH844" s="113">
        <v>0</v>
      </c>
      <c r="AI844" s="113">
        <v>0</v>
      </c>
      <c r="AJ844" s="113">
        <v>0</v>
      </c>
      <c r="AK844" s="57" t="s">
        <v>237</v>
      </c>
    </row>
    <row r="845" spans="1:37" s="29" customFormat="1" ht="47.25" x14ac:dyDescent="0.25">
      <c r="A845" s="113">
        <f t="shared" si="35"/>
        <v>443</v>
      </c>
      <c r="B845" s="58" t="s">
        <v>1133</v>
      </c>
      <c r="C845" s="32">
        <v>1.6735004999998956E-2</v>
      </c>
      <c r="D845" s="32">
        <v>0</v>
      </c>
      <c r="E845" s="32">
        <v>3.3470009999997915E-3</v>
      </c>
      <c r="F845" s="32">
        <v>1.0041002999999373E-2</v>
      </c>
      <c r="G845" s="32">
        <v>3.3470009999997923E-3</v>
      </c>
      <c r="H845" s="32">
        <v>1.6735004999998956E-2</v>
      </c>
      <c r="I845" s="32">
        <v>0</v>
      </c>
      <c r="J845" s="32">
        <v>3.3470009999997915E-3</v>
      </c>
      <c r="K845" s="32">
        <v>1.0041002999999373E-2</v>
      </c>
      <c r="L845" s="32">
        <v>3.3470009999997923E-3</v>
      </c>
      <c r="M845" s="32">
        <v>0</v>
      </c>
      <c r="N845" s="32">
        <v>0</v>
      </c>
      <c r="O845" s="32">
        <v>0</v>
      </c>
      <c r="P845" s="32">
        <v>0</v>
      </c>
      <c r="Q845" s="32">
        <v>0</v>
      </c>
      <c r="R845" s="32">
        <v>0</v>
      </c>
      <c r="S845" s="32">
        <v>0</v>
      </c>
      <c r="T845" s="32">
        <v>0</v>
      </c>
      <c r="U845" s="32">
        <v>0</v>
      </c>
      <c r="V845" s="32">
        <v>0</v>
      </c>
      <c r="W845" s="57"/>
      <c r="X845" s="57"/>
      <c r="Y845" s="57"/>
      <c r="Z845" s="57"/>
      <c r="AA845" s="113">
        <v>2012</v>
      </c>
      <c r="AB845" s="113">
        <v>25</v>
      </c>
      <c r="AC845" s="57" t="s">
        <v>1331</v>
      </c>
      <c r="AD845" s="113">
        <v>32</v>
      </c>
      <c r="AE845" s="113">
        <v>0</v>
      </c>
      <c r="AF845" s="113">
        <v>0</v>
      </c>
      <c r="AG845" s="113">
        <v>0</v>
      </c>
      <c r="AH845" s="113">
        <v>0</v>
      </c>
      <c r="AI845" s="113">
        <v>0</v>
      </c>
      <c r="AJ845" s="113">
        <v>0</v>
      </c>
      <c r="AK845" s="57" t="s">
        <v>240</v>
      </c>
    </row>
    <row r="846" spans="1:37" s="29" customFormat="1" ht="31.5" x14ac:dyDescent="0.25">
      <c r="A846" s="113">
        <f t="shared" si="35"/>
        <v>444</v>
      </c>
      <c r="B846" s="58" t="s">
        <v>1134</v>
      </c>
      <c r="C846" s="32">
        <v>0</v>
      </c>
      <c r="D846" s="32">
        <v>0</v>
      </c>
      <c r="E846" s="32">
        <v>0</v>
      </c>
      <c r="F846" s="32">
        <v>0</v>
      </c>
      <c r="G846" s="32">
        <v>0</v>
      </c>
      <c r="H846" s="32">
        <v>0.23464544999999998</v>
      </c>
      <c r="I846" s="32">
        <v>0</v>
      </c>
      <c r="J846" s="32">
        <v>0</v>
      </c>
      <c r="K846" s="32">
        <v>0</v>
      </c>
      <c r="L846" s="32">
        <v>0.23464544999999998</v>
      </c>
      <c r="M846" s="32">
        <v>0.23464544999999998</v>
      </c>
      <c r="N846" s="32">
        <v>0</v>
      </c>
      <c r="O846" s="32">
        <v>0</v>
      </c>
      <c r="P846" s="32">
        <v>0</v>
      </c>
      <c r="Q846" s="32">
        <v>0.23464544999999998</v>
      </c>
      <c r="R846" s="32">
        <v>0.23464581000000001</v>
      </c>
      <c r="S846" s="32">
        <v>5.6642570000000003E-2</v>
      </c>
      <c r="T846" s="32">
        <v>0</v>
      </c>
      <c r="U846" s="32">
        <v>0</v>
      </c>
      <c r="V846" s="32">
        <v>0.17800324000000001</v>
      </c>
      <c r="W846" s="57"/>
      <c r="X846" s="57"/>
      <c r="Y846" s="57"/>
      <c r="Z846" s="57"/>
      <c r="AA846" s="113">
        <v>2017</v>
      </c>
      <c r="AB846" s="113">
        <v>25</v>
      </c>
      <c r="AC846" s="57" t="s">
        <v>1502</v>
      </c>
      <c r="AD846" s="113">
        <v>12.6</v>
      </c>
      <c r="AE846" s="113">
        <v>0</v>
      </c>
      <c r="AF846" s="113">
        <v>0</v>
      </c>
      <c r="AG846" s="113">
        <v>0</v>
      </c>
      <c r="AH846" s="113">
        <v>0</v>
      </c>
      <c r="AI846" s="113">
        <v>0</v>
      </c>
      <c r="AJ846" s="113">
        <v>0</v>
      </c>
      <c r="AK846" s="57" t="s">
        <v>237</v>
      </c>
    </row>
    <row r="847" spans="1:37" s="29" customFormat="1" ht="110.25" x14ac:dyDescent="0.25">
      <c r="A847" s="113">
        <f t="shared" si="35"/>
        <v>445</v>
      </c>
      <c r="B847" s="58" t="s">
        <v>1135</v>
      </c>
      <c r="C847" s="32">
        <v>103.56623326374</v>
      </c>
      <c r="D847" s="32">
        <v>0</v>
      </c>
      <c r="E847" s="32">
        <v>82.852986610992005</v>
      </c>
      <c r="F847" s="32">
        <v>0</v>
      </c>
      <c r="G847" s="32">
        <v>20.713246652747998</v>
      </c>
      <c r="H847" s="32">
        <v>103.56623325374001</v>
      </c>
      <c r="I847" s="32">
        <v>0</v>
      </c>
      <c r="J847" s="32">
        <v>90.10262293075381</v>
      </c>
      <c r="K847" s="32">
        <v>4.1426493301496006</v>
      </c>
      <c r="L847" s="32">
        <v>9.3209609928365982</v>
      </c>
      <c r="M847" s="32">
        <v>-9.9999937219763524E-9</v>
      </c>
      <c r="N847" s="32">
        <v>0</v>
      </c>
      <c r="O847" s="32">
        <v>7.2496363197618052</v>
      </c>
      <c r="P847" s="32">
        <v>4.1426493301496006</v>
      </c>
      <c r="Q847" s="32">
        <v>-11.3922856599114</v>
      </c>
      <c r="R847" s="32">
        <v>0</v>
      </c>
      <c r="S847" s="32">
        <v>0</v>
      </c>
      <c r="T847" s="32">
        <v>0</v>
      </c>
      <c r="U847" s="32">
        <v>0</v>
      </c>
      <c r="V847" s="32">
        <v>0</v>
      </c>
      <c r="W847" s="57"/>
      <c r="X847" s="57"/>
      <c r="Y847" s="57"/>
      <c r="Z847" s="57"/>
      <c r="AA847" s="113">
        <v>0</v>
      </c>
      <c r="AB847" s="113">
        <v>0</v>
      </c>
      <c r="AC847" s="57">
        <v>0</v>
      </c>
      <c r="AD847" s="113">
        <v>0</v>
      </c>
      <c r="AE847" s="113">
        <v>2014</v>
      </c>
      <c r="AF847" s="113">
        <v>50</v>
      </c>
      <c r="AG847" s="113" t="s">
        <v>1499</v>
      </c>
      <c r="AH847" s="113" t="s">
        <v>1503</v>
      </c>
      <c r="AI847" s="113">
        <v>9.39</v>
      </c>
      <c r="AJ847" s="113">
        <v>0</v>
      </c>
      <c r="AK847" s="57" t="s">
        <v>237</v>
      </c>
    </row>
    <row r="848" spans="1:37" s="29" customFormat="1" ht="94.5" x14ac:dyDescent="0.25">
      <c r="A848" s="113">
        <f t="shared" si="35"/>
        <v>446</v>
      </c>
      <c r="B848" s="58" t="s">
        <v>1136</v>
      </c>
      <c r="C848" s="32">
        <v>29.30990937</v>
      </c>
      <c r="D848" s="32">
        <v>0</v>
      </c>
      <c r="E848" s="32">
        <v>23.447927496000002</v>
      </c>
      <c r="F848" s="32">
        <v>0</v>
      </c>
      <c r="G848" s="32">
        <v>5.8619818739999978</v>
      </c>
      <c r="H848" s="32">
        <v>30.367631758769985</v>
      </c>
      <c r="I848" s="32">
        <v>0</v>
      </c>
      <c r="J848" s="32">
        <v>26.419839630129886</v>
      </c>
      <c r="K848" s="32">
        <v>1.2147052703507994</v>
      </c>
      <c r="L848" s="32">
        <v>2.7330868582892998</v>
      </c>
      <c r="M848" s="32">
        <v>1.0577223887699851</v>
      </c>
      <c r="N848" s="32">
        <v>0</v>
      </c>
      <c r="O848" s="32">
        <v>2.9719121341298838</v>
      </c>
      <c r="P848" s="32">
        <v>1.2147052703507994</v>
      </c>
      <c r="Q848" s="32">
        <v>-3.1288950157106981</v>
      </c>
      <c r="R848" s="32">
        <v>0.96718625999999996</v>
      </c>
      <c r="S848" s="32">
        <v>0</v>
      </c>
      <c r="T848" s="32">
        <v>0.24179656499999999</v>
      </c>
      <c r="U848" s="32">
        <v>0.67703038199999999</v>
      </c>
      <c r="V848" s="32">
        <v>4.8359312999999959E-2</v>
      </c>
      <c r="W848" s="57"/>
      <c r="X848" s="57"/>
      <c r="Y848" s="57"/>
      <c r="Z848" s="57"/>
      <c r="AA848" s="113">
        <v>0</v>
      </c>
      <c r="AB848" s="113">
        <v>0</v>
      </c>
      <c r="AC848" s="57">
        <v>0</v>
      </c>
      <c r="AD848" s="113">
        <v>0</v>
      </c>
      <c r="AE848" s="113">
        <v>2014</v>
      </c>
      <c r="AF848" s="113">
        <v>50</v>
      </c>
      <c r="AG848" s="113" t="s">
        <v>1504</v>
      </c>
      <c r="AH848" s="113" t="s">
        <v>1503</v>
      </c>
      <c r="AI848" s="113">
        <v>12.6</v>
      </c>
      <c r="AJ848" s="113">
        <v>0</v>
      </c>
      <c r="AK848" s="57" t="s">
        <v>237</v>
      </c>
    </row>
    <row r="849" spans="1:37" s="29" customFormat="1" ht="110.25" x14ac:dyDescent="0.25">
      <c r="A849" s="113">
        <f t="shared" si="35"/>
        <v>447</v>
      </c>
      <c r="B849" s="58" t="s">
        <v>1137</v>
      </c>
      <c r="C849" s="32">
        <v>4.1696379299999995</v>
      </c>
      <c r="D849" s="32">
        <v>0</v>
      </c>
      <c r="E849" s="32">
        <v>3.3357103439999998</v>
      </c>
      <c r="F849" s="32">
        <v>0</v>
      </c>
      <c r="G849" s="32">
        <v>0.83392758599999972</v>
      </c>
      <c r="H849" s="32">
        <v>4.1696379347299999</v>
      </c>
      <c r="I849" s="32">
        <v>0</v>
      </c>
      <c r="J849" s="32">
        <v>3.6275850032151</v>
      </c>
      <c r="K849" s="32">
        <v>0.1667855173892</v>
      </c>
      <c r="L849" s="32">
        <v>0.37526741412569986</v>
      </c>
      <c r="M849" s="32">
        <v>4.7300003913619548E-9</v>
      </c>
      <c r="N849" s="32">
        <v>0</v>
      </c>
      <c r="O849" s="32">
        <v>0.29187465921510025</v>
      </c>
      <c r="P849" s="32">
        <v>0.1667855173892</v>
      </c>
      <c r="Q849" s="32">
        <v>-0.45866017187429986</v>
      </c>
      <c r="R849" s="32">
        <v>0</v>
      </c>
      <c r="S849" s="32">
        <v>0</v>
      </c>
      <c r="T849" s="32">
        <v>0</v>
      </c>
      <c r="U849" s="32">
        <v>0</v>
      </c>
      <c r="V849" s="32">
        <v>0</v>
      </c>
      <c r="W849" s="57"/>
      <c r="X849" s="57"/>
      <c r="Y849" s="57"/>
      <c r="Z849" s="57"/>
      <c r="AA849" s="113">
        <v>0</v>
      </c>
      <c r="AB849" s="113">
        <v>0</v>
      </c>
      <c r="AC849" s="57">
        <v>0</v>
      </c>
      <c r="AD849" s="113">
        <v>0</v>
      </c>
      <c r="AE849" s="113">
        <v>2014</v>
      </c>
      <c r="AF849" s="113">
        <v>50</v>
      </c>
      <c r="AG849" s="113" t="s">
        <v>1505</v>
      </c>
      <c r="AH849" s="113" t="s">
        <v>1503</v>
      </c>
      <c r="AI849" s="113">
        <v>0.10299999999999999</v>
      </c>
      <c r="AJ849" s="113">
        <v>0</v>
      </c>
      <c r="AK849" s="57" t="s">
        <v>237</v>
      </c>
    </row>
    <row r="850" spans="1:37" s="29" customFormat="1" ht="110.25" x14ac:dyDescent="0.25">
      <c r="A850" s="113">
        <f t="shared" si="35"/>
        <v>448</v>
      </c>
      <c r="B850" s="58" t="s">
        <v>1138</v>
      </c>
      <c r="C850" s="32">
        <v>0.95000001000000001</v>
      </c>
      <c r="D850" s="32">
        <v>4.6171900486019997E-2</v>
      </c>
      <c r="E850" s="32">
        <v>0.79508065836927</v>
      </c>
      <c r="F850" s="32">
        <v>2.5726000270799999E-2</v>
      </c>
      <c r="G850" s="32">
        <v>8.3021450873909969E-2</v>
      </c>
      <c r="H850" s="32">
        <v>1.30176851</v>
      </c>
      <c r="I850" s="32">
        <v>0</v>
      </c>
      <c r="J850" s="32">
        <v>0.32544300500000001</v>
      </c>
      <c r="K850" s="32">
        <v>0.911240414</v>
      </c>
      <c r="L850" s="32">
        <v>6.5088601000000024E-2</v>
      </c>
      <c r="M850" s="32">
        <v>0.35176850000000004</v>
      </c>
      <c r="N850" s="32">
        <v>-4.6171900486019997E-2</v>
      </c>
      <c r="O850" s="32">
        <v>-0.46963765336926999</v>
      </c>
      <c r="P850" s="32">
        <v>0.88551441372920003</v>
      </c>
      <c r="Q850" s="32">
        <v>-1.7932849873909945E-2</v>
      </c>
      <c r="R850" s="32">
        <v>7.9666176699999998</v>
      </c>
      <c r="S850" s="32">
        <v>0</v>
      </c>
      <c r="T850" s="32">
        <v>6.9309573729</v>
      </c>
      <c r="U850" s="32">
        <v>0.31866470679999997</v>
      </c>
      <c r="V850" s="32">
        <v>0.71699559029999982</v>
      </c>
      <c r="W850" s="57"/>
      <c r="X850" s="57"/>
      <c r="Y850" s="57"/>
      <c r="Z850" s="57"/>
      <c r="AA850" s="113">
        <v>0</v>
      </c>
      <c r="AB850" s="113">
        <v>0</v>
      </c>
      <c r="AC850" s="57">
        <v>0</v>
      </c>
      <c r="AD850" s="113">
        <v>0</v>
      </c>
      <c r="AE850" s="113">
        <v>2015</v>
      </c>
      <c r="AF850" s="113">
        <v>33</v>
      </c>
      <c r="AG850" s="113" t="s">
        <v>1505</v>
      </c>
      <c r="AH850" s="113" t="s">
        <v>1503</v>
      </c>
      <c r="AI850" s="113">
        <v>1</v>
      </c>
      <c r="AJ850" s="113">
        <v>0</v>
      </c>
      <c r="AK850" s="57" t="s">
        <v>237</v>
      </c>
    </row>
    <row r="851" spans="1:37" s="29" customFormat="1" ht="110.25" x14ac:dyDescent="0.25">
      <c r="A851" s="113">
        <f t="shared" si="35"/>
        <v>449</v>
      </c>
      <c r="B851" s="58" t="s">
        <v>1139</v>
      </c>
      <c r="C851" s="32">
        <v>0.27613628000000001</v>
      </c>
      <c r="D851" s="32">
        <v>0</v>
      </c>
      <c r="E851" s="32">
        <v>0.22090902400000001</v>
      </c>
      <c r="F851" s="32">
        <v>0</v>
      </c>
      <c r="G851" s="32">
        <v>5.5227256000000002E-2</v>
      </c>
      <c r="H851" s="32">
        <v>0</v>
      </c>
      <c r="I851" s="32">
        <v>0</v>
      </c>
      <c r="J851" s="32">
        <v>0</v>
      </c>
      <c r="K851" s="32">
        <v>0</v>
      </c>
      <c r="L851" s="32">
        <v>0</v>
      </c>
      <c r="M851" s="32">
        <v>-0.27613628000000001</v>
      </c>
      <c r="N851" s="32">
        <v>0</v>
      </c>
      <c r="O851" s="32">
        <v>-0.22090902400000001</v>
      </c>
      <c r="P851" s="32">
        <v>0</v>
      </c>
      <c r="Q851" s="32">
        <v>-5.5227256000000002E-2</v>
      </c>
      <c r="R851" s="32">
        <v>0</v>
      </c>
      <c r="S851" s="32">
        <v>0</v>
      </c>
      <c r="T851" s="32">
        <v>0</v>
      </c>
      <c r="U851" s="32">
        <v>0</v>
      </c>
      <c r="V851" s="32">
        <v>0</v>
      </c>
      <c r="W851" s="57"/>
      <c r="X851" s="57"/>
      <c r="Y851" s="57"/>
      <c r="Z851" s="57"/>
      <c r="AA851" s="113">
        <v>0</v>
      </c>
      <c r="AB851" s="113">
        <v>0</v>
      </c>
      <c r="AC851" s="57">
        <v>0</v>
      </c>
      <c r="AD851" s="113">
        <v>0</v>
      </c>
      <c r="AE851" s="113">
        <v>2015</v>
      </c>
      <c r="AF851" s="113">
        <v>33</v>
      </c>
      <c r="AG851" s="113" t="s">
        <v>1506</v>
      </c>
      <c r="AH851" s="113" t="s">
        <v>1507</v>
      </c>
      <c r="AI851" s="113">
        <v>0.10299999999999999</v>
      </c>
      <c r="AJ851" s="113">
        <v>0</v>
      </c>
      <c r="AK851" s="57" t="s">
        <v>237</v>
      </c>
    </row>
    <row r="852" spans="1:37" s="29" customFormat="1" ht="94.5" x14ac:dyDescent="0.25">
      <c r="A852" s="113">
        <f t="shared" si="35"/>
        <v>450</v>
      </c>
      <c r="B852" s="58" t="s">
        <v>1140</v>
      </c>
      <c r="C852" s="32">
        <v>0</v>
      </c>
      <c r="D852" s="32">
        <v>0</v>
      </c>
      <c r="E852" s="32">
        <v>0</v>
      </c>
      <c r="F852" s="32">
        <v>0</v>
      </c>
      <c r="G852" s="32">
        <v>0</v>
      </c>
      <c r="H852" s="32">
        <v>0.75644352599999998</v>
      </c>
      <c r="I852" s="32">
        <v>0</v>
      </c>
      <c r="J852" s="32">
        <v>0</v>
      </c>
      <c r="K852" s="32">
        <v>0</v>
      </c>
      <c r="L852" s="32">
        <v>0.75644162000000004</v>
      </c>
      <c r="M852" s="32">
        <v>0.75644352599999998</v>
      </c>
      <c r="N852" s="32">
        <v>0</v>
      </c>
      <c r="O852" s="32">
        <v>0</v>
      </c>
      <c r="P852" s="32">
        <v>0</v>
      </c>
      <c r="Q852" s="32">
        <v>0.75644162000000004</v>
      </c>
      <c r="R852" s="32">
        <v>0.66608990999999995</v>
      </c>
      <c r="S852" s="32">
        <v>0</v>
      </c>
      <c r="T852" s="32">
        <v>0.44077239999999995</v>
      </c>
      <c r="U852" s="32">
        <v>1.7295890000000001E-2</v>
      </c>
      <c r="V852" s="32">
        <v>0.20802161999999999</v>
      </c>
      <c r="W852" s="57"/>
      <c r="X852" s="57"/>
      <c r="Y852" s="57"/>
      <c r="Z852" s="57"/>
      <c r="AA852" s="113">
        <v>0</v>
      </c>
      <c r="AB852" s="113">
        <v>0</v>
      </c>
      <c r="AC852" s="57">
        <v>0</v>
      </c>
      <c r="AD852" s="113">
        <v>0</v>
      </c>
      <c r="AE852" s="113">
        <v>2015</v>
      </c>
      <c r="AF852" s="113">
        <v>40</v>
      </c>
      <c r="AG852" s="113" t="s">
        <v>1360</v>
      </c>
      <c r="AH852" s="113" t="s">
        <v>1508</v>
      </c>
      <c r="AI852" s="113">
        <v>4.22</v>
      </c>
      <c r="AJ852" s="113">
        <v>0</v>
      </c>
      <c r="AK852" s="57" t="s">
        <v>237</v>
      </c>
    </row>
    <row r="853" spans="1:37" s="29" customFormat="1" ht="110.25" x14ac:dyDescent="0.25">
      <c r="A853" s="113">
        <f t="shared" si="35"/>
        <v>451</v>
      </c>
      <c r="B853" s="58" t="s">
        <v>1141</v>
      </c>
      <c r="C853" s="32">
        <v>0</v>
      </c>
      <c r="D853" s="32">
        <v>0</v>
      </c>
      <c r="E853" s="32">
        <v>0</v>
      </c>
      <c r="F853" s="32">
        <v>0</v>
      </c>
      <c r="G853" s="32">
        <v>0</v>
      </c>
      <c r="H853" s="32">
        <v>27.594239169999998</v>
      </c>
      <c r="I853" s="32">
        <v>0</v>
      </c>
      <c r="J853" s="32">
        <v>6.8985605574999997</v>
      </c>
      <c r="K853" s="32">
        <v>19.315969560999999</v>
      </c>
      <c r="L853" s="32">
        <v>1.3797121115000017</v>
      </c>
      <c r="M853" s="32">
        <v>27.594239169999998</v>
      </c>
      <c r="N853" s="32">
        <v>0</v>
      </c>
      <c r="O853" s="32">
        <v>6.8985605574999997</v>
      </c>
      <c r="P853" s="32">
        <v>19.315969560999999</v>
      </c>
      <c r="Q853" s="32">
        <v>1.3797121115000017</v>
      </c>
      <c r="R853" s="32">
        <v>67.157833609999997</v>
      </c>
      <c r="S853" s="32">
        <v>0</v>
      </c>
      <c r="T853" s="32">
        <v>58.427315240699997</v>
      </c>
      <c r="U853" s="32">
        <v>2.6863133443999998</v>
      </c>
      <c r="V853" s="32">
        <v>6.0442050249000001</v>
      </c>
      <c r="W853" s="57"/>
      <c r="X853" s="57"/>
      <c r="Y853" s="57"/>
      <c r="Z853" s="57"/>
      <c r="AA853" s="113">
        <v>0</v>
      </c>
      <c r="AB853" s="113">
        <v>0</v>
      </c>
      <c r="AC853" s="57">
        <v>0</v>
      </c>
      <c r="AD853" s="113">
        <v>0</v>
      </c>
      <c r="AE853" s="113">
        <v>2018</v>
      </c>
      <c r="AF853" s="113">
        <v>40</v>
      </c>
      <c r="AG853" s="113" t="s">
        <v>1509</v>
      </c>
      <c r="AH853" s="113" t="s">
        <v>1345</v>
      </c>
      <c r="AI853" s="113">
        <v>3.86</v>
      </c>
      <c r="AJ853" s="113">
        <v>0</v>
      </c>
      <c r="AK853" s="57" t="s">
        <v>237</v>
      </c>
    </row>
    <row r="854" spans="1:37" s="29" customFormat="1" ht="94.5" x14ac:dyDescent="0.25">
      <c r="A854" s="113">
        <f t="shared" si="35"/>
        <v>452</v>
      </c>
      <c r="B854" s="58" t="s">
        <v>1142</v>
      </c>
      <c r="C854" s="32">
        <v>3.2484044736910116</v>
      </c>
      <c r="D854" s="32">
        <v>3.2484044736910116</v>
      </c>
      <c r="E854" s="32">
        <v>0</v>
      </c>
      <c r="F854" s="32">
        <v>0</v>
      </c>
      <c r="G854" s="32">
        <v>0</v>
      </c>
      <c r="H854" s="32">
        <v>1.2451904</v>
      </c>
      <c r="I854" s="32">
        <v>0</v>
      </c>
      <c r="J854" s="32">
        <v>0.31129881249999997</v>
      </c>
      <c r="K854" s="32">
        <v>0.87163667499999986</v>
      </c>
      <c r="L854" s="32">
        <v>6.2259762499999982E-2</v>
      </c>
      <c r="M854" s="32">
        <v>-2.0032140736910113</v>
      </c>
      <c r="N854" s="32">
        <v>-3.2484044736910116</v>
      </c>
      <c r="O854" s="32">
        <v>0.31129881249999997</v>
      </c>
      <c r="P854" s="32">
        <v>0.87163667499999986</v>
      </c>
      <c r="Q854" s="32">
        <v>6.2259762499999982E-2</v>
      </c>
      <c r="R854" s="32">
        <v>2.59847275</v>
      </c>
      <c r="S854" s="32">
        <v>0</v>
      </c>
      <c r="T854" s="32">
        <v>2.2606712925000001</v>
      </c>
      <c r="U854" s="32">
        <v>0.10393891</v>
      </c>
      <c r="V854" s="32">
        <v>0.23386254749999991</v>
      </c>
      <c r="W854" s="57"/>
      <c r="X854" s="57"/>
      <c r="Y854" s="57"/>
      <c r="Z854" s="57"/>
      <c r="AA854" s="113">
        <v>0</v>
      </c>
      <c r="AB854" s="113">
        <v>0</v>
      </c>
      <c r="AC854" s="57">
        <v>0</v>
      </c>
      <c r="AD854" s="113">
        <v>0</v>
      </c>
      <c r="AE854" s="113">
        <v>2018</v>
      </c>
      <c r="AF854" s="113">
        <v>40</v>
      </c>
      <c r="AG854" s="113">
        <v>0</v>
      </c>
      <c r="AH854" s="113" t="s">
        <v>1510</v>
      </c>
      <c r="AI854" s="113">
        <v>1.0980000000000001</v>
      </c>
      <c r="AJ854" s="113">
        <v>0</v>
      </c>
      <c r="AK854" s="57" t="s">
        <v>237</v>
      </c>
    </row>
    <row r="855" spans="1:37" s="29" customFormat="1" ht="63" x14ac:dyDescent="0.25">
      <c r="A855" s="113">
        <f t="shared" si="35"/>
        <v>453</v>
      </c>
      <c r="B855" s="58" t="s">
        <v>1143</v>
      </c>
      <c r="C855" s="32">
        <v>0.15181875</v>
      </c>
      <c r="D855" s="32">
        <v>0</v>
      </c>
      <c r="E855" s="32">
        <v>0.1093095</v>
      </c>
      <c r="F855" s="32">
        <v>0</v>
      </c>
      <c r="G855" s="32">
        <v>4.2509249999999998E-2</v>
      </c>
      <c r="H855" s="32">
        <v>0.15181875249999993</v>
      </c>
      <c r="I855" s="32">
        <v>0</v>
      </c>
      <c r="J855" s="32">
        <v>0</v>
      </c>
      <c r="K855" s="32">
        <v>0</v>
      </c>
      <c r="L855" s="32">
        <v>0.15181875249999993</v>
      </c>
      <c r="M855" s="32">
        <v>2.4999999292951713E-9</v>
      </c>
      <c r="N855" s="32">
        <v>0</v>
      </c>
      <c r="O855" s="32">
        <v>-0.1093095</v>
      </c>
      <c r="P855" s="32">
        <v>0</v>
      </c>
      <c r="Q855" s="32">
        <v>0.10930950249999993</v>
      </c>
      <c r="R855" s="32">
        <v>0</v>
      </c>
      <c r="S855" s="32">
        <v>0</v>
      </c>
      <c r="T855" s="32">
        <v>0</v>
      </c>
      <c r="U855" s="32">
        <v>0</v>
      </c>
      <c r="V855" s="32">
        <v>0</v>
      </c>
      <c r="W855" s="57"/>
      <c r="X855" s="57"/>
      <c r="Y855" s="57"/>
      <c r="Z855" s="57"/>
      <c r="AA855" s="113">
        <v>0</v>
      </c>
      <c r="AB855" s="113">
        <v>0</v>
      </c>
      <c r="AC855" s="57">
        <v>0</v>
      </c>
      <c r="AD855" s="113">
        <v>0</v>
      </c>
      <c r="AE855" s="113">
        <v>2014</v>
      </c>
      <c r="AF855" s="113">
        <v>15</v>
      </c>
      <c r="AG855" s="113" t="s">
        <v>1511</v>
      </c>
      <c r="AH855" s="113" t="s">
        <v>1367</v>
      </c>
      <c r="AI855" s="113">
        <v>8.5030000000000001</v>
      </c>
      <c r="AJ855" s="113">
        <v>0</v>
      </c>
      <c r="AK855" s="57" t="s">
        <v>237</v>
      </c>
    </row>
    <row r="856" spans="1:37" s="29" customFormat="1" ht="94.5" x14ac:dyDescent="0.25">
      <c r="A856" s="113">
        <f t="shared" si="35"/>
        <v>454</v>
      </c>
      <c r="B856" s="58" t="s">
        <v>1144</v>
      </c>
      <c r="C856" s="32">
        <v>2.1120613227750451</v>
      </c>
      <c r="D856" s="32">
        <v>0</v>
      </c>
      <c r="E856" s="32">
        <v>0.34042415606620452</v>
      </c>
      <c r="F856" s="32">
        <v>1.5519426599751032</v>
      </c>
      <c r="G856" s="32">
        <v>0.21969450673373747</v>
      </c>
      <c r="H856" s="32">
        <v>3.2034119999999999E-2</v>
      </c>
      <c r="I856" s="32">
        <v>0</v>
      </c>
      <c r="J856" s="32">
        <v>0</v>
      </c>
      <c r="K856" s="32">
        <v>0</v>
      </c>
      <c r="L856" s="32">
        <v>3.2031980000000002E-2</v>
      </c>
      <c r="M856" s="32">
        <v>-2.080027202775045</v>
      </c>
      <c r="N856" s="32">
        <v>0</v>
      </c>
      <c r="O856" s="32">
        <v>-0.34042415606620452</v>
      </c>
      <c r="P856" s="32">
        <v>-1.5519426599751032</v>
      </c>
      <c r="Q856" s="32">
        <v>-0.18766252673373746</v>
      </c>
      <c r="R856" s="32">
        <v>1.7184876499999999</v>
      </c>
      <c r="S856" s="32">
        <v>0</v>
      </c>
      <c r="T856" s="32">
        <v>1.4950842554999999</v>
      </c>
      <c r="U856" s="32">
        <v>6.8739505999999992E-2</v>
      </c>
      <c r="V856" s="32">
        <v>0.15466388850000001</v>
      </c>
      <c r="W856" s="57"/>
      <c r="X856" s="57"/>
      <c r="Y856" s="57"/>
      <c r="Z856" s="57"/>
      <c r="AA856" s="113">
        <v>0</v>
      </c>
      <c r="AB856" s="113">
        <v>0</v>
      </c>
      <c r="AC856" s="57">
        <v>0</v>
      </c>
      <c r="AD856" s="113">
        <v>0</v>
      </c>
      <c r="AE856" s="113">
        <v>2015</v>
      </c>
      <c r="AF856" s="113">
        <v>40</v>
      </c>
      <c r="AG856" s="113">
        <v>0</v>
      </c>
      <c r="AH856" s="113">
        <v>0</v>
      </c>
      <c r="AI856" s="113">
        <v>0</v>
      </c>
      <c r="AJ856" s="113">
        <v>0</v>
      </c>
      <c r="AK856" s="57" t="s">
        <v>237</v>
      </c>
    </row>
    <row r="857" spans="1:37" s="29" customFormat="1" ht="78.75" x14ac:dyDescent="0.25">
      <c r="A857" s="113">
        <f t="shared" si="35"/>
        <v>455</v>
      </c>
      <c r="B857" s="58" t="s">
        <v>1145</v>
      </c>
      <c r="C857" s="32">
        <v>2.7499999904999997</v>
      </c>
      <c r="D857" s="32">
        <v>0</v>
      </c>
      <c r="E857" s="32">
        <v>0.5499999981</v>
      </c>
      <c r="F857" s="32">
        <v>1.6499999942999997</v>
      </c>
      <c r="G857" s="32">
        <v>0.54999999809999989</v>
      </c>
      <c r="H857" s="32">
        <v>2.7499999904999997</v>
      </c>
      <c r="I857" s="32">
        <v>0</v>
      </c>
      <c r="J857" s="32">
        <v>0.68749999762499991</v>
      </c>
      <c r="K857" s="32">
        <v>1.9249999933499997</v>
      </c>
      <c r="L857" s="32">
        <v>0.13749999952500014</v>
      </c>
      <c r="M857" s="32">
        <v>0</v>
      </c>
      <c r="N857" s="32">
        <v>0</v>
      </c>
      <c r="O857" s="32">
        <v>0.13749999952499992</v>
      </c>
      <c r="P857" s="32">
        <v>0.27499999905000005</v>
      </c>
      <c r="Q857" s="32">
        <v>-0.41249999857499975</v>
      </c>
      <c r="R857" s="32">
        <v>0</v>
      </c>
      <c r="S857" s="32">
        <v>0</v>
      </c>
      <c r="T857" s="32">
        <v>0</v>
      </c>
      <c r="U857" s="32">
        <v>0</v>
      </c>
      <c r="V857" s="32">
        <v>0</v>
      </c>
      <c r="W857" s="57"/>
      <c r="X857" s="57"/>
      <c r="Y857" s="57"/>
      <c r="Z857" s="57"/>
      <c r="AA857" s="113">
        <v>2014</v>
      </c>
      <c r="AB857" s="113">
        <v>25</v>
      </c>
      <c r="AC857" s="57" t="s">
        <v>1512</v>
      </c>
      <c r="AD857" s="113">
        <v>50</v>
      </c>
      <c r="AE857" s="113">
        <v>0</v>
      </c>
      <c r="AF857" s="113">
        <v>0</v>
      </c>
      <c r="AG857" s="113">
        <v>0</v>
      </c>
      <c r="AH857" s="113">
        <v>0</v>
      </c>
      <c r="AI857" s="113">
        <v>0</v>
      </c>
      <c r="AJ857" s="113">
        <v>0</v>
      </c>
      <c r="AK857" s="57" t="s">
        <v>237</v>
      </c>
    </row>
    <row r="858" spans="1:37" s="29" customFormat="1" ht="110.25" x14ac:dyDescent="0.25">
      <c r="A858" s="113">
        <f t="shared" si="35"/>
        <v>456</v>
      </c>
      <c r="B858" s="58" t="s">
        <v>1146</v>
      </c>
      <c r="C858" s="32">
        <v>25.261821873963136</v>
      </c>
      <c r="D858" s="32">
        <v>0</v>
      </c>
      <c r="E858" s="32">
        <v>6.315455468490784</v>
      </c>
      <c r="F858" s="32">
        <v>17.683275311774192</v>
      </c>
      <c r="G858" s="32">
        <v>1.2630910936981614</v>
      </c>
      <c r="H858" s="32">
        <v>0</v>
      </c>
      <c r="I858" s="32">
        <v>0</v>
      </c>
      <c r="J858" s="32">
        <v>0</v>
      </c>
      <c r="K858" s="32">
        <v>0</v>
      </c>
      <c r="L858" s="32">
        <v>0</v>
      </c>
      <c r="M858" s="32">
        <v>-25.261821873963136</v>
      </c>
      <c r="N858" s="32">
        <v>0</v>
      </c>
      <c r="O858" s="32">
        <v>-6.315455468490784</v>
      </c>
      <c r="P858" s="32">
        <v>-17.683275311774192</v>
      </c>
      <c r="Q858" s="32">
        <v>-1.2630910936981614</v>
      </c>
      <c r="R858" s="32">
        <v>0</v>
      </c>
      <c r="S858" s="32">
        <v>0</v>
      </c>
      <c r="T858" s="32">
        <v>0</v>
      </c>
      <c r="U858" s="32">
        <v>0</v>
      </c>
      <c r="V858" s="32">
        <v>0</v>
      </c>
      <c r="W858" s="57"/>
      <c r="X858" s="57"/>
      <c r="Y858" s="57"/>
      <c r="Z858" s="57"/>
      <c r="AA858" s="113">
        <v>0</v>
      </c>
      <c r="AB858" s="113">
        <v>0</v>
      </c>
      <c r="AC858" s="57">
        <v>0</v>
      </c>
      <c r="AD858" s="113">
        <v>0</v>
      </c>
      <c r="AE858" s="113">
        <v>0</v>
      </c>
      <c r="AF858" s="113">
        <v>0</v>
      </c>
      <c r="AG858" s="113" t="s">
        <v>1513</v>
      </c>
      <c r="AH858" s="113" t="s">
        <v>1507</v>
      </c>
      <c r="AI858" s="113">
        <v>1.3360000000000001</v>
      </c>
      <c r="AJ858" s="113">
        <v>0</v>
      </c>
      <c r="AK858" s="57" t="s">
        <v>237</v>
      </c>
    </row>
    <row r="859" spans="1:37" s="29" customFormat="1" ht="47.25" x14ac:dyDescent="0.25">
      <c r="A859" s="113">
        <f t="shared" si="35"/>
        <v>457</v>
      </c>
      <c r="B859" s="58" t="s">
        <v>1147</v>
      </c>
      <c r="C859" s="32">
        <v>0.53152864</v>
      </c>
      <c r="D859" s="32">
        <v>0</v>
      </c>
      <c r="E859" s="32">
        <v>0.106305728</v>
      </c>
      <c r="F859" s="32">
        <v>0.31891718399999996</v>
      </c>
      <c r="G859" s="32">
        <v>0.10630572800000004</v>
      </c>
      <c r="H859" s="32">
        <v>0.43494316</v>
      </c>
      <c r="I859" s="32">
        <v>0</v>
      </c>
      <c r="J859" s="32">
        <v>0.13048294799999999</v>
      </c>
      <c r="K859" s="32">
        <v>0.28271305400000002</v>
      </c>
      <c r="L859" s="32">
        <v>2.1747158000000003E-2</v>
      </c>
      <c r="M859" s="32">
        <v>-9.6585480000000001E-2</v>
      </c>
      <c r="N859" s="32">
        <v>0</v>
      </c>
      <c r="O859" s="32">
        <v>2.4177219999999985E-2</v>
      </c>
      <c r="P859" s="32">
        <v>-3.6204129999999946E-2</v>
      </c>
      <c r="Q859" s="32">
        <v>-8.4558570000000041E-2</v>
      </c>
      <c r="R859" s="32">
        <v>0</v>
      </c>
      <c r="S859" s="32">
        <v>0</v>
      </c>
      <c r="T859" s="32">
        <v>0</v>
      </c>
      <c r="U859" s="32">
        <v>0</v>
      </c>
      <c r="V859" s="32">
        <v>0</v>
      </c>
      <c r="W859" s="57"/>
      <c r="X859" s="57"/>
      <c r="Y859" s="57"/>
      <c r="Z859" s="57"/>
      <c r="AA859" s="113">
        <v>1989</v>
      </c>
      <c r="AB859" s="113">
        <v>25</v>
      </c>
      <c r="AC859" s="57" t="s">
        <v>1306</v>
      </c>
      <c r="AD859" s="113">
        <v>50</v>
      </c>
      <c r="AE859" s="113">
        <v>0</v>
      </c>
      <c r="AF859" s="113">
        <v>0</v>
      </c>
      <c r="AG859" s="113">
        <v>0</v>
      </c>
      <c r="AH859" s="113">
        <v>0</v>
      </c>
      <c r="AI859" s="113">
        <v>0</v>
      </c>
      <c r="AJ859" s="113">
        <v>0</v>
      </c>
      <c r="AK859" s="57" t="s">
        <v>240</v>
      </c>
    </row>
    <row r="860" spans="1:37" s="29" customFormat="1" ht="31.5" x14ac:dyDescent="0.25">
      <c r="A860" s="113">
        <f t="shared" si="35"/>
        <v>458</v>
      </c>
      <c r="B860" s="58" t="s">
        <v>1148</v>
      </c>
      <c r="C860" s="32">
        <v>2.7886474799999998</v>
      </c>
      <c r="D860" s="32">
        <v>0</v>
      </c>
      <c r="E860" s="32">
        <v>0.55772949599999999</v>
      </c>
      <c r="F860" s="32">
        <v>1.6731884879999999</v>
      </c>
      <c r="G860" s="32">
        <v>0.5577294960000001</v>
      </c>
      <c r="H860" s="32">
        <v>2.7399100399999998</v>
      </c>
      <c r="I860" s="32">
        <v>0</v>
      </c>
      <c r="J860" s="32">
        <v>0.82197301199999995</v>
      </c>
      <c r="K860" s="32">
        <v>1.7809415259999999</v>
      </c>
      <c r="L860" s="32">
        <v>0.13699550199999999</v>
      </c>
      <c r="M860" s="32">
        <v>-4.8737440000000021E-2</v>
      </c>
      <c r="N860" s="32">
        <v>0</v>
      </c>
      <c r="O860" s="32">
        <v>0.26424351599999996</v>
      </c>
      <c r="P860" s="32">
        <v>0.10775303800000002</v>
      </c>
      <c r="Q860" s="32">
        <v>-0.42073399400000011</v>
      </c>
      <c r="R860" s="32">
        <v>0</v>
      </c>
      <c r="S860" s="32">
        <v>0</v>
      </c>
      <c r="T860" s="32">
        <v>0</v>
      </c>
      <c r="U860" s="32">
        <v>0</v>
      </c>
      <c r="V860" s="32">
        <v>0</v>
      </c>
      <c r="W860" s="57"/>
      <c r="X860" s="57"/>
      <c r="Y860" s="57"/>
      <c r="Z860" s="57"/>
      <c r="AA860" s="113">
        <v>1976</v>
      </c>
      <c r="AB860" s="113">
        <v>25</v>
      </c>
      <c r="AC860" s="57" t="s">
        <v>1352</v>
      </c>
      <c r="AD860" s="113">
        <v>65</v>
      </c>
      <c r="AE860" s="113">
        <v>0</v>
      </c>
      <c r="AF860" s="113">
        <v>0</v>
      </c>
      <c r="AG860" s="113">
        <v>0</v>
      </c>
      <c r="AH860" s="113">
        <v>0</v>
      </c>
      <c r="AI860" s="113">
        <v>0</v>
      </c>
      <c r="AJ860" s="113">
        <v>0</v>
      </c>
      <c r="AK860" s="57" t="s">
        <v>240</v>
      </c>
    </row>
    <row r="861" spans="1:37" s="29" customFormat="1" ht="31.5" x14ac:dyDescent="0.25">
      <c r="A861" s="113">
        <f t="shared" si="35"/>
        <v>459</v>
      </c>
      <c r="B861" s="58" t="s">
        <v>1149</v>
      </c>
      <c r="C861" s="32">
        <v>2.8879118699999999</v>
      </c>
      <c r="D861" s="32">
        <v>0</v>
      </c>
      <c r="E861" s="32">
        <v>0.57758237400000001</v>
      </c>
      <c r="F861" s="32">
        <v>1.7327471219999999</v>
      </c>
      <c r="G861" s="32">
        <v>0.57758237400000012</v>
      </c>
      <c r="H861" s="32">
        <v>2.8879118699999995</v>
      </c>
      <c r="I861" s="32">
        <v>0</v>
      </c>
      <c r="J861" s="32">
        <v>0.57758237400000001</v>
      </c>
      <c r="K861" s="32">
        <v>1.7327471219999999</v>
      </c>
      <c r="L861" s="32">
        <v>0.57758237400000012</v>
      </c>
      <c r="M861" s="32">
        <v>0</v>
      </c>
      <c r="N861" s="32">
        <v>0</v>
      </c>
      <c r="O861" s="32">
        <v>0</v>
      </c>
      <c r="P861" s="32">
        <v>0</v>
      </c>
      <c r="Q861" s="32">
        <v>0</v>
      </c>
      <c r="R861" s="32">
        <v>0</v>
      </c>
      <c r="S861" s="32">
        <v>0</v>
      </c>
      <c r="T861" s="32">
        <v>0</v>
      </c>
      <c r="U861" s="32">
        <v>0</v>
      </c>
      <c r="V861" s="32">
        <v>0</v>
      </c>
      <c r="W861" s="57"/>
      <c r="X861" s="57"/>
      <c r="Y861" s="57"/>
      <c r="Z861" s="57"/>
      <c r="AA861" s="113">
        <v>1983</v>
      </c>
      <c r="AB861" s="113">
        <v>25</v>
      </c>
      <c r="AC861" s="57" t="s">
        <v>1306</v>
      </c>
      <c r="AD861" s="113">
        <v>50</v>
      </c>
      <c r="AE861" s="113">
        <v>0</v>
      </c>
      <c r="AF861" s="113">
        <v>0</v>
      </c>
      <c r="AG861" s="113">
        <v>0</v>
      </c>
      <c r="AH861" s="113">
        <v>0</v>
      </c>
      <c r="AI861" s="113">
        <v>0</v>
      </c>
      <c r="AJ861" s="113">
        <v>0</v>
      </c>
      <c r="AK861" s="57" t="s">
        <v>240</v>
      </c>
    </row>
    <row r="862" spans="1:37" s="29" customFormat="1" ht="78.75" x14ac:dyDescent="0.25">
      <c r="A862" s="113">
        <f t="shared" si="35"/>
        <v>460</v>
      </c>
      <c r="B862" s="58" t="s">
        <v>1150</v>
      </c>
      <c r="C862" s="32">
        <v>0</v>
      </c>
      <c r="D862" s="32">
        <v>0</v>
      </c>
      <c r="E862" s="32">
        <v>0</v>
      </c>
      <c r="F862" s="32">
        <v>0</v>
      </c>
      <c r="G862" s="32">
        <v>0</v>
      </c>
      <c r="H862" s="32">
        <v>4.6424825300000006</v>
      </c>
      <c r="I862" s="32">
        <v>0</v>
      </c>
      <c r="J862" s="32">
        <v>0</v>
      </c>
      <c r="K862" s="32">
        <v>0</v>
      </c>
      <c r="L862" s="32">
        <v>4.6424825300000006</v>
      </c>
      <c r="M862" s="32">
        <v>4.6424825300000006</v>
      </c>
      <c r="N862" s="32">
        <v>0</v>
      </c>
      <c r="O862" s="32">
        <v>0</v>
      </c>
      <c r="P862" s="32">
        <v>0</v>
      </c>
      <c r="Q862" s="32">
        <v>4.6424825300000006</v>
      </c>
      <c r="R862" s="32">
        <v>5.1031932100000006</v>
      </c>
      <c r="S862" s="32">
        <v>0</v>
      </c>
      <c r="T862" s="32">
        <v>1.2757983025000001</v>
      </c>
      <c r="U862" s="32">
        <v>3.5049733375000005</v>
      </c>
      <c r="V862" s="32">
        <v>0.32242156999999999</v>
      </c>
      <c r="W862" s="57"/>
      <c r="X862" s="57"/>
      <c r="Y862" s="57"/>
      <c r="Z862" s="57"/>
      <c r="AA862" s="113">
        <v>2018</v>
      </c>
      <c r="AB862" s="113">
        <v>25</v>
      </c>
      <c r="AC862" s="57" t="s">
        <v>1514</v>
      </c>
      <c r="AD862" s="113">
        <v>2.5</v>
      </c>
      <c r="AE862" s="113">
        <v>0</v>
      </c>
      <c r="AF862" s="113">
        <v>0</v>
      </c>
      <c r="AG862" s="113">
        <v>0</v>
      </c>
      <c r="AH862" s="113">
        <v>0</v>
      </c>
      <c r="AI862" s="113">
        <v>0</v>
      </c>
      <c r="AJ862" s="113">
        <v>0</v>
      </c>
      <c r="AK862" s="57" t="s">
        <v>237</v>
      </c>
    </row>
    <row r="863" spans="1:37" s="29" customFormat="1" ht="94.5" x14ac:dyDescent="0.25">
      <c r="A863" s="113">
        <f t="shared" si="35"/>
        <v>461</v>
      </c>
      <c r="B863" s="58" t="s">
        <v>1151</v>
      </c>
      <c r="C863" s="32">
        <v>9.4997999999999999E-2</v>
      </c>
      <c r="D863" s="32">
        <v>0</v>
      </c>
      <c r="E863" s="32">
        <v>2.9276198645999996E-2</v>
      </c>
      <c r="F863" s="32">
        <v>5.7541523573999998E-2</v>
      </c>
      <c r="G863" s="32">
        <v>8.1802777800000087E-3</v>
      </c>
      <c r="H863" s="32">
        <v>0.29980523399999998</v>
      </c>
      <c r="I863" s="32">
        <v>0</v>
      </c>
      <c r="J863" s="32">
        <v>0</v>
      </c>
      <c r="K863" s="32">
        <v>0</v>
      </c>
      <c r="L863" s="32">
        <v>0.29980523399999998</v>
      </c>
      <c r="M863" s="32">
        <v>0.20480723399999998</v>
      </c>
      <c r="N863" s="32">
        <v>0</v>
      </c>
      <c r="O863" s="32">
        <v>-2.9276198645999996E-2</v>
      </c>
      <c r="P863" s="32">
        <v>-5.7541523573999998E-2</v>
      </c>
      <c r="Q863" s="32">
        <v>0.29162495621999995</v>
      </c>
      <c r="R863" s="32">
        <v>8.5871230100000009</v>
      </c>
      <c r="S863" s="32">
        <v>0</v>
      </c>
      <c r="T863" s="32">
        <v>2.1467807525000002</v>
      </c>
      <c r="U863" s="32">
        <v>6.0109861069999999</v>
      </c>
      <c r="V863" s="32">
        <v>0.4293561505000012</v>
      </c>
      <c r="W863" s="57"/>
      <c r="X863" s="57"/>
      <c r="Y863" s="57"/>
      <c r="Z863" s="57"/>
      <c r="AA863" s="113">
        <v>0</v>
      </c>
      <c r="AB863" s="113">
        <v>0</v>
      </c>
      <c r="AC863" s="57">
        <v>0</v>
      </c>
      <c r="AD863" s="113">
        <v>0</v>
      </c>
      <c r="AE863" s="113">
        <v>0</v>
      </c>
      <c r="AF863" s="113">
        <v>0</v>
      </c>
      <c r="AG863" s="113">
        <v>0</v>
      </c>
      <c r="AH863" s="113">
        <v>0</v>
      </c>
      <c r="AI863" s="113">
        <v>0</v>
      </c>
      <c r="AJ863" s="113">
        <v>0</v>
      </c>
      <c r="AK863" s="57" t="s">
        <v>237</v>
      </c>
    </row>
    <row r="864" spans="1:37" s="29" customFormat="1" ht="78.75" x14ac:dyDescent="0.25">
      <c r="A864" s="113">
        <f t="shared" si="35"/>
        <v>462</v>
      </c>
      <c r="B864" s="58" t="s">
        <v>1152</v>
      </c>
      <c r="C864" s="32">
        <v>1.324176</v>
      </c>
      <c r="D864" s="32">
        <v>0</v>
      </c>
      <c r="E864" s="32">
        <v>0.95340671999999993</v>
      </c>
      <c r="F864" s="32">
        <v>0</v>
      </c>
      <c r="G864" s="32">
        <v>0.37076928000000009</v>
      </c>
      <c r="H864" s="32">
        <v>0.91441400000000006</v>
      </c>
      <c r="I864" s="32">
        <v>0</v>
      </c>
      <c r="J864" s="32">
        <v>0</v>
      </c>
      <c r="K864" s="32">
        <v>0</v>
      </c>
      <c r="L864" s="32">
        <v>0.91441400000000006</v>
      </c>
      <c r="M864" s="32">
        <v>-0.40976199999999996</v>
      </c>
      <c r="N864" s="32">
        <v>0</v>
      </c>
      <c r="O864" s="32">
        <v>-0.95340671999999993</v>
      </c>
      <c r="P864" s="32">
        <v>0</v>
      </c>
      <c r="Q864" s="32">
        <v>0.54364471999999997</v>
      </c>
      <c r="R864" s="32">
        <v>0</v>
      </c>
      <c r="S864" s="32">
        <v>0</v>
      </c>
      <c r="T864" s="32">
        <v>0</v>
      </c>
      <c r="U864" s="32">
        <v>0</v>
      </c>
      <c r="V864" s="32">
        <v>0</v>
      </c>
      <c r="W864" s="57"/>
      <c r="X864" s="57"/>
      <c r="Y864" s="57"/>
      <c r="Z864" s="57"/>
      <c r="AA864" s="113">
        <v>0</v>
      </c>
      <c r="AB864" s="113">
        <v>0</v>
      </c>
      <c r="AC864" s="57">
        <v>0</v>
      </c>
      <c r="AD864" s="113">
        <v>0</v>
      </c>
      <c r="AE864" s="113">
        <v>2014</v>
      </c>
      <c r="AF864" s="113">
        <v>25</v>
      </c>
      <c r="AG864" s="113" t="s">
        <v>1360</v>
      </c>
      <c r="AH864" s="113" t="s">
        <v>1345</v>
      </c>
      <c r="AI864" s="113">
        <v>0.14499999999999999</v>
      </c>
      <c r="AJ864" s="113">
        <v>0</v>
      </c>
      <c r="AK864" s="57" t="s">
        <v>237</v>
      </c>
    </row>
    <row r="865" spans="1:37" s="29" customFormat="1" ht="78.75" x14ac:dyDescent="0.25">
      <c r="A865" s="113">
        <f t="shared" si="35"/>
        <v>463</v>
      </c>
      <c r="B865" s="58" t="s">
        <v>1153</v>
      </c>
      <c r="C865" s="32">
        <v>0</v>
      </c>
      <c r="D865" s="32">
        <v>0</v>
      </c>
      <c r="E865" s="32">
        <v>0</v>
      </c>
      <c r="F865" s="32">
        <v>0</v>
      </c>
      <c r="G865" s="32">
        <v>0</v>
      </c>
      <c r="H865" s="32">
        <v>0.29783999999999999</v>
      </c>
      <c r="I865" s="32">
        <v>0</v>
      </c>
      <c r="J865" s="32">
        <v>0</v>
      </c>
      <c r="K865" s="32">
        <v>0</v>
      </c>
      <c r="L865" s="32">
        <v>0.29783999999999999</v>
      </c>
      <c r="M865" s="32">
        <v>0.29783999999999999</v>
      </c>
      <c r="N865" s="32">
        <v>0</v>
      </c>
      <c r="O865" s="32">
        <v>0</v>
      </c>
      <c r="P865" s="32">
        <v>0</v>
      </c>
      <c r="Q865" s="32">
        <v>0.29783999999999999</v>
      </c>
      <c r="R865" s="32">
        <v>0</v>
      </c>
      <c r="S865" s="32">
        <v>0</v>
      </c>
      <c r="T865" s="32">
        <v>0</v>
      </c>
      <c r="U865" s="32">
        <v>0</v>
      </c>
      <c r="V865" s="32">
        <v>0</v>
      </c>
      <c r="W865" s="57"/>
      <c r="X865" s="57"/>
      <c r="Y865" s="57"/>
      <c r="Z865" s="57"/>
      <c r="AA865" s="113">
        <v>0</v>
      </c>
      <c r="AB865" s="113">
        <v>0</v>
      </c>
      <c r="AC865" s="57">
        <v>0</v>
      </c>
      <c r="AD865" s="113">
        <v>0</v>
      </c>
      <c r="AE865" s="113">
        <v>2014</v>
      </c>
      <c r="AF865" s="113">
        <v>40</v>
      </c>
      <c r="AG865" s="113" t="s">
        <v>1515</v>
      </c>
      <c r="AH865" s="113" t="s">
        <v>1516</v>
      </c>
      <c r="AI865" s="113">
        <v>2.98</v>
      </c>
      <c r="AJ865" s="113">
        <v>0</v>
      </c>
      <c r="AK865" s="57" t="s">
        <v>237</v>
      </c>
    </row>
    <row r="866" spans="1:37" s="29" customFormat="1" ht="78.75" x14ac:dyDescent="0.25">
      <c r="A866" s="113">
        <f t="shared" si="35"/>
        <v>464</v>
      </c>
      <c r="B866" s="58" t="s">
        <v>1154</v>
      </c>
      <c r="C866" s="32">
        <v>0</v>
      </c>
      <c r="D866" s="32">
        <v>0</v>
      </c>
      <c r="E866" s="32">
        <v>0</v>
      </c>
      <c r="F866" s="32">
        <v>0</v>
      </c>
      <c r="G866" s="32">
        <v>0</v>
      </c>
      <c r="H866" s="32">
        <v>9.9511999999999989E-2</v>
      </c>
      <c r="I866" s="32">
        <v>0</v>
      </c>
      <c r="J866" s="32">
        <v>0</v>
      </c>
      <c r="K866" s="32">
        <v>0</v>
      </c>
      <c r="L866" s="32">
        <v>9.9516999999999994E-2</v>
      </c>
      <c r="M866" s="32">
        <v>9.9511999999999989E-2</v>
      </c>
      <c r="N866" s="32">
        <v>0</v>
      </c>
      <c r="O866" s="32">
        <v>0</v>
      </c>
      <c r="P866" s="32">
        <v>0</v>
      </c>
      <c r="Q866" s="32">
        <v>9.9516999999999994E-2</v>
      </c>
      <c r="R866" s="32">
        <v>0</v>
      </c>
      <c r="S866" s="32">
        <v>0</v>
      </c>
      <c r="T866" s="32">
        <v>0</v>
      </c>
      <c r="U866" s="32">
        <v>0</v>
      </c>
      <c r="V866" s="32">
        <v>0</v>
      </c>
      <c r="W866" s="57"/>
      <c r="X866" s="57"/>
      <c r="Y866" s="57"/>
      <c r="Z866" s="57"/>
      <c r="AA866" s="113">
        <v>0</v>
      </c>
      <c r="AB866" s="113">
        <v>0</v>
      </c>
      <c r="AC866" s="57">
        <v>0</v>
      </c>
      <c r="AD866" s="113">
        <v>0</v>
      </c>
      <c r="AE866" s="113">
        <v>2015</v>
      </c>
      <c r="AF866" s="113">
        <v>25</v>
      </c>
      <c r="AG866" s="113" t="s">
        <v>1403</v>
      </c>
      <c r="AH866" s="113" t="s">
        <v>1517</v>
      </c>
      <c r="AI866" s="113">
        <v>0.13</v>
      </c>
      <c r="AJ866" s="113">
        <v>0</v>
      </c>
      <c r="AK866" s="57" t="s">
        <v>237</v>
      </c>
    </row>
    <row r="867" spans="1:37" s="29" customFormat="1" ht="78.75" x14ac:dyDescent="0.25">
      <c r="A867" s="113">
        <f t="shared" si="35"/>
        <v>465</v>
      </c>
      <c r="B867" s="58" t="s">
        <v>1155</v>
      </c>
      <c r="C867" s="32">
        <v>0</v>
      </c>
      <c r="D867" s="32">
        <v>0</v>
      </c>
      <c r="E867" s="32">
        <v>0</v>
      </c>
      <c r="F867" s="32">
        <v>0</v>
      </c>
      <c r="G867" s="32">
        <v>0</v>
      </c>
      <c r="H867" s="32">
        <v>0.53681400000000001</v>
      </c>
      <c r="I867" s="32">
        <v>0</v>
      </c>
      <c r="J867" s="32">
        <v>0</v>
      </c>
      <c r="K867" s="32">
        <v>0</v>
      </c>
      <c r="L867" s="32">
        <v>0.53681899999999994</v>
      </c>
      <c r="M867" s="32">
        <v>0.53681400000000001</v>
      </c>
      <c r="N867" s="32">
        <v>0</v>
      </c>
      <c r="O867" s="32">
        <v>0</v>
      </c>
      <c r="P867" s="32">
        <v>0</v>
      </c>
      <c r="Q867" s="32">
        <v>0.53681899999999994</v>
      </c>
      <c r="R867" s="32">
        <v>0</v>
      </c>
      <c r="S867" s="32">
        <v>0</v>
      </c>
      <c r="T867" s="32">
        <v>0</v>
      </c>
      <c r="U867" s="32">
        <v>0</v>
      </c>
      <c r="V867" s="32">
        <v>0</v>
      </c>
      <c r="W867" s="57"/>
      <c r="X867" s="57"/>
      <c r="Y867" s="57"/>
      <c r="Z867" s="57"/>
      <c r="AA867" s="113">
        <v>0</v>
      </c>
      <c r="AB867" s="113">
        <v>0</v>
      </c>
      <c r="AC867" s="57">
        <v>0</v>
      </c>
      <c r="AD867" s="113">
        <v>0</v>
      </c>
      <c r="AE867" s="113">
        <v>2014</v>
      </c>
      <c r="AF867" s="113">
        <v>40</v>
      </c>
      <c r="AG867" s="113" t="s">
        <v>1518</v>
      </c>
      <c r="AH867" s="113" t="s">
        <v>1516</v>
      </c>
      <c r="AI867" s="113">
        <v>0.42</v>
      </c>
      <c r="AJ867" s="113">
        <v>0</v>
      </c>
      <c r="AK867" s="57" t="s">
        <v>237</v>
      </c>
    </row>
    <row r="868" spans="1:37" s="29" customFormat="1" ht="110.25" x14ac:dyDescent="0.25">
      <c r="A868" s="113">
        <f t="shared" si="35"/>
        <v>466</v>
      </c>
      <c r="B868" s="58" t="s">
        <v>1156</v>
      </c>
      <c r="C868" s="32">
        <v>0.15107319</v>
      </c>
      <c r="D868" s="32">
        <v>0</v>
      </c>
      <c r="E868" s="32">
        <v>0.1087726968</v>
      </c>
      <c r="F868" s="32">
        <v>0</v>
      </c>
      <c r="G868" s="32">
        <v>4.2300493199999997E-2</v>
      </c>
      <c r="H868" s="32">
        <v>0.1510731945799999</v>
      </c>
      <c r="I868" s="32">
        <v>0</v>
      </c>
      <c r="J868" s="32">
        <v>0</v>
      </c>
      <c r="K868" s="32">
        <v>0</v>
      </c>
      <c r="L868" s="32">
        <v>0.1510731945799999</v>
      </c>
      <c r="M868" s="32">
        <v>4.5799999071061137E-9</v>
      </c>
      <c r="N868" s="32">
        <v>0</v>
      </c>
      <c r="O868" s="32">
        <v>-0.1087726968</v>
      </c>
      <c r="P868" s="32">
        <v>0</v>
      </c>
      <c r="Q868" s="32">
        <v>0.10877270137999991</v>
      </c>
      <c r="R868" s="32">
        <v>0</v>
      </c>
      <c r="S868" s="32">
        <v>0</v>
      </c>
      <c r="T868" s="32">
        <v>0</v>
      </c>
      <c r="U868" s="32">
        <v>0</v>
      </c>
      <c r="V868" s="32">
        <v>0</v>
      </c>
      <c r="W868" s="57"/>
      <c r="X868" s="57"/>
      <c r="Y868" s="57"/>
      <c r="Z868" s="57"/>
      <c r="AA868" s="113">
        <v>0</v>
      </c>
      <c r="AB868" s="113">
        <v>0</v>
      </c>
      <c r="AC868" s="57">
        <v>0</v>
      </c>
      <c r="AD868" s="113">
        <v>0</v>
      </c>
      <c r="AE868" s="113">
        <v>2014</v>
      </c>
      <c r="AF868" s="113">
        <v>40</v>
      </c>
      <c r="AG868" s="113" t="s">
        <v>1519</v>
      </c>
      <c r="AH868" s="113" t="s">
        <v>1516</v>
      </c>
      <c r="AI868" s="113">
        <v>1.6</v>
      </c>
      <c r="AJ868" s="113">
        <v>0</v>
      </c>
      <c r="AK868" s="57" t="s">
        <v>237</v>
      </c>
    </row>
    <row r="869" spans="1:37" s="29" customFormat="1" ht="110.25" x14ac:dyDescent="0.25">
      <c r="A869" s="113">
        <f t="shared" si="35"/>
        <v>467</v>
      </c>
      <c r="B869" s="58" t="s">
        <v>1157</v>
      </c>
      <c r="C869" s="32">
        <v>0.12664196</v>
      </c>
      <c r="D869" s="32">
        <v>0</v>
      </c>
      <c r="E869" s="32">
        <v>9.1182211200000002E-2</v>
      </c>
      <c r="F869" s="32">
        <v>0</v>
      </c>
      <c r="G869" s="32">
        <v>3.5459748799999996E-2</v>
      </c>
      <c r="H869" s="32">
        <v>0.12664195832999983</v>
      </c>
      <c r="I869" s="32">
        <v>0</v>
      </c>
      <c r="J869" s="32">
        <v>0</v>
      </c>
      <c r="K869" s="32">
        <v>0</v>
      </c>
      <c r="L869" s="32">
        <v>0.12664195832999983</v>
      </c>
      <c r="M869" s="32">
        <v>-1.6700001659319952E-9</v>
      </c>
      <c r="N869" s="32">
        <v>0</v>
      </c>
      <c r="O869" s="32">
        <v>-9.1182211200000002E-2</v>
      </c>
      <c r="P869" s="32">
        <v>0</v>
      </c>
      <c r="Q869" s="32">
        <v>9.1182209529999836E-2</v>
      </c>
      <c r="R869" s="32">
        <v>0</v>
      </c>
      <c r="S869" s="32">
        <v>0</v>
      </c>
      <c r="T869" s="32">
        <v>0</v>
      </c>
      <c r="U869" s="32">
        <v>0</v>
      </c>
      <c r="V869" s="32">
        <v>0</v>
      </c>
      <c r="W869" s="57"/>
      <c r="X869" s="57"/>
      <c r="Y869" s="57"/>
      <c r="Z869" s="57"/>
      <c r="AA869" s="113">
        <v>0</v>
      </c>
      <c r="AB869" s="113">
        <v>0</v>
      </c>
      <c r="AC869" s="57">
        <v>0</v>
      </c>
      <c r="AD869" s="113">
        <v>0</v>
      </c>
      <c r="AE869" s="113">
        <v>2014</v>
      </c>
      <c r="AF869" s="113">
        <v>25</v>
      </c>
      <c r="AG869" s="113" t="s">
        <v>1360</v>
      </c>
      <c r="AH869" s="113" t="s">
        <v>1402</v>
      </c>
      <c r="AI869" s="113">
        <v>0.54</v>
      </c>
      <c r="AJ869" s="113">
        <v>0</v>
      </c>
      <c r="AK869" s="57" t="s">
        <v>237</v>
      </c>
    </row>
    <row r="870" spans="1:37" s="29" customFormat="1" ht="78.75" x14ac:dyDescent="0.25">
      <c r="A870" s="113">
        <f t="shared" si="35"/>
        <v>468</v>
      </c>
      <c r="B870" s="58" t="s">
        <v>1158</v>
      </c>
      <c r="C870" s="32">
        <v>4.0177088399999992</v>
      </c>
      <c r="D870" s="32">
        <v>0</v>
      </c>
      <c r="E870" s="32">
        <v>3.4954066907999994</v>
      </c>
      <c r="F870" s="32">
        <v>0.16070835359999996</v>
      </c>
      <c r="G870" s="32">
        <v>0.36159379559999971</v>
      </c>
      <c r="H870" s="32">
        <v>2.2104251869999998</v>
      </c>
      <c r="I870" s="32">
        <v>0</v>
      </c>
      <c r="J870" s="32">
        <v>0</v>
      </c>
      <c r="K870" s="32">
        <v>0</v>
      </c>
      <c r="L870" s="32">
        <v>2.2104207900000001</v>
      </c>
      <c r="M870" s="32">
        <v>-1.8072836529999994</v>
      </c>
      <c r="N870" s="32">
        <v>0</v>
      </c>
      <c r="O870" s="32">
        <v>-3.4954066907999994</v>
      </c>
      <c r="P870" s="32">
        <v>-0.16070835359999996</v>
      </c>
      <c r="Q870" s="32">
        <v>1.8488269944000004</v>
      </c>
      <c r="R870" s="32">
        <v>2.0066329999999999</v>
      </c>
      <c r="S870" s="32">
        <v>0</v>
      </c>
      <c r="T870" s="32">
        <v>1.6673168899999999</v>
      </c>
      <c r="U870" s="32">
        <v>8.0265320000000001E-2</v>
      </c>
      <c r="V870" s="32">
        <v>0.25905078999999998</v>
      </c>
      <c r="W870" s="57"/>
      <c r="X870" s="57"/>
      <c r="Y870" s="57"/>
      <c r="Z870" s="57"/>
      <c r="AA870" s="113">
        <v>0</v>
      </c>
      <c r="AB870" s="113">
        <v>0</v>
      </c>
      <c r="AC870" s="57">
        <v>0</v>
      </c>
      <c r="AD870" s="113">
        <v>0</v>
      </c>
      <c r="AE870" s="113">
        <v>2015</v>
      </c>
      <c r="AF870" s="113">
        <v>40</v>
      </c>
      <c r="AG870" s="113" t="s">
        <v>1520</v>
      </c>
      <c r="AH870" s="113" t="s">
        <v>1345</v>
      </c>
      <c r="AI870" s="113">
        <v>1.4219999999999999</v>
      </c>
      <c r="AJ870" s="113">
        <v>0</v>
      </c>
      <c r="AK870" s="57" t="s">
        <v>237</v>
      </c>
    </row>
    <row r="871" spans="1:37" s="29" customFormat="1" ht="63" x14ac:dyDescent="0.25">
      <c r="A871" s="113">
        <f t="shared" si="35"/>
        <v>469</v>
      </c>
      <c r="B871" s="58" t="s">
        <v>1159</v>
      </c>
      <c r="C871" s="32">
        <v>0.35456455999999997</v>
      </c>
      <c r="D871" s="32">
        <v>0</v>
      </c>
      <c r="E871" s="32">
        <v>0.25528648319999997</v>
      </c>
      <c r="F871" s="32">
        <v>0</v>
      </c>
      <c r="G871" s="32">
        <v>9.9278076800000004E-2</v>
      </c>
      <c r="H871" s="32">
        <v>0</v>
      </c>
      <c r="I871" s="32">
        <v>0</v>
      </c>
      <c r="J871" s="32">
        <v>0</v>
      </c>
      <c r="K871" s="32">
        <v>0</v>
      </c>
      <c r="L871" s="32">
        <v>0</v>
      </c>
      <c r="M871" s="32">
        <v>-0.35456455999999997</v>
      </c>
      <c r="N871" s="32">
        <v>0</v>
      </c>
      <c r="O871" s="32">
        <v>-0.25528648319999997</v>
      </c>
      <c r="P871" s="32">
        <v>0</v>
      </c>
      <c r="Q871" s="32">
        <v>-9.9278076800000004E-2</v>
      </c>
      <c r="R871" s="32">
        <v>0</v>
      </c>
      <c r="S871" s="32">
        <v>0</v>
      </c>
      <c r="T871" s="32">
        <v>0</v>
      </c>
      <c r="U871" s="32">
        <v>0</v>
      </c>
      <c r="V871" s="32">
        <v>0</v>
      </c>
      <c r="W871" s="57"/>
      <c r="X871" s="57"/>
      <c r="Y871" s="57"/>
      <c r="Z871" s="57"/>
      <c r="AA871" s="113">
        <v>0</v>
      </c>
      <c r="AB871" s="113">
        <v>0</v>
      </c>
      <c r="AC871" s="57">
        <v>0</v>
      </c>
      <c r="AD871" s="113">
        <v>0</v>
      </c>
      <c r="AE871" s="113">
        <v>0</v>
      </c>
      <c r="AF871" s="113">
        <v>0</v>
      </c>
      <c r="AG871" s="113" t="s">
        <v>1360</v>
      </c>
      <c r="AH871" s="113" t="s">
        <v>1402</v>
      </c>
      <c r="AI871" s="113">
        <v>0.71</v>
      </c>
      <c r="AJ871" s="113">
        <v>0</v>
      </c>
      <c r="AK871" s="57" t="s">
        <v>237</v>
      </c>
    </row>
    <row r="872" spans="1:37" s="29" customFormat="1" ht="63" x14ac:dyDescent="0.25">
      <c r="A872" s="113">
        <f t="shared" si="35"/>
        <v>470</v>
      </c>
      <c r="B872" s="58" t="s">
        <v>1160</v>
      </c>
      <c r="C872" s="32">
        <v>0</v>
      </c>
      <c r="D872" s="32">
        <v>0</v>
      </c>
      <c r="E872" s="32">
        <v>0</v>
      </c>
      <c r="F872" s="32">
        <v>0</v>
      </c>
      <c r="G872" s="32">
        <v>0</v>
      </c>
      <c r="H872" s="32">
        <v>1.5502169999999999E-2</v>
      </c>
      <c r="I872" s="32">
        <v>0</v>
      </c>
      <c r="J872" s="32">
        <v>3.875E-3</v>
      </c>
      <c r="K872" s="32">
        <v>1.0849999999999999E-2</v>
      </c>
      <c r="L872" s="32">
        <v>7.7500000000000138E-4</v>
      </c>
      <c r="M872" s="32">
        <v>1.5502169999999999E-2</v>
      </c>
      <c r="N872" s="32">
        <v>0</v>
      </c>
      <c r="O872" s="32">
        <v>3.875E-3</v>
      </c>
      <c r="P872" s="32">
        <v>1.0849999999999999E-2</v>
      </c>
      <c r="Q872" s="32">
        <v>7.7500000000000138E-4</v>
      </c>
      <c r="R872" s="32">
        <v>1.5777486199999999</v>
      </c>
      <c r="S872" s="32">
        <v>0</v>
      </c>
      <c r="T872" s="32">
        <v>1.3726412993999999</v>
      </c>
      <c r="U872" s="32">
        <v>6.3109944799999998E-2</v>
      </c>
      <c r="V872" s="32">
        <v>0.14199737580000005</v>
      </c>
      <c r="W872" s="57"/>
      <c r="X872" s="57"/>
      <c r="Y872" s="57"/>
      <c r="Z872" s="57"/>
      <c r="AA872" s="113">
        <v>0</v>
      </c>
      <c r="AB872" s="113">
        <v>0</v>
      </c>
      <c r="AC872" s="57">
        <v>0</v>
      </c>
      <c r="AD872" s="113">
        <v>0</v>
      </c>
      <c r="AE872" s="113">
        <v>2015</v>
      </c>
      <c r="AF872" s="113">
        <v>40</v>
      </c>
      <c r="AG872" s="113" t="s">
        <v>1338</v>
      </c>
      <c r="AH872" s="113" t="s">
        <v>1521</v>
      </c>
      <c r="AI872" s="113">
        <v>3.415</v>
      </c>
      <c r="AJ872" s="113">
        <v>0</v>
      </c>
      <c r="AK872" s="57" t="s">
        <v>237</v>
      </c>
    </row>
    <row r="873" spans="1:37" s="29" customFormat="1" ht="94.5" x14ac:dyDescent="0.25">
      <c r="A873" s="113">
        <f t="shared" si="35"/>
        <v>471</v>
      </c>
      <c r="B873" s="58" t="s">
        <v>1161</v>
      </c>
      <c r="C873" s="32">
        <v>4.0186443826581177</v>
      </c>
      <c r="D873" s="32">
        <v>0.1915242306827333</v>
      </c>
      <c r="E873" s="32">
        <v>3.3039999999999998</v>
      </c>
      <c r="F873" s="32">
        <v>0.10855999999999999</v>
      </c>
      <c r="G873" s="32">
        <v>0.41456015197538454</v>
      </c>
      <c r="H873" s="32">
        <v>0.20057174</v>
      </c>
      <c r="I873" s="32">
        <v>0</v>
      </c>
      <c r="J873" s="32">
        <v>5.0143874999999997E-2</v>
      </c>
      <c r="K873" s="32">
        <v>0.14040285</v>
      </c>
      <c r="L873" s="32">
        <v>1.002877499999999E-2</v>
      </c>
      <c r="M873" s="32">
        <v>-3.8180726426581177</v>
      </c>
      <c r="N873" s="32">
        <v>-0.1915242306827333</v>
      </c>
      <c r="O873" s="32">
        <v>-3.253856125</v>
      </c>
      <c r="P873" s="32">
        <v>3.1842850000000006E-2</v>
      </c>
      <c r="Q873" s="32">
        <v>-0.40453137697538455</v>
      </c>
      <c r="R873" s="32">
        <v>9.0577399999999999E-3</v>
      </c>
      <c r="S873" s="32">
        <v>0</v>
      </c>
      <c r="T873" s="32">
        <v>0</v>
      </c>
      <c r="U873" s="32">
        <v>0</v>
      </c>
      <c r="V873" s="32">
        <v>9.0577399999999999E-3</v>
      </c>
      <c r="W873" s="57"/>
      <c r="X873" s="57"/>
      <c r="Y873" s="57"/>
      <c r="Z873" s="57"/>
      <c r="AA873" s="113">
        <v>0</v>
      </c>
      <c r="AB873" s="113">
        <v>0</v>
      </c>
      <c r="AC873" s="57">
        <v>0</v>
      </c>
      <c r="AD873" s="113">
        <v>0</v>
      </c>
      <c r="AE873" s="113">
        <v>2015</v>
      </c>
      <c r="AF873" s="113">
        <v>40</v>
      </c>
      <c r="AG873" s="113" t="s">
        <v>1360</v>
      </c>
      <c r="AH873" s="113" t="s">
        <v>1345</v>
      </c>
      <c r="AI873" s="113">
        <v>0.75600000000000001</v>
      </c>
      <c r="AJ873" s="113">
        <v>0</v>
      </c>
      <c r="AK873" s="57" t="s">
        <v>237</v>
      </c>
    </row>
    <row r="874" spans="1:37" s="29" customFormat="1" ht="47.25" x14ac:dyDescent="0.25">
      <c r="A874" s="113">
        <f t="shared" si="35"/>
        <v>472</v>
      </c>
      <c r="B874" s="58" t="s">
        <v>319</v>
      </c>
      <c r="C874" s="32">
        <v>0</v>
      </c>
      <c r="D874" s="32">
        <v>0</v>
      </c>
      <c r="E874" s="32">
        <v>0</v>
      </c>
      <c r="F874" s="32">
        <v>0</v>
      </c>
      <c r="G874" s="32">
        <v>0</v>
      </c>
      <c r="H874" s="32">
        <v>0</v>
      </c>
      <c r="I874" s="32">
        <v>0</v>
      </c>
      <c r="J874" s="32">
        <v>0</v>
      </c>
      <c r="K874" s="32">
        <v>0</v>
      </c>
      <c r="L874" s="32">
        <v>0</v>
      </c>
      <c r="M874" s="32">
        <v>0</v>
      </c>
      <c r="N874" s="32">
        <v>0</v>
      </c>
      <c r="O874" s="32">
        <v>0</v>
      </c>
      <c r="P874" s="32">
        <v>0</v>
      </c>
      <c r="Q874" s="32">
        <v>0</v>
      </c>
      <c r="R874" s="32">
        <v>9.3254250800000005</v>
      </c>
      <c r="S874" s="32">
        <v>0.34827530000000001</v>
      </c>
      <c r="T874" s="32">
        <v>8.9771497799999995</v>
      </c>
      <c r="U874" s="32">
        <v>0</v>
      </c>
      <c r="V874" s="32">
        <v>0</v>
      </c>
      <c r="W874" s="57"/>
      <c r="X874" s="57"/>
      <c r="Y874" s="57"/>
      <c r="Z874" s="57"/>
      <c r="AA874" s="113">
        <v>0</v>
      </c>
      <c r="AB874" s="113">
        <v>0</v>
      </c>
      <c r="AC874" s="57">
        <v>0</v>
      </c>
      <c r="AD874" s="113">
        <v>0</v>
      </c>
      <c r="AE874" s="113">
        <v>2015</v>
      </c>
      <c r="AF874" s="113">
        <v>33</v>
      </c>
      <c r="AG874" s="113">
        <v>0</v>
      </c>
      <c r="AH874" s="113">
        <v>0</v>
      </c>
      <c r="AI874" s="113">
        <v>4.3449999999999998</v>
      </c>
      <c r="AJ874" s="113">
        <v>0</v>
      </c>
      <c r="AK874" s="57" t="s">
        <v>1247</v>
      </c>
    </row>
    <row r="875" spans="1:37" s="29" customFormat="1" ht="47.25" x14ac:dyDescent="0.25">
      <c r="A875" s="113">
        <f t="shared" si="35"/>
        <v>473</v>
      </c>
      <c r="B875" s="58" t="s">
        <v>500</v>
      </c>
      <c r="C875" s="32">
        <v>0.1540176436</v>
      </c>
      <c r="D875" s="32">
        <v>0</v>
      </c>
      <c r="E875" s="32">
        <v>0.110892703392</v>
      </c>
      <c r="F875" s="32">
        <v>0</v>
      </c>
      <c r="G875" s="32">
        <v>4.3124940208000007E-2</v>
      </c>
      <c r="H875" s="32">
        <v>0.15401764359999998</v>
      </c>
      <c r="I875" s="32">
        <v>0</v>
      </c>
      <c r="J875" s="32">
        <v>0.110892703392</v>
      </c>
      <c r="K875" s="32">
        <v>0</v>
      </c>
      <c r="L875" s="32">
        <v>4.3124940208000007E-2</v>
      </c>
      <c r="M875" s="32">
        <v>0</v>
      </c>
      <c r="N875" s="32">
        <v>0</v>
      </c>
      <c r="O875" s="32">
        <v>0</v>
      </c>
      <c r="P875" s="32">
        <v>0</v>
      </c>
      <c r="Q875" s="32">
        <v>0</v>
      </c>
      <c r="R875" s="32">
        <v>0</v>
      </c>
      <c r="S875" s="32">
        <v>0</v>
      </c>
      <c r="T875" s="32">
        <v>0</v>
      </c>
      <c r="U875" s="32">
        <v>0</v>
      </c>
      <c r="V875" s="32">
        <v>0</v>
      </c>
      <c r="W875" s="57"/>
      <c r="X875" s="57"/>
      <c r="Y875" s="57"/>
      <c r="Z875" s="57"/>
      <c r="AA875" s="113">
        <v>0</v>
      </c>
      <c r="AB875" s="113">
        <v>0</v>
      </c>
      <c r="AC875" s="57">
        <v>0</v>
      </c>
      <c r="AD875" s="113">
        <v>0</v>
      </c>
      <c r="AE875" s="113">
        <v>2014</v>
      </c>
      <c r="AF875" s="113">
        <v>33</v>
      </c>
      <c r="AG875" s="113" t="s">
        <v>1360</v>
      </c>
      <c r="AH875" s="113" t="s">
        <v>1522</v>
      </c>
      <c r="AI875" s="113">
        <v>0.13</v>
      </c>
      <c r="AJ875" s="113">
        <v>0</v>
      </c>
      <c r="AK875" s="57" t="s">
        <v>241</v>
      </c>
    </row>
    <row r="876" spans="1:37" s="29" customFormat="1" ht="63" x14ac:dyDescent="0.25">
      <c r="A876" s="113">
        <f t="shared" si="35"/>
        <v>474</v>
      </c>
      <c r="B876" s="58" t="s">
        <v>1162</v>
      </c>
      <c r="C876" s="32">
        <v>0</v>
      </c>
      <c r="D876" s="32">
        <v>0</v>
      </c>
      <c r="E876" s="32">
        <v>0</v>
      </c>
      <c r="F876" s="32">
        <v>0</v>
      </c>
      <c r="G876" s="32">
        <v>0</v>
      </c>
      <c r="H876" s="32">
        <v>1.2314953312000001</v>
      </c>
      <c r="I876" s="32">
        <v>0</v>
      </c>
      <c r="J876" s="32">
        <v>0</v>
      </c>
      <c r="K876" s="32">
        <v>0</v>
      </c>
      <c r="L876" s="32">
        <v>1.2315039971999999</v>
      </c>
      <c r="M876" s="32">
        <v>1.2314953312000001</v>
      </c>
      <c r="N876" s="32">
        <v>0</v>
      </c>
      <c r="O876" s="32">
        <v>0</v>
      </c>
      <c r="P876" s="32">
        <v>0</v>
      </c>
      <c r="Q876" s="32">
        <v>1.2315039971999999</v>
      </c>
      <c r="R876" s="32">
        <v>1.0227246999999999</v>
      </c>
      <c r="S876" s="32">
        <v>0</v>
      </c>
      <c r="T876" s="32">
        <v>0.88977048899999989</v>
      </c>
      <c r="U876" s="32">
        <v>4.0908988E-2</v>
      </c>
      <c r="V876" s="32">
        <v>9.2045223000000037E-2</v>
      </c>
      <c r="W876" s="57"/>
      <c r="X876" s="57"/>
      <c r="Y876" s="57"/>
      <c r="Z876" s="57"/>
      <c r="AA876" s="113">
        <v>0</v>
      </c>
      <c r="AB876" s="113">
        <v>0</v>
      </c>
      <c r="AC876" s="57">
        <v>0</v>
      </c>
      <c r="AD876" s="113">
        <v>0</v>
      </c>
      <c r="AE876" s="113">
        <v>2015</v>
      </c>
      <c r="AF876" s="113">
        <v>40</v>
      </c>
      <c r="AG876" s="113" t="s">
        <v>1523</v>
      </c>
      <c r="AH876" s="113" t="s">
        <v>1345</v>
      </c>
      <c r="AI876" s="113">
        <v>0</v>
      </c>
      <c r="AJ876" s="113">
        <v>0</v>
      </c>
      <c r="AK876" s="57" t="s">
        <v>237</v>
      </c>
    </row>
    <row r="877" spans="1:37" s="29" customFormat="1" ht="110.25" x14ac:dyDescent="0.25">
      <c r="A877" s="113">
        <f t="shared" si="35"/>
        <v>475</v>
      </c>
      <c r="B877" s="58" t="s">
        <v>1163</v>
      </c>
      <c r="C877" s="32">
        <v>0</v>
      </c>
      <c r="D877" s="32">
        <v>0</v>
      </c>
      <c r="E877" s="32">
        <v>0</v>
      </c>
      <c r="F877" s="32">
        <v>0</v>
      </c>
      <c r="G877" s="32">
        <v>0</v>
      </c>
      <c r="H877" s="32">
        <v>0.2079</v>
      </c>
      <c r="I877" s="32">
        <v>0</v>
      </c>
      <c r="J877" s="32">
        <v>5.1975E-2</v>
      </c>
      <c r="K877" s="32">
        <v>0.14552999999999999</v>
      </c>
      <c r="L877" s="32">
        <v>1.0395000000000015E-2</v>
      </c>
      <c r="M877" s="32">
        <v>0.2079</v>
      </c>
      <c r="N877" s="32">
        <v>0</v>
      </c>
      <c r="O877" s="32">
        <v>5.1975E-2</v>
      </c>
      <c r="P877" s="32">
        <v>0.14552999999999999</v>
      </c>
      <c r="Q877" s="32">
        <v>1.0395000000000015E-2</v>
      </c>
      <c r="R877" s="32">
        <v>0</v>
      </c>
      <c r="S877" s="32">
        <v>0</v>
      </c>
      <c r="T877" s="32">
        <v>0</v>
      </c>
      <c r="U877" s="32">
        <v>0</v>
      </c>
      <c r="V877" s="32">
        <v>0</v>
      </c>
      <c r="W877" s="57"/>
      <c r="X877" s="57"/>
      <c r="Y877" s="57"/>
      <c r="Z877" s="57"/>
      <c r="AA877" s="113">
        <v>0</v>
      </c>
      <c r="AB877" s="113">
        <v>0</v>
      </c>
      <c r="AC877" s="57">
        <v>0</v>
      </c>
      <c r="AD877" s="113">
        <v>0</v>
      </c>
      <c r="AE877" s="113">
        <v>2016</v>
      </c>
      <c r="AF877" s="113">
        <v>40</v>
      </c>
      <c r="AG877" s="113" t="s">
        <v>1411</v>
      </c>
      <c r="AH877" s="113" t="s">
        <v>1402</v>
      </c>
      <c r="AI877" s="113">
        <v>0</v>
      </c>
      <c r="AJ877" s="113">
        <v>0</v>
      </c>
      <c r="AK877" s="57" t="s">
        <v>237</v>
      </c>
    </row>
    <row r="878" spans="1:37" s="29" customFormat="1" ht="47.25" x14ac:dyDescent="0.25">
      <c r="A878" s="113">
        <f t="shared" si="35"/>
        <v>476</v>
      </c>
      <c r="B878" s="58" t="s">
        <v>1164</v>
      </c>
      <c r="C878" s="32">
        <v>4.1341000000000003E-2</v>
      </c>
      <c r="D878" s="32">
        <v>0</v>
      </c>
      <c r="E878" s="32">
        <v>1.4055940000000001E-2</v>
      </c>
      <c r="F878" s="32">
        <v>2.48046E-2</v>
      </c>
      <c r="G878" s="32">
        <v>2.4804600000000003E-3</v>
      </c>
      <c r="H878" s="32">
        <v>4.1341017800000032E-2</v>
      </c>
      <c r="I878" s="32">
        <v>0</v>
      </c>
      <c r="J878" s="32">
        <v>0</v>
      </c>
      <c r="K878" s="32">
        <v>0</v>
      </c>
      <c r="L878" s="32">
        <v>4.1341017800000032E-2</v>
      </c>
      <c r="M878" s="32">
        <v>1.7800000029488672E-8</v>
      </c>
      <c r="N878" s="32">
        <v>0</v>
      </c>
      <c r="O878" s="32">
        <v>-1.4055940000000001E-2</v>
      </c>
      <c r="P878" s="32">
        <v>-2.48046E-2</v>
      </c>
      <c r="Q878" s="32">
        <v>3.8860557800000028E-2</v>
      </c>
      <c r="R878" s="32">
        <v>0</v>
      </c>
      <c r="S878" s="32">
        <v>0</v>
      </c>
      <c r="T878" s="32">
        <v>0</v>
      </c>
      <c r="U878" s="32">
        <v>0</v>
      </c>
      <c r="V878" s="32">
        <v>0</v>
      </c>
      <c r="W878" s="57"/>
      <c r="X878" s="57"/>
      <c r="Y878" s="57"/>
      <c r="Z878" s="57"/>
      <c r="AA878" s="113">
        <v>0</v>
      </c>
      <c r="AB878" s="113">
        <v>0</v>
      </c>
      <c r="AC878" s="57">
        <v>0</v>
      </c>
      <c r="AD878" s="113">
        <v>0</v>
      </c>
      <c r="AE878" s="113">
        <v>2015</v>
      </c>
      <c r="AF878" s="113">
        <v>40</v>
      </c>
      <c r="AG878" s="113" t="s">
        <v>1360</v>
      </c>
      <c r="AH878" s="113" t="s">
        <v>1524</v>
      </c>
      <c r="AI878" s="113" t="s">
        <v>1525</v>
      </c>
      <c r="AJ878" s="113">
        <v>0</v>
      </c>
      <c r="AK878" s="57" t="s">
        <v>237</v>
      </c>
    </row>
    <row r="879" spans="1:37" s="29" customFormat="1" ht="94.5" x14ac:dyDescent="0.25">
      <c r="A879" s="113">
        <f t="shared" si="35"/>
        <v>477</v>
      </c>
      <c r="B879" s="58" t="s">
        <v>1165</v>
      </c>
      <c r="C879" s="32">
        <v>0.33518541480548214</v>
      </c>
      <c r="D879" s="32">
        <v>1.9894799999999997E-2</v>
      </c>
      <c r="E879" s="32">
        <v>9.2382199999999998E-2</v>
      </c>
      <c r="F879" s="32">
        <v>0.1833012</v>
      </c>
      <c r="G879" s="32">
        <v>3.9607214805482155E-2</v>
      </c>
      <c r="H879" s="32">
        <v>2.8814600000000002E-3</v>
      </c>
      <c r="I879" s="32">
        <v>0</v>
      </c>
      <c r="J879" s="32">
        <v>0</v>
      </c>
      <c r="K879" s="32">
        <v>0</v>
      </c>
      <c r="L879" s="32">
        <v>2.8814600000000002E-3</v>
      </c>
      <c r="M879" s="32">
        <v>-0.33230395480548214</v>
      </c>
      <c r="N879" s="32">
        <v>-1.9894799999999997E-2</v>
      </c>
      <c r="O879" s="32">
        <v>-9.2382199999999998E-2</v>
      </c>
      <c r="P879" s="32">
        <v>-0.1833012</v>
      </c>
      <c r="Q879" s="32">
        <v>-3.6725754805482153E-2</v>
      </c>
      <c r="R879" s="32">
        <v>0.28553445999999999</v>
      </c>
      <c r="S879" s="32">
        <v>0</v>
      </c>
      <c r="T879" s="32">
        <v>0.2484149802</v>
      </c>
      <c r="U879" s="32">
        <v>1.14213784E-3</v>
      </c>
      <c r="V879" s="32">
        <v>3.5977341959999992E-2</v>
      </c>
      <c r="W879" s="57"/>
      <c r="X879" s="57"/>
      <c r="Y879" s="57"/>
      <c r="Z879" s="57"/>
      <c r="AA879" s="113">
        <v>0</v>
      </c>
      <c r="AB879" s="113">
        <v>0</v>
      </c>
      <c r="AC879" s="57">
        <v>0</v>
      </c>
      <c r="AD879" s="113">
        <v>0</v>
      </c>
      <c r="AE879" s="113">
        <v>2015</v>
      </c>
      <c r="AF879" s="113">
        <v>40</v>
      </c>
      <c r="AG879" s="113" t="s">
        <v>1360</v>
      </c>
      <c r="AH879" s="113" t="s">
        <v>1345</v>
      </c>
      <c r="AI879" s="113">
        <v>0.05</v>
      </c>
      <c r="AJ879" s="113">
        <v>0</v>
      </c>
      <c r="AK879" s="57" t="s">
        <v>237</v>
      </c>
    </row>
    <row r="880" spans="1:37" s="29" customFormat="1" ht="94.5" x14ac:dyDescent="0.25">
      <c r="A880" s="113">
        <f t="shared" si="35"/>
        <v>478</v>
      </c>
      <c r="B880" s="58" t="s">
        <v>1166</v>
      </c>
      <c r="C880" s="32">
        <v>0.48261999999999994</v>
      </c>
      <c r="D880" s="32">
        <v>2.0826999999999998E-2</v>
      </c>
      <c r="E880" s="32">
        <v>0.40827999999999992</v>
      </c>
      <c r="F880" s="32">
        <v>1.2012399999999999E-2</v>
      </c>
      <c r="G880" s="32">
        <v>4.1500600000000054E-2</v>
      </c>
      <c r="H880" s="32">
        <v>0</v>
      </c>
      <c r="I880" s="32">
        <v>0</v>
      </c>
      <c r="J880" s="32">
        <v>0</v>
      </c>
      <c r="K880" s="32">
        <v>0</v>
      </c>
      <c r="L880" s="32">
        <v>0</v>
      </c>
      <c r="M880" s="32">
        <v>-0.48261999999999994</v>
      </c>
      <c r="N880" s="32">
        <v>-2.0826999999999998E-2</v>
      </c>
      <c r="O880" s="32">
        <v>-0.40827999999999992</v>
      </c>
      <c r="P880" s="32">
        <v>-1.2012399999999999E-2</v>
      </c>
      <c r="Q880" s="32">
        <v>-4.1500600000000054E-2</v>
      </c>
      <c r="R880" s="32">
        <v>0</v>
      </c>
      <c r="S880" s="32">
        <v>0</v>
      </c>
      <c r="T880" s="32">
        <v>0</v>
      </c>
      <c r="U880" s="32">
        <v>0</v>
      </c>
      <c r="V880" s="32">
        <v>0</v>
      </c>
      <c r="W880" s="57"/>
      <c r="X880" s="57"/>
      <c r="Y880" s="57"/>
      <c r="Z880" s="57"/>
      <c r="AA880" s="113">
        <v>0</v>
      </c>
      <c r="AB880" s="113">
        <v>0</v>
      </c>
      <c r="AC880" s="57">
        <v>0</v>
      </c>
      <c r="AD880" s="113">
        <v>0</v>
      </c>
      <c r="AE880" s="113">
        <v>2015</v>
      </c>
      <c r="AF880" s="113">
        <v>40</v>
      </c>
      <c r="AG880" s="113" t="s">
        <v>1360</v>
      </c>
      <c r="AH880" s="113" t="s">
        <v>1345</v>
      </c>
      <c r="AI880" s="113">
        <v>0.16</v>
      </c>
      <c r="AJ880" s="113">
        <v>0</v>
      </c>
      <c r="AK880" s="57" t="s">
        <v>237</v>
      </c>
    </row>
    <row r="881" spans="1:37" s="29" customFormat="1" ht="110.25" x14ac:dyDescent="0.25">
      <c r="A881" s="113">
        <f t="shared" si="35"/>
        <v>479</v>
      </c>
      <c r="B881" s="58" t="s">
        <v>1167</v>
      </c>
      <c r="C881" s="32">
        <v>0.44956819999999997</v>
      </c>
      <c r="D881" s="32">
        <v>1.9399199999999998E-2</v>
      </c>
      <c r="E881" s="32">
        <v>0.38036120000000001</v>
      </c>
      <c r="F881" s="32">
        <v>1.11982E-2</v>
      </c>
      <c r="G881" s="32">
        <v>3.8609599999999966E-2</v>
      </c>
      <c r="H881" s="32">
        <v>0</v>
      </c>
      <c r="I881" s="32">
        <v>0</v>
      </c>
      <c r="J881" s="32">
        <v>0</v>
      </c>
      <c r="K881" s="32">
        <v>0</v>
      </c>
      <c r="L881" s="32">
        <v>0</v>
      </c>
      <c r="M881" s="32">
        <v>-0.44956819999999997</v>
      </c>
      <c r="N881" s="32">
        <v>-1.9399199999999998E-2</v>
      </c>
      <c r="O881" s="32">
        <v>-0.38036120000000001</v>
      </c>
      <c r="P881" s="32">
        <v>-1.11982E-2</v>
      </c>
      <c r="Q881" s="32">
        <v>-3.8609599999999966E-2</v>
      </c>
      <c r="R881" s="32">
        <v>0</v>
      </c>
      <c r="S881" s="32">
        <v>0</v>
      </c>
      <c r="T881" s="32">
        <v>0</v>
      </c>
      <c r="U881" s="32">
        <v>0</v>
      </c>
      <c r="V881" s="32">
        <v>0</v>
      </c>
      <c r="W881" s="57"/>
      <c r="X881" s="57"/>
      <c r="Y881" s="57"/>
      <c r="Z881" s="57"/>
      <c r="AA881" s="113">
        <v>0</v>
      </c>
      <c r="AB881" s="113">
        <v>0</v>
      </c>
      <c r="AC881" s="57">
        <v>0</v>
      </c>
      <c r="AD881" s="113">
        <v>0</v>
      </c>
      <c r="AE881" s="113">
        <v>2015</v>
      </c>
      <c r="AF881" s="113">
        <v>40</v>
      </c>
      <c r="AG881" s="113" t="s">
        <v>1360</v>
      </c>
      <c r="AH881" s="113" t="s">
        <v>1345</v>
      </c>
      <c r="AI881" s="113">
        <v>0.15</v>
      </c>
      <c r="AJ881" s="113">
        <v>0</v>
      </c>
      <c r="AK881" s="57" t="s">
        <v>237</v>
      </c>
    </row>
    <row r="882" spans="1:37" s="29" customFormat="1" ht="94.5" x14ac:dyDescent="0.25">
      <c r="A882" s="113">
        <f t="shared" si="35"/>
        <v>480</v>
      </c>
      <c r="B882" s="58" t="s">
        <v>1168</v>
      </c>
      <c r="C882" s="32">
        <v>0.30562</v>
      </c>
      <c r="D882" s="32">
        <v>1.3180599999999999E-2</v>
      </c>
      <c r="E882" s="32">
        <v>0.25857339999999995</v>
      </c>
      <c r="F882" s="32">
        <v>7.6109999999999997E-3</v>
      </c>
      <c r="G882" s="32">
        <v>2.6255000000000084E-2</v>
      </c>
      <c r="H882" s="32">
        <v>0</v>
      </c>
      <c r="I882" s="32">
        <v>0</v>
      </c>
      <c r="J882" s="32">
        <v>0</v>
      </c>
      <c r="K882" s="32">
        <v>0</v>
      </c>
      <c r="L882" s="32">
        <v>0</v>
      </c>
      <c r="M882" s="32">
        <v>-0.30562</v>
      </c>
      <c r="N882" s="32">
        <v>-1.3180599999999999E-2</v>
      </c>
      <c r="O882" s="32">
        <v>-0.25857339999999995</v>
      </c>
      <c r="P882" s="32">
        <v>-7.6109999999999997E-3</v>
      </c>
      <c r="Q882" s="32">
        <v>-2.6255000000000084E-2</v>
      </c>
      <c r="R882" s="32">
        <v>0</v>
      </c>
      <c r="S882" s="32">
        <v>0</v>
      </c>
      <c r="T882" s="32">
        <v>0</v>
      </c>
      <c r="U882" s="32">
        <v>0</v>
      </c>
      <c r="V882" s="32">
        <v>0</v>
      </c>
      <c r="W882" s="57"/>
      <c r="X882" s="57"/>
      <c r="Y882" s="57"/>
      <c r="Z882" s="57"/>
      <c r="AA882" s="113">
        <v>0</v>
      </c>
      <c r="AB882" s="113">
        <v>0</v>
      </c>
      <c r="AC882" s="57">
        <v>0</v>
      </c>
      <c r="AD882" s="113">
        <v>0</v>
      </c>
      <c r="AE882" s="113">
        <v>2015</v>
      </c>
      <c r="AF882" s="113">
        <v>40</v>
      </c>
      <c r="AG882" s="113" t="s">
        <v>1360</v>
      </c>
      <c r="AH882" s="113" t="s">
        <v>1345</v>
      </c>
      <c r="AI882" s="113">
        <v>0.1</v>
      </c>
      <c r="AJ882" s="113">
        <v>0</v>
      </c>
      <c r="AK882" s="57" t="s">
        <v>237</v>
      </c>
    </row>
    <row r="883" spans="1:37" s="29" customFormat="1" ht="94.5" x14ac:dyDescent="0.25">
      <c r="A883" s="113">
        <f t="shared" si="35"/>
        <v>481</v>
      </c>
      <c r="B883" s="58" t="s">
        <v>1169</v>
      </c>
      <c r="C883" s="32">
        <v>6.8848906178065006</v>
      </c>
      <c r="D883" s="32">
        <v>0.31429299999999993</v>
      </c>
      <c r="E883" s="32">
        <v>5.5552748000000003</v>
      </c>
      <c r="F883" s="32">
        <v>0.18680579999999999</v>
      </c>
      <c r="G883" s="32">
        <v>0.8285170178065</v>
      </c>
      <c r="H883" s="32">
        <v>3.107994E-2</v>
      </c>
      <c r="I883" s="32">
        <v>0</v>
      </c>
      <c r="J883" s="32">
        <v>7.77E-3</v>
      </c>
      <c r="K883" s="32">
        <v>2.1755999999999998E-2</v>
      </c>
      <c r="L883" s="32">
        <v>1.5540000000000033E-3</v>
      </c>
      <c r="M883" s="32">
        <v>-6.8538106778065009</v>
      </c>
      <c r="N883" s="32">
        <v>-0.31429299999999993</v>
      </c>
      <c r="O883" s="32">
        <v>-5.5475048000000005</v>
      </c>
      <c r="P883" s="32">
        <v>-0.1650498</v>
      </c>
      <c r="Q883" s="32">
        <v>-0.82696301780649994</v>
      </c>
      <c r="R883" s="32">
        <v>3.1631912999999998</v>
      </c>
      <c r="S883" s="32">
        <v>0</v>
      </c>
      <c r="T883" s="32">
        <v>2.7519764310000001</v>
      </c>
      <c r="U883" s="32">
        <v>0.12652765200000002</v>
      </c>
      <c r="V883" s="32">
        <v>0.2846872170000001</v>
      </c>
      <c r="W883" s="57"/>
      <c r="X883" s="57"/>
      <c r="Y883" s="57"/>
      <c r="Z883" s="57"/>
      <c r="AA883" s="113">
        <v>0</v>
      </c>
      <c r="AB883" s="113">
        <v>0</v>
      </c>
      <c r="AC883" s="57">
        <v>0</v>
      </c>
      <c r="AD883" s="113">
        <v>0</v>
      </c>
      <c r="AE883" s="113">
        <v>2015</v>
      </c>
      <c r="AF883" s="113">
        <v>40</v>
      </c>
      <c r="AG883" s="113" t="s">
        <v>1360</v>
      </c>
      <c r="AH883" s="113" t="s">
        <v>1322</v>
      </c>
      <c r="AI883" s="113">
        <v>4.0999999999999996</v>
      </c>
      <c r="AJ883" s="113">
        <v>0</v>
      </c>
      <c r="AK883" s="57" t="s">
        <v>237</v>
      </c>
    </row>
    <row r="884" spans="1:37" s="29" customFormat="1" ht="94.5" x14ac:dyDescent="0.25">
      <c r="A884" s="113">
        <f t="shared" si="35"/>
        <v>482</v>
      </c>
      <c r="B884" s="58" t="s">
        <v>1170</v>
      </c>
      <c r="C884" s="32">
        <v>0.33584875815535126</v>
      </c>
      <c r="D884" s="32">
        <v>1.5328199999999998E-2</v>
      </c>
      <c r="E884" s="32">
        <v>0.27098699999999998</v>
      </c>
      <c r="F884" s="32">
        <v>9.1096000000000007E-3</v>
      </c>
      <c r="G884" s="32">
        <v>4.0423958155351269E-2</v>
      </c>
      <c r="H884" s="32">
        <v>0</v>
      </c>
      <c r="I884" s="32">
        <v>0</v>
      </c>
      <c r="J884" s="32">
        <v>0</v>
      </c>
      <c r="K884" s="32">
        <v>0</v>
      </c>
      <c r="L884" s="32">
        <v>0</v>
      </c>
      <c r="M884" s="32">
        <v>-0.33584875815535126</v>
      </c>
      <c r="N884" s="32">
        <v>-1.5328199999999998E-2</v>
      </c>
      <c r="O884" s="32">
        <v>-0.27098699999999998</v>
      </c>
      <c r="P884" s="32">
        <v>-9.1096000000000007E-3</v>
      </c>
      <c r="Q884" s="32">
        <v>-4.0423958155351269E-2</v>
      </c>
      <c r="R884" s="32">
        <v>0</v>
      </c>
      <c r="S884" s="32">
        <v>0</v>
      </c>
      <c r="T884" s="32">
        <v>0</v>
      </c>
      <c r="U884" s="32">
        <v>0</v>
      </c>
      <c r="V884" s="32">
        <v>0</v>
      </c>
      <c r="W884" s="57"/>
      <c r="X884" s="57"/>
      <c r="Y884" s="57"/>
      <c r="Z884" s="57"/>
      <c r="AA884" s="113">
        <v>0</v>
      </c>
      <c r="AB884" s="113">
        <v>0</v>
      </c>
      <c r="AC884" s="57">
        <v>0</v>
      </c>
      <c r="AD884" s="113">
        <v>0</v>
      </c>
      <c r="AE884" s="113">
        <v>2015</v>
      </c>
      <c r="AF884" s="113">
        <v>40</v>
      </c>
      <c r="AG884" s="113" t="s">
        <v>1360</v>
      </c>
      <c r="AH884" s="113" t="s">
        <v>1322</v>
      </c>
      <c r="AI884" s="113">
        <v>0.2</v>
      </c>
      <c r="AJ884" s="113">
        <v>0</v>
      </c>
      <c r="AK884" s="57" t="s">
        <v>237</v>
      </c>
    </row>
    <row r="885" spans="1:37" s="29" customFormat="1" ht="94.5" x14ac:dyDescent="0.25">
      <c r="A885" s="113">
        <f t="shared" si="35"/>
        <v>483</v>
      </c>
      <c r="B885" s="58" t="s">
        <v>1171</v>
      </c>
      <c r="C885" s="32">
        <v>0.66659417496171947</v>
      </c>
      <c r="D885" s="32">
        <v>3.9376599999999998E-2</v>
      </c>
      <c r="E885" s="32">
        <v>0.19261139999999996</v>
      </c>
      <c r="F885" s="32">
        <v>0.35621839999999994</v>
      </c>
      <c r="G885" s="32">
        <v>7.8387774961719586E-2</v>
      </c>
      <c r="H885" s="32">
        <v>0.67155855399999997</v>
      </c>
      <c r="I885" s="32">
        <v>0</v>
      </c>
      <c r="J885" s="32">
        <v>0</v>
      </c>
      <c r="K885" s="32">
        <v>0</v>
      </c>
      <c r="L885" s="32">
        <v>0.67155544</v>
      </c>
      <c r="M885" s="32">
        <v>4.9643790382805086E-3</v>
      </c>
      <c r="N885" s="32">
        <v>-3.9376599999999998E-2</v>
      </c>
      <c r="O885" s="32">
        <v>-0.19261139999999996</v>
      </c>
      <c r="P885" s="32">
        <v>-0.35621839999999994</v>
      </c>
      <c r="Q885" s="32">
        <v>0.59316766503828044</v>
      </c>
      <c r="R885" s="32">
        <v>0.57447108000000002</v>
      </c>
      <c r="S885" s="32">
        <v>0</v>
      </c>
      <c r="T885" s="32">
        <v>0.49978983960000001</v>
      </c>
      <c r="U885" s="32">
        <v>2.2978843200000001E-2</v>
      </c>
      <c r="V885" s="32">
        <v>5.1702397200000014E-2</v>
      </c>
      <c r="W885" s="57"/>
      <c r="X885" s="57"/>
      <c r="Y885" s="57"/>
      <c r="Z885" s="57"/>
      <c r="AA885" s="113">
        <v>0</v>
      </c>
      <c r="AB885" s="113">
        <v>0</v>
      </c>
      <c r="AC885" s="57">
        <v>0</v>
      </c>
      <c r="AD885" s="113">
        <v>0</v>
      </c>
      <c r="AE885" s="113">
        <v>2015</v>
      </c>
      <c r="AF885" s="113">
        <v>40</v>
      </c>
      <c r="AG885" s="113" t="s">
        <v>1360</v>
      </c>
      <c r="AH885" s="113" t="s">
        <v>1345</v>
      </c>
      <c r="AI885" s="113">
        <v>0.02</v>
      </c>
      <c r="AJ885" s="113">
        <v>0</v>
      </c>
      <c r="AK885" s="57" t="s">
        <v>237</v>
      </c>
    </row>
    <row r="886" spans="1:37" s="29" customFormat="1" ht="94.5" x14ac:dyDescent="0.25">
      <c r="A886" s="113">
        <f t="shared" si="35"/>
        <v>484</v>
      </c>
      <c r="B886" s="58" t="s">
        <v>1172</v>
      </c>
      <c r="C886" s="32">
        <v>0.66659417496171947</v>
      </c>
      <c r="D886" s="32">
        <v>3.9376599999999998E-2</v>
      </c>
      <c r="E886" s="32">
        <v>0.19261139999999996</v>
      </c>
      <c r="F886" s="32">
        <v>0.35621839999999994</v>
      </c>
      <c r="G886" s="32">
        <v>7.8387774961719586E-2</v>
      </c>
      <c r="H886" s="32">
        <v>0.67155855399999997</v>
      </c>
      <c r="I886" s="32">
        <v>0</v>
      </c>
      <c r="J886" s="32">
        <v>0</v>
      </c>
      <c r="K886" s="32">
        <v>0</v>
      </c>
      <c r="L886" s="32">
        <v>0.67155544</v>
      </c>
      <c r="M886" s="32">
        <v>4.9643790382805086E-3</v>
      </c>
      <c r="N886" s="32">
        <v>-3.9376599999999998E-2</v>
      </c>
      <c r="O886" s="32">
        <v>-0.19261139999999996</v>
      </c>
      <c r="P886" s="32">
        <v>-0.35621839999999994</v>
      </c>
      <c r="Q886" s="32">
        <v>0.59316766503828044</v>
      </c>
      <c r="R886" s="32">
        <v>0.57447108000000002</v>
      </c>
      <c r="S886" s="32">
        <v>0</v>
      </c>
      <c r="T886" s="32">
        <v>0.49978983960000001</v>
      </c>
      <c r="U886" s="32">
        <v>2.2978843200000001E-2</v>
      </c>
      <c r="V886" s="32">
        <v>5.1702397200000014E-2</v>
      </c>
      <c r="W886" s="57"/>
      <c r="X886" s="57"/>
      <c r="Y886" s="57"/>
      <c r="Z886" s="57"/>
      <c r="AA886" s="113">
        <v>0</v>
      </c>
      <c r="AB886" s="113">
        <v>0</v>
      </c>
      <c r="AC886" s="57">
        <v>0</v>
      </c>
      <c r="AD886" s="113">
        <v>0</v>
      </c>
      <c r="AE886" s="113">
        <v>2015</v>
      </c>
      <c r="AF886" s="113">
        <v>40</v>
      </c>
      <c r="AG886" s="113" t="s">
        <v>1360</v>
      </c>
      <c r="AH886" s="113" t="s">
        <v>1345</v>
      </c>
      <c r="AI886" s="113">
        <v>0.02</v>
      </c>
      <c r="AJ886" s="113">
        <v>0</v>
      </c>
      <c r="AK886" s="57" t="s">
        <v>237</v>
      </c>
    </row>
    <row r="887" spans="1:37" s="29" customFormat="1" ht="94.5" x14ac:dyDescent="0.25">
      <c r="A887" s="113">
        <f t="shared" si="35"/>
        <v>485</v>
      </c>
      <c r="B887" s="58" t="s">
        <v>1173</v>
      </c>
      <c r="C887" s="32">
        <v>0.74917689958388811</v>
      </c>
      <c r="D887" s="32">
        <v>4.3294199999999998E-2</v>
      </c>
      <c r="E887" s="32">
        <v>0.26119299999999995</v>
      </c>
      <c r="F887" s="32">
        <v>0.35848400000000002</v>
      </c>
      <c r="G887" s="32">
        <v>8.6205699583888185E-2</v>
      </c>
      <c r="H887" s="32">
        <v>0.75847586</v>
      </c>
      <c r="I887" s="32">
        <v>0</v>
      </c>
      <c r="J887" s="32">
        <v>0</v>
      </c>
      <c r="K887" s="32">
        <v>0</v>
      </c>
      <c r="L887" s="32">
        <v>0.75847586</v>
      </c>
      <c r="M887" s="32">
        <v>9.2989604161118899E-3</v>
      </c>
      <c r="N887" s="32">
        <v>-4.3294199999999998E-2</v>
      </c>
      <c r="O887" s="32">
        <v>-0.26119299999999995</v>
      </c>
      <c r="P887" s="32">
        <v>-0.35848400000000002</v>
      </c>
      <c r="Q887" s="32">
        <v>0.67227016041611187</v>
      </c>
      <c r="R887" s="32">
        <v>0.65714497000000005</v>
      </c>
      <c r="S887" s="32">
        <v>5.3999999999999999E-2</v>
      </c>
      <c r="T887" s="32">
        <v>0.50600162690000006</v>
      </c>
      <c r="U887" s="32">
        <v>2.6285798800000003E-2</v>
      </c>
      <c r="V887" s="32">
        <v>7.0857544299999936E-2</v>
      </c>
      <c r="W887" s="57"/>
      <c r="X887" s="57"/>
      <c r="Y887" s="57"/>
      <c r="Z887" s="57"/>
      <c r="AA887" s="113">
        <v>0</v>
      </c>
      <c r="AB887" s="113">
        <v>0</v>
      </c>
      <c r="AC887" s="57">
        <v>0</v>
      </c>
      <c r="AD887" s="113">
        <v>0</v>
      </c>
      <c r="AE887" s="113">
        <v>2015</v>
      </c>
      <c r="AF887" s="113">
        <v>40</v>
      </c>
      <c r="AG887" s="113" t="s">
        <v>1526</v>
      </c>
      <c r="AH887" s="113" t="s">
        <v>1357</v>
      </c>
      <c r="AI887" s="113" t="s">
        <v>1527</v>
      </c>
      <c r="AJ887" s="113">
        <v>0</v>
      </c>
      <c r="AK887" s="57" t="s">
        <v>237</v>
      </c>
    </row>
    <row r="888" spans="1:37" s="29" customFormat="1" ht="94.5" x14ac:dyDescent="0.25">
      <c r="A888" s="113">
        <f t="shared" si="35"/>
        <v>486</v>
      </c>
      <c r="B888" s="58" t="s">
        <v>1174</v>
      </c>
      <c r="C888" s="32">
        <v>0.11342097298960577</v>
      </c>
      <c r="D888" s="32">
        <v>5.3926E-3</v>
      </c>
      <c r="E888" s="32">
        <v>9.4199399999999989E-2</v>
      </c>
      <c r="F888" s="32">
        <v>3.1033999999999996E-3</v>
      </c>
      <c r="G888" s="32">
        <v>1.0725572989605782E-2</v>
      </c>
      <c r="H888" s="32">
        <v>0</v>
      </c>
      <c r="I888" s="32">
        <v>0</v>
      </c>
      <c r="J888" s="32">
        <v>0</v>
      </c>
      <c r="K888" s="32">
        <v>0</v>
      </c>
      <c r="L888" s="32">
        <v>0</v>
      </c>
      <c r="M888" s="32">
        <v>-0.11342097298960577</v>
      </c>
      <c r="N888" s="32">
        <v>-5.3926E-3</v>
      </c>
      <c r="O888" s="32">
        <v>-9.4199399999999989E-2</v>
      </c>
      <c r="P888" s="32">
        <v>-3.1033999999999996E-3</v>
      </c>
      <c r="Q888" s="32">
        <v>-1.0725572989605782E-2</v>
      </c>
      <c r="R888" s="32">
        <v>0</v>
      </c>
      <c r="S888" s="32">
        <v>0</v>
      </c>
      <c r="T888" s="32">
        <v>0</v>
      </c>
      <c r="U888" s="32">
        <v>0</v>
      </c>
      <c r="V888" s="32">
        <v>0</v>
      </c>
      <c r="W888" s="57"/>
      <c r="X888" s="57"/>
      <c r="Y888" s="57"/>
      <c r="Z888" s="57"/>
      <c r="AA888" s="113">
        <v>0</v>
      </c>
      <c r="AB888" s="113">
        <v>0</v>
      </c>
      <c r="AC888" s="57">
        <v>0</v>
      </c>
      <c r="AD888" s="113">
        <v>0</v>
      </c>
      <c r="AE888" s="113">
        <v>2015</v>
      </c>
      <c r="AF888" s="113">
        <v>40</v>
      </c>
      <c r="AG888" s="113" t="s">
        <v>1360</v>
      </c>
      <c r="AH888" s="113" t="s">
        <v>1345</v>
      </c>
      <c r="AI888" s="113">
        <v>0.05</v>
      </c>
      <c r="AJ888" s="113">
        <v>0</v>
      </c>
      <c r="AK888" s="57" t="s">
        <v>237</v>
      </c>
    </row>
    <row r="889" spans="1:37" s="29" customFormat="1" ht="94.5" x14ac:dyDescent="0.25">
      <c r="A889" s="113">
        <f t="shared" si="35"/>
        <v>487</v>
      </c>
      <c r="B889" s="58" t="s">
        <v>1175</v>
      </c>
      <c r="C889" s="32">
        <v>0.16602242920310326</v>
      </c>
      <c r="D889" s="32">
        <v>6.4191999999999999E-3</v>
      </c>
      <c r="E889" s="32">
        <v>0.1349448</v>
      </c>
      <c r="F889" s="32">
        <v>0</v>
      </c>
      <c r="G889" s="32">
        <v>2.4658429203103266E-2</v>
      </c>
      <c r="H889" s="32">
        <v>0</v>
      </c>
      <c r="I889" s="32">
        <v>0</v>
      </c>
      <c r="J889" s="32">
        <v>0</v>
      </c>
      <c r="K889" s="32">
        <v>0</v>
      </c>
      <c r="L889" s="32">
        <v>0</v>
      </c>
      <c r="M889" s="32">
        <v>-0.16602242920310326</v>
      </c>
      <c r="N889" s="32">
        <v>-6.4191999999999999E-3</v>
      </c>
      <c r="O889" s="32">
        <v>-0.1349448</v>
      </c>
      <c r="P889" s="32">
        <v>0</v>
      </c>
      <c r="Q889" s="32">
        <v>-2.4658429203103266E-2</v>
      </c>
      <c r="R889" s="32">
        <v>0</v>
      </c>
      <c r="S889" s="32">
        <v>0</v>
      </c>
      <c r="T889" s="32">
        <v>0</v>
      </c>
      <c r="U889" s="32">
        <v>0</v>
      </c>
      <c r="V889" s="32">
        <v>0</v>
      </c>
      <c r="W889" s="57"/>
      <c r="X889" s="57"/>
      <c r="Y889" s="57"/>
      <c r="Z889" s="57"/>
      <c r="AA889" s="113">
        <v>0</v>
      </c>
      <c r="AB889" s="113">
        <v>0</v>
      </c>
      <c r="AC889" s="57">
        <v>0</v>
      </c>
      <c r="AD889" s="113">
        <v>0</v>
      </c>
      <c r="AE889" s="113">
        <v>2015</v>
      </c>
      <c r="AF889" s="113">
        <v>40</v>
      </c>
      <c r="AG889" s="113" t="s">
        <v>1360</v>
      </c>
      <c r="AH889" s="113" t="s">
        <v>1402</v>
      </c>
      <c r="AI889" s="113">
        <v>0.1</v>
      </c>
      <c r="AJ889" s="113">
        <v>0</v>
      </c>
      <c r="AK889" s="57" t="s">
        <v>237</v>
      </c>
    </row>
    <row r="890" spans="1:37" s="29" customFormat="1" x14ac:dyDescent="0.25">
      <c r="A890" s="113">
        <f t="shared" si="35"/>
        <v>488</v>
      </c>
      <c r="B890" s="58" t="s">
        <v>320</v>
      </c>
      <c r="C890" s="32">
        <v>0</v>
      </c>
      <c r="D890" s="32">
        <v>0</v>
      </c>
      <c r="E890" s="32">
        <v>0</v>
      </c>
      <c r="F890" s="32">
        <v>0</v>
      </c>
      <c r="G890" s="32">
        <v>0</v>
      </c>
      <c r="H890" s="32">
        <v>0</v>
      </c>
      <c r="I890" s="32">
        <v>0</v>
      </c>
      <c r="J890" s="32">
        <v>0</v>
      </c>
      <c r="K890" s="32">
        <v>0</v>
      </c>
      <c r="L890" s="32">
        <v>0</v>
      </c>
      <c r="M890" s="32">
        <v>0</v>
      </c>
      <c r="N890" s="32">
        <v>0</v>
      </c>
      <c r="O890" s="32">
        <v>0</v>
      </c>
      <c r="P890" s="32">
        <v>0</v>
      </c>
      <c r="Q890" s="32">
        <v>0</v>
      </c>
      <c r="R890" s="32">
        <v>0</v>
      </c>
      <c r="S890" s="32">
        <v>0</v>
      </c>
      <c r="T890" s="32">
        <v>0</v>
      </c>
      <c r="U890" s="32">
        <v>0</v>
      </c>
      <c r="V890" s="32">
        <v>0</v>
      </c>
      <c r="W890" s="57"/>
      <c r="X890" s="57"/>
      <c r="Y890" s="57"/>
      <c r="Z890" s="57"/>
      <c r="AA890" s="113">
        <v>0</v>
      </c>
      <c r="AB890" s="113">
        <v>0</v>
      </c>
      <c r="AC890" s="57">
        <v>0</v>
      </c>
      <c r="AD890" s="113">
        <v>0</v>
      </c>
      <c r="AE890" s="113">
        <v>2015</v>
      </c>
      <c r="AF890" s="113">
        <v>33</v>
      </c>
      <c r="AG890" s="113">
        <v>0</v>
      </c>
      <c r="AH890" s="113">
        <v>0</v>
      </c>
      <c r="AI890" s="113">
        <v>0.03</v>
      </c>
      <c r="AJ890" s="113">
        <v>0</v>
      </c>
      <c r="AK890" s="57" t="s">
        <v>1247</v>
      </c>
    </row>
    <row r="891" spans="1:37" s="29" customFormat="1" x14ac:dyDescent="0.25">
      <c r="A891" s="113">
        <f t="shared" si="35"/>
        <v>489</v>
      </c>
      <c r="B891" s="58" t="s">
        <v>321</v>
      </c>
      <c r="C891" s="32">
        <v>0</v>
      </c>
      <c r="D891" s="32">
        <v>0</v>
      </c>
      <c r="E891" s="32">
        <v>0</v>
      </c>
      <c r="F891" s="32">
        <v>0</v>
      </c>
      <c r="G891" s="32">
        <v>0</v>
      </c>
      <c r="H891" s="32">
        <v>0</v>
      </c>
      <c r="I891" s="32">
        <v>0</v>
      </c>
      <c r="J891" s="32">
        <v>0</v>
      </c>
      <c r="K891" s="32">
        <v>0</v>
      </c>
      <c r="L891" s="32">
        <v>0</v>
      </c>
      <c r="M891" s="32">
        <v>0</v>
      </c>
      <c r="N891" s="32">
        <v>0</v>
      </c>
      <c r="O891" s="32">
        <v>0</v>
      </c>
      <c r="P891" s="32">
        <v>0</v>
      </c>
      <c r="Q891" s="32">
        <v>0</v>
      </c>
      <c r="R891" s="32">
        <v>0</v>
      </c>
      <c r="S891" s="32">
        <v>0</v>
      </c>
      <c r="T891" s="32">
        <v>0</v>
      </c>
      <c r="U891" s="32">
        <v>0</v>
      </c>
      <c r="V891" s="32">
        <v>0</v>
      </c>
      <c r="W891" s="57"/>
      <c r="X891" s="57"/>
      <c r="Y891" s="57"/>
      <c r="Z891" s="57"/>
      <c r="AA891" s="113">
        <v>0</v>
      </c>
      <c r="AB891" s="113">
        <v>0</v>
      </c>
      <c r="AC891" s="57">
        <v>0</v>
      </c>
      <c r="AD891" s="113">
        <v>0</v>
      </c>
      <c r="AE891" s="113">
        <v>2015</v>
      </c>
      <c r="AF891" s="113">
        <v>33</v>
      </c>
      <c r="AG891" s="113">
        <v>0</v>
      </c>
      <c r="AH891" s="113">
        <v>0</v>
      </c>
      <c r="AI891" s="113">
        <v>3.5000000000000003E-2</v>
      </c>
      <c r="AJ891" s="113">
        <v>0</v>
      </c>
      <c r="AK891" s="57" t="s">
        <v>1247</v>
      </c>
    </row>
    <row r="892" spans="1:37" s="29" customFormat="1" x14ac:dyDescent="0.25">
      <c r="A892" s="113">
        <f t="shared" si="35"/>
        <v>490</v>
      </c>
      <c r="B892" s="58" t="s">
        <v>322</v>
      </c>
      <c r="C892" s="32">
        <v>0</v>
      </c>
      <c r="D892" s="32">
        <v>0</v>
      </c>
      <c r="E892" s="32">
        <v>0</v>
      </c>
      <c r="F892" s="32">
        <v>0</v>
      </c>
      <c r="G892" s="32">
        <v>0</v>
      </c>
      <c r="H892" s="32">
        <v>0</v>
      </c>
      <c r="I892" s="32">
        <v>0</v>
      </c>
      <c r="J892" s="32">
        <v>0</v>
      </c>
      <c r="K892" s="32">
        <v>0</v>
      </c>
      <c r="L892" s="32">
        <v>0</v>
      </c>
      <c r="M892" s="32">
        <v>0</v>
      </c>
      <c r="N892" s="32">
        <v>0</v>
      </c>
      <c r="O892" s="32">
        <v>0</v>
      </c>
      <c r="P892" s="32">
        <v>0</v>
      </c>
      <c r="Q892" s="32">
        <v>0</v>
      </c>
      <c r="R892" s="32">
        <v>0</v>
      </c>
      <c r="S892" s="32">
        <v>0</v>
      </c>
      <c r="T892" s="32">
        <v>0</v>
      </c>
      <c r="U892" s="32">
        <v>0</v>
      </c>
      <c r="V892" s="32">
        <v>0</v>
      </c>
      <c r="W892" s="57"/>
      <c r="X892" s="57"/>
      <c r="Y892" s="57"/>
      <c r="Z892" s="57"/>
      <c r="AA892" s="113">
        <v>0</v>
      </c>
      <c r="AB892" s="113">
        <v>0</v>
      </c>
      <c r="AC892" s="57">
        <v>0</v>
      </c>
      <c r="AD892" s="113">
        <v>0</v>
      </c>
      <c r="AE892" s="113">
        <v>2015</v>
      </c>
      <c r="AF892" s="113">
        <v>33</v>
      </c>
      <c r="AG892" s="113">
        <v>0</v>
      </c>
      <c r="AH892" s="113">
        <v>0</v>
      </c>
      <c r="AI892" s="113">
        <v>0.05</v>
      </c>
      <c r="AJ892" s="113">
        <v>0</v>
      </c>
      <c r="AK892" s="57" t="s">
        <v>1247</v>
      </c>
    </row>
    <row r="893" spans="1:37" s="29" customFormat="1" ht="63" x14ac:dyDescent="0.25">
      <c r="A893" s="113">
        <f t="shared" si="35"/>
        <v>491</v>
      </c>
      <c r="B893" s="58" t="s">
        <v>1176</v>
      </c>
      <c r="C893" s="32">
        <v>9.9999340000000006E-2</v>
      </c>
      <c r="D893" s="32">
        <v>0</v>
      </c>
      <c r="E893" s="32">
        <v>7.1999524800000006E-2</v>
      </c>
      <c r="F893" s="32">
        <v>0</v>
      </c>
      <c r="G893" s="32">
        <v>2.79998152E-2</v>
      </c>
      <c r="H893" s="32">
        <v>9.9999339999999992E-2</v>
      </c>
      <c r="I893" s="32">
        <v>0</v>
      </c>
      <c r="J893" s="32">
        <v>7.1999524800000006E-2</v>
      </c>
      <c r="K893" s="32">
        <v>0</v>
      </c>
      <c r="L893" s="32">
        <v>2.79998152E-2</v>
      </c>
      <c r="M893" s="32">
        <v>0</v>
      </c>
      <c r="N893" s="32">
        <v>0</v>
      </c>
      <c r="O893" s="32">
        <v>0</v>
      </c>
      <c r="P893" s="32">
        <v>0</v>
      </c>
      <c r="Q893" s="32">
        <v>0</v>
      </c>
      <c r="R893" s="32">
        <v>0</v>
      </c>
      <c r="S893" s="32">
        <v>0</v>
      </c>
      <c r="T893" s="32">
        <v>0</v>
      </c>
      <c r="U893" s="32">
        <v>0</v>
      </c>
      <c r="V893" s="32">
        <v>0</v>
      </c>
      <c r="W893" s="57"/>
      <c r="X893" s="57"/>
      <c r="Y893" s="57"/>
      <c r="Z893" s="57"/>
      <c r="AA893" s="113">
        <v>0</v>
      </c>
      <c r="AB893" s="113">
        <v>0</v>
      </c>
      <c r="AC893" s="57">
        <v>0</v>
      </c>
      <c r="AD893" s="113">
        <v>0</v>
      </c>
      <c r="AE893" s="113">
        <v>2014</v>
      </c>
      <c r="AF893" s="113">
        <v>33</v>
      </c>
      <c r="AG893" s="113" t="s">
        <v>1360</v>
      </c>
      <c r="AH893" s="113" t="s">
        <v>1522</v>
      </c>
      <c r="AI893" s="113">
        <v>0.04</v>
      </c>
      <c r="AJ893" s="113">
        <v>0</v>
      </c>
      <c r="AK893" s="57" t="s">
        <v>241</v>
      </c>
    </row>
    <row r="894" spans="1:37" s="29" customFormat="1" ht="47.25" x14ac:dyDescent="0.25">
      <c r="A894" s="113">
        <f t="shared" si="35"/>
        <v>492</v>
      </c>
      <c r="B894" s="58" t="s">
        <v>1177</v>
      </c>
      <c r="C894" s="32">
        <v>0</v>
      </c>
      <c r="D894" s="32">
        <v>0</v>
      </c>
      <c r="E894" s="32">
        <v>0</v>
      </c>
      <c r="F894" s="32">
        <v>0</v>
      </c>
      <c r="G894" s="32">
        <v>0</v>
      </c>
      <c r="H894" s="32">
        <v>3.2939400000000001E-2</v>
      </c>
      <c r="I894" s="32">
        <v>0</v>
      </c>
      <c r="J894" s="32">
        <v>8.2349999999999993E-3</v>
      </c>
      <c r="K894" s="32">
        <v>2.3057999999999995E-2</v>
      </c>
      <c r="L894" s="32">
        <v>1.6470000000000026E-3</v>
      </c>
      <c r="M894" s="32">
        <v>3.2939400000000001E-2</v>
      </c>
      <c r="N894" s="32">
        <v>0</v>
      </c>
      <c r="O894" s="32">
        <v>8.2349999999999993E-3</v>
      </c>
      <c r="P894" s="32">
        <v>2.3057999999999995E-2</v>
      </c>
      <c r="Q894" s="32">
        <v>1.6470000000000026E-3</v>
      </c>
      <c r="R894" s="32">
        <v>0.43350928999999999</v>
      </c>
      <c r="S894" s="32">
        <v>0</v>
      </c>
      <c r="T894" s="32">
        <v>0.3771530823</v>
      </c>
      <c r="U894" s="32">
        <v>1.7340371600000001E-2</v>
      </c>
      <c r="V894" s="32">
        <v>3.9015836099999993E-2</v>
      </c>
      <c r="W894" s="57"/>
      <c r="X894" s="57"/>
      <c r="Y894" s="57"/>
      <c r="Z894" s="57"/>
      <c r="AA894" s="113">
        <v>2015</v>
      </c>
      <c r="AB894" s="113">
        <v>25</v>
      </c>
      <c r="AC894" s="57" t="s">
        <v>1528</v>
      </c>
      <c r="AD894" s="113">
        <v>0.25</v>
      </c>
      <c r="AE894" s="113">
        <v>2015</v>
      </c>
      <c r="AF894" s="113">
        <v>40</v>
      </c>
      <c r="AG894" s="113" t="s">
        <v>1529</v>
      </c>
      <c r="AH894" s="113" t="s">
        <v>1469</v>
      </c>
      <c r="AI894" s="113">
        <v>0.215</v>
      </c>
      <c r="AJ894" s="113">
        <v>0</v>
      </c>
      <c r="AK894" s="57" t="s">
        <v>237</v>
      </c>
    </row>
    <row r="895" spans="1:37" s="29" customFormat="1" ht="63" x14ac:dyDescent="0.25">
      <c r="A895" s="113">
        <f t="shared" si="35"/>
        <v>493</v>
      </c>
      <c r="B895" s="58" t="s">
        <v>1178</v>
      </c>
      <c r="C895" s="32">
        <v>0</v>
      </c>
      <c r="D895" s="32">
        <v>0</v>
      </c>
      <c r="E895" s="32">
        <v>0</v>
      </c>
      <c r="F895" s="32">
        <v>0</v>
      </c>
      <c r="G895" s="32">
        <v>0</v>
      </c>
      <c r="H895" s="32">
        <v>0.19503393199999997</v>
      </c>
      <c r="I895" s="32">
        <v>0</v>
      </c>
      <c r="J895" s="32">
        <v>0</v>
      </c>
      <c r="K895" s="32">
        <v>0</v>
      </c>
      <c r="L895" s="32">
        <v>0.19503446199999996</v>
      </c>
      <c r="M895" s="32">
        <v>0.19503393199999997</v>
      </c>
      <c r="N895" s="32">
        <v>0</v>
      </c>
      <c r="O895" s="32">
        <v>0</v>
      </c>
      <c r="P895" s="32">
        <v>0</v>
      </c>
      <c r="Q895" s="32">
        <v>0.19503446199999996</v>
      </c>
      <c r="R895" s="32">
        <v>9.6816769999999996E-2</v>
      </c>
      <c r="S895" s="32">
        <v>5.3999999999999999E-2</v>
      </c>
      <c r="T895" s="32">
        <v>2.8760189999999998E-2</v>
      </c>
      <c r="U895" s="32">
        <v>3.8346920000000002E-3</v>
      </c>
      <c r="V895" s="32">
        <v>1.0221887999999998E-2</v>
      </c>
      <c r="W895" s="57"/>
      <c r="X895" s="57"/>
      <c r="Y895" s="57"/>
      <c r="Z895" s="57"/>
      <c r="AA895" s="113">
        <v>0</v>
      </c>
      <c r="AB895" s="113">
        <v>0</v>
      </c>
      <c r="AC895" s="57">
        <v>0</v>
      </c>
      <c r="AD895" s="113">
        <v>0</v>
      </c>
      <c r="AE895" s="113">
        <v>2015</v>
      </c>
      <c r="AF895" s="113">
        <v>40</v>
      </c>
      <c r="AG895" s="113" t="s">
        <v>1530</v>
      </c>
      <c r="AH895" s="113" t="s">
        <v>1345</v>
      </c>
      <c r="AI895" s="113">
        <v>0</v>
      </c>
      <c r="AJ895" s="113">
        <v>0</v>
      </c>
      <c r="AK895" s="57" t="s">
        <v>237</v>
      </c>
    </row>
    <row r="896" spans="1:37" s="29" customFormat="1" ht="31.5" x14ac:dyDescent="0.25">
      <c r="A896" s="113">
        <f t="shared" si="35"/>
        <v>494</v>
      </c>
      <c r="B896" s="58" t="s">
        <v>1179</v>
      </c>
      <c r="C896" s="32">
        <v>9.5003989999999996E-2</v>
      </c>
      <c r="D896" s="32">
        <v>0</v>
      </c>
      <c r="E896" s="32">
        <v>6.84028728E-2</v>
      </c>
      <c r="F896" s="32">
        <v>0</v>
      </c>
      <c r="G896" s="32">
        <v>2.6601117199999996E-2</v>
      </c>
      <c r="H896" s="32">
        <v>9.5003989999999996E-2</v>
      </c>
      <c r="I896" s="32">
        <v>0</v>
      </c>
      <c r="J896" s="32">
        <v>6.84028728E-2</v>
      </c>
      <c r="K896" s="32">
        <v>0</v>
      </c>
      <c r="L896" s="32">
        <v>2.6601117199999996E-2</v>
      </c>
      <c r="M896" s="32">
        <v>0</v>
      </c>
      <c r="N896" s="32">
        <v>0</v>
      </c>
      <c r="O896" s="32">
        <v>0</v>
      </c>
      <c r="P896" s="32">
        <v>0</v>
      </c>
      <c r="Q896" s="32">
        <v>0</v>
      </c>
      <c r="R896" s="32">
        <v>0</v>
      </c>
      <c r="S896" s="32">
        <v>0</v>
      </c>
      <c r="T896" s="32">
        <v>0</v>
      </c>
      <c r="U896" s="32">
        <v>0</v>
      </c>
      <c r="V896" s="32">
        <v>0</v>
      </c>
      <c r="W896" s="57"/>
      <c r="X896" s="57"/>
      <c r="Y896" s="57"/>
      <c r="Z896" s="57"/>
      <c r="AA896" s="113">
        <v>0</v>
      </c>
      <c r="AB896" s="113">
        <v>0</v>
      </c>
      <c r="AC896" s="57">
        <v>0</v>
      </c>
      <c r="AD896" s="113">
        <v>0</v>
      </c>
      <c r="AE896" s="113">
        <v>2014</v>
      </c>
      <c r="AF896" s="113">
        <v>33</v>
      </c>
      <c r="AG896" s="113" t="s">
        <v>1366</v>
      </c>
      <c r="AH896" s="113" t="s">
        <v>1469</v>
      </c>
      <c r="AI896" s="113">
        <v>0.1</v>
      </c>
      <c r="AJ896" s="113">
        <v>0</v>
      </c>
      <c r="AK896" s="57" t="s">
        <v>241</v>
      </c>
    </row>
    <row r="897" spans="1:37" s="29" customFormat="1" ht="31.5" x14ac:dyDescent="0.25">
      <c r="A897" s="113">
        <f t="shared" si="35"/>
        <v>495</v>
      </c>
      <c r="B897" s="58" t="s">
        <v>1180</v>
      </c>
      <c r="C897" s="32">
        <v>1.77</v>
      </c>
      <c r="D897" s="32">
        <v>0.1416</v>
      </c>
      <c r="E897" s="32">
        <v>1.2744</v>
      </c>
      <c r="F897" s="32">
        <v>7.0800000000000002E-2</v>
      </c>
      <c r="G897" s="32">
        <v>0.28320000000000012</v>
      </c>
      <c r="H897" s="32">
        <v>0.27163915620000001</v>
      </c>
      <c r="I897" s="32">
        <v>0</v>
      </c>
      <c r="J897" s="32">
        <v>6.7912500000000001E-2</v>
      </c>
      <c r="K897" s="32">
        <v>0.19015499999999996</v>
      </c>
      <c r="L897" s="32">
        <v>1.3582500000000015E-2</v>
      </c>
      <c r="M897" s="32">
        <v>-1.4983608438</v>
      </c>
      <c r="N897" s="32">
        <v>-0.1416</v>
      </c>
      <c r="O897" s="32">
        <v>-1.2064874999999999</v>
      </c>
      <c r="P897" s="32">
        <v>0.11935499999999996</v>
      </c>
      <c r="Q897" s="32">
        <v>-0.26961750000000012</v>
      </c>
      <c r="R897" s="32">
        <v>3.2886830600000008</v>
      </c>
      <c r="S897" s="32">
        <v>0</v>
      </c>
      <c r="T897" s="32">
        <v>2.8611542622000004</v>
      </c>
      <c r="U897" s="32">
        <v>0.1315473224</v>
      </c>
      <c r="V897" s="32">
        <v>0.29598147539999997</v>
      </c>
      <c r="W897" s="57"/>
      <c r="X897" s="57"/>
      <c r="Y897" s="57"/>
      <c r="Z897" s="57"/>
      <c r="AA897" s="113">
        <v>0</v>
      </c>
      <c r="AB897" s="113">
        <v>0</v>
      </c>
      <c r="AC897" s="57">
        <v>0</v>
      </c>
      <c r="AD897" s="113">
        <v>0</v>
      </c>
      <c r="AE897" s="113">
        <v>2015</v>
      </c>
      <c r="AF897" s="113">
        <v>40</v>
      </c>
      <c r="AG897" s="113" t="s">
        <v>1368</v>
      </c>
      <c r="AH897" s="113" t="s">
        <v>1531</v>
      </c>
      <c r="AI897" s="113">
        <v>5</v>
      </c>
      <c r="AJ897" s="113">
        <v>0</v>
      </c>
      <c r="AK897" s="57" t="s">
        <v>237</v>
      </c>
    </row>
    <row r="898" spans="1:37" s="29" customFormat="1" ht="141.75" x14ac:dyDescent="0.25">
      <c r="A898" s="113">
        <f t="shared" si="35"/>
        <v>496</v>
      </c>
      <c r="B898" s="58" t="s">
        <v>1181</v>
      </c>
      <c r="C898" s="32">
        <v>1.4165453123788103</v>
      </c>
      <c r="D898" s="32">
        <v>8.157339999999999E-2</v>
      </c>
      <c r="E898" s="32">
        <v>0.62960079999999996</v>
      </c>
      <c r="F898" s="32">
        <v>0.54851119999999998</v>
      </c>
      <c r="G898" s="32">
        <v>0.15685991237881047</v>
      </c>
      <c r="H898" s="32">
        <v>1.2585795100000001</v>
      </c>
      <c r="I898" s="32">
        <v>0</v>
      </c>
      <c r="J898" s="32">
        <v>0</v>
      </c>
      <c r="K898" s="32">
        <v>0</v>
      </c>
      <c r="L898" s="32">
        <v>1.2585795100000001</v>
      </c>
      <c r="M898" s="32">
        <v>-0.15796580237881019</v>
      </c>
      <c r="N898" s="32">
        <v>-8.157339999999999E-2</v>
      </c>
      <c r="O898" s="32">
        <v>-0.62960079999999996</v>
      </c>
      <c r="P898" s="32">
        <v>-0.54851119999999998</v>
      </c>
      <c r="Q898" s="32">
        <v>1.1017195976211895</v>
      </c>
      <c r="R898" s="32">
        <v>1.0683223100000001</v>
      </c>
      <c r="S898" s="32">
        <v>0</v>
      </c>
      <c r="T898" s="32">
        <v>0.92944040970000008</v>
      </c>
      <c r="U898" s="32">
        <v>4.2732892400000003E-3</v>
      </c>
      <c r="V898" s="32">
        <v>0.13460861106000002</v>
      </c>
      <c r="W898" s="57"/>
      <c r="X898" s="57"/>
      <c r="Y898" s="57"/>
      <c r="Z898" s="57"/>
      <c r="AA898" s="113">
        <v>2015</v>
      </c>
      <c r="AB898" s="113">
        <v>40</v>
      </c>
      <c r="AC898" s="57" t="s">
        <v>1532</v>
      </c>
      <c r="AD898" s="113" t="s">
        <v>1345</v>
      </c>
      <c r="AE898" s="113">
        <v>2015</v>
      </c>
      <c r="AF898" s="113">
        <v>40</v>
      </c>
      <c r="AG898" s="113" t="s">
        <v>1532</v>
      </c>
      <c r="AH898" s="113" t="s">
        <v>1345</v>
      </c>
      <c r="AI898" s="113">
        <v>0.2</v>
      </c>
      <c r="AJ898" s="113">
        <v>0</v>
      </c>
      <c r="AK898" s="57" t="s">
        <v>237</v>
      </c>
    </row>
    <row r="899" spans="1:37" s="29" customFormat="1" ht="78.75" x14ac:dyDescent="0.25">
      <c r="A899" s="113">
        <f t="shared" si="35"/>
        <v>497</v>
      </c>
      <c r="B899" s="58" t="s">
        <v>1182</v>
      </c>
      <c r="C899" s="32">
        <v>1.7010312711302611</v>
      </c>
      <c r="D899" s="32">
        <v>8.0794600000000001E-3</v>
      </c>
      <c r="E899" s="32">
        <v>1.4127432</v>
      </c>
      <c r="F899" s="32">
        <v>4.6633599999999997E-2</v>
      </c>
      <c r="G899" s="32">
        <v>0.23357501113026102</v>
      </c>
      <c r="H899" s="32">
        <v>0</v>
      </c>
      <c r="I899" s="32">
        <v>0</v>
      </c>
      <c r="J899" s="32">
        <v>0</v>
      </c>
      <c r="K899" s="32">
        <v>0</v>
      </c>
      <c r="L899" s="32">
        <v>0</v>
      </c>
      <c r="M899" s="32">
        <v>-1.7010312711302611</v>
      </c>
      <c r="N899" s="32">
        <v>-8.0794600000000001E-3</v>
      </c>
      <c r="O899" s="32">
        <v>-1.4127432</v>
      </c>
      <c r="P899" s="32">
        <v>-4.6633599999999997E-2</v>
      </c>
      <c r="Q899" s="32">
        <v>-0.23357501113026102</v>
      </c>
      <c r="R899" s="32">
        <v>0</v>
      </c>
      <c r="S899" s="32">
        <v>0</v>
      </c>
      <c r="T899" s="32">
        <v>0</v>
      </c>
      <c r="U899" s="32">
        <v>0</v>
      </c>
      <c r="V899" s="32">
        <v>0</v>
      </c>
      <c r="W899" s="57"/>
      <c r="X899" s="57"/>
      <c r="Y899" s="57"/>
      <c r="Z899" s="57"/>
      <c r="AA899" s="113">
        <v>2015</v>
      </c>
      <c r="AB899" s="113">
        <v>40</v>
      </c>
      <c r="AC899" s="57" t="s">
        <v>1360</v>
      </c>
      <c r="AD899" s="113" t="s">
        <v>1402</v>
      </c>
      <c r="AE899" s="113">
        <v>2015</v>
      </c>
      <c r="AF899" s="113">
        <v>40</v>
      </c>
      <c r="AG899" s="113" t="s">
        <v>1360</v>
      </c>
      <c r="AH899" s="113" t="s">
        <v>1402</v>
      </c>
      <c r="AI899" s="113">
        <v>0.96</v>
      </c>
      <c r="AJ899" s="113">
        <v>0</v>
      </c>
      <c r="AK899" s="57" t="s">
        <v>237</v>
      </c>
    </row>
    <row r="900" spans="1:37" s="29" customFormat="1" ht="63" x14ac:dyDescent="0.25">
      <c r="A900" s="113">
        <f t="shared" si="35"/>
        <v>498</v>
      </c>
      <c r="B900" s="58" t="s">
        <v>1183</v>
      </c>
      <c r="C900" s="32">
        <v>1.5814000000000002E-2</v>
      </c>
      <c r="D900" s="32">
        <v>0</v>
      </c>
      <c r="E900" s="32">
        <v>1.1386080000000002E-2</v>
      </c>
      <c r="F900" s="32">
        <v>0</v>
      </c>
      <c r="G900" s="32">
        <v>4.4279200000000001E-3</v>
      </c>
      <c r="H900" s="32">
        <v>0</v>
      </c>
      <c r="I900" s="32">
        <v>0</v>
      </c>
      <c r="J900" s="32">
        <v>0</v>
      </c>
      <c r="K900" s="32">
        <v>0</v>
      </c>
      <c r="L900" s="32">
        <v>0</v>
      </c>
      <c r="M900" s="32">
        <v>-1.5814000000000002E-2</v>
      </c>
      <c r="N900" s="32">
        <v>0</v>
      </c>
      <c r="O900" s="32">
        <v>-1.1386080000000002E-2</v>
      </c>
      <c r="P900" s="32">
        <v>0</v>
      </c>
      <c r="Q900" s="32">
        <v>-4.4279200000000001E-3</v>
      </c>
      <c r="R900" s="32">
        <v>0</v>
      </c>
      <c r="S900" s="32">
        <v>0</v>
      </c>
      <c r="T900" s="32">
        <v>0</v>
      </c>
      <c r="U900" s="32">
        <v>0</v>
      </c>
      <c r="V900" s="32">
        <v>0</v>
      </c>
      <c r="W900" s="57"/>
      <c r="X900" s="57"/>
      <c r="Y900" s="57"/>
      <c r="Z900" s="57"/>
      <c r="AA900" s="113">
        <v>2014</v>
      </c>
      <c r="AB900" s="113">
        <v>40</v>
      </c>
      <c r="AC900" s="57" t="s">
        <v>1360</v>
      </c>
      <c r="AD900" s="113" t="s">
        <v>1402</v>
      </c>
      <c r="AE900" s="113">
        <v>2014</v>
      </c>
      <c r="AF900" s="113">
        <v>40</v>
      </c>
      <c r="AG900" s="113" t="s">
        <v>1360</v>
      </c>
      <c r="AH900" s="113" t="s">
        <v>1402</v>
      </c>
      <c r="AI900" s="113">
        <v>0.2</v>
      </c>
      <c r="AJ900" s="113">
        <v>0</v>
      </c>
      <c r="AK900" s="57" t="s">
        <v>237</v>
      </c>
    </row>
    <row r="901" spans="1:37" s="29" customFormat="1" ht="94.5" x14ac:dyDescent="0.25">
      <c r="A901" s="113">
        <f t="shared" si="35"/>
        <v>499</v>
      </c>
      <c r="B901" s="58" t="s">
        <v>1184</v>
      </c>
      <c r="C901" s="32">
        <v>3.1607206813710169</v>
      </c>
      <c r="D901" s="32">
        <v>0.1540136</v>
      </c>
      <c r="E901" s="32">
        <v>2.0713955999999998</v>
      </c>
      <c r="F901" s="32">
        <v>0.52930080000000002</v>
      </c>
      <c r="G901" s="32">
        <v>0.40601068137101726</v>
      </c>
      <c r="H901" s="32">
        <v>1.6098631410000002</v>
      </c>
      <c r="I901" s="32">
        <v>0</v>
      </c>
      <c r="J901" s="32">
        <v>0.40246578500000002</v>
      </c>
      <c r="K901" s="32">
        <v>1.1269041980000001</v>
      </c>
      <c r="L901" s="32">
        <v>8.0493157000000037E-2</v>
      </c>
      <c r="M901" s="32">
        <v>-1.5508575403710168</v>
      </c>
      <c r="N901" s="32">
        <v>-0.1540136</v>
      </c>
      <c r="O901" s="32">
        <v>-1.6689298149999998</v>
      </c>
      <c r="P901" s="32">
        <v>0.59760339800000006</v>
      </c>
      <c r="Q901" s="32">
        <v>-0.32551752437101722</v>
      </c>
      <c r="R901" s="32">
        <v>1.8403495400000001</v>
      </c>
      <c r="S901" s="32">
        <v>0</v>
      </c>
      <c r="T901" s="32">
        <v>1.6011040998000001</v>
      </c>
      <c r="U901" s="32">
        <v>7.3613981600000003E-2</v>
      </c>
      <c r="V901" s="32">
        <v>0.16563145859999995</v>
      </c>
      <c r="W901" s="57"/>
      <c r="X901" s="57"/>
      <c r="Y901" s="57"/>
      <c r="Z901" s="57"/>
      <c r="AA901" s="113">
        <v>0</v>
      </c>
      <c r="AB901" s="113">
        <v>0</v>
      </c>
      <c r="AC901" s="57">
        <v>0</v>
      </c>
      <c r="AD901" s="113">
        <v>0</v>
      </c>
      <c r="AE901" s="113">
        <v>2015</v>
      </c>
      <c r="AF901" s="113">
        <v>40</v>
      </c>
      <c r="AG901" s="113" t="s">
        <v>1360</v>
      </c>
      <c r="AH901" s="113" t="s">
        <v>1345</v>
      </c>
      <c r="AI901" s="113">
        <v>0.45</v>
      </c>
      <c r="AJ901" s="113">
        <v>0</v>
      </c>
      <c r="AK901" s="57" t="s">
        <v>237</v>
      </c>
    </row>
    <row r="902" spans="1:37" s="29" customFormat="1" ht="47.25" x14ac:dyDescent="0.25">
      <c r="A902" s="113">
        <f t="shared" ref="A902:A956" si="36">A901+1</f>
        <v>500</v>
      </c>
      <c r="B902" s="58" t="s">
        <v>1185</v>
      </c>
      <c r="C902" s="32">
        <v>0</v>
      </c>
      <c r="D902" s="32">
        <v>0</v>
      </c>
      <c r="E902" s="32">
        <v>0</v>
      </c>
      <c r="F902" s="32">
        <v>0</v>
      </c>
      <c r="G902" s="32">
        <v>0</v>
      </c>
      <c r="H902" s="32">
        <v>4.860424E-2</v>
      </c>
      <c r="I902" s="32">
        <v>2.478E-2</v>
      </c>
      <c r="J902" s="32">
        <v>0</v>
      </c>
      <c r="K902" s="32">
        <v>0</v>
      </c>
      <c r="L902" s="32">
        <v>2.382424E-2</v>
      </c>
      <c r="M902" s="32">
        <v>4.860424E-2</v>
      </c>
      <c r="N902" s="32">
        <v>2.478E-2</v>
      </c>
      <c r="O902" s="32">
        <v>0</v>
      </c>
      <c r="P902" s="32">
        <v>0</v>
      </c>
      <c r="Q902" s="32">
        <v>2.382424E-2</v>
      </c>
      <c r="R902" s="32">
        <v>2.0943219999999999E-2</v>
      </c>
      <c r="S902" s="32">
        <v>2.033898E-2</v>
      </c>
      <c r="T902" s="32">
        <v>0</v>
      </c>
      <c r="U902" s="32">
        <v>0</v>
      </c>
      <c r="V902" s="32">
        <v>6.0424000000000003E-4</v>
      </c>
      <c r="W902" s="57"/>
      <c r="X902" s="57"/>
      <c r="Y902" s="57"/>
      <c r="Z902" s="57"/>
      <c r="AA902" s="113">
        <v>0</v>
      </c>
      <c r="AB902" s="113">
        <v>0</v>
      </c>
      <c r="AC902" s="57">
        <v>0</v>
      </c>
      <c r="AD902" s="113">
        <v>0</v>
      </c>
      <c r="AE902" s="113">
        <v>0</v>
      </c>
      <c r="AF902" s="113">
        <v>0</v>
      </c>
      <c r="AG902" s="113">
        <v>0</v>
      </c>
      <c r="AH902" s="113">
        <v>0</v>
      </c>
      <c r="AI902" s="113">
        <v>0</v>
      </c>
      <c r="AJ902" s="113">
        <v>0</v>
      </c>
      <c r="AK902" s="57" t="s">
        <v>239</v>
      </c>
    </row>
    <row r="903" spans="1:37" s="29" customFormat="1" ht="47.25" x14ac:dyDescent="0.25">
      <c r="A903" s="113">
        <f t="shared" si="36"/>
        <v>501</v>
      </c>
      <c r="B903" s="58" t="s">
        <v>1186</v>
      </c>
      <c r="C903" s="32">
        <v>0</v>
      </c>
      <c r="D903" s="32">
        <v>0</v>
      </c>
      <c r="E903" s="32">
        <v>0</v>
      </c>
      <c r="F903" s="32">
        <v>0</v>
      </c>
      <c r="G903" s="32">
        <v>0</v>
      </c>
      <c r="H903" s="32">
        <v>4.2145999999999996E-2</v>
      </c>
      <c r="I903" s="32">
        <v>0</v>
      </c>
      <c r="J903" s="32">
        <v>1.0536499999999999E-2</v>
      </c>
      <c r="K903" s="32">
        <v>2.9502199999999996E-2</v>
      </c>
      <c r="L903" s="32">
        <v>2.1073000000000029E-3</v>
      </c>
      <c r="M903" s="32">
        <v>4.2145999999999996E-2</v>
      </c>
      <c r="N903" s="32">
        <v>0</v>
      </c>
      <c r="O903" s="32">
        <v>1.0536499999999999E-2</v>
      </c>
      <c r="P903" s="32">
        <v>2.9502199999999996E-2</v>
      </c>
      <c r="Q903" s="32">
        <v>2.1073000000000029E-3</v>
      </c>
      <c r="R903" s="32">
        <v>0.34820040000000002</v>
      </c>
      <c r="S903" s="32">
        <v>0</v>
      </c>
      <c r="T903" s="32">
        <v>0.30293434800000002</v>
      </c>
      <c r="U903" s="32">
        <v>1.3928016000000001E-3</v>
      </c>
      <c r="V903" s="32">
        <v>4.3873250400000001E-2</v>
      </c>
      <c r="W903" s="57"/>
      <c r="X903" s="57"/>
      <c r="Y903" s="57"/>
      <c r="Z903" s="57"/>
      <c r="AA903" s="113">
        <v>0</v>
      </c>
      <c r="AB903" s="113">
        <v>0</v>
      </c>
      <c r="AC903" s="57">
        <v>0</v>
      </c>
      <c r="AD903" s="113">
        <v>0</v>
      </c>
      <c r="AE903" s="113">
        <v>2015</v>
      </c>
      <c r="AF903" s="113">
        <v>40</v>
      </c>
      <c r="AG903" s="113" t="s">
        <v>1533</v>
      </c>
      <c r="AH903" s="113" t="s">
        <v>1345</v>
      </c>
      <c r="AI903" s="113">
        <v>0</v>
      </c>
      <c r="AJ903" s="113">
        <v>0</v>
      </c>
      <c r="AK903" s="57" t="s">
        <v>237</v>
      </c>
    </row>
    <row r="904" spans="1:37" s="29" customFormat="1" ht="78.75" x14ac:dyDescent="0.25">
      <c r="A904" s="113">
        <f t="shared" si="36"/>
        <v>502</v>
      </c>
      <c r="B904" s="58" t="s">
        <v>1187</v>
      </c>
      <c r="C904" s="32">
        <v>2.1917059999999999E-2</v>
      </c>
      <c r="D904" s="32">
        <v>0</v>
      </c>
      <c r="E904" s="32">
        <v>1.5780283199999998E-2</v>
      </c>
      <c r="F904" s="32">
        <v>0</v>
      </c>
      <c r="G904" s="32">
        <v>6.1367768000000003E-3</v>
      </c>
      <c r="H904" s="32">
        <v>0</v>
      </c>
      <c r="I904" s="32">
        <v>0</v>
      </c>
      <c r="J904" s="32">
        <v>0</v>
      </c>
      <c r="K904" s="32">
        <v>0</v>
      </c>
      <c r="L904" s="32">
        <v>0</v>
      </c>
      <c r="M904" s="32">
        <v>-2.1917059999999999E-2</v>
      </c>
      <c r="N904" s="32">
        <v>0</v>
      </c>
      <c r="O904" s="32">
        <v>-1.5780283199999998E-2</v>
      </c>
      <c r="P904" s="32">
        <v>0</v>
      </c>
      <c r="Q904" s="32">
        <v>-6.1367768000000003E-3</v>
      </c>
      <c r="R904" s="32">
        <v>0</v>
      </c>
      <c r="S904" s="32">
        <v>0</v>
      </c>
      <c r="T904" s="32">
        <v>0</v>
      </c>
      <c r="U904" s="32">
        <v>0</v>
      </c>
      <c r="V904" s="32">
        <v>0</v>
      </c>
      <c r="W904" s="57"/>
      <c r="X904" s="57"/>
      <c r="Y904" s="57"/>
      <c r="Z904" s="57"/>
      <c r="AA904" s="113">
        <v>0</v>
      </c>
      <c r="AB904" s="113">
        <v>0</v>
      </c>
      <c r="AC904" s="57">
        <v>0</v>
      </c>
      <c r="AD904" s="113">
        <v>0</v>
      </c>
      <c r="AE904" s="113">
        <v>2014</v>
      </c>
      <c r="AF904" s="113">
        <v>40</v>
      </c>
      <c r="AG904" s="113" t="s">
        <v>1523</v>
      </c>
      <c r="AH904" s="113" t="s">
        <v>1345</v>
      </c>
      <c r="AI904" s="113">
        <v>0.31</v>
      </c>
      <c r="AJ904" s="113">
        <v>0</v>
      </c>
      <c r="AK904" s="57" t="s">
        <v>237</v>
      </c>
    </row>
    <row r="905" spans="1:37" s="29" customFormat="1" ht="63" x14ac:dyDescent="0.25">
      <c r="A905" s="113">
        <f t="shared" si="36"/>
        <v>503</v>
      </c>
      <c r="B905" s="58" t="s">
        <v>1188</v>
      </c>
      <c r="C905" s="32">
        <v>0</v>
      </c>
      <c r="D905" s="32">
        <v>0</v>
      </c>
      <c r="E905" s="32">
        <v>0</v>
      </c>
      <c r="F905" s="32">
        <v>0</v>
      </c>
      <c r="G905" s="32">
        <v>0</v>
      </c>
      <c r="H905" s="32">
        <v>0.12969</v>
      </c>
      <c r="I905" s="32">
        <v>0</v>
      </c>
      <c r="J905" s="32">
        <v>0</v>
      </c>
      <c r="K905" s="32">
        <v>0</v>
      </c>
      <c r="L905" s="32">
        <v>0.12969</v>
      </c>
      <c r="M905" s="32">
        <v>0.12969</v>
      </c>
      <c r="N905" s="32">
        <v>0</v>
      </c>
      <c r="O905" s="32">
        <v>0</v>
      </c>
      <c r="P905" s="32">
        <v>0</v>
      </c>
      <c r="Q905" s="32">
        <v>0.12969</v>
      </c>
      <c r="R905" s="32">
        <v>0</v>
      </c>
      <c r="S905" s="32">
        <v>0</v>
      </c>
      <c r="T905" s="32">
        <v>0</v>
      </c>
      <c r="U905" s="32">
        <v>0</v>
      </c>
      <c r="V905" s="32">
        <v>0</v>
      </c>
      <c r="W905" s="57"/>
      <c r="X905" s="57"/>
      <c r="Y905" s="57"/>
      <c r="Z905" s="57"/>
      <c r="AA905" s="113">
        <v>0</v>
      </c>
      <c r="AB905" s="113">
        <v>0</v>
      </c>
      <c r="AC905" s="57">
        <v>0</v>
      </c>
      <c r="AD905" s="113">
        <v>0</v>
      </c>
      <c r="AE905" s="113">
        <v>2015</v>
      </c>
      <c r="AF905" s="113">
        <v>40</v>
      </c>
      <c r="AG905" s="113" t="s">
        <v>1366</v>
      </c>
      <c r="AH905" s="113" t="s">
        <v>1367</v>
      </c>
      <c r="AI905" s="113">
        <v>0.2</v>
      </c>
      <c r="AJ905" s="113">
        <v>0</v>
      </c>
      <c r="AK905" s="57" t="s">
        <v>237</v>
      </c>
    </row>
    <row r="906" spans="1:37" s="29" customFormat="1" ht="78.75" x14ac:dyDescent="0.25">
      <c r="A906" s="113">
        <f t="shared" si="36"/>
        <v>504</v>
      </c>
      <c r="B906" s="58" t="s">
        <v>1189</v>
      </c>
      <c r="C906" s="32">
        <v>0</v>
      </c>
      <c r="D906" s="32">
        <v>0</v>
      </c>
      <c r="E906" s="32">
        <v>0</v>
      </c>
      <c r="F906" s="32">
        <v>0</v>
      </c>
      <c r="G906" s="32">
        <v>0</v>
      </c>
      <c r="H906" s="32">
        <v>7.9155000000000003E-2</v>
      </c>
      <c r="I906" s="32">
        <v>0</v>
      </c>
      <c r="J906" s="32">
        <v>0</v>
      </c>
      <c r="K906" s="32">
        <v>0</v>
      </c>
      <c r="L906" s="32">
        <v>7.9155000000000003E-2</v>
      </c>
      <c r="M906" s="32">
        <v>7.9155000000000003E-2</v>
      </c>
      <c r="N906" s="32">
        <v>0</v>
      </c>
      <c r="O906" s="32">
        <v>0</v>
      </c>
      <c r="P906" s="32">
        <v>0</v>
      </c>
      <c r="Q906" s="32">
        <v>7.9155000000000003E-2</v>
      </c>
      <c r="R906" s="32">
        <v>0</v>
      </c>
      <c r="S906" s="32">
        <v>0</v>
      </c>
      <c r="T906" s="32">
        <v>0</v>
      </c>
      <c r="U906" s="32">
        <v>0</v>
      </c>
      <c r="V906" s="32">
        <v>0</v>
      </c>
      <c r="W906" s="57"/>
      <c r="X906" s="57"/>
      <c r="Y906" s="57"/>
      <c r="Z906" s="57"/>
      <c r="AA906" s="113">
        <v>0</v>
      </c>
      <c r="AB906" s="113">
        <v>0</v>
      </c>
      <c r="AC906" s="57">
        <v>0</v>
      </c>
      <c r="AD906" s="113">
        <v>0</v>
      </c>
      <c r="AE906" s="113">
        <v>2015</v>
      </c>
      <c r="AF906" s="113">
        <v>40</v>
      </c>
      <c r="AG906" s="113" t="s">
        <v>1534</v>
      </c>
      <c r="AH906" s="113" t="s">
        <v>1535</v>
      </c>
      <c r="AI906" s="113">
        <v>0.125</v>
      </c>
      <c r="AJ906" s="113">
        <v>0</v>
      </c>
      <c r="AK906" s="57" t="s">
        <v>237</v>
      </c>
    </row>
    <row r="907" spans="1:37" s="29" customFormat="1" ht="94.5" x14ac:dyDescent="0.25">
      <c r="A907" s="113">
        <f t="shared" si="36"/>
        <v>505</v>
      </c>
      <c r="B907" s="58" t="s">
        <v>1190</v>
      </c>
      <c r="C907" s="32">
        <v>2.2243010399999998</v>
      </c>
      <c r="D907" s="32">
        <v>0</v>
      </c>
      <c r="E907" s="32">
        <v>1.6014967487999998</v>
      </c>
      <c r="F907" s="32">
        <v>0</v>
      </c>
      <c r="G907" s="32">
        <v>0.62280429120000003</v>
      </c>
      <c r="H907" s="32">
        <v>2.2243010447999998</v>
      </c>
      <c r="I907" s="32">
        <v>0</v>
      </c>
      <c r="J907" s="32">
        <v>0</v>
      </c>
      <c r="K907" s="32">
        <v>0</v>
      </c>
      <c r="L907" s="32">
        <v>2.2243010447999998</v>
      </c>
      <c r="M907" s="32">
        <v>4.7999999530645709E-9</v>
      </c>
      <c r="N907" s="32">
        <v>0</v>
      </c>
      <c r="O907" s="32">
        <v>-1.6014967487999998</v>
      </c>
      <c r="P907" s="32">
        <v>0</v>
      </c>
      <c r="Q907" s="32">
        <v>1.6014967535999998</v>
      </c>
      <c r="R907" s="32">
        <v>0</v>
      </c>
      <c r="S907" s="32">
        <v>0</v>
      </c>
      <c r="T907" s="32">
        <v>0</v>
      </c>
      <c r="U907" s="32">
        <v>0</v>
      </c>
      <c r="V907" s="32">
        <v>0</v>
      </c>
      <c r="W907" s="57"/>
      <c r="X907" s="57"/>
      <c r="Y907" s="57"/>
      <c r="Z907" s="57"/>
      <c r="AA907" s="113">
        <v>0</v>
      </c>
      <c r="AB907" s="113">
        <v>0</v>
      </c>
      <c r="AC907" s="57">
        <v>0</v>
      </c>
      <c r="AD907" s="113">
        <v>0</v>
      </c>
      <c r="AE907" s="113">
        <v>2014</v>
      </c>
      <c r="AF907" s="113">
        <v>40</v>
      </c>
      <c r="AG907" s="113" t="s">
        <v>1366</v>
      </c>
      <c r="AH907" s="113" t="s">
        <v>1345</v>
      </c>
      <c r="AI907" s="113">
        <v>2.1150000000000002</v>
      </c>
      <c r="AJ907" s="113">
        <v>0</v>
      </c>
      <c r="AK907" s="57" t="s">
        <v>237</v>
      </c>
    </row>
    <row r="908" spans="1:37" s="29" customFormat="1" ht="94.5" x14ac:dyDescent="0.25">
      <c r="A908" s="113">
        <f t="shared" si="36"/>
        <v>506</v>
      </c>
      <c r="B908" s="58" t="s">
        <v>1191</v>
      </c>
      <c r="C908" s="32">
        <v>0.78449837645831721</v>
      </c>
      <c r="D908" s="32">
        <v>3.4479599999999999E-2</v>
      </c>
      <c r="E908" s="32">
        <v>0.63412020000000002</v>
      </c>
      <c r="F908" s="32">
        <v>2.1322599999999997E-2</v>
      </c>
      <c r="G908" s="32">
        <v>9.4575976458317279E-2</v>
      </c>
      <c r="H908" s="32">
        <v>0.66465783000000001</v>
      </c>
      <c r="I908" s="32">
        <v>0</v>
      </c>
      <c r="J908" s="32">
        <v>0.16616500000000001</v>
      </c>
      <c r="K908" s="32">
        <v>0.46526200000000001</v>
      </c>
      <c r="L908" s="32">
        <v>3.3233000000000013E-2</v>
      </c>
      <c r="M908" s="32">
        <v>-0.11984054645831721</v>
      </c>
      <c r="N908" s="32">
        <v>-3.4479599999999999E-2</v>
      </c>
      <c r="O908" s="32">
        <v>-0.46795520000000002</v>
      </c>
      <c r="P908" s="32">
        <v>0.44393939999999998</v>
      </c>
      <c r="Q908" s="32">
        <v>-6.1342976458317267E-2</v>
      </c>
      <c r="R908" s="32">
        <v>0.56326935</v>
      </c>
      <c r="S908" s="32">
        <v>0</v>
      </c>
      <c r="T908" s="32">
        <v>0.49004433450000001</v>
      </c>
      <c r="U908" s="32">
        <v>2.2530774E-2</v>
      </c>
      <c r="V908" s="32">
        <v>5.0694241499999987E-2</v>
      </c>
      <c r="W908" s="57"/>
      <c r="X908" s="57"/>
      <c r="Y908" s="57"/>
      <c r="Z908" s="57"/>
      <c r="AA908" s="113">
        <v>0</v>
      </c>
      <c r="AB908" s="113">
        <v>0</v>
      </c>
      <c r="AC908" s="57">
        <v>0</v>
      </c>
      <c r="AD908" s="113">
        <v>0</v>
      </c>
      <c r="AE908" s="113">
        <v>2015</v>
      </c>
      <c r="AF908" s="113">
        <v>40</v>
      </c>
      <c r="AG908" s="113" t="s">
        <v>1366</v>
      </c>
      <c r="AH908" s="113" t="s">
        <v>1345</v>
      </c>
      <c r="AI908" s="113">
        <v>0.5</v>
      </c>
      <c r="AJ908" s="113">
        <v>0</v>
      </c>
      <c r="AK908" s="57" t="s">
        <v>237</v>
      </c>
    </row>
    <row r="909" spans="1:37" s="29" customFormat="1" ht="110.25" x14ac:dyDescent="0.25">
      <c r="A909" s="113">
        <f t="shared" si="36"/>
        <v>507</v>
      </c>
      <c r="B909" s="58" t="s">
        <v>1192</v>
      </c>
      <c r="C909" s="32">
        <v>4.3194639222211526</v>
      </c>
      <c r="D909" s="32">
        <v>0.20632300000000001</v>
      </c>
      <c r="E909" s="32">
        <v>3.6075431999999998</v>
      </c>
      <c r="F909" s="32">
        <v>0.11907379999999999</v>
      </c>
      <c r="G909" s="32">
        <v>0.38652392222115273</v>
      </c>
      <c r="H909" s="32">
        <v>3.6737280334999998</v>
      </c>
      <c r="I909" s="32">
        <v>0</v>
      </c>
      <c r="J909" s="32">
        <v>0</v>
      </c>
      <c r="K909" s="32">
        <v>0</v>
      </c>
      <c r="L909" s="32">
        <v>3.6737280334999998</v>
      </c>
      <c r="M909" s="32">
        <v>-0.64573588872115284</v>
      </c>
      <c r="N909" s="32">
        <v>-0.20632300000000001</v>
      </c>
      <c r="O909" s="32">
        <v>-3.6075431999999998</v>
      </c>
      <c r="P909" s="32">
        <v>-0.11907379999999999</v>
      </c>
      <c r="Q909" s="32">
        <v>3.287204111278847</v>
      </c>
      <c r="R909" s="32">
        <v>3.1147012300000001</v>
      </c>
      <c r="S909" s="32">
        <v>0</v>
      </c>
      <c r="T909" s="32">
        <v>2.7097900700999999</v>
      </c>
      <c r="U909" s="32">
        <v>1.245880492E-2</v>
      </c>
      <c r="V909" s="32">
        <v>0.39245235498000014</v>
      </c>
      <c r="W909" s="57"/>
      <c r="X909" s="57"/>
      <c r="Y909" s="57"/>
      <c r="Z909" s="57"/>
      <c r="AA909" s="113">
        <v>0</v>
      </c>
      <c r="AB909" s="113">
        <v>0</v>
      </c>
      <c r="AC909" s="57">
        <v>0</v>
      </c>
      <c r="AD909" s="113">
        <v>0</v>
      </c>
      <c r="AE909" s="113">
        <v>2015</v>
      </c>
      <c r="AF909" s="113">
        <v>40</v>
      </c>
      <c r="AG909" s="113" t="s">
        <v>1523</v>
      </c>
      <c r="AH909" s="113" t="s">
        <v>1345</v>
      </c>
      <c r="AI909" s="113">
        <v>2.11</v>
      </c>
      <c r="AJ909" s="113">
        <v>0</v>
      </c>
      <c r="AK909" s="57" t="s">
        <v>237</v>
      </c>
    </row>
    <row r="910" spans="1:37" s="29" customFormat="1" ht="110.25" x14ac:dyDescent="0.25">
      <c r="A910" s="113">
        <f t="shared" si="36"/>
        <v>508</v>
      </c>
      <c r="B910" s="58" t="s">
        <v>1193</v>
      </c>
      <c r="C910" s="32">
        <v>4.6943657912372041</v>
      </c>
      <c r="D910" s="32">
        <v>0.22302</v>
      </c>
      <c r="E910" s="32">
        <v>3.4036627999999998</v>
      </c>
      <c r="F910" s="32">
        <v>0.46220599999999995</v>
      </c>
      <c r="G910" s="32">
        <v>0.60547699123720422</v>
      </c>
      <c r="H910" s="32">
        <v>4.3029675434999994</v>
      </c>
      <c r="I910" s="32">
        <v>0</v>
      </c>
      <c r="J910" s="32">
        <v>0</v>
      </c>
      <c r="K910" s="32">
        <v>0</v>
      </c>
      <c r="L910" s="32">
        <v>4.3029675434999994</v>
      </c>
      <c r="M910" s="32">
        <v>-0.39139824773720466</v>
      </c>
      <c r="N910" s="32">
        <v>-0.22302</v>
      </c>
      <c r="O910" s="32">
        <v>-3.4036627999999998</v>
      </c>
      <c r="P910" s="32">
        <v>-0.46220599999999995</v>
      </c>
      <c r="Q910" s="32">
        <v>3.6974905522627952</v>
      </c>
      <c r="R910" s="32">
        <v>3.3387875899999999</v>
      </c>
      <c r="S910" s="32">
        <v>0</v>
      </c>
      <c r="T910" s="32">
        <v>2.9047452033000001</v>
      </c>
      <c r="U910" s="32">
        <v>1.335515036E-2</v>
      </c>
      <c r="V910" s="32">
        <v>0.42068723633999983</v>
      </c>
      <c r="W910" s="57"/>
      <c r="X910" s="57"/>
      <c r="Y910" s="57"/>
      <c r="Z910" s="57"/>
      <c r="AA910" s="113">
        <v>0</v>
      </c>
      <c r="AB910" s="113">
        <v>0</v>
      </c>
      <c r="AC910" s="57">
        <v>0</v>
      </c>
      <c r="AD910" s="113">
        <v>0</v>
      </c>
      <c r="AE910" s="113">
        <v>2015</v>
      </c>
      <c r="AF910" s="113">
        <v>40</v>
      </c>
      <c r="AG910" s="113" t="s">
        <v>1366</v>
      </c>
      <c r="AH910" s="113" t="s">
        <v>1345</v>
      </c>
      <c r="AI910" s="113">
        <v>1.82</v>
      </c>
      <c r="AJ910" s="113">
        <v>0</v>
      </c>
      <c r="AK910" s="57" t="s">
        <v>237</v>
      </c>
    </row>
    <row r="911" spans="1:37" s="29" customFormat="1" ht="63" x14ac:dyDescent="0.25">
      <c r="A911" s="113">
        <f t="shared" si="36"/>
        <v>509</v>
      </c>
      <c r="B911" s="58" t="s">
        <v>1194</v>
      </c>
      <c r="C911" s="32">
        <v>7.1508400000000003E-3</v>
      </c>
      <c r="D911" s="32">
        <v>0</v>
      </c>
      <c r="E911" s="32">
        <v>5.1486048000000005E-3</v>
      </c>
      <c r="F911" s="32">
        <v>0</v>
      </c>
      <c r="G911" s="32">
        <v>2.0022351999999998E-3</v>
      </c>
      <c r="H911" s="32">
        <v>0</v>
      </c>
      <c r="I911" s="32">
        <v>0</v>
      </c>
      <c r="J911" s="32">
        <v>0</v>
      </c>
      <c r="K911" s="32">
        <v>0</v>
      </c>
      <c r="L911" s="32">
        <v>0</v>
      </c>
      <c r="M911" s="32">
        <v>-7.1508400000000003E-3</v>
      </c>
      <c r="N911" s="32">
        <v>0</v>
      </c>
      <c r="O911" s="32">
        <v>-5.1486048000000005E-3</v>
      </c>
      <c r="P911" s="32">
        <v>0</v>
      </c>
      <c r="Q911" s="32">
        <v>-2.0022351999999998E-3</v>
      </c>
      <c r="R911" s="32">
        <v>0</v>
      </c>
      <c r="S911" s="32">
        <v>0</v>
      </c>
      <c r="T911" s="32">
        <v>0</v>
      </c>
      <c r="U911" s="32">
        <v>0</v>
      </c>
      <c r="V911" s="32">
        <v>0</v>
      </c>
      <c r="W911" s="57"/>
      <c r="X911" s="57"/>
      <c r="Y911" s="57"/>
      <c r="Z911" s="57"/>
      <c r="AA911" s="113">
        <v>0</v>
      </c>
      <c r="AB911" s="113">
        <v>0</v>
      </c>
      <c r="AC911" s="57">
        <v>0</v>
      </c>
      <c r="AD911" s="113">
        <v>0</v>
      </c>
      <c r="AE911" s="113">
        <v>0</v>
      </c>
      <c r="AF911" s="113">
        <v>0</v>
      </c>
      <c r="AG911" s="113">
        <v>0</v>
      </c>
      <c r="AH911" s="113">
        <v>0</v>
      </c>
      <c r="AI911" s="113">
        <v>0</v>
      </c>
      <c r="AJ911" s="113">
        <v>0</v>
      </c>
      <c r="AK911" s="57" t="s">
        <v>237</v>
      </c>
    </row>
    <row r="912" spans="1:37" s="29" customFormat="1" ht="47.25" x14ac:dyDescent="0.25">
      <c r="A912" s="113">
        <f t="shared" si="36"/>
        <v>510</v>
      </c>
      <c r="B912" s="58" t="s">
        <v>1195</v>
      </c>
      <c r="C912" s="32">
        <v>1.472881E-2</v>
      </c>
      <c r="D912" s="32">
        <v>0</v>
      </c>
      <c r="E912" s="32">
        <v>1.0604743199999999E-2</v>
      </c>
      <c r="F912" s="32">
        <v>0</v>
      </c>
      <c r="G912" s="32">
        <v>4.1240668000000012E-3</v>
      </c>
      <c r="H912" s="32">
        <v>0</v>
      </c>
      <c r="I912" s="32">
        <v>0</v>
      </c>
      <c r="J912" s="32">
        <v>0</v>
      </c>
      <c r="K912" s="32">
        <v>0</v>
      </c>
      <c r="L912" s="32">
        <v>0</v>
      </c>
      <c r="M912" s="32">
        <v>-1.472881E-2</v>
      </c>
      <c r="N912" s="32">
        <v>0</v>
      </c>
      <c r="O912" s="32">
        <v>-1.0604743199999999E-2</v>
      </c>
      <c r="P912" s="32">
        <v>0</v>
      </c>
      <c r="Q912" s="32">
        <v>-4.1240668000000012E-3</v>
      </c>
      <c r="R912" s="32">
        <v>0</v>
      </c>
      <c r="S912" s="32">
        <v>0</v>
      </c>
      <c r="T912" s="32">
        <v>0</v>
      </c>
      <c r="U912" s="32">
        <v>0</v>
      </c>
      <c r="V912" s="32">
        <v>0</v>
      </c>
      <c r="W912" s="57"/>
      <c r="X912" s="57"/>
      <c r="Y912" s="57"/>
      <c r="Z912" s="57"/>
      <c r="AA912" s="113">
        <v>0</v>
      </c>
      <c r="AB912" s="113">
        <v>0</v>
      </c>
      <c r="AC912" s="57">
        <v>0</v>
      </c>
      <c r="AD912" s="113">
        <v>0</v>
      </c>
      <c r="AE912" s="113">
        <v>2014</v>
      </c>
      <c r="AF912" s="113">
        <v>40</v>
      </c>
      <c r="AG912" s="113" t="s">
        <v>1366</v>
      </c>
      <c r="AH912" s="113" t="s">
        <v>1345</v>
      </c>
      <c r="AI912" s="113">
        <v>0.26200000000000001</v>
      </c>
      <c r="AJ912" s="113">
        <v>0</v>
      </c>
      <c r="AK912" s="57" t="s">
        <v>237</v>
      </c>
    </row>
    <row r="913" spans="1:37" s="29" customFormat="1" ht="47.25" x14ac:dyDescent="0.25">
      <c r="A913" s="113">
        <f t="shared" si="36"/>
        <v>511</v>
      </c>
      <c r="B913" s="58" t="s">
        <v>1196</v>
      </c>
      <c r="C913" s="32">
        <v>8.4104100000000001E-3</v>
      </c>
      <c r="D913" s="32">
        <v>0</v>
      </c>
      <c r="E913" s="32">
        <v>6.0554952000000002E-3</v>
      </c>
      <c r="F913" s="32">
        <v>0</v>
      </c>
      <c r="G913" s="32">
        <v>2.3549147999999999E-3</v>
      </c>
      <c r="H913" s="32">
        <v>0</v>
      </c>
      <c r="I913" s="32">
        <v>0</v>
      </c>
      <c r="J913" s="32">
        <v>0</v>
      </c>
      <c r="K913" s="32">
        <v>0</v>
      </c>
      <c r="L913" s="32">
        <v>0</v>
      </c>
      <c r="M913" s="32">
        <v>-8.4104100000000001E-3</v>
      </c>
      <c r="N913" s="32">
        <v>0</v>
      </c>
      <c r="O913" s="32">
        <v>-6.0554952000000002E-3</v>
      </c>
      <c r="P913" s="32">
        <v>0</v>
      </c>
      <c r="Q913" s="32">
        <v>-2.3549147999999999E-3</v>
      </c>
      <c r="R913" s="32">
        <v>0</v>
      </c>
      <c r="S913" s="32">
        <v>0</v>
      </c>
      <c r="T913" s="32">
        <v>0</v>
      </c>
      <c r="U913" s="32">
        <v>0</v>
      </c>
      <c r="V913" s="32">
        <v>0</v>
      </c>
      <c r="W913" s="57"/>
      <c r="X913" s="57"/>
      <c r="Y913" s="57"/>
      <c r="Z913" s="57"/>
      <c r="AA913" s="113">
        <v>0</v>
      </c>
      <c r="AB913" s="113">
        <v>0</v>
      </c>
      <c r="AC913" s="57">
        <v>0</v>
      </c>
      <c r="AD913" s="113">
        <v>0</v>
      </c>
      <c r="AE913" s="113">
        <v>2014</v>
      </c>
      <c r="AF913" s="113">
        <v>40</v>
      </c>
      <c r="AG913" s="113" t="s">
        <v>1366</v>
      </c>
      <c r="AH913" s="113" t="s">
        <v>1345</v>
      </c>
      <c r="AI913" s="113">
        <v>0.30299999999999999</v>
      </c>
      <c r="AJ913" s="113">
        <v>0</v>
      </c>
      <c r="AK913" s="57" t="s">
        <v>237</v>
      </c>
    </row>
    <row r="914" spans="1:37" s="29" customFormat="1" ht="78.75" x14ac:dyDescent="0.25">
      <c r="A914" s="113">
        <f t="shared" si="36"/>
        <v>512</v>
      </c>
      <c r="B914" s="58" t="s">
        <v>1197</v>
      </c>
      <c r="C914" s="32">
        <v>1.4164749999999913</v>
      </c>
      <c r="D914" s="32">
        <v>0.12135119999999999</v>
      </c>
      <c r="E914" s="32">
        <v>0.68277446078066939</v>
      </c>
      <c r="F914" s="32">
        <v>0.37995999999999996</v>
      </c>
      <c r="G914" s="32">
        <v>0.23238933921932209</v>
      </c>
      <c r="H914" s="32">
        <v>2.2664034700000002</v>
      </c>
      <c r="I914" s="32">
        <v>0</v>
      </c>
      <c r="J914" s="32">
        <v>0</v>
      </c>
      <c r="K914" s="32">
        <v>0</v>
      </c>
      <c r="L914" s="32">
        <v>2.2664029800000001</v>
      </c>
      <c r="M914" s="32">
        <v>0.84992847000000893</v>
      </c>
      <c r="N914" s="32">
        <v>-0.12135119999999999</v>
      </c>
      <c r="O914" s="32">
        <v>-0.68277446078066939</v>
      </c>
      <c r="P914" s="32">
        <v>-0.37995999999999996</v>
      </c>
      <c r="Q914" s="32">
        <v>2.0340136407806781</v>
      </c>
      <c r="R914" s="32">
        <v>1.92075493</v>
      </c>
      <c r="S914" s="32">
        <v>0</v>
      </c>
      <c r="T914" s="32">
        <v>1.6710567890999999</v>
      </c>
      <c r="U914" s="32">
        <v>7.6830197199999999E-3</v>
      </c>
      <c r="V914" s="32">
        <v>0.2420151211800001</v>
      </c>
      <c r="W914" s="57"/>
      <c r="X914" s="57"/>
      <c r="Y914" s="57"/>
      <c r="Z914" s="57"/>
      <c r="AA914" s="113">
        <v>0</v>
      </c>
      <c r="AB914" s="113">
        <v>0</v>
      </c>
      <c r="AC914" s="57">
        <v>0</v>
      </c>
      <c r="AD914" s="113">
        <v>0</v>
      </c>
      <c r="AE914" s="113">
        <v>2015</v>
      </c>
      <c r="AF914" s="113">
        <v>40</v>
      </c>
      <c r="AG914" s="113" t="s">
        <v>1368</v>
      </c>
      <c r="AH914" s="113" t="s">
        <v>1345</v>
      </c>
      <c r="AI914" s="113">
        <v>1.02</v>
      </c>
      <c r="AJ914" s="113">
        <v>0</v>
      </c>
      <c r="AK914" s="57" t="s">
        <v>237</v>
      </c>
    </row>
    <row r="915" spans="1:37" s="29" customFormat="1" ht="78.75" x14ac:dyDescent="0.25">
      <c r="A915" s="113">
        <f t="shared" si="36"/>
        <v>513</v>
      </c>
      <c r="B915" s="58" t="s">
        <v>1198</v>
      </c>
      <c r="C915" s="32">
        <v>0.29430111284879179</v>
      </c>
      <c r="D915" s="32">
        <v>1.3440200000000001E-2</v>
      </c>
      <c r="E915" s="32">
        <v>0.23746319999999999</v>
      </c>
      <c r="F915" s="32">
        <v>7.9886000000000002E-3</v>
      </c>
      <c r="G915" s="32">
        <v>3.5409112848791779E-2</v>
      </c>
      <c r="H915" s="32">
        <v>0.29503593</v>
      </c>
      <c r="I915" s="32">
        <v>0</v>
      </c>
      <c r="J915" s="32">
        <v>7.0000000000000001E-3</v>
      </c>
      <c r="K915" s="32">
        <v>3.1038041999999988E-2</v>
      </c>
      <c r="L915" s="32">
        <v>0.25700000000000001</v>
      </c>
      <c r="M915" s="32">
        <v>7.3481715120821134E-4</v>
      </c>
      <c r="N915" s="32">
        <v>-1.3440200000000001E-2</v>
      </c>
      <c r="O915" s="32">
        <v>-0.23046319999999998</v>
      </c>
      <c r="P915" s="32">
        <v>2.3049441999999989E-2</v>
      </c>
      <c r="Q915" s="32">
        <v>0.22159088715120823</v>
      </c>
      <c r="R915" s="32">
        <v>0.25412889999999999</v>
      </c>
      <c r="S915" s="32">
        <v>0</v>
      </c>
      <c r="T915" s="32">
        <v>0.22109214299999999</v>
      </c>
      <c r="U915" s="32">
        <v>1.0165155999999999E-3</v>
      </c>
      <c r="V915" s="32">
        <v>3.2020241400000003E-2</v>
      </c>
      <c r="W915" s="57"/>
      <c r="X915" s="57"/>
      <c r="Y915" s="57"/>
      <c r="Z915" s="57"/>
      <c r="AA915" s="113">
        <v>0</v>
      </c>
      <c r="AB915" s="113">
        <v>0</v>
      </c>
      <c r="AC915" s="57">
        <v>0</v>
      </c>
      <c r="AD915" s="113">
        <v>0</v>
      </c>
      <c r="AE915" s="113">
        <v>2015</v>
      </c>
      <c r="AF915" s="113">
        <v>40</v>
      </c>
      <c r="AG915" s="113" t="s">
        <v>1536</v>
      </c>
      <c r="AH915" s="113" t="s">
        <v>1345</v>
      </c>
      <c r="AI915" s="113">
        <v>0.16</v>
      </c>
      <c r="AJ915" s="113">
        <v>0</v>
      </c>
      <c r="AK915" s="57" t="s">
        <v>237</v>
      </c>
    </row>
    <row r="916" spans="1:37" s="29" customFormat="1" ht="94.5" x14ac:dyDescent="0.25">
      <c r="A916" s="113">
        <f t="shared" si="36"/>
        <v>514</v>
      </c>
      <c r="B916" s="58" t="s">
        <v>1199</v>
      </c>
      <c r="C916" s="32">
        <v>0.119936623313543</v>
      </c>
      <c r="D916" s="32">
        <v>0</v>
      </c>
      <c r="E916" s="32">
        <v>0.119936623313543</v>
      </c>
      <c r="F916" s="32">
        <v>0</v>
      </c>
      <c r="G916" s="32">
        <v>0</v>
      </c>
      <c r="H916" s="32">
        <v>5.6599999999999999E-4</v>
      </c>
      <c r="I916" s="32">
        <v>0</v>
      </c>
      <c r="J916" s="32">
        <v>0</v>
      </c>
      <c r="K916" s="32">
        <v>0</v>
      </c>
      <c r="L916" s="32">
        <v>5.6599999999999999E-4</v>
      </c>
      <c r="M916" s="32">
        <v>-0.11937062331354301</v>
      </c>
      <c r="N916" s="32">
        <v>0</v>
      </c>
      <c r="O916" s="32">
        <v>-0.119936623313543</v>
      </c>
      <c r="P916" s="32">
        <v>0</v>
      </c>
      <c r="Q916" s="32">
        <v>5.6599999999999999E-4</v>
      </c>
      <c r="R916" s="32">
        <v>7.4140499999999998E-2</v>
      </c>
      <c r="S916" s="32">
        <v>0</v>
      </c>
      <c r="T916" s="32">
        <v>6.4502234999999991E-2</v>
      </c>
      <c r="U916" s="32">
        <v>2.96562E-4</v>
      </c>
      <c r="V916" s="32">
        <v>9.3417030000000068E-3</v>
      </c>
      <c r="W916" s="57"/>
      <c r="X916" s="57"/>
      <c r="Y916" s="57"/>
      <c r="Z916" s="57"/>
      <c r="AA916" s="113">
        <v>0</v>
      </c>
      <c r="AB916" s="113">
        <v>0</v>
      </c>
      <c r="AC916" s="57">
        <v>0</v>
      </c>
      <c r="AD916" s="113">
        <v>0</v>
      </c>
      <c r="AE916" s="113">
        <v>2015</v>
      </c>
      <c r="AF916" s="113">
        <v>40</v>
      </c>
      <c r="AG916" s="113" t="s">
        <v>1366</v>
      </c>
      <c r="AH916" s="113" t="s">
        <v>1345</v>
      </c>
      <c r="AI916" s="113">
        <v>0.12</v>
      </c>
      <c r="AJ916" s="113">
        <v>0</v>
      </c>
      <c r="AK916" s="57" t="s">
        <v>237</v>
      </c>
    </row>
    <row r="917" spans="1:37" s="29" customFormat="1" ht="63" x14ac:dyDescent="0.25">
      <c r="A917" s="113">
        <f t="shared" si="36"/>
        <v>515</v>
      </c>
      <c r="B917" s="58" t="s">
        <v>1200</v>
      </c>
      <c r="C917" s="32">
        <v>0.29113237802333963</v>
      </c>
      <c r="D917" s="32">
        <v>1.3829599999999999E-2</v>
      </c>
      <c r="E917" s="32">
        <v>0.2417938</v>
      </c>
      <c r="F917" s="32">
        <v>7.9767999999999992E-3</v>
      </c>
      <c r="G917" s="32">
        <v>2.7532178023339626E-2</v>
      </c>
      <c r="H917" s="32">
        <v>0</v>
      </c>
      <c r="I917" s="32">
        <v>0</v>
      </c>
      <c r="J917" s="32">
        <v>0</v>
      </c>
      <c r="K917" s="32">
        <v>0</v>
      </c>
      <c r="L917" s="32">
        <v>0</v>
      </c>
      <c r="M917" s="32">
        <v>-0.29113237802333963</v>
      </c>
      <c r="N917" s="32">
        <v>-1.3829599999999999E-2</v>
      </c>
      <c r="O917" s="32">
        <v>-0.2417938</v>
      </c>
      <c r="P917" s="32">
        <v>-7.9767999999999992E-3</v>
      </c>
      <c r="Q917" s="32">
        <v>-2.7532178023339626E-2</v>
      </c>
      <c r="R917" s="32">
        <v>0</v>
      </c>
      <c r="S917" s="32">
        <v>0</v>
      </c>
      <c r="T917" s="32">
        <v>0</v>
      </c>
      <c r="U917" s="32">
        <v>0</v>
      </c>
      <c r="V917" s="32">
        <v>0</v>
      </c>
      <c r="W917" s="57"/>
      <c r="X917" s="57"/>
      <c r="Y917" s="57"/>
      <c r="Z917" s="57"/>
      <c r="AA917" s="113">
        <v>0</v>
      </c>
      <c r="AB917" s="113">
        <v>0</v>
      </c>
      <c r="AC917" s="57">
        <v>0</v>
      </c>
      <c r="AD917" s="113">
        <v>0</v>
      </c>
      <c r="AE917" s="113">
        <v>2015</v>
      </c>
      <c r="AF917" s="113">
        <v>40</v>
      </c>
      <c r="AG917" s="113" t="s">
        <v>1537</v>
      </c>
      <c r="AH917" s="113" t="s">
        <v>1345</v>
      </c>
      <c r="AI917" s="113">
        <v>0.18</v>
      </c>
      <c r="AJ917" s="113">
        <v>0</v>
      </c>
      <c r="AK917" s="57" t="s">
        <v>237</v>
      </c>
    </row>
    <row r="918" spans="1:37" s="29" customFormat="1" ht="78.75" x14ac:dyDescent="0.25">
      <c r="A918" s="113">
        <f t="shared" si="36"/>
        <v>516</v>
      </c>
      <c r="B918" s="58" t="s">
        <v>1201</v>
      </c>
      <c r="C918" s="32">
        <v>0.62545815295838048</v>
      </c>
      <c r="D918" s="32">
        <v>3.1187399999999997E-2</v>
      </c>
      <c r="E918" s="32">
        <v>0.54536059999999997</v>
      </c>
      <c r="F918" s="32">
        <v>1.80068E-2</v>
      </c>
      <c r="G918" s="32">
        <v>3.0903352958380537E-2</v>
      </c>
      <c r="H918" s="32">
        <v>0.63069870000000006</v>
      </c>
      <c r="I918" s="32">
        <v>0</v>
      </c>
      <c r="J918" s="32">
        <v>0</v>
      </c>
      <c r="K918" s="32">
        <v>0</v>
      </c>
      <c r="L918" s="32">
        <v>0.63069870000000006</v>
      </c>
      <c r="M918" s="32">
        <v>5.240547041619581E-3</v>
      </c>
      <c r="N918" s="32">
        <v>-3.1187399999999997E-2</v>
      </c>
      <c r="O918" s="32">
        <v>-0.54536059999999997</v>
      </c>
      <c r="P918" s="32">
        <v>-1.80068E-2</v>
      </c>
      <c r="Q918" s="32">
        <v>0.59979534704161952</v>
      </c>
      <c r="R918" s="32">
        <v>0.49143375</v>
      </c>
      <c r="S918" s="32">
        <v>0</v>
      </c>
      <c r="T918" s="32">
        <v>0.42754736250000003</v>
      </c>
      <c r="U918" s="32">
        <v>1.9657350000000001E-3</v>
      </c>
      <c r="V918" s="32">
        <v>6.1920652499999972E-2</v>
      </c>
      <c r="W918" s="57"/>
      <c r="X918" s="57"/>
      <c r="Y918" s="57"/>
      <c r="Z918" s="57"/>
      <c r="AA918" s="113">
        <v>0</v>
      </c>
      <c r="AB918" s="113">
        <v>0</v>
      </c>
      <c r="AC918" s="57">
        <v>0</v>
      </c>
      <c r="AD918" s="113">
        <v>0</v>
      </c>
      <c r="AE918" s="113">
        <v>2015</v>
      </c>
      <c r="AF918" s="113">
        <v>40</v>
      </c>
      <c r="AG918" s="113" t="s">
        <v>1533</v>
      </c>
      <c r="AH918" s="113" t="s">
        <v>1345</v>
      </c>
      <c r="AI918" s="113">
        <v>0.41799999999999998</v>
      </c>
      <c r="AJ918" s="113">
        <v>0</v>
      </c>
      <c r="AK918" s="57" t="s">
        <v>237</v>
      </c>
    </row>
    <row r="919" spans="1:37" s="29" customFormat="1" ht="63" x14ac:dyDescent="0.25">
      <c r="A919" s="113">
        <f t="shared" si="36"/>
        <v>517</v>
      </c>
      <c r="B919" s="58" t="s">
        <v>1202</v>
      </c>
      <c r="C919" s="32">
        <v>0.98422906527917353</v>
      </c>
      <c r="D919" s="32">
        <v>4.5075999999999998E-2</v>
      </c>
      <c r="E919" s="32">
        <v>0.78824000000000005</v>
      </c>
      <c r="F919" s="32">
        <v>2.6019E-2</v>
      </c>
      <c r="G919" s="32">
        <v>0.12489406527917346</v>
      </c>
      <c r="H919" s="32">
        <v>0.90394829500000018</v>
      </c>
      <c r="I919" s="32">
        <v>0</v>
      </c>
      <c r="J919" s="32">
        <v>0</v>
      </c>
      <c r="K919" s="32">
        <v>0</v>
      </c>
      <c r="L919" s="32">
        <v>0.90394829500000018</v>
      </c>
      <c r="M919" s="32">
        <v>-8.0280770279173352E-2</v>
      </c>
      <c r="N919" s="32">
        <v>-4.5075999999999998E-2</v>
      </c>
      <c r="O919" s="32">
        <v>-0.78824000000000005</v>
      </c>
      <c r="P919" s="32">
        <v>-2.6019E-2</v>
      </c>
      <c r="Q919" s="32">
        <v>0.77905422972082672</v>
      </c>
      <c r="R919" s="32">
        <v>0.70284137000000002</v>
      </c>
      <c r="S919" s="32">
        <v>0</v>
      </c>
      <c r="T919" s="32">
        <v>0.61147199190000001</v>
      </c>
      <c r="U919" s="32">
        <v>2.8113654799999999E-3</v>
      </c>
      <c r="V919" s="32">
        <v>8.8558012620000015E-2</v>
      </c>
      <c r="W919" s="57"/>
      <c r="X919" s="57"/>
      <c r="Y919" s="57"/>
      <c r="Z919" s="57"/>
      <c r="AA919" s="113">
        <v>0</v>
      </c>
      <c r="AB919" s="113">
        <v>0</v>
      </c>
      <c r="AC919" s="57">
        <v>0</v>
      </c>
      <c r="AD919" s="113">
        <v>0</v>
      </c>
      <c r="AE919" s="113">
        <v>2015</v>
      </c>
      <c r="AF919" s="113">
        <v>40</v>
      </c>
      <c r="AG919" s="113" t="s">
        <v>1533</v>
      </c>
      <c r="AH919" s="113" t="s">
        <v>1345</v>
      </c>
      <c r="AI919" s="113">
        <v>0.48899999999999999</v>
      </c>
      <c r="AJ919" s="113">
        <v>0</v>
      </c>
      <c r="AK919" s="57" t="s">
        <v>237</v>
      </c>
    </row>
    <row r="920" spans="1:37" s="29" customFormat="1" ht="78.75" x14ac:dyDescent="0.25">
      <c r="A920" s="113">
        <f t="shared" si="36"/>
        <v>518</v>
      </c>
      <c r="B920" s="58" t="s">
        <v>1203</v>
      </c>
      <c r="C920" s="32">
        <v>0.1053564534249907</v>
      </c>
      <c r="D920" s="32">
        <v>4.8143999999999999E-3</v>
      </c>
      <c r="E920" s="32">
        <v>8.5007200000000005E-2</v>
      </c>
      <c r="F920" s="32">
        <v>2.8555999999999998E-3</v>
      </c>
      <c r="G920" s="32">
        <v>1.2679253424990697E-2</v>
      </c>
      <c r="H920" s="32">
        <v>0</v>
      </c>
      <c r="I920" s="32">
        <v>0</v>
      </c>
      <c r="J920" s="32">
        <v>0</v>
      </c>
      <c r="K920" s="32">
        <v>0</v>
      </c>
      <c r="L920" s="32">
        <v>0</v>
      </c>
      <c r="M920" s="32">
        <v>-0.1053564534249907</v>
      </c>
      <c r="N920" s="32">
        <v>-4.8143999999999999E-3</v>
      </c>
      <c r="O920" s="32">
        <v>-8.5007200000000005E-2</v>
      </c>
      <c r="P920" s="32">
        <v>-2.8555999999999998E-3</v>
      </c>
      <c r="Q920" s="32">
        <v>-1.2679253424990697E-2</v>
      </c>
      <c r="R920" s="32">
        <v>0</v>
      </c>
      <c r="S920" s="32">
        <v>0</v>
      </c>
      <c r="T920" s="32">
        <v>0</v>
      </c>
      <c r="U920" s="32">
        <v>0</v>
      </c>
      <c r="V920" s="32">
        <v>0</v>
      </c>
      <c r="W920" s="57"/>
      <c r="X920" s="57"/>
      <c r="Y920" s="57"/>
      <c r="Z920" s="57"/>
      <c r="AA920" s="113">
        <v>0</v>
      </c>
      <c r="AB920" s="113">
        <v>0</v>
      </c>
      <c r="AC920" s="57">
        <v>0</v>
      </c>
      <c r="AD920" s="113">
        <v>0</v>
      </c>
      <c r="AE920" s="113">
        <v>2015</v>
      </c>
      <c r="AF920" s="113">
        <v>40</v>
      </c>
      <c r="AG920" s="113" t="s">
        <v>1366</v>
      </c>
      <c r="AH920" s="113" t="s">
        <v>1345</v>
      </c>
      <c r="AI920" s="113">
        <v>6.5000000000000002E-2</v>
      </c>
      <c r="AJ920" s="113">
        <v>0</v>
      </c>
      <c r="AK920" s="57" t="s">
        <v>237</v>
      </c>
    </row>
    <row r="921" spans="1:37" s="29" customFormat="1" ht="78.75" x14ac:dyDescent="0.25">
      <c r="A921" s="113">
        <f t="shared" si="36"/>
        <v>519</v>
      </c>
      <c r="B921" s="58" t="s">
        <v>1204</v>
      </c>
      <c r="C921" s="32">
        <v>0.51867928632707372</v>
      </c>
      <c r="D921" s="32">
        <v>2.3682600000000002E-2</v>
      </c>
      <c r="E921" s="32">
        <v>0.41851059999999995</v>
      </c>
      <c r="F921" s="32">
        <v>1.4077399999999999E-2</v>
      </c>
      <c r="G921" s="32">
        <v>6.2408686327073748E-2</v>
      </c>
      <c r="H921" s="32">
        <v>0.51692079960000004</v>
      </c>
      <c r="I921" s="32">
        <v>0</v>
      </c>
      <c r="J921" s="32">
        <v>0.12922965259999999</v>
      </c>
      <c r="K921" s="32">
        <v>0.36184302727999995</v>
      </c>
      <c r="L921" s="32">
        <v>2.584593052000006E-2</v>
      </c>
      <c r="M921" s="32">
        <v>-1.7584867270736826E-3</v>
      </c>
      <c r="N921" s="32">
        <v>-2.3682600000000002E-2</v>
      </c>
      <c r="O921" s="32">
        <v>-0.28928094739999999</v>
      </c>
      <c r="P921" s="32">
        <v>0.34776562727999993</v>
      </c>
      <c r="Q921" s="32">
        <v>-3.6562755807073688E-2</v>
      </c>
      <c r="R921" s="32">
        <v>0.24365079000000001</v>
      </c>
      <c r="S921" s="32">
        <v>0</v>
      </c>
      <c r="T921" s="32">
        <v>0.20556946386</v>
      </c>
      <c r="U921" s="32">
        <v>9.7460315999999998E-3</v>
      </c>
      <c r="V921" s="32">
        <v>2.8335294539999993E-2</v>
      </c>
      <c r="W921" s="57"/>
      <c r="X921" s="57"/>
      <c r="Y921" s="57"/>
      <c r="Z921" s="57"/>
      <c r="AA921" s="113">
        <v>0</v>
      </c>
      <c r="AB921" s="113">
        <v>0</v>
      </c>
      <c r="AC921" s="57">
        <v>0</v>
      </c>
      <c r="AD921" s="113">
        <v>0</v>
      </c>
      <c r="AE921" s="113">
        <v>2015</v>
      </c>
      <c r="AF921" s="113">
        <v>40</v>
      </c>
      <c r="AG921" s="113" t="s">
        <v>1377</v>
      </c>
      <c r="AH921" s="113" t="s">
        <v>1378</v>
      </c>
      <c r="AI921" s="113">
        <v>0.32</v>
      </c>
      <c r="AJ921" s="113">
        <v>0</v>
      </c>
      <c r="AK921" s="57" t="s">
        <v>237</v>
      </c>
    </row>
    <row r="922" spans="1:37" s="29" customFormat="1" ht="94.5" x14ac:dyDescent="0.25">
      <c r="A922" s="113">
        <f t="shared" si="36"/>
        <v>520</v>
      </c>
      <c r="B922" s="58" t="s">
        <v>1205</v>
      </c>
      <c r="C922" s="32">
        <v>0.31269600938631786</v>
      </c>
      <c r="D922" s="32">
        <v>1.4277999999999999E-2</v>
      </c>
      <c r="E922" s="32">
        <v>0.25230760000000002</v>
      </c>
      <c r="F922" s="32">
        <v>8.484199999999999E-3</v>
      </c>
      <c r="G922" s="32">
        <v>3.7626209386317833E-2</v>
      </c>
      <c r="H922" s="32">
        <v>0.1485411204</v>
      </c>
      <c r="I922" s="32">
        <v>0</v>
      </c>
      <c r="J922" s="32">
        <v>3.7135000000000001E-2</v>
      </c>
      <c r="K922" s="32">
        <v>0.103978</v>
      </c>
      <c r="L922" s="32">
        <v>7.427000000000003E-3</v>
      </c>
      <c r="M922" s="32">
        <v>-0.16415488898631786</v>
      </c>
      <c r="N922" s="32">
        <v>-1.4277999999999999E-2</v>
      </c>
      <c r="O922" s="32">
        <v>-0.21517260000000002</v>
      </c>
      <c r="P922" s="32">
        <v>9.5493800000000004E-2</v>
      </c>
      <c r="Q922" s="32">
        <v>-3.019920938631783E-2</v>
      </c>
      <c r="R922" s="32">
        <v>0.12606501000000001</v>
      </c>
      <c r="S922" s="32">
        <v>0</v>
      </c>
      <c r="T922" s="32">
        <v>0.10967655870000001</v>
      </c>
      <c r="U922" s="32">
        <v>5.0426004000000005E-3</v>
      </c>
      <c r="V922" s="32">
        <v>1.1345850899999996E-2</v>
      </c>
      <c r="W922" s="57"/>
      <c r="X922" s="57"/>
      <c r="Y922" s="57"/>
      <c r="Z922" s="57"/>
      <c r="AA922" s="113">
        <v>0</v>
      </c>
      <c r="AB922" s="113">
        <v>0</v>
      </c>
      <c r="AC922" s="57">
        <v>0</v>
      </c>
      <c r="AD922" s="113">
        <v>0</v>
      </c>
      <c r="AE922" s="113">
        <v>2015</v>
      </c>
      <c r="AF922" s="113">
        <v>40</v>
      </c>
      <c r="AG922" s="113" t="s">
        <v>1366</v>
      </c>
      <c r="AH922" s="113" t="s">
        <v>1345</v>
      </c>
      <c r="AI922" s="113">
        <v>0.17</v>
      </c>
      <c r="AJ922" s="113">
        <v>0</v>
      </c>
      <c r="AK922" s="57" t="s">
        <v>237</v>
      </c>
    </row>
    <row r="923" spans="1:37" s="29" customFormat="1" ht="78.75" x14ac:dyDescent="0.25">
      <c r="A923" s="113">
        <f t="shared" si="36"/>
        <v>521</v>
      </c>
      <c r="B923" s="58" t="s">
        <v>1206</v>
      </c>
      <c r="C923" s="32">
        <v>0</v>
      </c>
      <c r="D923" s="32">
        <v>0</v>
      </c>
      <c r="E923" s="32">
        <v>0</v>
      </c>
      <c r="F923" s="32">
        <v>0</v>
      </c>
      <c r="G923" s="32">
        <v>0</v>
      </c>
      <c r="H923" s="32">
        <v>2.72816E-2</v>
      </c>
      <c r="I923" s="32">
        <v>0</v>
      </c>
      <c r="J923" s="32">
        <v>6.8203999999999999E-3</v>
      </c>
      <c r="K923" s="32">
        <v>1.9097119999999999E-2</v>
      </c>
      <c r="L923" s="32">
        <v>1.3640800000000002E-3</v>
      </c>
      <c r="M923" s="32">
        <v>2.72816E-2</v>
      </c>
      <c r="N923" s="32">
        <v>0</v>
      </c>
      <c r="O923" s="32">
        <v>6.8203999999999999E-3</v>
      </c>
      <c r="P923" s="32">
        <v>1.9097119999999999E-2</v>
      </c>
      <c r="Q923" s="32">
        <v>1.3640800000000002E-3</v>
      </c>
      <c r="R923" s="32">
        <v>2.3121739999999998E-2</v>
      </c>
      <c r="S923" s="32">
        <v>0</v>
      </c>
      <c r="T923" s="32">
        <v>2.0115913799999999E-2</v>
      </c>
      <c r="U923" s="32">
        <v>0</v>
      </c>
      <c r="V923" s="32">
        <v>2.9133392399999986E-3</v>
      </c>
      <c r="W923" s="57"/>
      <c r="X923" s="57"/>
      <c r="Y923" s="57"/>
      <c r="Z923" s="57"/>
      <c r="AA923" s="113">
        <v>0</v>
      </c>
      <c r="AB923" s="113">
        <v>0</v>
      </c>
      <c r="AC923" s="57">
        <v>0</v>
      </c>
      <c r="AD923" s="113">
        <v>0</v>
      </c>
      <c r="AE923" s="113">
        <v>2015</v>
      </c>
      <c r="AF923" s="113">
        <v>40</v>
      </c>
      <c r="AG923" s="113" t="s">
        <v>1368</v>
      </c>
      <c r="AH923" s="113" t="s">
        <v>1345</v>
      </c>
      <c r="AI923" s="113">
        <v>0.08</v>
      </c>
      <c r="AJ923" s="113">
        <v>0</v>
      </c>
      <c r="AK923" s="57" t="s">
        <v>237</v>
      </c>
    </row>
    <row r="924" spans="1:37" s="29" customFormat="1" ht="63" x14ac:dyDescent="0.25">
      <c r="A924" s="113">
        <f t="shared" si="36"/>
        <v>522</v>
      </c>
      <c r="B924" s="58" t="s">
        <v>1207</v>
      </c>
      <c r="C924" s="32">
        <v>1.485602628243057</v>
      </c>
      <c r="D924" s="32">
        <v>7.0564000000000002E-2</v>
      </c>
      <c r="E924" s="32">
        <v>1.2338197999999998</v>
      </c>
      <c r="F924" s="32">
        <v>4.0721799999999996E-2</v>
      </c>
      <c r="G924" s="32">
        <v>0.1404970282430571</v>
      </c>
      <c r="H924" s="32">
        <v>1.3298350375000001</v>
      </c>
      <c r="I924" s="32">
        <v>0</v>
      </c>
      <c r="J924" s="32">
        <v>1.1220000000000001</v>
      </c>
      <c r="K924" s="32">
        <v>0.20683579325000012</v>
      </c>
      <c r="L924" s="32">
        <v>1E-3</v>
      </c>
      <c r="M924" s="32">
        <v>-0.15576759074305691</v>
      </c>
      <c r="N924" s="32">
        <v>-7.0564000000000002E-2</v>
      </c>
      <c r="O924" s="32">
        <v>-0.11181979999999969</v>
      </c>
      <c r="P924" s="32">
        <v>0.16611399325000012</v>
      </c>
      <c r="Q924" s="32">
        <v>-0.1394970282430571</v>
      </c>
      <c r="R924" s="32">
        <v>1.1863624100000001</v>
      </c>
      <c r="S924" s="32">
        <v>0</v>
      </c>
      <c r="T924" s="32">
        <v>1.0321352967000001</v>
      </c>
      <c r="U924" s="32">
        <v>8.5330865000000367E-3</v>
      </c>
      <c r="V924" s="32">
        <v>0.1456940267999999</v>
      </c>
      <c r="W924" s="57"/>
      <c r="X924" s="57"/>
      <c r="Y924" s="57"/>
      <c r="Z924" s="57"/>
      <c r="AA924" s="113">
        <v>0</v>
      </c>
      <c r="AB924" s="113">
        <v>0</v>
      </c>
      <c r="AC924" s="57">
        <v>0</v>
      </c>
      <c r="AD924" s="113">
        <v>0</v>
      </c>
      <c r="AE924" s="113">
        <v>2015</v>
      </c>
      <c r="AF924" s="113">
        <v>40</v>
      </c>
      <c r="AG924" s="113" t="s">
        <v>1366</v>
      </c>
      <c r="AH924" s="113" t="s">
        <v>1345</v>
      </c>
      <c r="AI924" s="113">
        <v>0.81</v>
      </c>
      <c r="AJ924" s="113">
        <v>0</v>
      </c>
      <c r="AK924" s="57" t="s">
        <v>237</v>
      </c>
    </row>
    <row r="925" spans="1:37" s="29" customFormat="1" ht="94.5" x14ac:dyDescent="0.25">
      <c r="A925" s="113">
        <f t="shared" si="36"/>
        <v>523</v>
      </c>
      <c r="B925" s="58" t="s">
        <v>1208</v>
      </c>
      <c r="C925" s="32">
        <v>0.28932034979763144</v>
      </c>
      <c r="D925" s="32">
        <v>1.42662E-2</v>
      </c>
      <c r="E925" s="32">
        <v>0.23982319999999999</v>
      </c>
      <c r="F925" s="32">
        <v>7.9177999999999991E-3</v>
      </c>
      <c r="G925" s="32">
        <v>2.731314979763147E-2</v>
      </c>
      <c r="H925" s="32">
        <v>0.29853462000000003</v>
      </c>
      <c r="I925" s="32">
        <v>0</v>
      </c>
      <c r="J925" s="32">
        <v>0</v>
      </c>
      <c r="K925" s="32">
        <v>0</v>
      </c>
      <c r="L925" s="32">
        <v>0.29853503999999997</v>
      </c>
      <c r="M925" s="32">
        <v>9.2142702023685907E-3</v>
      </c>
      <c r="N925" s="32">
        <v>-1.42662E-2</v>
      </c>
      <c r="O925" s="32">
        <v>-0.23982319999999999</v>
      </c>
      <c r="P925" s="32">
        <v>-7.9177999999999991E-3</v>
      </c>
      <c r="Q925" s="32">
        <v>0.27122189020236853</v>
      </c>
      <c r="R925" s="32">
        <v>0.25699140999999998</v>
      </c>
      <c r="S925" s="32">
        <v>0</v>
      </c>
      <c r="T925" s="32">
        <v>0.22358252669999998</v>
      </c>
      <c r="U925" s="32">
        <v>1.0279656399999999E-3</v>
      </c>
      <c r="V925" s="32">
        <v>3.2380917659999994E-2</v>
      </c>
      <c r="W925" s="57"/>
      <c r="X925" s="57"/>
      <c r="Y925" s="57"/>
      <c r="Z925" s="57"/>
      <c r="AA925" s="113">
        <v>0</v>
      </c>
      <c r="AB925" s="113">
        <v>0</v>
      </c>
      <c r="AC925" s="57">
        <v>0</v>
      </c>
      <c r="AD925" s="113">
        <v>0</v>
      </c>
      <c r="AE925" s="113">
        <v>2015</v>
      </c>
      <c r="AF925" s="113">
        <v>40</v>
      </c>
      <c r="AG925" s="113" t="s">
        <v>1538</v>
      </c>
      <c r="AH925" s="113" t="s">
        <v>1345</v>
      </c>
      <c r="AI925" s="113">
        <v>0.18</v>
      </c>
      <c r="AJ925" s="113">
        <v>0</v>
      </c>
      <c r="AK925" s="57" t="s">
        <v>237</v>
      </c>
    </row>
    <row r="926" spans="1:37" s="29" customFormat="1" ht="63" x14ac:dyDescent="0.25">
      <c r="A926" s="113">
        <f t="shared" si="36"/>
        <v>524</v>
      </c>
      <c r="B926" s="58" t="s">
        <v>1209</v>
      </c>
      <c r="C926" s="32">
        <v>0</v>
      </c>
      <c r="D926" s="32">
        <v>0</v>
      </c>
      <c r="E926" s="32">
        <v>0</v>
      </c>
      <c r="F926" s="32">
        <v>0</v>
      </c>
      <c r="G926" s="32">
        <v>0</v>
      </c>
      <c r="H926" s="32">
        <v>4.06166502E-2</v>
      </c>
      <c r="I926" s="32">
        <v>0</v>
      </c>
      <c r="J926" s="32">
        <v>0</v>
      </c>
      <c r="K926" s="32">
        <v>0</v>
      </c>
      <c r="L926" s="32">
        <v>4.06166502E-2</v>
      </c>
      <c r="M926" s="32">
        <v>4.06166502E-2</v>
      </c>
      <c r="N926" s="32">
        <v>0</v>
      </c>
      <c r="O926" s="32">
        <v>0</v>
      </c>
      <c r="P926" s="32">
        <v>0</v>
      </c>
      <c r="Q926" s="32">
        <v>4.06166502E-2</v>
      </c>
      <c r="R926" s="32">
        <v>3.4420890000000003E-2</v>
      </c>
      <c r="S926" s="32">
        <v>0</v>
      </c>
      <c r="T926" s="32">
        <v>2.9946174300000003E-2</v>
      </c>
      <c r="U926" s="32">
        <v>0</v>
      </c>
      <c r="V926" s="32">
        <v>4.3370321399999997E-3</v>
      </c>
      <c r="W926" s="57"/>
      <c r="X926" s="57"/>
      <c r="Y926" s="57"/>
      <c r="Z926" s="57"/>
      <c r="AA926" s="113">
        <v>0</v>
      </c>
      <c r="AB926" s="113">
        <v>0</v>
      </c>
      <c r="AC926" s="57">
        <v>0</v>
      </c>
      <c r="AD926" s="113">
        <v>0</v>
      </c>
      <c r="AE926" s="113">
        <v>2015</v>
      </c>
      <c r="AF926" s="113">
        <v>15</v>
      </c>
      <c r="AG926" s="113" t="s">
        <v>1539</v>
      </c>
      <c r="AH926" s="113" t="s">
        <v>1540</v>
      </c>
      <c r="AI926" s="113">
        <v>9.7000000000000003E-2</v>
      </c>
      <c r="AJ926" s="113">
        <v>0</v>
      </c>
      <c r="AK926" s="57" t="s">
        <v>237</v>
      </c>
    </row>
    <row r="927" spans="1:37" s="29" customFormat="1" ht="47.25" x14ac:dyDescent="0.25">
      <c r="A927" s="113">
        <f t="shared" si="36"/>
        <v>525</v>
      </c>
      <c r="B927" s="58" t="s">
        <v>1210</v>
      </c>
      <c r="C927" s="32">
        <v>0</v>
      </c>
      <c r="D927" s="32">
        <v>0</v>
      </c>
      <c r="E927" s="32">
        <v>0</v>
      </c>
      <c r="F927" s="32">
        <v>0</v>
      </c>
      <c r="G927" s="32">
        <v>0</v>
      </c>
      <c r="H927" s="32">
        <v>7.0057242199999994E-2</v>
      </c>
      <c r="I927" s="32">
        <v>0</v>
      </c>
      <c r="J927" s="32">
        <v>0</v>
      </c>
      <c r="K927" s="32">
        <v>0</v>
      </c>
      <c r="L927" s="32">
        <v>7.0057242199999994E-2</v>
      </c>
      <c r="M927" s="32">
        <v>7.0057242199999994E-2</v>
      </c>
      <c r="N927" s="32">
        <v>0</v>
      </c>
      <c r="O927" s="32">
        <v>0</v>
      </c>
      <c r="P927" s="32">
        <v>0</v>
      </c>
      <c r="Q927" s="32">
        <v>7.0057242199999994E-2</v>
      </c>
      <c r="R927" s="32">
        <v>5.962286E-2</v>
      </c>
      <c r="S927" s="32">
        <v>0</v>
      </c>
      <c r="T927" s="32">
        <v>5.1871888200000001E-2</v>
      </c>
      <c r="U927" s="32">
        <v>2.3849143999999998E-3</v>
      </c>
      <c r="V927" s="32">
        <v>5.3660573999999989E-3</v>
      </c>
      <c r="W927" s="57"/>
      <c r="X927" s="57"/>
      <c r="Y927" s="57"/>
      <c r="Z927" s="57"/>
      <c r="AA927" s="113">
        <v>0</v>
      </c>
      <c r="AB927" s="113">
        <v>0</v>
      </c>
      <c r="AC927" s="57">
        <v>0</v>
      </c>
      <c r="AD927" s="113">
        <v>0</v>
      </c>
      <c r="AE927" s="113">
        <v>2015</v>
      </c>
      <c r="AF927" s="113">
        <v>40</v>
      </c>
      <c r="AG927" s="113" t="s">
        <v>1366</v>
      </c>
      <c r="AH927" s="113" t="s">
        <v>1541</v>
      </c>
      <c r="AI927" s="113">
        <v>7.4999999999999997E-2</v>
      </c>
      <c r="AJ927" s="113">
        <v>0</v>
      </c>
      <c r="AK927" s="57" t="s">
        <v>237</v>
      </c>
    </row>
    <row r="928" spans="1:37" s="29" customFormat="1" ht="47.25" x14ac:dyDescent="0.25">
      <c r="A928" s="113">
        <f t="shared" si="36"/>
        <v>526</v>
      </c>
      <c r="B928" s="58" t="s">
        <v>1211</v>
      </c>
      <c r="C928" s="32">
        <v>0</v>
      </c>
      <c r="D928" s="32">
        <v>0</v>
      </c>
      <c r="E928" s="32">
        <v>0</v>
      </c>
      <c r="F928" s="32">
        <v>0</v>
      </c>
      <c r="G928" s="32">
        <v>0</v>
      </c>
      <c r="H928" s="32">
        <v>9.0952101199999996E-2</v>
      </c>
      <c r="I928" s="32">
        <v>0</v>
      </c>
      <c r="J928" s="32">
        <v>0</v>
      </c>
      <c r="K928" s="32">
        <v>0</v>
      </c>
      <c r="L928" s="32">
        <v>9.0952101199999996E-2</v>
      </c>
      <c r="M928" s="32">
        <v>9.0952101199999996E-2</v>
      </c>
      <c r="N928" s="32">
        <v>0</v>
      </c>
      <c r="O928" s="32">
        <v>0</v>
      </c>
      <c r="P928" s="32">
        <v>0</v>
      </c>
      <c r="Q928" s="32">
        <v>9.0952101199999996E-2</v>
      </c>
      <c r="R928" s="32">
        <v>7.7407489999999995E-2</v>
      </c>
      <c r="S928" s="32">
        <v>0</v>
      </c>
      <c r="T928" s="32">
        <v>6.734451629999999E-2</v>
      </c>
      <c r="U928" s="32">
        <v>3.0962996E-3</v>
      </c>
      <c r="V928" s="32">
        <v>6.9666741000000056E-3</v>
      </c>
      <c r="W928" s="57"/>
      <c r="X928" s="57"/>
      <c r="Y928" s="57"/>
      <c r="Z928" s="57"/>
      <c r="AA928" s="113">
        <v>0</v>
      </c>
      <c r="AB928" s="113">
        <v>0</v>
      </c>
      <c r="AC928" s="57">
        <v>0</v>
      </c>
      <c r="AD928" s="113">
        <v>0</v>
      </c>
      <c r="AE928" s="113">
        <v>2015</v>
      </c>
      <c r="AF928" s="113">
        <v>40</v>
      </c>
      <c r="AG928" s="113" t="s">
        <v>1366</v>
      </c>
      <c r="AH928" s="113" t="s">
        <v>1541</v>
      </c>
      <c r="AI928" s="113">
        <v>0.13300000000000001</v>
      </c>
      <c r="AJ928" s="113">
        <v>0</v>
      </c>
      <c r="AK928" s="57" t="s">
        <v>237</v>
      </c>
    </row>
    <row r="929" spans="1:37" s="29" customFormat="1" ht="47.25" x14ac:dyDescent="0.25">
      <c r="A929" s="113">
        <f t="shared" si="36"/>
        <v>527</v>
      </c>
      <c r="B929" s="58" t="s">
        <v>1212</v>
      </c>
      <c r="C929" s="32">
        <v>0</v>
      </c>
      <c r="D929" s="32">
        <v>0</v>
      </c>
      <c r="E929" s="32">
        <v>0</v>
      </c>
      <c r="F929" s="32">
        <v>0</v>
      </c>
      <c r="G929" s="32">
        <v>0</v>
      </c>
      <c r="H929" s="32">
        <v>4.9831306399999997E-2</v>
      </c>
      <c r="I929" s="32">
        <v>0</v>
      </c>
      <c r="J929" s="32">
        <v>0</v>
      </c>
      <c r="K929" s="32">
        <v>0</v>
      </c>
      <c r="L929" s="32">
        <v>4.9831306399999997E-2</v>
      </c>
      <c r="M929" s="32">
        <v>4.9831306399999997E-2</v>
      </c>
      <c r="N929" s="32">
        <v>0</v>
      </c>
      <c r="O929" s="32">
        <v>0</v>
      </c>
      <c r="P929" s="32">
        <v>0</v>
      </c>
      <c r="Q929" s="32">
        <v>4.9831306399999997E-2</v>
      </c>
      <c r="R929" s="32">
        <v>4.2440240000000004E-2</v>
      </c>
      <c r="S929" s="32">
        <v>0</v>
      </c>
      <c r="T929" s="32">
        <v>3.6923008799999997E-2</v>
      </c>
      <c r="U929" s="32">
        <v>1.6976095999999999E-3</v>
      </c>
      <c r="V929" s="32">
        <v>3.8196216000000002E-3</v>
      </c>
      <c r="W929" s="57"/>
      <c r="X929" s="57"/>
      <c r="Y929" s="57"/>
      <c r="Z929" s="57"/>
      <c r="AA929" s="113">
        <v>0</v>
      </c>
      <c r="AB929" s="113">
        <v>0</v>
      </c>
      <c r="AC929" s="57">
        <v>0</v>
      </c>
      <c r="AD929" s="113">
        <v>0</v>
      </c>
      <c r="AE929" s="113">
        <v>2015</v>
      </c>
      <c r="AF929" s="113">
        <v>40</v>
      </c>
      <c r="AG929" s="113" t="s">
        <v>1366</v>
      </c>
      <c r="AH929" s="113" t="s">
        <v>1541</v>
      </c>
      <c r="AI929" s="113">
        <v>0.03</v>
      </c>
      <c r="AJ929" s="113">
        <v>0</v>
      </c>
      <c r="AK929" s="57" t="s">
        <v>237</v>
      </c>
    </row>
    <row r="930" spans="1:37" s="29" customFormat="1" ht="47.25" x14ac:dyDescent="0.25">
      <c r="A930" s="113">
        <f t="shared" si="36"/>
        <v>528</v>
      </c>
      <c r="B930" s="58" t="s">
        <v>1213</v>
      </c>
      <c r="C930" s="32">
        <v>0</v>
      </c>
      <c r="D930" s="32">
        <v>0</v>
      </c>
      <c r="E930" s="32">
        <v>0</v>
      </c>
      <c r="F930" s="32">
        <v>0</v>
      </c>
      <c r="G930" s="32">
        <v>0</v>
      </c>
      <c r="H930" s="32">
        <v>0.1889389538</v>
      </c>
      <c r="I930" s="32">
        <v>0</v>
      </c>
      <c r="J930" s="32">
        <v>0</v>
      </c>
      <c r="K930" s="32">
        <v>0</v>
      </c>
      <c r="L930" s="32">
        <v>0.1889389538</v>
      </c>
      <c r="M930" s="32">
        <v>0.1889389538</v>
      </c>
      <c r="N930" s="32">
        <v>0</v>
      </c>
      <c r="O930" s="32">
        <v>0</v>
      </c>
      <c r="P930" s="32">
        <v>0</v>
      </c>
      <c r="Q930" s="32">
        <v>0.1889389538</v>
      </c>
      <c r="R930" s="32">
        <v>0.16086545000000002</v>
      </c>
      <c r="S930" s="32">
        <v>0</v>
      </c>
      <c r="T930" s="32">
        <v>0.13995294150000001</v>
      </c>
      <c r="U930" s="32">
        <v>6.4346180000000013E-3</v>
      </c>
      <c r="V930" s="32">
        <v>1.4477890500000009E-2</v>
      </c>
      <c r="W930" s="57"/>
      <c r="X930" s="57"/>
      <c r="Y930" s="57"/>
      <c r="Z930" s="57"/>
      <c r="AA930" s="113">
        <v>0</v>
      </c>
      <c r="AB930" s="113">
        <v>0</v>
      </c>
      <c r="AC930" s="57">
        <v>0</v>
      </c>
      <c r="AD930" s="113">
        <v>0</v>
      </c>
      <c r="AE930" s="113">
        <v>2015</v>
      </c>
      <c r="AF930" s="113">
        <v>40</v>
      </c>
      <c r="AG930" s="113" t="s">
        <v>1366</v>
      </c>
      <c r="AH930" s="113" t="s">
        <v>1541</v>
      </c>
      <c r="AI930" s="113">
        <v>0.20599999999999999</v>
      </c>
      <c r="AJ930" s="113">
        <v>0</v>
      </c>
      <c r="AK930" s="57" t="s">
        <v>237</v>
      </c>
    </row>
    <row r="931" spans="1:37" s="29" customFormat="1" ht="47.25" x14ac:dyDescent="0.25">
      <c r="A931" s="113">
        <f t="shared" si="36"/>
        <v>529</v>
      </c>
      <c r="B931" s="58" t="s">
        <v>1214</v>
      </c>
      <c r="C931" s="32">
        <v>0</v>
      </c>
      <c r="D931" s="32">
        <v>0</v>
      </c>
      <c r="E931" s="32">
        <v>0</v>
      </c>
      <c r="F931" s="32">
        <v>0</v>
      </c>
      <c r="G931" s="32">
        <v>0</v>
      </c>
      <c r="H931" s="32">
        <v>2.7762638799999996E-2</v>
      </c>
      <c r="I931" s="32">
        <v>0</v>
      </c>
      <c r="J931" s="32">
        <v>0</v>
      </c>
      <c r="K931" s="32">
        <v>0</v>
      </c>
      <c r="L931" s="32">
        <v>2.7762638799999996E-2</v>
      </c>
      <c r="M931" s="32">
        <v>2.7762638799999996E-2</v>
      </c>
      <c r="N931" s="32">
        <v>0</v>
      </c>
      <c r="O931" s="32">
        <v>0</v>
      </c>
      <c r="P931" s="32">
        <v>0</v>
      </c>
      <c r="Q931" s="32">
        <v>2.7762638799999996E-2</v>
      </c>
      <c r="R931" s="32">
        <v>2.3527659999999999E-2</v>
      </c>
      <c r="S931" s="32">
        <v>0</v>
      </c>
      <c r="T931" s="32">
        <v>2.0469064199999998E-2</v>
      </c>
      <c r="U931" s="32">
        <v>9.4110640000000158E-5</v>
      </c>
      <c r="V931" s="32">
        <v>2.9644851600000009E-3</v>
      </c>
      <c r="W931" s="57"/>
      <c r="X931" s="57"/>
      <c r="Y931" s="57"/>
      <c r="Z931" s="57"/>
      <c r="AA931" s="113">
        <v>0</v>
      </c>
      <c r="AB931" s="113">
        <v>0</v>
      </c>
      <c r="AC931" s="57">
        <v>0</v>
      </c>
      <c r="AD931" s="113">
        <v>0</v>
      </c>
      <c r="AE931" s="113">
        <v>2015</v>
      </c>
      <c r="AF931" s="113">
        <v>15</v>
      </c>
      <c r="AG931" s="113" t="s">
        <v>1539</v>
      </c>
      <c r="AH931" s="113" t="s">
        <v>1540</v>
      </c>
      <c r="AI931" s="113">
        <v>5.1499999999999997E-2</v>
      </c>
      <c r="AJ931" s="113">
        <v>0</v>
      </c>
      <c r="AK931" s="57" t="s">
        <v>237</v>
      </c>
    </row>
    <row r="932" spans="1:37" s="29" customFormat="1" ht="63" x14ac:dyDescent="0.25">
      <c r="A932" s="113">
        <f t="shared" si="36"/>
        <v>530</v>
      </c>
      <c r="B932" s="58" t="s">
        <v>1215</v>
      </c>
      <c r="C932" s="32">
        <v>0.4561097194096228</v>
      </c>
      <c r="D932" s="32">
        <v>2.0815199999999999E-2</v>
      </c>
      <c r="E932" s="32">
        <v>0.36803019999999997</v>
      </c>
      <c r="F932" s="32">
        <v>1.2378199999999999E-2</v>
      </c>
      <c r="G932" s="32">
        <v>5.4886119409622847E-2</v>
      </c>
      <c r="H932" s="32">
        <v>0.17560999999999999</v>
      </c>
      <c r="I932" s="32">
        <v>0</v>
      </c>
      <c r="J932" s="32">
        <v>0</v>
      </c>
      <c r="K932" s="32">
        <v>0</v>
      </c>
      <c r="L932" s="32">
        <v>0.17560999999999999</v>
      </c>
      <c r="M932" s="32">
        <v>-0.28049971940962282</v>
      </c>
      <c r="N932" s="32">
        <v>-2.0815199999999999E-2</v>
      </c>
      <c r="O932" s="32">
        <v>-0.36803019999999997</v>
      </c>
      <c r="P932" s="32">
        <v>-1.2378199999999999E-2</v>
      </c>
      <c r="Q932" s="32">
        <v>0.12072388059037714</v>
      </c>
      <c r="R932" s="32">
        <v>0.37916419000000001</v>
      </c>
      <c r="S932" s="32">
        <v>0</v>
      </c>
      <c r="T932" s="32">
        <v>0.32987284529999999</v>
      </c>
      <c r="U932" s="32">
        <v>1.5166567600000002E-2</v>
      </c>
      <c r="V932" s="32">
        <v>3.4124777100000017E-2</v>
      </c>
      <c r="W932" s="57"/>
      <c r="X932" s="57"/>
      <c r="Y932" s="57"/>
      <c r="Z932" s="57"/>
      <c r="AA932" s="113">
        <v>0</v>
      </c>
      <c r="AB932" s="113">
        <v>0</v>
      </c>
      <c r="AC932" s="57">
        <v>0</v>
      </c>
      <c r="AD932" s="113">
        <v>0</v>
      </c>
      <c r="AE932" s="113">
        <v>2015</v>
      </c>
      <c r="AF932" s="113">
        <v>40</v>
      </c>
      <c r="AG932" s="113" t="s">
        <v>1366</v>
      </c>
      <c r="AH932" s="113" t="s">
        <v>1379</v>
      </c>
      <c r="AI932" s="113">
        <v>0.2</v>
      </c>
      <c r="AJ932" s="113">
        <v>0</v>
      </c>
      <c r="AK932" s="57" t="s">
        <v>237</v>
      </c>
    </row>
    <row r="933" spans="1:37" s="29" customFormat="1" ht="94.5" x14ac:dyDescent="0.25">
      <c r="A933" s="113">
        <f t="shared" si="36"/>
        <v>531</v>
      </c>
      <c r="B933" s="58" t="s">
        <v>1216</v>
      </c>
      <c r="C933" s="32">
        <v>0.45714372364595957</v>
      </c>
      <c r="D933" s="32">
        <v>1.8289999999999997E-2</v>
      </c>
      <c r="E933" s="32">
        <v>0.37103919999999996</v>
      </c>
      <c r="F933" s="32">
        <v>1.2472599999999999E-2</v>
      </c>
      <c r="G933" s="32">
        <v>5.5341923645959634E-2</v>
      </c>
      <c r="H933" s="32">
        <v>0.27553197999999995</v>
      </c>
      <c r="I933" s="32">
        <v>0</v>
      </c>
      <c r="J933" s="32">
        <v>6.8884185000000001E-2</v>
      </c>
      <c r="K933" s="32">
        <v>0.192875718</v>
      </c>
      <c r="L933" s="32">
        <v>1.3776837000000014E-2</v>
      </c>
      <c r="M933" s="32">
        <v>-0.18161174364595961</v>
      </c>
      <c r="N933" s="32">
        <v>-1.8289999999999997E-2</v>
      </c>
      <c r="O933" s="32">
        <v>-0.30215501499999997</v>
      </c>
      <c r="P933" s="32">
        <v>0.180403118</v>
      </c>
      <c r="Q933" s="32">
        <v>-4.156508664595962E-2</v>
      </c>
      <c r="R933" s="32">
        <v>0.24968538000000001</v>
      </c>
      <c r="S933" s="32">
        <v>0</v>
      </c>
      <c r="T933" s="32">
        <v>0.21116021472000004</v>
      </c>
      <c r="U933" s="32">
        <v>9.9874152000000004E-3</v>
      </c>
      <c r="V933" s="32">
        <v>2.853775007999999E-2</v>
      </c>
      <c r="W933" s="57"/>
      <c r="X933" s="57"/>
      <c r="Y933" s="57"/>
      <c r="Z933" s="57"/>
      <c r="AA933" s="113">
        <v>0</v>
      </c>
      <c r="AB933" s="113">
        <v>0</v>
      </c>
      <c r="AC933" s="57">
        <v>0</v>
      </c>
      <c r="AD933" s="113">
        <v>0</v>
      </c>
      <c r="AE933" s="113">
        <v>2015</v>
      </c>
      <c r="AF933" s="113">
        <v>40</v>
      </c>
      <c r="AG933" s="113" t="s">
        <v>1366</v>
      </c>
      <c r="AH933" s="113" t="s">
        <v>1541</v>
      </c>
      <c r="AI933" s="113">
        <v>0.25</v>
      </c>
      <c r="AJ933" s="113">
        <v>0</v>
      </c>
      <c r="AK933" s="57" t="s">
        <v>237</v>
      </c>
    </row>
    <row r="934" spans="1:37" s="29" customFormat="1" ht="47.25" x14ac:dyDescent="0.25">
      <c r="A934" s="113">
        <f t="shared" si="36"/>
        <v>532</v>
      </c>
      <c r="B934" s="58" t="s">
        <v>459</v>
      </c>
      <c r="C934" s="32">
        <v>3.6282243200000001E-2</v>
      </c>
      <c r="D934" s="32">
        <v>0</v>
      </c>
      <c r="E934" s="32">
        <v>2.6123215104000001E-2</v>
      </c>
      <c r="F934" s="32">
        <v>0</v>
      </c>
      <c r="G934" s="32">
        <v>1.0159028096E-2</v>
      </c>
      <c r="H934" s="32">
        <v>3.6282300000000003E-2</v>
      </c>
      <c r="I934" s="32">
        <v>0</v>
      </c>
      <c r="J934" s="32">
        <v>2.6123215104000001E-2</v>
      </c>
      <c r="K934" s="32">
        <v>0</v>
      </c>
      <c r="L934" s="32">
        <v>1.0159028096E-2</v>
      </c>
      <c r="M934" s="32">
        <v>5.68000000020219E-8</v>
      </c>
      <c r="N934" s="32">
        <v>0</v>
      </c>
      <c r="O934" s="32">
        <v>0</v>
      </c>
      <c r="P934" s="32">
        <v>0</v>
      </c>
      <c r="Q934" s="32">
        <v>0</v>
      </c>
      <c r="R934" s="32">
        <v>0</v>
      </c>
      <c r="S934" s="32">
        <v>0</v>
      </c>
      <c r="T934" s="32">
        <v>0</v>
      </c>
      <c r="U934" s="32">
        <v>0</v>
      </c>
      <c r="V934" s="32">
        <v>0</v>
      </c>
      <c r="W934" s="57"/>
      <c r="X934" s="57"/>
      <c r="Y934" s="57"/>
      <c r="Z934" s="57"/>
      <c r="AA934" s="113">
        <v>0</v>
      </c>
      <c r="AB934" s="113">
        <v>0</v>
      </c>
      <c r="AC934" s="57">
        <v>0</v>
      </c>
      <c r="AD934" s="113">
        <v>0</v>
      </c>
      <c r="AE934" s="113">
        <v>0</v>
      </c>
      <c r="AF934" s="113">
        <v>0</v>
      </c>
      <c r="AG934" s="113">
        <v>0</v>
      </c>
      <c r="AH934" s="113">
        <v>0</v>
      </c>
      <c r="AI934" s="113">
        <v>0</v>
      </c>
      <c r="AJ934" s="113">
        <v>0</v>
      </c>
      <c r="AK934" s="57" t="s">
        <v>239</v>
      </c>
    </row>
    <row r="935" spans="1:37" s="29" customFormat="1" ht="47.25" x14ac:dyDescent="0.25">
      <c r="A935" s="113">
        <f t="shared" si="36"/>
        <v>533</v>
      </c>
      <c r="B935" s="58" t="s">
        <v>1217</v>
      </c>
      <c r="C935" s="32">
        <v>0</v>
      </c>
      <c r="D935" s="32">
        <v>0</v>
      </c>
      <c r="E935" s="32">
        <v>0</v>
      </c>
      <c r="F935" s="32">
        <v>0</v>
      </c>
      <c r="G935" s="32">
        <v>0</v>
      </c>
      <c r="H935" s="32">
        <v>0.38106462999999996</v>
      </c>
      <c r="I935" s="32">
        <v>0</v>
      </c>
      <c r="J935" s="32">
        <v>0.33152622809999999</v>
      </c>
      <c r="K935" s="32">
        <v>1.5242585199999999E-2</v>
      </c>
      <c r="L935" s="32">
        <v>3.4295816699999974E-2</v>
      </c>
      <c r="M935" s="32">
        <v>0.38106462999999996</v>
      </c>
      <c r="N935" s="32">
        <v>0</v>
      </c>
      <c r="O935" s="32">
        <v>0.33152622809999999</v>
      </c>
      <c r="P935" s="32">
        <v>1.5242585199999999E-2</v>
      </c>
      <c r="Q935" s="32">
        <v>3.4295816699999974E-2</v>
      </c>
      <c r="R935" s="32">
        <v>0.32394930999999999</v>
      </c>
      <c r="S935" s="32">
        <v>0</v>
      </c>
      <c r="T935" s="32">
        <v>0.2818358997</v>
      </c>
      <c r="U935" s="32">
        <v>1.2957972400000003E-3</v>
      </c>
      <c r="V935" s="32">
        <v>4.0817613059999987E-2</v>
      </c>
      <c r="W935" s="57"/>
      <c r="X935" s="57"/>
      <c r="Y935" s="57"/>
      <c r="Z935" s="57"/>
      <c r="AA935" s="113">
        <v>2015</v>
      </c>
      <c r="AB935" s="113">
        <v>25</v>
      </c>
      <c r="AC935" s="57">
        <v>0</v>
      </c>
      <c r="AD935" s="113">
        <v>0</v>
      </c>
      <c r="AE935" s="113">
        <v>0</v>
      </c>
      <c r="AF935" s="113">
        <v>0</v>
      </c>
      <c r="AG935" s="113">
        <v>0</v>
      </c>
      <c r="AH935" s="113">
        <v>0</v>
      </c>
      <c r="AI935" s="113">
        <v>0</v>
      </c>
      <c r="AJ935" s="113">
        <v>0</v>
      </c>
      <c r="AK935" s="57" t="s">
        <v>237</v>
      </c>
    </row>
    <row r="936" spans="1:37" s="29" customFormat="1" ht="31.5" x14ac:dyDescent="0.25">
      <c r="A936" s="113">
        <f t="shared" si="36"/>
        <v>534</v>
      </c>
      <c r="B936" s="58" t="s">
        <v>460</v>
      </c>
      <c r="C936" s="32">
        <v>0.34303064</v>
      </c>
      <c r="D936" s="32">
        <v>0</v>
      </c>
      <c r="E936" s="32">
        <v>6.8606128000000002E-2</v>
      </c>
      <c r="F936" s="32">
        <v>0.20581838399999999</v>
      </c>
      <c r="G936" s="32">
        <v>6.8606128000000016E-2</v>
      </c>
      <c r="H936" s="32">
        <v>0</v>
      </c>
      <c r="I936" s="32">
        <v>0</v>
      </c>
      <c r="J936" s="32">
        <v>0</v>
      </c>
      <c r="K936" s="32">
        <v>0</v>
      </c>
      <c r="L936" s="32">
        <v>0</v>
      </c>
      <c r="M936" s="32">
        <v>-0.34303064</v>
      </c>
      <c r="N936" s="32">
        <v>0</v>
      </c>
      <c r="O936" s="32">
        <v>-6.8606128000000002E-2</v>
      </c>
      <c r="P936" s="32">
        <v>-0.20581838399999999</v>
      </c>
      <c r="Q936" s="32">
        <v>-6.8606128000000016E-2</v>
      </c>
      <c r="R936" s="32">
        <v>0</v>
      </c>
      <c r="S936" s="32">
        <v>0</v>
      </c>
      <c r="T936" s="32">
        <v>0</v>
      </c>
      <c r="U936" s="32">
        <v>0</v>
      </c>
      <c r="V936" s="32">
        <v>0</v>
      </c>
      <c r="W936" s="57"/>
      <c r="X936" s="57"/>
      <c r="Y936" s="57"/>
      <c r="Z936" s="57"/>
      <c r="AA936" s="113">
        <v>2014</v>
      </c>
      <c r="AB936" s="113">
        <v>20</v>
      </c>
      <c r="AC936" s="57" t="s">
        <v>1542</v>
      </c>
      <c r="AD936" s="113">
        <v>0.16</v>
      </c>
      <c r="AE936" s="113">
        <v>0</v>
      </c>
      <c r="AF936" s="113">
        <v>0</v>
      </c>
      <c r="AG936" s="113">
        <v>0</v>
      </c>
      <c r="AH936" s="113">
        <v>0</v>
      </c>
      <c r="AI936" s="113">
        <v>0</v>
      </c>
      <c r="AJ936" s="113">
        <v>0</v>
      </c>
      <c r="AK936" s="57" t="s">
        <v>239</v>
      </c>
    </row>
    <row r="937" spans="1:37" s="29" customFormat="1" ht="47.25" x14ac:dyDescent="0.25">
      <c r="A937" s="113">
        <f t="shared" si="36"/>
        <v>535</v>
      </c>
      <c r="B937" s="58" t="s">
        <v>461</v>
      </c>
      <c r="C937" s="32">
        <v>0.34303064</v>
      </c>
      <c r="D937" s="32">
        <v>0</v>
      </c>
      <c r="E937" s="32">
        <v>6.8606128000000002E-2</v>
      </c>
      <c r="F937" s="32">
        <v>0.20581838399999999</v>
      </c>
      <c r="G937" s="32">
        <v>6.8606128000000016E-2</v>
      </c>
      <c r="H937" s="32">
        <v>0</v>
      </c>
      <c r="I937" s="32">
        <v>0</v>
      </c>
      <c r="J937" s="32">
        <v>0</v>
      </c>
      <c r="K937" s="32">
        <v>0</v>
      </c>
      <c r="L937" s="32">
        <v>0</v>
      </c>
      <c r="M937" s="32">
        <v>-0.34303064</v>
      </c>
      <c r="N937" s="32">
        <v>0</v>
      </c>
      <c r="O937" s="32">
        <v>-6.8606128000000002E-2</v>
      </c>
      <c r="P937" s="32">
        <v>-0.20581838399999999</v>
      </c>
      <c r="Q937" s="32">
        <v>-6.8606128000000016E-2</v>
      </c>
      <c r="R937" s="32">
        <v>0</v>
      </c>
      <c r="S937" s="32">
        <v>0</v>
      </c>
      <c r="T937" s="32">
        <v>0</v>
      </c>
      <c r="U937" s="32">
        <v>0</v>
      </c>
      <c r="V937" s="32">
        <v>0</v>
      </c>
      <c r="W937" s="57"/>
      <c r="X937" s="57"/>
      <c r="Y937" s="57"/>
      <c r="Z937" s="57"/>
      <c r="AA937" s="113">
        <v>0</v>
      </c>
      <c r="AB937" s="113">
        <v>0</v>
      </c>
      <c r="AC937" s="57">
        <v>0</v>
      </c>
      <c r="AD937" s="113">
        <v>0</v>
      </c>
      <c r="AE937" s="113">
        <v>0</v>
      </c>
      <c r="AF937" s="113">
        <v>0</v>
      </c>
      <c r="AG937" s="113">
        <v>0</v>
      </c>
      <c r="AH937" s="113">
        <v>0</v>
      </c>
      <c r="AI937" s="113">
        <v>0</v>
      </c>
      <c r="AJ937" s="113">
        <v>0</v>
      </c>
      <c r="AK937" s="57" t="s">
        <v>239</v>
      </c>
    </row>
    <row r="938" spans="1:37" s="29" customFormat="1" ht="47.25" x14ac:dyDescent="0.25">
      <c r="A938" s="113">
        <f t="shared" si="36"/>
        <v>536</v>
      </c>
      <c r="B938" s="58" t="s">
        <v>462</v>
      </c>
      <c r="C938" s="32">
        <v>0.44120525999999999</v>
      </c>
      <c r="D938" s="32">
        <v>0</v>
      </c>
      <c r="E938" s="32">
        <v>8.8241052E-2</v>
      </c>
      <c r="F938" s="32">
        <v>0.26472315599999996</v>
      </c>
      <c r="G938" s="32">
        <v>8.8241052000000042E-2</v>
      </c>
      <c r="H938" s="32">
        <v>0.44120525999999999</v>
      </c>
      <c r="I938" s="32">
        <v>0</v>
      </c>
      <c r="J938" s="32">
        <v>8.8241052E-2</v>
      </c>
      <c r="K938" s="32">
        <v>0.26472315599999996</v>
      </c>
      <c r="L938" s="32">
        <v>8.8241052000000042E-2</v>
      </c>
      <c r="M938" s="32">
        <v>0</v>
      </c>
      <c r="N938" s="32">
        <v>0</v>
      </c>
      <c r="O938" s="32">
        <v>0</v>
      </c>
      <c r="P938" s="32">
        <v>0</v>
      </c>
      <c r="Q938" s="32">
        <v>0</v>
      </c>
      <c r="R938" s="32">
        <v>0</v>
      </c>
      <c r="S938" s="32">
        <v>0</v>
      </c>
      <c r="T938" s="32">
        <v>0</v>
      </c>
      <c r="U938" s="32">
        <v>0</v>
      </c>
      <c r="V938" s="32">
        <v>0</v>
      </c>
      <c r="W938" s="57"/>
      <c r="X938" s="57"/>
      <c r="Y938" s="57"/>
      <c r="Z938" s="57"/>
      <c r="AA938" s="113">
        <v>0</v>
      </c>
      <c r="AB938" s="113">
        <v>0</v>
      </c>
      <c r="AC938" s="57">
        <v>0</v>
      </c>
      <c r="AD938" s="113">
        <v>0</v>
      </c>
      <c r="AE938" s="113">
        <v>0</v>
      </c>
      <c r="AF938" s="113">
        <v>0</v>
      </c>
      <c r="AG938" s="113">
        <v>0</v>
      </c>
      <c r="AH938" s="113">
        <v>0</v>
      </c>
      <c r="AI938" s="113">
        <v>0</v>
      </c>
      <c r="AJ938" s="113">
        <v>0</v>
      </c>
      <c r="AK938" s="57" t="s">
        <v>239</v>
      </c>
    </row>
    <row r="939" spans="1:37" s="29" customFormat="1" ht="47.25" x14ac:dyDescent="0.25">
      <c r="A939" s="113">
        <f t="shared" si="36"/>
        <v>537</v>
      </c>
      <c r="B939" s="58" t="s">
        <v>1218</v>
      </c>
      <c r="C939" s="32">
        <v>0</v>
      </c>
      <c r="D939" s="32">
        <v>0</v>
      </c>
      <c r="E939" s="32">
        <v>0</v>
      </c>
      <c r="F939" s="32">
        <v>0</v>
      </c>
      <c r="G939" s="32">
        <v>0</v>
      </c>
      <c r="H939" s="32">
        <v>6.0424000000000003E-4</v>
      </c>
      <c r="I939" s="32">
        <v>0</v>
      </c>
      <c r="J939" s="32">
        <v>0</v>
      </c>
      <c r="K939" s="32">
        <v>0</v>
      </c>
      <c r="L939" s="32">
        <v>6.0424000000000003E-4</v>
      </c>
      <c r="M939" s="32">
        <v>6.0424000000000003E-4</v>
      </c>
      <c r="N939" s="32">
        <v>0</v>
      </c>
      <c r="O939" s="32">
        <v>0</v>
      </c>
      <c r="P939" s="32">
        <v>0</v>
      </c>
      <c r="Q939" s="32">
        <v>6.0424000000000003E-4</v>
      </c>
      <c r="R939" s="32">
        <v>2.094323E-2</v>
      </c>
      <c r="S939" s="32">
        <v>2.0338990000000001E-2</v>
      </c>
      <c r="T939" s="32">
        <v>0</v>
      </c>
      <c r="U939" s="32">
        <v>0</v>
      </c>
      <c r="V939" s="32">
        <v>6.0424000000000003E-4</v>
      </c>
      <c r="W939" s="57"/>
      <c r="X939" s="57"/>
      <c r="Y939" s="57"/>
      <c r="Z939" s="57"/>
      <c r="AA939" s="113">
        <v>0</v>
      </c>
      <c r="AB939" s="113">
        <v>0</v>
      </c>
      <c r="AC939" s="57">
        <v>0</v>
      </c>
      <c r="AD939" s="113">
        <v>0</v>
      </c>
      <c r="AE939" s="113">
        <v>0</v>
      </c>
      <c r="AF939" s="113">
        <v>0</v>
      </c>
      <c r="AG939" s="113">
        <v>0</v>
      </c>
      <c r="AH939" s="113">
        <v>0</v>
      </c>
      <c r="AI939" s="113">
        <v>0</v>
      </c>
      <c r="AJ939" s="113">
        <v>0</v>
      </c>
      <c r="AK939" s="57" t="s">
        <v>239</v>
      </c>
    </row>
    <row r="940" spans="1:37" s="29" customFormat="1" ht="47.25" x14ac:dyDescent="0.25">
      <c r="A940" s="113">
        <f t="shared" si="36"/>
        <v>538</v>
      </c>
      <c r="B940" s="58" t="s">
        <v>325</v>
      </c>
      <c r="C940" s="32">
        <v>4.8527472899999999</v>
      </c>
      <c r="D940" s="32">
        <v>0</v>
      </c>
      <c r="E940" s="32">
        <v>1.6499340786000001</v>
      </c>
      <c r="F940" s="32">
        <v>2.9116483739999999</v>
      </c>
      <c r="G940" s="32">
        <v>0.29116483739999977</v>
      </c>
      <c r="H940" s="32">
        <v>4.8527472945000003</v>
      </c>
      <c r="I940" s="32">
        <v>0</v>
      </c>
      <c r="J940" s="32">
        <v>0.72791209417500002</v>
      </c>
      <c r="K940" s="32">
        <v>3.8821978356000004</v>
      </c>
      <c r="L940" s="32">
        <v>0.24263736472500003</v>
      </c>
      <c r="M940" s="32">
        <v>4.5000003723316695E-9</v>
      </c>
      <c r="N940" s="32">
        <v>0</v>
      </c>
      <c r="O940" s="32">
        <v>-0.92202198442500005</v>
      </c>
      <c r="P940" s="32">
        <v>0.97054946160000055</v>
      </c>
      <c r="Q940" s="32">
        <v>-4.8527472674999739E-2</v>
      </c>
      <c r="R940" s="32">
        <v>0</v>
      </c>
      <c r="S940" s="32">
        <v>0</v>
      </c>
      <c r="T940" s="32">
        <v>0</v>
      </c>
      <c r="U940" s="32">
        <v>0</v>
      </c>
      <c r="V940" s="32">
        <v>0</v>
      </c>
      <c r="W940" s="57"/>
      <c r="X940" s="57"/>
      <c r="Y940" s="57"/>
      <c r="Z940" s="57"/>
      <c r="AA940" s="113">
        <v>0</v>
      </c>
      <c r="AB940" s="113">
        <v>0</v>
      </c>
      <c r="AC940" s="57">
        <v>0</v>
      </c>
      <c r="AD940" s="113">
        <v>0</v>
      </c>
      <c r="AE940" s="113">
        <v>2014</v>
      </c>
      <c r="AF940" s="113">
        <v>33</v>
      </c>
      <c r="AG940" s="113">
        <v>0</v>
      </c>
      <c r="AH940" s="113">
        <v>0</v>
      </c>
      <c r="AI940" s="113">
        <v>1.95</v>
      </c>
      <c r="AJ940" s="113">
        <v>0</v>
      </c>
      <c r="AK940" s="57" t="s">
        <v>238</v>
      </c>
    </row>
    <row r="941" spans="1:37" s="29" customFormat="1" ht="31.5" x14ac:dyDescent="0.25">
      <c r="A941" s="113">
        <f t="shared" si="36"/>
        <v>539</v>
      </c>
      <c r="B941" s="58" t="s">
        <v>326</v>
      </c>
      <c r="C941" s="32">
        <v>0</v>
      </c>
      <c r="D941" s="32">
        <v>0</v>
      </c>
      <c r="E941" s="32">
        <v>0</v>
      </c>
      <c r="F941" s="32">
        <v>0</v>
      </c>
      <c r="G941" s="32">
        <v>0</v>
      </c>
      <c r="H941" s="32">
        <v>0</v>
      </c>
      <c r="I941" s="32">
        <v>0</v>
      </c>
      <c r="J941" s="32">
        <v>0</v>
      </c>
      <c r="K941" s="32">
        <v>0</v>
      </c>
      <c r="L941" s="32">
        <v>0</v>
      </c>
      <c r="M941" s="32">
        <v>0</v>
      </c>
      <c r="N941" s="32">
        <v>0</v>
      </c>
      <c r="O941" s="32">
        <v>0</v>
      </c>
      <c r="P941" s="32">
        <v>0</v>
      </c>
      <c r="Q941" s="32">
        <v>0</v>
      </c>
      <c r="R941" s="32">
        <v>12.50179294</v>
      </c>
      <c r="S941" s="32">
        <v>0</v>
      </c>
      <c r="T941" s="32">
        <v>1.5167478000000001</v>
      </c>
      <c r="U941" s="32">
        <v>8.0394915299999994</v>
      </c>
      <c r="V941" s="32">
        <v>2.9455536100000002</v>
      </c>
      <c r="W941" s="57"/>
      <c r="X941" s="57"/>
      <c r="Y941" s="57"/>
      <c r="Z941" s="57"/>
      <c r="AA941" s="113">
        <v>2015</v>
      </c>
      <c r="AB941" s="113">
        <v>25</v>
      </c>
      <c r="AC941" s="57" t="s">
        <v>1543</v>
      </c>
      <c r="AD941" s="113" t="s">
        <v>1544</v>
      </c>
      <c r="AE941" s="113">
        <v>0</v>
      </c>
      <c r="AF941" s="113">
        <v>0</v>
      </c>
      <c r="AG941" s="113">
        <v>0</v>
      </c>
      <c r="AH941" s="113">
        <v>0</v>
      </c>
      <c r="AI941" s="113">
        <v>0</v>
      </c>
      <c r="AJ941" s="113">
        <v>0</v>
      </c>
      <c r="AK941" s="57" t="s">
        <v>238</v>
      </c>
    </row>
    <row r="942" spans="1:37" s="29" customFormat="1" ht="31.5" x14ac:dyDescent="0.25">
      <c r="A942" s="113">
        <f t="shared" si="36"/>
        <v>540</v>
      </c>
      <c r="B942" s="58" t="s">
        <v>327</v>
      </c>
      <c r="C942" s="32">
        <v>0</v>
      </c>
      <c r="D942" s="32">
        <v>0</v>
      </c>
      <c r="E942" s="32">
        <v>0</v>
      </c>
      <c r="F942" s="32">
        <v>0</v>
      </c>
      <c r="G942" s="32">
        <v>0</v>
      </c>
      <c r="H942" s="32">
        <v>0</v>
      </c>
      <c r="I942" s="32">
        <v>0</v>
      </c>
      <c r="J942" s="32">
        <v>0</v>
      </c>
      <c r="K942" s="32">
        <v>0</v>
      </c>
      <c r="L942" s="32">
        <v>0</v>
      </c>
      <c r="M942" s="32">
        <v>0</v>
      </c>
      <c r="N942" s="32">
        <v>0</v>
      </c>
      <c r="O942" s="32">
        <v>0</v>
      </c>
      <c r="P942" s="32">
        <v>0</v>
      </c>
      <c r="Q942" s="32">
        <v>0</v>
      </c>
      <c r="R942" s="32">
        <v>13.69607162</v>
      </c>
      <c r="S942" s="32">
        <v>0</v>
      </c>
      <c r="T942" s="32">
        <v>2.3351543000000001</v>
      </c>
      <c r="U942" s="32">
        <v>11.36091732</v>
      </c>
      <c r="V942" s="32">
        <v>0</v>
      </c>
      <c r="W942" s="57"/>
      <c r="X942" s="57"/>
      <c r="Y942" s="57"/>
      <c r="Z942" s="57"/>
      <c r="AA942" s="113">
        <v>2015</v>
      </c>
      <c r="AB942" s="113">
        <v>25</v>
      </c>
      <c r="AC942" s="57" t="s">
        <v>1543</v>
      </c>
      <c r="AD942" s="113" t="s">
        <v>1545</v>
      </c>
      <c r="AE942" s="113">
        <v>0</v>
      </c>
      <c r="AF942" s="113">
        <v>0</v>
      </c>
      <c r="AG942" s="113">
        <v>0</v>
      </c>
      <c r="AH942" s="113">
        <v>0</v>
      </c>
      <c r="AI942" s="113">
        <v>0</v>
      </c>
      <c r="AJ942" s="113">
        <v>0</v>
      </c>
      <c r="AK942" s="57" t="s">
        <v>238</v>
      </c>
    </row>
    <row r="943" spans="1:37" s="29" customFormat="1" ht="78.75" x14ac:dyDescent="0.25">
      <c r="A943" s="113">
        <f t="shared" si="36"/>
        <v>541</v>
      </c>
      <c r="B943" s="58" t="s">
        <v>1219</v>
      </c>
      <c r="C943" s="32">
        <v>0.17422776000000001</v>
      </c>
      <c r="D943" s="32">
        <v>0</v>
      </c>
      <c r="E943" s="32">
        <v>0.1254439872</v>
      </c>
      <c r="F943" s="32">
        <v>0</v>
      </c>
      <c r="G943" s="32">
        <v>4.8783772800000014E-2</v>
      </c>
      <c r="H943" s="32">
        <v>1.3635113080000001</v>
      </c>
      <c r="I943" s="32">
        <v>0</v>
      </c>
      <c r="J943" s="32">
        <v>0</v>
      </c>
      <c r="K943" s="32">
        <v>0</v>
      </c>
      <c r="L943" s="32">
        <v>1.3635113080000001</v>
      </c>
      <c r="M943" s="32">
        <v>1.1892835480000001</v>
      </c>
      <c r="N943" s="32">
        <v>0</v>
      </c>
      <c r="O943" s="32">
        <v>-0.1254439872</v>
      </c>
      <c r="P943" s="32">
        <v>0</v>
      </c>
      <c r="Q943" s="32">
        <v>1.3147275352000001</v>
      </c>
      <c r="R943" s="32">
        <v>1.7142012900000001</v>
      </c>
      <c r="S943" s="32">
        <v>0</v>
      </c>
      <c r="T943" s="32">
        <v>1.4913551223000001</v>
      </c>
      <c r="U943" s="32">
        <v>6.8568051599999999E-2</v>
      </c>
      <c r="V943" s="32">
        <v>0.15427811609999997</v>
      </c>
      <c r="W943" s="57"/>
      <c r="X943" s="57"/>
      <c r="Y943" s="57"/>
      <c r="Z943" s="57"/>
      <c r="AA943" s="113">
        <v>0</v>
      </c>
      <c r="AB943" s="113">
        <v>0</v>
      </c>
      <c r="AC943" s="57">
        <v>0</v>
      </c>
      <c r="AD943" s="113">
        <v>0</v>
      </c>
      <c r="AE943" s="113">
        <v>0</v>
      </c>
      <c r="AF943" s="113">
        <v>0</v>
      </c>
      <c r="AG943" s="113" t="s">
        <v>1546</v>
      </c>
      <c r="AH943" s="113" t="s">
        <v>1357</v>
      </c>
      <c r="AI943" s="113" t="s">
        <v>1547</v>
      </c>
      <c r="AJ943" s="113">
        <v>0</v>
      </c>
      <c r="AK943" s="57" t="s">
        <v>237</v>
      </c>
    </row>
    <row r="944" spans="1:37" s="29" customFormat="1" ht="47.25" x14ac:dyDescent="0.25">
      <c r="A944" s="113">
        <f t="shared" si="36"/>
        <v>542</v>
      </c>
      <c r="B944" s="58" t="s">
        <v>1220</v>
      </c>
      <c r="C944" s="32">
        <v>0</v>
      </c>
      <c r="D944" s="32">
        <v>0</v>
      </c>
      <c r="E944" s="32">
        <v>0</v>
      </c>
      <c r="F944" s="32">
        <v>0</v>
      </c>
      <c r="G944" s="32">
        <v>0</v>
      </c>
      <c r="H944" s="32">
        <v>2.0128438000000002</v>
      </c>
      <c r="I944" s="32">
        <v>0</v>
      </c>
      <c r="J944" s="32">
        <v>1.8245168000000003</v>
      </c>
      <c r="K944" s="32">
        <v>0</v>
      </c>
      <c r="L944" s="32">
        <v>0.18832699999999999</v>
      </c>
      <c r="M944" s="32">
        <v>2.0128438000000002</v>
      </c>
      <c r="N944" s="32">
        <v>0</v>
      </c>
      <c r="O944" s="32">
        <v>1.8245168000000003</v>
      </c>
      <c r="P944" s="32">
        <v>0</v>
      </c>
      <c r="Q944" s="32">
        <v>0.18832699999999999</v>
      </c>
      <c r="R944" s="32">
        <v>0.18832661000000001</v>
      </c>
      <c r="S944" s="32">
        <v>0</v>
      </c>
      <c r="T944" s="32">
        <v>0</v>
      </c>
      <c r="U944" s="32">
        <v>0</v>
      </c>
      <c r="V944" s="32">
        <v>0.18832661000000001</v>
      </c>
      <c r="W944" s="57"/>
      <c r="X944" s="57"/>
      <c r="Y944" s="57"/>
      <c r="Z944" s="57"/>
      <c r="AA944" s="113">
        <v>2015</v>
      </c>
      <c r="AB944" s="113">
        <v>25</v>
      </c>
      <c r="AC944" s="57" t="s">
        <v>1480</v>
      </c>
      <c r="AD944" s="113">
        <v>0.25</v>
      </c>
      <c r="AE944" s="113">
        <v>2015</v>
      </c>
      <c r="AF944" s="113">
        <v>33</v>
      </c>
      <c r="AG944" s="113" t="s">
        <v>1344</v>
      </c>
      <c r="AH944" s="113" t="s">
        <v>1548</v>
      </c>
      <c r="AI944" s="113" t="s">
        <v>1549</v>
      </c>
      <c r="AJ944" s="113">
        <v>0</v>
      </c>
      <c r="AK944" s="57" t="s">
        <v>240</v>
      </c>
    </row>
    <row r="945" spans="1:37" s="29" customFormat="1" ht="78.75" x14ac:dyDescent="0.25">
      <c r="A945" s="113">
        <f t="shared" si="36"/>
        <v>543</v>
      </c>
      <c r="B945" s="58" t="s">
        <v>1221</v>
      </c>
      <c r="C945" s="32">
        <v>0</v>
      </c>
      <c r="D945" s="32">
        <v>0</v>
      </c>
      <c r="E945" s="32">
        <v>0</v>
      </c>
      <c r="F945" s="32">
        <v>0</v>
      </c>
      <c r="G945" s="32">
        <v>0</v>
      </c>
      <c r="H945" s="32">
        <v>0.40789697999999996</v>
      </c>
      <c r="I945" s="32">
        <v>0</v>
      </c>
      <c r="J945" s="32">
        <v>0</v>
      </c>
      <c r="K945" s="32">
        <v>0</v>
      </c>
      <c r="L945" s="32">
        <v>0.40789697999999996</v>
      </c>
      <c r="M945" s="32">
        <v>0.40789697999999996</v>
      </c>
      <c r="N945" s="32">
        <v>0</v>
      </c>
      <c r="O945" s="32">
        <v>0</v>
      </c>
      <c r="P945" s="32">
        <v>0</v>
      </c>
      <c r="Q945" s="32">
        <v>0.40789697999999996</v>
      </c>
      <c r="R945" s="32">
        <v>1.5784158699999997</v>
      </c>
      <c r="S945" s="32">
        <v>0</v>
      </c>
      <c r="T945" s="32">
        <v>1.3732218068999997</v>
      </c>
      <c r="U945" s="32">
        <v>6.3136634799999994E-2</v>
      </c>
      <c r="V945" s="32">
        <v>0.14205742830000001</v>
      </c>
      <c r="W945" s="57"/>
      <c r="X945" s="57"/>
      <c r="Y945" s="57"/>
      <c r="Z945" s="57"/>
      <c r="AA945" s="113">
        <v>2015</v>
      </c>
      <c r="AB945" s="113">
        <v>25</v>
      </c>
      <c r="AC945" s="57" t="s">
        <v>1471</v>
      </c>
      <c r="AD945" s="113">
        <v>0.25</v>
      </c>
      <c r="AE945" s="113">
        <v>2015</v>
      </c>
      <c r="AF945" s="113">
        <v>40</v>
      </c>
      <c r="AG945" s="113" t="s">
        <v>1366</v>
      </c>
      <c r="AH945" s="113" t="s">
        <v>1345</v>
      </c>
      <c r="AI945" s="113">
        <v>0</v>
      </c>
      <c r="AJ945" s="113">
        <v>0</v>
      </c>
      <c r="AK945" s="57" t="s">
        <v>237</v>
      </c>
    </row>
    <row r="946" spans="1:37" s="29" customFormat="1" ht="31.5" x14ac:dyDescent="0.25">
      <c r="A946" s="113">
        <f t="shared" si="36"/>
        <v>544</v>
      </c>
      <c r="B946" s="58" t="s">
        <v>1222</v>
      </c>
      <c r="C946" s="32">
        <v>0</v>
      </c>
      <c r="D946" s="32">
        <v>0</v>
      </c>
      <c r="E946" s="32">
        <v>0</v>
      </c>
      <c r="F946" s="32">
        <v>0</v>
      </c>
      <c r="G946" s="32">
        <v>0</v>
      </c>
      <c r="H946" s="32">
        <v>0.12238292119999999</v>
      </c>
      <c r="I946" s="32">
        <v>0</v>
      </c>
      <c r="J946" s="32">
        <v>3.0595000000000001E-2</v>
      </c>
      <c r="K946" s="32">
        <v>8.5665999999999992E-2</v>
      </c>
      <c r="L946" s="32">
        <v>6.1190000000000133E-3</v>
      </c>
      <c r="M946" s="32">
        <v>0.12238292119999999</v>
      </c>
      <c r="N946" s="32">
        <v>0</v>
      </c>
      <c r="O946" s="32">
        <v>3.0595000000000001E-2</v>
      </c>
      <c r="P946" s="32">
        <v>8.5665999999999992E-2</v>
      </c>
      <c r="Q946" s="32">
        <v>6.1190000000000133E-3</v>
      </c>
      <c r="R946" s="32">
        <v>0.10371434</v>
      </c>
      <c r="S946" s="32">
        <v>0</v>
      </c>
      <c r="T946" s="32">
        <v>9.0231475800000002E-2</v>
      </c>
      <c r="U946" s="32">
        <v>4.1485736000000002E-3</v>
      </c>
      <c r="V946" s="32">
        <v>9.3342905999999996E-3</v>
      </c>
      <c r="W946" s="57"/>
      <c r="X946" s="57"/>
      <c r="Y946" s="57"/>
      <c r="Z946" s="57"/>
      <c r="AA946" s="113">
        <v>0</v>
      </c>
      <c r="AB946" s="113">
        <v>0</v>
      </c>
      <c r="AC946" s="57">
        <v>0</v>
      </c>
      <c r="AD946" s="113">
        <v>0</v>
      </c>
      <c r="AE946" s="113">
        <v>2015</v>
      </c>
      <c r="AF946" s="113">
        <v>40</v>
      </c>
      <c r="AG946" s="113" t="s">
        <v>1550</v>
      </c>
      <c r="AH946" s="113" t="s">
        <v>1551</v>
      </c>
      <c r="AI946" s="113">
        <v>0.34</v>
      </c>
      <c r="AJ946" s="113">
        <v>0</v>
      </c>
      <c r="AK946" s="57" t="s">
        <v>237</v>
      </c>
    </row>
    <row r="947" spans="1:37" s="29" customFormat="1" ht="31.5" x14ac:dyDescent="0.25">
      <c r="A947" s="113">
        <f t="shared" si="36"/>
        <v>545</v>
      </c>
      <c r="B947" s="58" t="s">
        <v>367</v>
      </c>
      <c r="C947" s="32">
        <v>0</v>
      </c>
      <c r="D947" s="32">
        <v>0</v>
      </c>
      <c r="E947" s="32">
        <v>0</v>
      </c>
      <c r="F947" s="32">
        <v>0</v>
      </c>
      <c r="G947" s="32">
        <v>0</v>
      </c>
      <c r="H947" s="32">
        <v>0.22292100000000001</v>
      </c>
      <c r="I947" s="32">
        <v>0</v>
      </c>
      <c r="J947" s="32">
        <v>0</v>
      </c>
      <c r="K947" s="32">
        <v>0</v>
      </c>
      <c r="L947" s="32">
        <v>0.22292100000000001</v>
      </c>
      <c r="M947" s="32">
        <v>0.22292100000000001</v>
      </c>
      <c r="N947" s="32">
        <v>0</v>
      </c>
      <c r="O947" s="32">
        <v>0</v>
      </c>
      <c r="P947" s="32">
        <v>0</v>
      </c>
      <c r="Q947" s="32">
        <v>0.22292100000000001</v>
      </c>
      <c r="R947" s="32">
        <v>11.601692330000001</v>
      </c>
      <c r="S947" s="32">
        <v>0</v>
      </c>
      <c r="T947" s="32">
        <v>10.699470939999999</v>
      </c>
      <c r="U947" s="32">
        <v>0.67929899999999999</v>
      </c>
      <c r="V947" s="32">
        <v>0.22292239</v>
      </c>
      <c r="W947" s="57"/>
      <c r="X947" s="57"/>
      <c r="Y947" s="57"/>
      <c r="Z947" s="57"/>
      <c r="AA947" s="113">
        <v>0</v>
      </c>
      <c r="AB947" s="113">
        <v>0</v>
      </c>
      <c r="AC947" s="57">
        <v>0</v>
      </c>
      <c r="AD947" s="113">
        <v>0</v>
      </c>
      <c r="AE947" s="113">
        <v>2015</v>
      </c>
      <c r="AF947" s="113">
        <v>33</v>
      </c>
      <c r="AG947" s="113" t="s">
        <v>1552</v>
      </c>
      <c r="AH947" s="113" t="s">
        <v>1345</v>
      </c>
      <c r="AI947" s="113">
        <v>0.185</v>
      </c>
      <c r="AJ947" s="113">
        <v>0</v>
      </c>
      <c r="AK947" s="57" t="s">
        <v>238</v>
      </c>
    </row>
    <row r="948" spans="1:37" s="29" customFormat="1" ht="31.5" x14ac:dyDescent="0.25">
      <c r="A948" s="113">
        <f t="shared" si="36"/>
        <v>546</v>
      </c>
      <c r="B948" s="58" t="s">
        <v>1223</v>
      </c>
      <c r="C948" s="32">
        <v>0</v>
      </c>
      <c r="D948" s="32">
        <v>0</v>
      </c>
      <c r="E948" s="32">
        <v>0</v>
      </c>
      <c r="F948" s="32">
        <v>0</v>
      </c>
      <c r="G948" s="32">
        <v>0</v>
      </c>
      <c r="H948" s="32">
        <v>0.23545896999999999</v>
      </c>
      <c r="I948" s="32">
        <v>0</v>
      </c>
      <c r="J948" s="32">
        <v>0</v>
      </c>
      <c r="K948" s="32">
        <v>0</v>
      </c>
      <c r="L948" s="32">
        <v>0.23545896999999999</v>
      </c>
      <c r="M948" s="32">
        <v>0.23545896999999999</v>
      </c>
      <c r="N948" s="32">
        <v>0</v>
      </c>
      <c r="O948" s="32">
        <v>0</v>
      </c>
      <c r="P948" s="32">
        <v>0</v>
      </c>
      <c r="Q948" s="32">
        <v>0.23545896999999999</v>
      </c>
      <c r="R948" s="32">
        <v>0.23545896999999999</v>
      </c>
      <c r="S948" s="32">
        <v>0</v>
      </c>
      <c r="T948" s="32">
        <v>0</v>
      </c>
      <c r="U948" s="32">
        <v>0</v>
      </c>
      <c r="V948" s="32">
        <v>0.23545896999999999</v>
      </c>
      <c r="W948" s="57"/>
      <c r="X948" s="57"/>
      <c r="Y948" s="57"/>
      <c r="Z948" s="57"/>
      <c r="AA948" s="113">
        <v>2015</v>
      </c>
      <c r="AB948" s="113">
        <v>25</v>
      </c>
      <c r="AC948" s="57" t="s">
        <v>1480</v>
      </c>
      <c r="AD948" s="113">
        <v>0.63</v>
      </c>
      <c r="AE948" s="113">
        <v>2015</v>
      </c>
      <c r="AF948" s="113">
        <v>33</v>
      </c>
      <c r="AG948" s="113">
        <v>0</v>
      </c>
      <c r="AH948" s="113" t="s">
        <v>1553</v>
      </c>
      <c r="AI948" s="113">
        <v>1.335</v>
      </c>
      <c r="AJ948" s="113">
        <v>0</v>
      </c>
      <c r="AK948" s="57" t="s">
        <v>240</v>
      </c>
    </row>
    <row r="949" spans="1:37" s="29" customFormat="1" ht="31.5" x14ac:dyDescent="0.25">
      <c r="A949" s="113">
        <f t="shared" si="36"/>
        <v>547</v>
      </c>
      <c r="B949" s="58" t="s">
        <v>1224</v>
      </c>
      <c r="C949" s="32">
        <v>0</v>
      </c>
      <c r="D949" s="32">
        <v>0</v>
      </c>
      <c r="E949" s="32">
        <v>0</v>
      </c>
      <c r="F949" s="32">
        <v>0</v>
      </c>
      <c r="G949" s="32">
        <v>0</v>
      </c>
      <c r="H949" s="32">
        <v>0.39715241739999996</v>
      </c>
      <c r="I949" s="32">
        <v>0</v>
      </c>
      <c r="J949" s="32">
        <v>0</v>
      </c>
      <c r="K949" s="32">
        <v>0</v>
      </c>
      <c r="L949" s="32">
        <v>0.39715241739999996</v>
      </c>
      <c r="M949" s="32">
        <v>0.39715241739999996</v>
      </c>
      <c r="N949" s="32">
        <v>0</v>
      </c>
      <c r="O949" s="32">
        <v>0</v>
      </c>
      <c r="P949" s="32">
        <v>0</v>
      </c>
      <c r="Q949" s="32">
        <v>0.39715241739999996</v>
      </c>
      <c r="R949" s="32">
        <v>0.33707454999999997</v>
      </c>
      <c r="S949" s="32">
        <v>0</v>
      </c>
      <c r="T949" s="32">
        <v>0.29325485849999999</v>
      </c>
      <c r="U949" s="32">
        <v>1.3482981999999999E-2</v>
      </c>
      <c r="V949" s="32">
        <v>3.0336709499999982E-2</v>
      </c>
      <c r="W949" s="57"/>
      <c r="X949" s="57"/>
      <c r="Y949" s="57"/>
      <c r="Z949" s="57"/>
      <c r="AA949" s="113">
        <v>2015</v>
      </c>
      <c r="AB949" s="113">
        <v>25</v>
      </c>
      <c r="AC949" s="57" t="s">
        <v>1471</v>
      </c>
      <c r="AD949" s="113">
        <v>0.25</v>
      </c>
      <c r="AE949" s="113">
        <v>0</v>
      </c>
      <c r="AF949" s="113">
        <v>0</v>
      </c>
      <c r="AG949" s="113">
        <v>0</v>
      </c>
      <c r="AH949" s="113">
        <v>0</v>
      </c>
      <c r="AI949" s="113">
        <v>0</v>
      </c>
      <c r="AJ949" s="113">
        <v>0</v>
      </c>
      <c r="AK949" s="57" t="s">
        <v>237</v>
      </c>
    </row>
    <row r="950" spans="1:37" s="29" customFormat="1" x14ac:dyDescent="0.25">
      <c r="A950" s="113">
        <f t="shared" si="36"/>
        <v>548</v>
      </c>
      <c r="B950" s="58" t="s">
        <v>1230</v>
      </c>
      <c r="C950" s="32">
        <v>0.34202279999999996</v>
      </c>
      <c r="D950" s="32">
        <v>0</v>
      </c>
      <c r="E950" s="32">
        <v>6.8404559999999989E-2</v>
      </c>
      <c r="F950" s="32">
        <v>0.27361823999999996</v>
      </c>
      <c r="G950" s="32">
        <v>0</v>
      </c>
      <c r="H950" s="32">
        <v>5.0622799999999996E-2</v>
      </c>
      <c r="I950" s="32">
        <v>0</v>
      </c>
      <c r="J950" s="32">
        <v>0</v>
      </c>
      <c r="K950" s="32">
        <v>0</v>
      </c>
      <c r="L950" s="32">
        <v>5.0622799999999996E-2</v>
      </c>
      <c r="M950" s="32">
        <v>-0.29139999999999999</v>
      </c>
      <c r="N950" s="32">
        <v>0</v>
      </c>
      <c r="O950" s="32">
        <v>-6.8404559999999989E-2</v>
      </c>
      <c r="P950" s="32">
        <v>-0.27361823999999996</v>
      </c>
      <c r="Q950" s="32">
        <v>5.0622799999999996E-2</v>
      </c>
      <c r="R950" s="32">
        <v>0</v>
      </c>
      <c r="S950" s="32">
        <v>0</v>
      </c>
      <c r="T950" s="32">
        <v>0</v>
      </c>
      <c r="U950" s="32">
        <v>0</v>
      </c>
      <c r="V950" s="32">
        <v>0</v>
      </c>
      <c r="W950" s="57"/>
      <c r="X950" s="57"/>
      <c r="Y950" s="57"/>
      <c r="Z950" s="57"/>
      <c r="AA950" s="113">
        <v>2014</v>
      </c>
      <c r="AB950" s="113">
        <v>20</v>
      </c>
      <c r="AC950" s="57" t="s">
        <v>1380</v>
      </c>
      <c r="AD950" s="113">
        <v>0.25</v>
      </c>
      <c r="AE950" s="113">
        <v>0</v>
      </c>
      <c r="AF950" s="113">
        <v>0</v>
      </c>
      <c r="AG950" s="113">
        <v>0</v>
      </c>
      <c r="AH950" s="113">
        <v>0</v>
      </c>
      <c r="AI950" s="113">
        <v>0</v>
      </c>
      <c r="AJ950" s="113">
        <v>0</v>
      </c>
      <c r="AK950" s="57" t="s">
        <v>239</v>
      </c>
    </row>
    <row r="951" spans="1:37" s="29" customFormat="1" x14ac:dyDescent="0.25">
      <c r="A951" s="113">
        <f t="shared" si="36"/>
        <v>549</v>
      </c>
      <c r="B951" s="58" t="s">
        <v>1231</v>
      </c>
      <c r="C951" s="32">
        <v>0.70220502000000007</v>
      </c>
      <c r="D951" s="32">
        <v>0</v>
      </c>
      <c r="E951" s="32">
        <v>0.14044100400000001</v>
      </c>
      <c r="F951" s="32">
        <v>0.56176401600000003</v>
      </c>
      <c r="G951" s="32">
        <v>0</v>
      </c>
      <c r="H951" s="32">
        <v>0.41080501999999997</v>
      </c>
      <c r="I951" s="32">
        <v>0</v>
      </c>
      <c r="J951" s="32">
        <v>0</v>
      </c>
      <c r="K951" s="32">
        <v>0</v>
      </c>
      <c r="L951" s="32">
        <v>0.41080501999999997</v>
      </c>
      <c r="M951" s="32">
        <v>-0.2914000000000001</v>
      </c>
      <c r="N951" s="32">
        <v>0</v>
      </c>
      <c r="O951" s="32">
        <v>-0.14044100400000001</v>
      </c>
      <c r="P951" s="32">
        <v>-0.56176401600000003</v>
      </c>
      <c r="Q951" s="32">
        <v>0.41080501999999997</v>
      </c>
      <c r="R951" s="32">
        <v>0</v>
      </c>
      <c r="S951" s="32">
        <v>0</v>
      </c>
      <c r="T951" s="32">
        <v>0</v>
      </c>
      <c r="U951" s="32">
        <v>0</v>
      </c>
      <c r="V951" s="32">
        <v>0</v>
      </c>
      <c r="W951" s="57"/>
      <c r="X951" s="57"/>
      <c r="Y951" s="57"/>
      <c r="Z951" s="57"/>
      <c r="AA951" s="113">
        <v>2014</v>
      </c>
      <c r="AB951" s="113">
        <v>20</v>
      </c>
      <c r="AC951" s="57" t="s">
        <v>1380</v>
      </c>
      <c r="AD951" s="113">
        <v>0.25</v>
      </c>
      <c r="AE951" s="113">
        <v>0</v>
      </c>
      <c r="AF951" s="113">
        <v>0</v>
      </c>
      <c r="AG951" s="113">
        <v>0</v>
      </c>
      <c r="AH951" s="113">
        <v>0</v>
      </c>
      <c r="AI951" s="113">
        <v>0</v>
      </c>
      <c r="AJ951" s="113">
        <v>0</v>
      </c>
      <c r="AK951" s="57" t="s">
        <v>239</v>
      </c>
    </row>
    <row r="952" spans="1:37" s="29" customFormat="1" x14ac:dyDescent="0.25">
      <c r="A952" s="113">
        <f t="shared" si="36"/>
        <v>550</v>
      </c>
      <c r="B952" s="58" t="s">
        <v>437</v>
      </c>
      <c r="C952" s="32">
        <v>0.70220502000000007</v>
      </c>
      <c r="D952" s="32">
        <v>0</v>
      </c>
      <c r="E952" s="32">
        <v>0.14044100400000001</v>
      </c>
      <c r="F952" s="32">
        <v>0.56176401600000003</v>
      </c>
      <c r="G952" s="32">
        <v>0</v>
      </c>
      <c r="H952" s="32">
        <v>0.41080501999999997</v>
      </c>
      <c r="I952" s="32">
        <v>0</v>
      </c>
      <c r="J952" s="32">
        <v>0</v>
      </c>
      <c r="K952" s="32">
        <v>0</v>
      </c>
      <c r="L952" s="32">
        <v>0.41080501999999997</v>
      </c>
      <c r="M952" s="32">
        <v>-0.2914000000000001</v>
      </c>
      <c r="N952" s="32">
        <v>0</v>
      </c>
      <c r="O952" s="32">
        <v>-0.14044100400000001</v>
      </c>
      <c r="P952" s="32">
        <v>-0.56176401600000003</v>
      </c>
      <c r="Q952" s="32">
        <v>0.41080501999999997</v>
      </c>
      <c r="R952" s="32">
        <v>0</v>
      </c>
      <c r="S952" s="32">
        <v>0</v>
      </c>
      <c r="T952" s="32">
        <v>0</v>
      </c>
      <c r="U952" s="32">
        <v>0</v>
      </c>
      <c r="V952" s="32">
        <v>0</v>
      </c>
      <c r="W952" s="57"/>
      <c r="X952" s="57"/>
      <c r="Y952" s="57"/>
      <c r="Z952" s="57"/>
      <c r="AA952" s="113">
        <v>2014</v>
      </c>
      <c r="AB952" s="113">
        <v>20</v>
      </c>
      <c r="AC952" s="57" t="s">
        <v>1380</v>
      </c>
      <c r="AD952" s="113">
        <v>0.25</v>
      </c>
      <c r="AE952" s="113">
        <v>0</v>
      </c>
      <c r="AF952" s="113">
        <v>0</v>
      </c>
      <c r="AG952" s="113">
        <v>0</v>
      </c>
      <c r="AH952" s="113">
        <v>0</v>
      </c>
      <c r="AI952" s="113">
        <v>0</v>
      </c>
      <c r="AJ952" s="113">
        <v>0</v>
      </c>
      <c r="AK952" s="57" t="s">
        <v>239</v>
      </c>
    </row>
    <row r="953" spans="1:37" s="29" customFormat="1" x14ac:dyDescent="0.25">
      <c r="A953" s="113">
        <f t="shared" si="36"/>
        <v>551</v>
      </c>
      <c r="B953" s="58" t="s">
        <v>438</v>
      </c>
      <c r="C953" s="32">
        <v>0.29202280000000003</v>
      </c>
      <c r="D953" s="32">
        <v>0</v>
      </c>
      <c r="E953" s="32">
        <v>5.8404560000000008E-2</v>
      </c>
      <c r="F953" s="32">
        <v>0.23361824000000003</v>
      </c>
      <c r="G953" s="32">
        <v>0</v>
      </c>
      <c r="H953" s="32">
        <v>5.0622799999999996E-2</v>
      </c>
      <c r="I953" s="32">
        <v>0</v>
      </c>
      <c r="J953" s="32">
        <v>0</v>
      </c>
      <c r="K953" s="32">
        <v>0</v>
      </c>
      <c r="L953" s="32">
        <v>5.0622799999999996E-2</v>
      </c>
      <c r="M953" s="32">
        <v>-0.24140000000000003</v>
      </c>
      <c r="N953" s="32">
        <v>0</v>
      </c>
      <c r="O953" s="32">
        <v>-5.8404560000000008E-2</v>
      </c>
      <c r="P953" s="32">
        <v>-0.23361824000000003</v>
      </c>
      <c r="Q953" s="32">
        <v>5.0622799999999996E-2</v>
      </c>
      <c r="R953" s="32">
        <v>0</v>
      </c>
      <c r="S953" s="32">
        <v>0</v>
      </c>
      <c r="T953" s="32">
        <v>0</v>
      </c>
      <c r="U953" s="32">
        <v>0</v>
      </c>
      <c r="V953" s="32">
        <v>0</v>
      </c>
      <c r="W953" s="57"/>
      <c r="X953" s="57"/>
      <c r="Y953" s="57"/>
      <c r="Z953" s="57"/>
      <c r="AA953" s="113">
        <v>2014</v>
      </c>
      <c r="AB953" s="113">
        <v>20</v>
      </c>
      <c r="AC953" s="57" t="s">
        <v>1542</v>
      </c>
      <c r="AD953" s="113">
        <v>0.16</v>
      </c>
      <c r="AE953" s="113">
        <v>0</v>
      </c>
      <c r="AF953" s="113">
        <v>0</v>
      </c>
      <c r="AG953" s="113">
        <v>0</v>
      </c>
      <c r="AH953" s="113">
        <v>0</v>
      </c>
      <c r="AI953" s="113">
        <v>0</v>
      </c>
      <c r="AJ953" s="113">
        <v>0</v>
      </c>
      <c r="AK953" s="57" t="s">
        <v>239</v>
      </c>
    </row>
    <row r="954" spans="1:37" s="29" customFormat="1" x14ac:dyDescent="0.25">
      <c r="A954" s="113">
        <f t="shared" si="36"/>
        <v>552</v>
      </c>
      <c r="B954" s="58" t="s">
        <v>439</v>
      </c>
      <c r="C954" s="32">
        <v>0.32341828</v>
      </c>
      <c r="D954" s="32">
        <v>0</v>
      </c>
      <c r="E954" s="32">
        <v>6.4683656000000006E-2</v>
      </c>
      <c r="F954" s="32">
        <v>0.25873462400000002</v>
      </c>
      <c r="G954" s="32">
        <v>0</v>
      </c>
      <c r="H954" s="32">
        <v>8.2018279999999999E-2</v>
      </c>
      <c r="I954" s="32">
        <v>0</v>
      </c>
      <c r="J954" s="32">
        <v>0</v>
      </c>
      <c r="K954" s="32">
        <v>0</v>
      </c>
      <c r="L954" s="32">
        <v>8.2018279999999999E-2</v>
      </c>
      <c r="M954" s="32">
        <v>-0.2414</v>
      </c>
      <c r="N954" s="32">
        <v>0</v>
      </c>
      <c r="O954" s="32">
        <v>-6.4683656000000006E-2</v>
      </c>
      <c r="P954" s="32">
        <v>-0.25873462400000002</v>
      </c>
      <c r="Q954" s="32">
        <v>8.2018279999999999E-2</v>
      </c>
      <c r="R954" s="32">
        <v>0</v>
      </c>
      <c r="S954" s="32">
        <v>0</v>
      </c>
      <c r="T954" s="32">
        <v>0</v>
      </c>
      <c r="U954" s="32">
        <v>0</v>
      </c>
      <c r="V954" s="32">
        <v>0</v>
      </c>
      <c r="W954" s="57"/>
      <c r="X954" s="57"/>
      <c r="Y954" s="57"/>
      <c r="Z954" s="57"/>
      <c r="AA954" s="113">
        <v>2014</v>
      </c>
      <c r="AB954" s="113">
        <v>20</v>
      </c>
      <c r="AC954" s="57" t="s">
        <v>1542</v>
      </c>
      <c r="AD954" s="113">
        <v>0.16</v>
      </c>
      <c r="AE954" s="113">
        <v>0</v>
      </c>
      <c r="AF954" s="113">
        <v>0</v>
      </c>
      <c r="AG954" s="113">
        <v>0</v>
      </c>
      <c r="AH954" s="113">
        <v>0</v>
      </c>
      <c r="AI954" s="113">
        <v>0</v>
      </c>
      <c r="AJ954" s="113">
        <v>0</v>
      </c>
      <c r="AK954" s="57" t="s">
        <v>239</v>
      </c>
    </row>
    <row r="955" spans="1:37" s="29" customFormat="1" ht="31.5" x14ac:dyDescent="0.25">
      <c r="A955" s="113">
        <f t="shared" si="36"/>
        <v>553</v>
      </c>
      <c r="B955" s="58" t="s">
        <v>1232</v>
      </c>
      <c r="C955" s="32">
        <v>0</v>
      </c>
      <c r="D955" s="32">
        <v>0</v>
      </c>
      <c r="E955" s="32">
        <v>0</v>
      </c>
      <c r="F955" s="32">
        <v>0</v>
      </c>
      <c r="G955" s="32">
        <v>0</v>
      </c>
      <c r="H955" s="32">
        <v>1.9783901000000013E-2</v>
      </c>
      <c r="I955" s="32">
        <v>0</v>
      </c>
      <c r="J955" s="32">
        <v>0</v>
      </c>
      <c r="K955" s="32">
        <v>0</v>
      </c>
      <c r="L955" s="32">
        <v>1.9783901000000013E-2</v>
      </c>
      <c r="M955" s="32">
        <v>1.9783901000000013E-2</v>
      </c>
      <c r="N955" s="32">
        <v>0</v>
      </c>
      <c r="O955" s="32">
        <v>0</v>
      </c>
      <c r="P955" s="32">
        <v>0</v>
      </c>
      <c r="Q955" s="32">
        <v>1.9783901000000013E-2</v>
      </c>
      <c r="R955" s="32">
        <v>0</v>
      </c>
      <c r="S955" s="32">
        <v>0</v>
      </c>
      <c r="T955" s="32">
        <v>0</v>
      </c>
      <c r="U955" s="32">
        <v>0</v>
      </c>
      <c r="V955" s="32">
        <v>0</v>
      </c>
      <c r="W955" s="57"/>
      <c r="X955" s="57"/>
      <c r="Y955" s="57"/>
      <c r="Z955" s="57"/>
      <c r="AA955" s="113">
        <v>2015</v>
      </c>
      <c r="AB955" s="113">
        <v>25</v>
      </c>
      <c r="AC955" s="57" t="s">
        <v>1480</v>
      </c>
      <c r="AD955" s="113">
        <v>0.16</v>
      </c>
      <c r="AE955" s="113">
        <v>0</v>
      </c>
      <c r="AF955" s="113">
        <v>0</v>
      </c>
      <c r="AG955" s="113">
        <v>0</v>
      </c>
      <c r="AH955" s="113">
        <v>0</v>
      </c>
      <c r="AI955" s="113">
        <v>0</v>
      </c>
      <c r="AJ955" s="113">
        <v>0</v>
      </c>
      <c r="AK955" s="57" t="s">
        <v>240</v>
      </c>
    </row>
    <row r="956" spans="1:37" s="29" customFormat="1" ht="31.5" x14ac:dyDescent="0.25">
      <c r="A956" s="113">
        <f t="shared" si="36"/>
        <v>554</v>
      </c>
      <c r="B956" s="58" t="s">
        <v>1233</v>
      </c>
      <c r="C956" s="32">
        <v>0</v>
      </c>
      <c r="D956" s="32">
        <v>0</v>
      </c>
      <c r="E956" s="32">
        <v>0</v>
      </c>
      <c r="F956" s="32">
        <v>0</v>
      </c>
      <c r="G956" s="32">
        <v>0</v>
      </c>
      <c r="H956" s="32">
        <v>0.29338682999999999</v>
      </c>
      <c r="I956" s="32">
        <v>0</v>
      </c>
      <c r="J956" s="32">
        <v>0</v>
      </c>
      <c r="K956" s="32">
        <v>0</v>
      </c>
      <c r="L956" s="32">
        <v>0.29338682999999999</v>
      </c>
      <c r="M956" s="32">
        <v>0.29338682999999999</v>
      </c>
      <c r="N956" s="32">
        <v>0</v>
      </c>
      <c r="O956" s="32">
        <v>0</v>
      </c>
      <c r="P956" s="32">
        <v>0</v>
      </c>
      <c r="Q956" s="32">
        <v>0.29338682999999999</v>
      </c>
      <c r="R956" s="32">
        <v>0.29338682999999999</v>
      </c>
      <c r="S956" s="32">
        <v>0</v>
      </c>
      <c r="T956" s="32">
        <v>0</v>
      </c>
      <c r="U956" s="32">
        <v>0</v>
      </c>
      <c r="V956" s="32">
        <v>0.29338682999999999</v>
      </c>
      <c r="W956" s="57"/>
      <c r="X956" s="57"/>
      <c r="Y956" s="57"/>
      <c r="Z956" s="57"/>
      <c r="AA956" s="113">
        <v>0</v>
      </c>
      <c r="AB956" s="113">
        <v>0</v>
      </c>
      <c r="AC956" s="57">
        <v>0</v>
      </c>
      <c r="AD956" s="113">
        <v>0</v>
      </c>
      <c r="AE956" s="113">
        <v>0</v>
      </c>
      <c r="AF956" s="113">
        <v>0</v>
      </c>
      <c r="AG956" s="113">
        <v>0</v>
      </c>
      <c r="AH956" s="113">
        <v>0</v>
      </c>
      <c r="AI956" s="113">
        <v>0</v>
      </c>
      <c r="AJ956" s="113">
        <v>0</v>
      </c>
      <c r="AK956" s="57" t="s">
        <v>240</v>
      </c>
    </row>
    <row r="957" spans="1:37" s="29" customFormat="1" x14ac:dyDescent="0.25">
      <c r="A957" s="114">
        <v>3</v>
      </c>
      <c r="B957" s="34" t="s">
        <v>157</v>
      </c>
      <c r="C957" s="25">
        <f>C958</f>
        <v>13.115389</v>
      </c>
      <c r="D957" s="25">
        <f t="shared" ref="D957:V957" si="37">D958</f>
        <v>1.04923112</v>
      </c>
      <c r="E957" s="25">
        <f t="shared" si="37"/>
        <v>2.6230778000000003</v>
      </c>
      <c r="F957" s="25">
        <f t="shared" si="37"/>
        <v>7.8692333999999997</v>
      </c>
      <c r="G957" s="25">
        <f t="shared" si="37"/>
        <v>1.5738466799999999</v>
      </c>
      <c r="H957" s="25">
        <f t="shared" si="37"/>
        <v>13.115389199999999</v>
      </c>
      <c r="I957" s="25">
        <f t="shared" si="37"/>
        <v>0</v>
      </c>
      <c r="J957" s="25">
        <f t="shared" si="37"/>
        <v>0</v>
      </c>
      <c r="K957" s="25">
        <f t="shared" si="37"/>
        <v>0</v>
      </c>
      <c r="L957" s="25">
        <f t="shared" si="37"/>
        <v>13.115389199999999</v>
      </c>
      <c r="M957" s="25">
        <f t="shared" si="37"/>
        <v>1.9999999878450581E-7</v>
      </c>
      <c r="N957" s="25">
        <f t="shared" si="37"/>
        <v>-1.04923112</v>
      </c>
      <c r="O957" s="25">
        <f t="shared" si="37"/>
        <v>-2.6230778000000003</v>
      </c>
      <c r="P957" s="25">
        <f t="shared" si="37"/>
        <v>-7.8692333999999997</v>
      </c>
      <c r="Q957" s="25">
        <f t="shared" si="37"/>
        <v>11.54154252</v>
      </c>
      <c r="R957" s="25">
        <f t="shared" si="37"/>
        <v>11.114736000000001</v>
      </c>
      <c r="S957" s="25">
        <f t="shared" si="37"/>
        <v>0</v>
      </c>
      <c r="T957" s="25">
        <f t="shared" si="37"/>
        <v>0</v>
      </c>
      <c r="U957" s="25">
        <f t="shared" si="37"/>
        <v>0</v>
      </c>
      <c r="V957" s="25">
        <f t="shared" si="37"/>
        <v>11.114736000000001</v>
      </c>
      <c r="W957" s="28"/>
      <c r="X957" s="28"/>
      <c r="Y957" s="28"/>
      <c r="Z957" s="28"/>
      <c r="AA957" s="114"/>
      <c r="AB957" s="114"/>
      <c r="AC957" s="28"/>
      <c r="AD957" s="114"/>
      <c r="AE957" s="114"/>
      <c r="AF957" s="114"/>
      <c r="AG957" s="114"/>
      <c r="AH957" s="114"/>
      <c r="AI957" s="114"/>
      <c r="AJ957" s="114"/>
      <c r="AK957" s="28"/>
    </row>
    <row r="958" spans="1:37" s="29" customFormat="1" ht="31.5" x14ac:dyDescent="0.25">
      <c r="A958" s="113">
        <v>555</v>
      </c>
      <c r="B958" s="58" t="s">
        <v>383</v>
      </c>
      <c r="C958" s="32">
        <v>13.115389</v>
      </c>
      <c r="D958" s="32">
        <v>1.04923112</v>
      </c>
      <c r="E958" s="32">
        <v>2.6230778000000003</v>
      </c>
      <c r="F958" s="32">
        <v>7.8692333999999997</v>
      </c>
      <c r="G958" s="32">
        <v>1.5738466799999999</v>
      </c>
      <c r="H958" s="32">
        <v>13.115389199999999</v>
      </c>
      <c r="I958" s="32">
        <v>0</v>
      </c>
      <c r="J958" s="32">
        <v>0</v>
      </c>
      <c r="K958" s="32">
        <v>0</v>
      </c>
      <c r="L958" s="32">
        <v>13.115389199999999</v>
      </c>
      <c r="M958" s="32">
        <v>1.9999999878450581E-7</v>
      </c>
      <c r="N958" s="32">
        <v>-1.04923112</v>
      </c>
      <c r="O958" s="32">
        <v>-2.6230778000000003</v>
      </c>
      <c r="P958" s="32">
        <v>-7.8692333999999997</v>
      </c>
      <c r="Q958" s="32">
        <v>11.54154252</v>
      </c>
      <c r="R958" s="32">
        <v>11.114736000000001</v>
      </c>
      <c r="S958" s="32">
        <v>0</v>
      </c>
      <c r="T958" s="32">
        <v>0</v>
      </c>
      <c r="U958" s="32">
        <v>0</v>
      </c>
      <c r="V958" s="32">
        <v>11.114736000000001</v>
      </c>
      <c r="W958" s="57"/>
      <c r="X958" s="57"/>
      <c r="Y958" s="57"/>
      <c r="Z958" s="57"/>
      <c r="AA958" s="113">
        <v>0</v>
      </c>
      <c r="AB958" s="113">
        <v>0</v>
      </c>
      <c r="AC958" s="57">
        <v>0</v>
      </c>
      <c r="AD958" s="113">
        <v>0</v>
      </c>
      <c r="AE958" s="113">
        <v>0</v>
      </c>
      <c r="AF958" s="113">
        <v>0</v>
      </c>
      <c r="AG958" s="113">
        <v>0</v>
      </c>
      <c r="AH958" s="113">
        <v>0</v>
      </c>
      <c r="AI958" s="113">
        <v>0</v>
      </c>
      <c r="AJ958" s="113">
        <v>0</v>
      </c>
      <c r="AK958" s="57" t="s">
        <v>238</v>
      </c>
    </row>
    <row r="959" spans="1:37" s="29" customFormat="1" x14ac:dyDescent="0.25">
      <c r="A959" s="114">
        <v>4</v>
      </c>
      <c r="B959" s="50" t="s">
        <v>159</v>
      </c>
      <c r="C959" s="25">
        <f>C960</f>
        <v>1.82</v>
      </c>
      <c r="D959" s="25">
        <f t="shared" ref="D959:V959" si="38">D960</f>
        <v>1.82</v>
      </c>
      <c r="E959" s="25">
        <f t="shared" si="38"/>
        <v>0</v>
      </c>
      <c r="F959" s="25">
        <f t="shared" si="38"/>
        <v>0</v>
      </c>
      <c r="G959" s="25">
        <f t="shared" si="38"/>
        <v>0</v>
      </c>
      <c r="H959" s="25">
        <f t="shared" si="38"/>
        <v>1.82</v>
      </c>
      <c r="I959" s="25">
        <f t="shared" si="38"/>
        <v>1.82</v>
      </c>
      <c r="J959" s="25">
        <f t="shared" si="38"/>
        <v>0</v>
      </c>
      <c r="K959" s="25">
        <f t="shared" si="38"/>
        <v>0</v>
      </c>
      <c r="L959" s="25">
        <f t="shared" si="38"/>
        <v>0</v>
      </c>
      <c r="M959" s="25">
        <f t="shared" si="38"/>
        <v>0</v>
      </c>
      <c r="N959" s="25">
        <f t="shared" si="38"/>
        <v>0</v>
      </c>
      <c r="O959" s="25">
        <f t="shared" si="38"/>
        <v>0</v>
      </c>
      <c r="P959" s="25">
        <f t="shared" si="38"/>
        <v>0</v>
      </c>
      <c r="Q959" s="25">
        <f t="shared" si="38"/>
        <v>0</v>
      </c>
      <c r="R959" s="25">
        <f t="shared" si="38"/>
        <v>0</v>
      </c>
      <c r="S959" s="25">
        <f t="shared" si="38"/>
        <v>0</v>
      </c>
      <c r="T959" s="25">
        <f t="shared" si="38"/>
        <v>0</v>
      </c>
      <c r="U959" s="25">
        <f t="shared" si="38"/>
        <v>0</v>
      </c>
      <c r="V959" s="25">
        <f t="shared" si="38"/>
        <v>0</v>
      </c>
      <c r="W959" s="28"/>
      <c r="X959" s="28"/>
      <c r="Y959" s="28"/>
      <c r="Z959" s="28"/>
      <c r="AA959" s="114"/>
      <c r="AB959" s="114"/>
      <c r="AC959" s="28"/>
      <c r="AD959" s="114"/>
      <c r="AE959" s="114"/>
      <c r="AF959" s="114"/>
      <c r="AG959" s="114"/>
      <c r="AH959" s="114"/>
      <c r="AI959" s="114"/>
      <c r="AJ959" s="114"/>
      <c r="AK959" s="28"/>
    </row>
    <row r="960" spans="1:37" s="29" customFormat="1" ht="47.25" x14ac:dyDescent="0.25">
      <c r="A960" s="113">
        <v>556</v>
      </c>
      <c r="B960" s="58" t="s">
        <v>1234</v>
      </c>
      <c r="C960" s="32">
        <v>1.82</v>
      </c>
      <c r="D960" s="32">
        <v>1.82</v>
      </c>
      <c r="E960" s="32">
        <v>0</v>
      </c>
      <c r="F960" s="32">
        <v>0</v>
      </c>
      <c r="G960" s="32">
        <v>0</v>
      </c>
      <c r="H960" s="32">
        <v>1.82</v>
      </c>
      <c r="I960" s="32">
        <v>1.82</v>
      </c>
      <c r="J960" s="32">
        <v>0</v>
      </c>
      <c r="K960" s="32">
        <v>0</v>
      </c>
      <c r="L960" s="32">
        <v>0</v>
      </c>
      <c r="M960" s="32">
        <v>0</v>
      </c>
      <c r="N960" s="32">
        <v>0</v>
      </c>
      <c r="O960" s="32">
        <v>0</v>
      </c>
      <c r="P960" s="32">
        <v>0</v>
      </c>
      <c r="Q960" s="32">
        <v>0</v>
      </c>
      <c r="R960" s="32">
        <v>0</v>
      </c>
      <c r="S960" s="32">
        <v>0</v>
      </c>
      <c r="T960" s="32">
        <v>0</v>
      </c>
      <c r="U960" s="32">
        <v>0</v>
      </c>
      <c r="V960" s="32">
        <v>0</v>
      </c>
      <c r="W960" s="57"/>
      <c r="X960" s="57"/>
      <c r="Y960" s="57"/>
      <c r="Z960" s="57"/>
      <c r="AA960" s="113">
        <v>0</v>
      </c>
      <c r="AB960" s="113">
        <v>0</v>
      </c>
      <c r="AC960" s="57">
        <v>0</v>
      </c>
      <c r="AD960" s="113">
        <v>0</v>
      </c>
      <c r="AE960" s="113">
        <v>0</v>
      </c>
      <c r="AF960" s="113">
        <v>0</v>
      </c>
      <c r="AG960" s="113">
        <v>0</v>
      </c>
      <c r="AH960" s="113">
        <v>0</v>
      </c>
      <c r="AI960" s="113">
        <v>0</v>
      </c>
      <c r="AJ960" s="113">
        <v>0</v>
      </c>
      <c r="AK960" s="57" t="s">
        <v>239</v>
      </c>
    </row>
    <row r="961" spans="1:37" s="29" customFormat="1" x14ac:dyDescent="0.25">
      <c r="A961" s="117">
        <v>5</v>
      </c>
      <c r="B961" s="34" t="s">
        <v>200</v>
      </c>
      <c r="C961" s="39">
        <f>C962</f>
        <v>0</v>
      </c>
      <c r="D961" s="39">
        <f t="shared" ref="D961:V961" si="39">D962</f>
        <v>0</v>
      </c>
      <c r="E961" s="39">
        <f t="shared" si="39"/>
        <v>0</v>
      </c>
      <c r="F961" s="39">
        <f t="shared" si="39"/>
        <v>0</v>
      </c>
      <c r="G961" s="39">
        <f t="shared" si="39"/>
        <v>0</v>
      </c>
      <c r="H961" s="39">
        <f t="shared" si="39"/>
        <v>5.6622300000000081</v>
      </c>
      <c r="I961" s="39">
        <f t="shared" si="39"/>
        <v>0</v>
      </c>
      <c r="J961" s="39">
        <f t="shared" si="39"/>
        <v>0</v>
      </c>
      <c r="K961" s="39">
        <f t="shared" si="39"/>
        <v>0</v>
      </c>
      <c r="L961" s="39">
        <f t="shared" si="39"/>
        <v>5.6622300000000081</v>
      </c>
      <c r="M961" s="39">
        <f t="shared" si="39"/>
        <v>5.6622300000000081</v>
      </c>
      <c r="N961" s="39">
        <f t="shared" si="39"/>
        <v>0</v>
      </c>
      <c r="O961" s="39">
        <f t="shared" si="39"/>
        <v>0</v>
      </c>
      <c r="P961" s="39">
        <f t="shared" si="39"/>
        <v>0</v>
      </c>
      <c r="Q961" s="39">
        <f t="shared" si="39"/>
        <v>5.6622300000000081</v>
      </c>
      <c r="R961" s="39">
        <f t="shared" si="39"/>
        <v>0</v>
      </c>
      <c r="S961" s="39">
        <f t="shared" si="39"/>
        <v>0</v>
      </c>
      <c r="T961" s="39">
        <f t="shared" si="39"/>
        <v>0</v>
      </c>
      <c r="U961" s="39">
        <f t="shared" si="39"/>
        <v>0</v>
      </c>
      <c r="V961" s="39">
        <f t="shared" si="39"/>
        <v>0</v>
      </c>
      <c r="W961" s="118"/>
      <c r="X961" s="118"/>
      <c r="Y961" s="118"/>
      <c r="Z961" s="118"/>
      <c r="AA961" s="119"/>
      <c r="AB961" s="119"/>
      <c r="AC961" s="118"/>
      <c r="AD961" s="119"/>
      <c r="AE961" s="119"/>
      <c r="AF961" s="119"/>
      <c r="AG961" s="119"/>
      <c r="AH961" s="119"/>
      <c r="AI961" s="119"/>
      <c r="AJ961" s="119"/>
      <c r="AK961" s="118"/>
    </row>
    <row r="962" spans="1:37" s="29" customFormat="1" x14ac:dyDescent="0.25">
      <c r="A962" s="113">
        <v>557</v>
      </c>
      <c r="B962" s="58" t="s">
        <v>1491</v>
      </c>
      <c r="C962" s="32">
        <v>0</v>
      </c>
      <c r="D962" s="32">
        <v>0</v>
      </c>
      <c r="E962" s="32">
        <v>0</v>
      </c>
      <c r="F962" s="32">
        <v>0</v>
      </c>
      <c r="G962" s="32">
        <v>0</v>
      </c>
      <c r="H962" s="32">
        <v>5.6622300000000081</v>
      </c>
      <c r="I962" s="32">
        <v>0</v>
      </c>
      <c r="J962" s="32">
        <v>0</v>
      </c>
      <c r="K962" s="32">
        <v>0</v>
      </c>
      <c r="L962" s="32">
        <v>5.6622300000000081</v>
      </c>
      <c r="M962" s="32">
        <v>5.6622300000000081</v>
      </c>
      <c r="N962" s="32">
        <v>0</v>
      </c>
      <c r="O962" s="32">
        <v>0</v>
      </c>
      <c r="P962" s="32">
        <v>0</v>
      </c>
      <c r="Q962" s="32">
        <v>5.6622300000000081</v>
      </c>
      <c r="R962" s="32">
        <v>0</v>
      </c>
      <c r="S962" s="32">
        <v>0</v>
      </c>
      <c r="T962" s="32">
        <v>0</v>
      </c>
      <c r="U962" s="32">
        <v>0</v>
      </c>
      <c r="V962" s="32">
        <v>0</v>
      </c>
      <c r="W962" s="57"/>
      <c r="X962" s="57"/>
      <c r="Y962" s="57"/>
      <c r="Z962" s="57"/>
      <c r="AA962" s="113">
        <v>0</v>
      </c>
      <c r="AB962" s="113">
        <v>0</v>
      </c>
      <c r="AC962" s="57">
        <v>0</v>
      </c>
      <c r="AD962" s="113">
        <v>0</v>
      </c>
      <c r="AE962" s="113">
        <v>0</v>
      </c>
      <c r="AF962" s="113">
        <v>0</v>
      </c>
      <c r="AG962" s="113">
        <v>0</v>
      </c>
      <c r="AH962" s="113">
        <v>0</v>
      </c>
      <c r="AI962" s="113">
        <v>0</v>
      </c>
      <c r="AJ962" s="113">
        <v>0</v>
      </c>
      <c r="AK962" s="57" t="s">
        <v>238</v>
      </c>
    </row>
    <row r="963" spans="1:37" s="29" customFormat="1" x14ac:dyDescent="0.25">
      <c r="A963" s="120"/>
      <c r="B963" s="34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121"/>
      <c r="AB963" s="121"/>
      <c r="AC963" s="38"/>
      <c r="AD963" s="121"/>
      <c r="AE963" s="121"/>
      <c r="AF963" s="121"/>
      <c r="AG963" s="121"/>
      <c r="AH963" s="121"/>
      <c r="AI963" s="121"/>
      <c r="AJ963" s="121"/>
      <c r="AK963" s="38"/>
    </row>
    <row r="964" spans="1:37" s="29" customFormat="1" x14ac:dyDescent="0.25">
      <c r="A964" s="61"/>
      <c r="B964" s="61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</row>
    <row r="965" spans="1:37" s="29" customFormat="1" x14ac:dyDescent="0.25">
      <c r="A965" s="215" t="s">
        <v>161</v>
      </c>
      <c r="B965" s="215"/>
      <c r="C965" s="123"/>
      <c r="D965" s="32"/>
      <c r="E965" s="32"/>
      <c r="F965" s="32"/>
      <c r="G965" s="32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</row>
    <row r="966" spans="1:37" s="29" customFormat="1" ht="31.5" x14ac:dyDescent="0.25">
      <c r="A966" s="34"/>
      <c r="B966" s="124" t="s">
        <v>162</v>
      </c>
      <c r="C966" s="25"/>
      <c r="D966" s="32"/>
      <c r="E966" s="32"/>
      <c r="F966" s="32"/>
      <c r="G966" s="32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</row>
    <row r="967" spans="1:37" s="29" customFormat="1" x14ac:dyDescent="0.25">
      <c r="A967" s="61"/>
      <c r="B967" s="61"/>
      <c r="C967" s="32"/>
      <c r="D967" s="32"/>
      <c r="E967" s="32"/>
      <c r="F967" s="32"/>
      <c r="G967" s="32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</row>
    <row r="968" spans="1:37" s="29" customFormat="1" x14ac:dyDescent="0.25">
      <c r="A968" s="61">
        <v>2</v>
      </c>
      <c r="B968" s="61" t="s">
        <v>164</v>
      </c>
      <c r="C968" s="32"/>
      <c r="D968" s="32"/>
      <c r="E968" s="32"/>
      <c r="F968" s="32"/>
      <c r="G968" s="32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</row>
    <row r="969" spans="1:37" s="29" customFormat="1" x14ac:dyDescent="0.25">
      <c r="A969" s="61" t="s">
        <v>165</v>
      </c>
      <c r="B969" s="61"/>
      <c r="C969" s="32"/>
      <c r="D969" s="32"/>
      <c r="E969" s="32"/>
      <c r="F969" s="32"/>
      <c r="G969" s="32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</row>
    <row r="970" spans="1:37" s="29" customFormat="1" x14ac:dyDescent="0.25">
      <c r="A970" s="34"/>
      <c r="B970" s="125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6"/>
      <c r="N970" s="126"/>
      <c r="O970" s="126"/>
      <c r="P970" s="126"/>
      <c r="Q970" s="126"/>
      <c r="R970" s="126"/>
      <c r="S970" s="126"/>
      <c r="T970" s="126"/>
      <c r="U970" s="126"/>
      <c r="V970" s="126"/>
      <c r="W970" s="125"/>
      <c r="X970" s="125"/>
      <c r="Y970" s="125"/>
      <c r="Z970" s="125"/>
      <c r="AA970" s="125"/>
      <c r="AB970" s="125"/>
      <c r="AC970" s="125"/>
      <c r="AD970" s="125"/>
      <c r="AE970" s="125"/>
      <c r="AF970" s="125"/>
      <c r="AG970" s="125"/>
      <c r="AH970" s="125"/>
      <c r="AI970" s="125"/>
      <c r="AJ970" s="125"/>
      <c r="AK970" s="125"/>
    </row>
    <row r="971" spans="1:37" s="29" customFormat="1" x14ac:dyDescent="0.25">
      <c r="A971" s="34"/>
      <c r="B971" s="125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6"/>
      <c r="N971" s="126"/>
      <c r="O971" s="126"/>
      <c r="P971" s="126"/>
      <c r="Q971" s="126"/>
      <c r="R971" s="126"/>
      <c r="S971" s="126"/>
      <c r="T971" s="126"/>
      <c r="U971" s="126"/>
      <c r="V971" s="126"/>
      <c r="W971" s="125"/>
      <c r="X971" s="125"/>
      <c r="Y971" s="125"/>
      <c r="Z971" s="125"/>
      <c r="AA971" s="125"/>
      <c r="AB971" s="125"/>
      <c r="AC971" s="125"/>
      <c r="AD971" s="125"/>
      <c r="AE971" s="125"/>
      <c r="AF971" s="125"/>
      <c r="AG971" s="125"/>
      <c r="AH971" s="125"/>
      <c r="AI971" s="125"/>
      <c r="AJ971" s="125"/>
      <c r="AK971" s="125"/>
    </row>
    <row r="972" spans="1:37" s="29" customFormat="1" x14ac:dyDescent="0.25">
      <c r="A972" s="127"/>
      <c r="B972" s="253" t="s">
        <v>201</v>
      </c>
      <c r="C972" s="253"/>
      <c r="D972" s="253"/>
      <c r="E972" s="253"/>
      <c r="F972" s="253"/>
      <c r="G972" s="253"/>
      <c r="H972" s="253"/>
      <c r="I972" s="253"/>
      <c r="J972" s="253"/>
      <c r="K972" s="253"/>
      <c r="L972" s="253"/>
      <c r="M972" s="253"/>
      <c r="N972" s="253"/>
      <c r="O972" s="253"/>
      <c r="P972" s="253"/>
      <c r="Q972" s="253"/>
      <c r="R972" s="253"/>
      <c r="S972" s="253"/>
      <c r="T972" s="253"/>
      <c r="U972" s="253"/>
      <c r="V972" s="125"/>
      <c r="W972" s="125"/>
      <c r="X972" s="125"/>
      <c r="Y972" s="125"/>
      <c r="Z972" s="125"/>
      <c r="AA972" s="125"/>
      <c r="AB972" s="125"/>
      <c r="AC972" s="125"/>
      <c r="AD972" s="125"/>
      <c r="AE972" s="125"/>
      <c r="AF972" s="125"/>
      <c r="AG972" s="125"/>
      <c r="AH972" s="125"/>
      <c r="AI972" s="125"/>
      <c r="AJ972" s="125"/>
      <c r="AK972" s="125"/>
    </row>
    <row r="973" spans="1:37" s="29" customFormat="1" x14ac:dyDescent="0.25">
      <c r="A973" s="127"/>
      <c r="B973" s="125" t="s">
        <v>202</v>
      </c>
      <c r="C973" s="125"/>
      <c r="D973" s="125"/>
      <c r="E973" s="125"/>
      <c r="F973" s="125"/>
      <c r="G973" s="125"/>
      <c r="H973" s="125"/>
      <c r="I973" s="125"/>
      <c r="J973" s="125"/>
      <c r="K973" s="125"/>
      <c r="L973" s="125"/>
      <c r="M973" s="125"/>
      <c r="N973" s="125"/>
      <c r="O973" s="125"/>
      <c r="P973" s="125"/>
      <c r="Q973" s="125"/>
      <c r="R973" s="125"/>
      <c r="S973" s="125"/>
      <c r="T973" s="125"/>
      <c r="U973" s="125"/>
      <c r="V973" s="125"/>
      <c r="W973" s="125"/>
      <c r="X973" s="125"/>
      <c r="Y973" s="125"/>
      <c r="Z973" s="125"/>
      <c r="AA973" s="125"/>
      <c r="AB973" s="125"/>
      <c r="AC973" s="125"/>
      <c r="AD973" s="125"/>
      <c r="AE973" s="125"/>
      <c r="AF973" s="125"/>
      <c r="AG973" s="125"/>
      <c r="AH973" s="125"/>
      <c r="AI973" s="125"/>
      <c r="AJ973" s="125"/>
      <c r="AK973" s="125"/>
    </row>
    <row r="974" spans="1:37" s="29" customFormat="1" x14ac:dyDescent="0.25">
      <c r="A974" s="125"/>
      <c r="B974" s="61"/>
      <c r="C974" s="61"/>
      <c r="D974" s="61"/>
      <c r="E974" s="61"/>
      <c r="F974" s="61"/>
      <c r="G974" s="61"/>
      <c r="H974" s="125"/>
      <c r="I974" s="125"/>
      <c r="J974" s="125"/>
      <c r="K974" s="125"/>
      <c r="L974" s="125"/>
      <c r="M974" s="125"/>
      <c r="N974" s="125"/>
      <c r="O974" s="125"/>
      <c r="P974" s="125"/>
      <c r="Q974" s="125"/>
      <c r="R974" s="125"/>
      <c r="S974" s="125"/>
      <c r="T974" s="125"/>
      <c r="U974" s="125"/>
      <c r="V974" s="125"/>
      <c r="W974" s="125"/>
      <c r="X974" s="125"/>
      <c r="Y974" s="125"/>
      <c r="Z974" s="125"/>
      <c r="AA974" s="125"/>
      <c r="AB974" s="125"/>
      <c r="AC974" s="125"/>
      <c r="AD974" s="125"/>
      <c r="AE974" s="125"/>
      <c r="AF974" s="125"/>
      <c r="AG974" s="125"/>
      <c r="AH974" s="125"/>
      <c r="AI974" s="125"/>
      <c r="AJ974" s="125"/>
      <c r="AK974" s="125"/>
    </row>
    <row r="975" spans="1:37" s="29" customFormat="1" x14ac:dyDescent="0.25">
      <c r="A975" s="72"/>
      <c r="B975" s="254"/>
      <c r="C975" s="254"/>
      <c r="D975" s="254"/>
      <c r="E975" s="254"/>
      <c r="F975" s="254"/>
      <c r="G975" s="254"/>
      <c r="H975" s="254"/>
      <c r="I975" s="254"/>
      <c r="J975" s="254"/>
      <c r="K975" s="254"/>
    </row>
    <row r="976" spans="1:37" s="29" customFormat="1" x14ac:dyDescent="0.25">
      <c r="A976" s="72"/>
      <c r="B976" s="217"/>
      <c r="C976" s="217"/>
      <c r="D976" s="217"/>
      <c r="E976" s="217"/>
      <c r="F976" s="217"/>
      <c r="G976" s="217"/>
    </row>
    <row r="977" spans="1:25" s="29" customFormat="1" x14ac:dyDescent="0.25">
      <c r="A977" s="72"/>
    </row>
    <row r="978" spans="1:25" s="29" customFormat="1" x14ac:dyDescent="0.25">
      <c r="A978" s="72"/>
    </row>
    <row r="979" spans="1:25" s="29" customFormat="1" ht="23.25" x14ac:dyDescent="0.35">
      <c r="C979" s="128"/>
      <c r="D979" s="129"/>
      <c r="E979" s="130"/>
      <c r="F979" s="129"/>
      <c r="G979" s="129"/>
      <c r="H979" s="131"/>
      <c r="I979" s="129"/>
      <c r="J979" s="131"/>
      <c r="K979" s="131"/>
      <c r="L979" s="131"/>
      <c r="M979" s="129"/>
      <c r="N979" s="132"/>
      <c r="O979" s="132"/>
      <c r="Q979" s="132"/>
      <c r="R979" s="133"/>
      <c r="S979" s="133"/>
      <c r="Y979" s="132"/>
    </row>
    <row r="980" spans="1:25" s="29" customFormat="1" x14ac:dyDescent="0.25"/>
    <row r="981" spans="1:25" s="29" customFormat="1" x14ac:dyDescent="0.25"/>
    <row r="982" spans="1:25" s="29" customFormat="1" x14ac:dyDescent="0.25"/>
    <row r="983" spans="1:25" s="29" customFormat="1" x14ac:dyDescent="0.25"/>
  </sheetData>
  <autoFilter ref="A20:AK962"/>
  <mergeCells count="23">
    <mergeCell ref="AE13:AJ13"/>
    <mergeCell ref="A6:AJ6"/>
    <mergeCell ref="X7:AA7"/>
    <mergeCell ref="X8:AA8"/>
    <mergeCell ref="W9:AA9"/>
    <mergeCell ref="X10:AA10"/>
    <mergeCell ref="AG15:AJ15"/>
    <mergeCell ref="A17:A19"/>
    <mergeCell ref="B17:B19"/>
    <mergeCell ref="C17:G18"/>
    <mergeCell ref="H17:L18"/>
    <mergeCell ref="M17:Q18"/>
    <mergeCell ref="R17:V18"/>
    <mergeCell ref="W17:AJ17"/>
    <mergeCell ref="W18:Z18"/>
    <mergeCell ref="AA18:AD18"/>
    <mergeCell ref="B976:G976"/>
    <mergeCell ref="AE18:AI18"/>
    <mergeCell ref="AJ18:AJ19"/>
    <mergeCell ref="AK18:AK19"/>
    <mergeCell ref="A965:B965"/>
    <mergeCell ref="B972:U972"/>
    <mergeCell ref="B975:K975"/>
  </mergeCells>
  <pageMargins left="0.31496062992125984" right="0.19685039370078741" top="0.15748031496062992" bottom="0.19685039370078741" header="0.31496062992125984" footer="0.31496062992125984"/>
  <pageSetup paperSize="8" scale="43" fitToWidth="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2:S76"/>
  <sheetViews>
    <sheetView view="pageBreakPreview" zoomScale="55" zoomScaleNormal="100" zoomScaleSheetLayoutView="55" workbookViewId="0">
      <selection activeCell="K48" sqref="K48"/>
    </sheetView>
  </sheetViews>
  <sheetFormatPr defaultRowHeight="15.75" x14ac:dyDescent="0.25"/>
  <cols>
    <col min="1" max="1" width="9" style="291"/>
    <col min="2" max="2" width="34.875" style="291" customWidth="1"/>
    <col min="3" max="12" width="12.625" style="291" customWidth="1"/>
    <col min="13" max="13" width="25.25" style="291" customWidth="1"/>
    <col min="14" max="257" width="9" style="291"/>
    <col min="258" max="258" width="34.875" style="291" customWidth="1"/>
    <col min="259" max="259" width="11.75" style="291" customWidth="1"/>
    <col min="260" max="260" width="11" style="291" customWidth="1"/>
    <col min="261" max="265" width="9" style="291"/>
    <col min="266" max="266" width="11" style="291" customWidth="1"/>
    <col min="267" max="268" width="9" style="291"/>
    <col min="269" max="269" width="33.75" style="291" customWidth="1"/>
    <col min="270" max="513" width="9" style="291"/>
    <col min="514" max="514" width="34.875" style="291" customWidth="1"/>
    <col min="515" max="515" width="11.75" style="291" customWidth="1"/>
    <col min="516" max="516" width="11" style="291" customWidth="1"/>
    <col min="517" max="521" width="9" style="291"/>
    <col min="522" max="522" width="11" style="291" customWidth="1"/>
    <col min="523" max="524" width="9" style="291"/>
    <col min="525" max="525" width="33.75" style="291" customWidth="1"/>
    <col min="526" max="769" width="9" style="291"/>
    <col min="770" max="770" width="34.875" style="291" customWidth="1"/>
    <col min="771" max="771" width="11.75" style="291" customWidth="1"/>
    <col min="772" max="772" width="11" style="291" customWidth="1"/>
    <col min="773" max="777" width="9" style="291"/>
    <col min="778" max="778" width="11" style="291" customWidth="1"/>
    <col min="779" max="780" width="9" style="291"/>
    <col min="781" max="781" width="33.75" style="291" customWidth="1"/>
    <col min="782" max="1025" width="9" style="291"/>
    <col min="1026" max="1026" width="34.875" style="291" customWidth="1"/>
    <col min="1027" max="1027" width="11.75" style="291" customWidth="1"/>
    <col min="1028" max="1028" width="11" style="291" customWidth="1"/>
    <col min="1029" max="1033" width="9" style="291"/>
    <col min="1034" max="1034" width="11" style="291" customWidth="1"/>
    <col min="1035" max="1036" width="9" style="291"/>
    <col min="1037" max="1037" width="33.75" style="291" customWidth="1"/>
    <col min="1038" max="1281" width="9" style="291"/>
    <col min="1282" max="1282" width="34.875" style="291" customWidth="1"/>
    <col min="1283" max="1283" width="11.75" style="291" customWidth="1"/>
    <col min="1284" max="1284" width="11" style="291" customWidth="1"/>
    <col min="1285" max="1289" width="9" style="291"/>
    <col min="1290" max="1290" width="11" style="291" customWidth="1"/>
    <col min="1291" max="1292" width="9" style="291"/>
    <col min="1293" max="1293" width="33.75" style="291" customWidth="1"/>
    <col min="1294" max="1537" width="9" style="291"/>
    <col min="1538" max="1538" width="34.875" style="291" customWidth="1"/>
    <col min="1539" max="1539" width="11.75" style="291" customWidth="1"/>
    <col min="1540" max="1540" width="11" style="291" customWidth="1"/>
    <col min="1541" max="1545" width="9" style="291"/>
    <col min="1546" max="1546" width="11" style="291" customWidth="1"/>
    <col min="1547" max="1548" width="9" style="291"/>
    <col min="1549" max="1549" width="33.75" style="291" customWidth="1"/>
    <col min="1550" max="1793" width="9" style="291"/>
    <col min="1794" max="1794" width="34.875" style="291" customWidth="1"/>
    <col min="1795" max="1795" width="11.75" style="291" customWidth="1"/>
    <col min="1796" max="1796" width="11" style="291" customWidth="1"/>
    <col min="1797" max="1801" width="9" style="291"/>
    <col min="1802" max="1802" width="11" style="291" customWidth="1"/>
    <col min="1803" max="1804" width="9" style="291"/>
    <col min="1805" max="1805" width="33.75" style="291" customWidth="1"/>
    <col min="1806" max="2049" width="9" style="291"/>
    <col min="2050" max="2050" width="34.875" style="291" customWidth="1"/>
    <col min="2051" max="2051" width="11.75" style="291" customWidth="1"/>
    <col min="2052" max="2052" width="11" style="291" customWidth="1"/>
    <col min="2053" max="2057" width="9" style="291"/>
    <col min="2058" max="2058" width="11" style="291" customWidth="1"/>
    <col min="2059" max="2060" width="9" style="291"/>
    <col min="2061" max="2061" width="33.75" style="291" customWidth="1"/>
    <col min="2062" max="2305" width="9" style="291"/>
    <col min="2306" max="2306" width="34.875" style="291" customWidth="1"/>
    <col min="2307" max="2307" width="11.75" style="291" customWidth="1"/>
    <col min="2308" max="2308" width="11" style="291" customWidth="1"/>
    <col min="2309" max="2313" width="9" style="291"/>
    <col min="2314" max="2314" width="11" style="291" customWidth="1"/>
    <col min="2315" max="2316" width="9" style="291"/>
    <col min="2317" max="2317" width="33.75" style="291" customWidth="1"/>
    <col min="2318" max="2561" width="9" style="291"/>
    <col min="2562" max="2562" width="34.875" style="291" customWidth="1"/>
    <col min="2563" max="2563" width="11.75" style="291" customWidth="1"/>
    <col min="2564" max="2564" width="11" style="291" customWidth="1"/>
    <col min="2565" max="2569" width="9" style="291"/>
    <col min="2570" max="2570" width="11" style="291" customWidth="1"/>
    <col min="2571" max="2572" width="9" style="291"/>
    <col min="2573" max="2573" width="33.75" style="291" customWidth="1"/>
    <col min="2574" max="2817" width="9" style="291"/>
    <col min="2818" max="2818" width="34.875" style="291" customWidth="1"/>
    <col min="2819" max="2819" width="11.75" style="291" customWidth="1"/>
    <col min="2820" max="2820" width="11" style="291" customWidth="1"/>
    <col min="2821" max="2825" width="9" style="291"/>
    <col min="2826" max="2826" width="11" style="291" customWidth="1"/>
    <col min="2827" max="2828" width="9" style="291"/>
    <col min="2829" max="2829" width="33.75" style="291" customWidth="1"/>
    <col min="2830" max="3073" width="9" style="291"/>
    <col min="3074" max="3074" width="34.875" style="291" customWidth="1"/>
    <col min="3075" max="3075" width="11.75" style="291" customWidth="1"/>
    <col min="3076" max="3076" width="11" style="291" customWidth="1"/>
    <col min="3077" max="3081" width="9" style="291"/>
    <col min="3082" max="3082" width="11" style="291" customWidth="1"/>
    <col min="3083" max="3084" width="9" style="291"/>
    <col min="3085" max="3085" width="33.75" style="291" customWidth="1"/>
    <col min="3086" max="3329" width="9" style="291"/>
    <col min="3330" max="3330" width="34.875" style="291" customWidth="1"/>
    <col min="3331" max="3331" width="11.75" style="291" customWidth="1"/>
    <col min="3332" max="3332" width="11" style="291" customWidth="1"/>
    <col min="3333" max="3337" width="9" style="291"/>
    <col min="3338" max="3338" width="11" style="291" customWidth="1"/>
    <col min="3339" max="3340" width="9" style="291"/>
    <col min="3341" max="3341" width="33.75" style="291" customWidth="1"/>
    <col min="3342" max="3585" width="9" style="291"/>
    <col min="3586" max="3586" width="34.875" style="291" customWidth="1"/>
    <col min="3587" max="3587" width="11.75" style="291" customWidth="1"/>
    <col min="3588" max="3588" width="11" style="291" customWidth="1"/>
    <col min="3589" max="3593" width="9" style="291"/>
    <col min="3594" max="3594" width="11" style="291" customWidth="1"/>
    <col min="3595" max="3596" width="9" style="291"/>
    <col min="3597" max="3597" width="33.75" style="291" customWidth="1"/>
    <col min="3598" max="3841" width="9" style="291"/>
    <col min="3842" max="3842" width="34.875" style="291" customWidth="1"/>
    <col min="3843" max="3843" width="11.75" style="291" customWidth="1"/>
    <col min="3844" max="3844" width="11" style="291" customWidth="1"/>
    <col min="3845" max="3849" width="9" style="291"/>
    <col min="3850" max="3850" width="11" style="291" customWidth="1"/>
    <col min="3851" max="3852" width="9" style="291"/>
    <col min="3853" max="3853" width="33.75" style="291" customWidth="1"/>
    <col min="3854" max="4097" width="9" style="291"/>
    <col min="4098" max="4098" width="34.875" style="291" customWidth="1"/>
    <col min="4099" max="4099" width="11.75" style="291" customWidth="1"/>
    <col min="4100" max="4100" width="11" style="291" customWidth="1"/>
    <col min="4101" max="4105" width="9" style="291"/>
    <col min="4106" max="4106" width="11" style="291" customWidth="1"/>
    <col min="4107" max="4108" width="9" style="291"/>
    <col min="4109" max="4109" width="33.75" style="291" customWidth="1"/>
    <col min="4110" max="4353" width="9" style="291"/>
    <col min="4354" max="4354" width="34.875" style="291" customWidth="1"/>
    <col min="4355" max="4355" width="11.75" style="291" customWidth="1"/>
    <col min="4356" max="4356" width="11" style="291" customWidth="1"/>
    <col min="4357" max="4361" width="9" style="291"/>
    <col min="4362" max="4362" width="11" style="291" customWidth="1"/>
    <col min="4363" max="4364" width="9" style="291"/>
    <col min="4365" max="4365" width="33.75" style="291" customWidth="1"/>
    <col min="4366" max="4609" width="9" style="291"/>
    <col min="4610" max="4610" width="34.875" style="291" customWidth="1"/>
    <col min="4611" max="4611" width="11.75" style="291" customWidth="1"/>
    <col min="4612" max="4612" width="11" style="291" customWidth="1"/>
    <col min="4613" max="4617" width="9" style="291"/>
    <col min="4618" max="4618" width="11" style="291" customWidth="1"/>
    <col min="4619" max="4620" width="9" style="291"/>
    <col min="4621" max="4621" width="33.75" style="291" customWidth="1"/>
    <col min="4622" max="4865" width="9" style="291"/>
    <col min="4866" max="4866" width="34.875" style="291" customWidth="1"/>
    <col min="4867" max="4867" width="11.75" style="291" customWidth="1"/>
    <col min="4868" max="4868" width="11" style="291" customWidth="1"/>
    <col min="4869" max="4873" width="9" style="291"/>
    <col min="4874" max="4874" width="11" style="291" customWidth="1"/>
    <col min="4875" max="4876" width="9" style="291"/>
    <col min="4877" max="4877" width="33.75" style="291" customWidth="1"/>
    <col min="4878" max="5121" width="9" style="291"/>
    <col min="5122" max="5122" width="34.875" style="291" customWidth="1"/>
    <col min="5123" max="5123" width="11.75" style="291" customWidth="1"/>
    <col min="5124" max="5124" width="11" style="291" customWidth="1"/>
    <col min="5125" max="5129" width="9" style="291"/>
    <col min="5130" max="5130" width="11" style="291" customWidth="1"/>
    <col min="5131" max="5132" width="9" style="291"/>
    <col min="5133" max="5133" width="33.75" style="291" customWidth="1"/>
    <col min="5134" max="5377" width="9" style="291"/>
    <col min="5378" max="5378" width="34.875" style="291" customWidth="1"/>
    <col min="5379" max="5379" width="11.75" style="291" customWidth="1"/>
    <col min="5380" max="5380" width="11" style="291" customWidth="1"/>
    <col min="5381" max="5385" width="9" style="291"/>
    <col min="5386" max="5386" width="11" style="291" customWidth="1"/>
    <col min="5387" max="5388" width="9" style="291"/>
    <col min="5389" max="5389" width="33.75" style="291" customWidth="1"/>
    <col min="5390" max="5633" width="9" style="291"/>
    <col min="5634" max="5634" width="34.875" style="291" customWidth="1"/>
    <col min="5635" max="5635" width="11.75" style="291" customWidth="1"/>
    <col min="5636" max="5636" width="11" style="291" customWidth="1"/>
    <col min="5637" max="5641" width="9" style="291"/>
    <col min="5642" max="5642" width="11" style="291" customWidth="1"/>
    <col min="5643" max="5644" width="9" style="291"/>
    <col min="5645" max="5645" width="33.75" style="291" customWidth="1"/>
    <col min="5646" max="5889" width="9" style="291"/>
    <col min="5890" max="5890" width="34.875" style="291" customWidth="1"/>
    <col min="5891" max="5891" width="11.75" style="291" customWidth="1"/>
    <col min="5892" max="5892" width="11" style="291" customWidth="1"/>
    <col min="5893" max="5897" width="9" style="291"/>
    <col min="5898" max="5898" width="11" style="291" customWidth="1"/>
    <col min="5899" max="5900" width="9" style="291"/>
    <col min="5901" max="5901" width="33.75" style="291" customWidth="1"/>
    <col min="5902" max="6145" width="9" style="291"/>
    <col min="6146" max="6146" width="34.875" style="291" customWidth="1"/>
    <col min="6147" max="6147" width="11.75" style="291" customWidth="1"/>
    <col min="6148" max="6148" width="11" style="291" customWidth="1"/>
    <col min="6149" max="6153" width="9" style="291"/>
    <col min="6154" max="6154" width="11" style="291" customWidth="1"/>
    <col min="6155" max="6156" width="9" style="291"/>
    <col min="6157" max="6157" width="33.75" style="291" customWidth="1"/>
    <col min="6158" max="6401" width="9" style="291"/>
    <col min="6402" max="6402" width="34.875" style="291" customWidth="1"/>
    <col min="6403" max="6403" width="11.75" style="291" customWidth="1"/>
    <col min="6404" max="6404" width="11" style="291" customWidth="1"/>
    <col min="6405" max="6409" width="9" style="291"/>
    <col min="6410" max="6410" width="11" style="291" customWidth="1"/>
    <col min="6411" max="6412" width="9" style="291"/>
    <col min="6413" max="6413" width="33.75" style="291" customWidth="1"/>
    <col min="6414" max="6657" width="9" style="291"/>
    <col min="6658" max="6658" width="34.875" style="291" customWidth="1"/>
    <col min="6659" max="6659" width="11.75" style="291" customWidth="1"/>
    <col min="6660" max="6660" width="11" style="291" customWidth="1"/>
    <col min="6661" max="6665" width="9" style="291"/>
    <col min="6666" max="6666" width="11" style="291" customWidth="1"/>
    <col min="6667" max="6668" width="9" style="291"/>
    <col min="6669" max="6669" width="33.75" style="291" customWidth="1"/>
    <col min="6670" max="6913" width="9" style="291"/>
    <col min="6914" max="6914" width="34.875" style="291" customWidth="1"/>
    <col min="6915" max="6915" width="11.75" style="291" customWidth="1"/>
    <col min="6916" max="6916" width="11" style="291" customWidth="1"/>
    <col min="6917" max="6921" width="9" style="291"/>
    <col min="6922" max="6922" width="11" style="291" customWidth="1"/>
    <col min="6923" max="6924" width="9" style="291"/>
    <col min="6925" max="6925" width="33.75" style="291" customWidth="1"/>
    <col min="6926" max="7169" width="9" style="291"/>
    <col min="7170" max="7170" width="34.875" style="291" customWidth="1"/>
    <col min="7171" max="7171" width="11.75" style="291" customWidth="1"/>
    <col min="7172" max="7172" width="11" style="291" customWidth="1"/>
    <col min="7173" max="7177" width="9" style="291"/>
    <col min="7178" max="7178" width="11" style="291" customWidth="1"/>
    <col min="7179" max="7180" width="9" style="291"/>
    <col min="7181" max="7181" width="33.75" style="291" customWidth="1"/>
    <col min="7182" max="7425" width="9" style="291"/>
    <col min="7426" max="7426" width="34.875" style="291" customWidth="1"/>
    <col min="7427" max="7427" width="11.75" style="291" customWidth="1"/>
    <col min="7428" max="7428" width="11" style="291" customWidth="1"/>
    <col min="7429" max="7433" width="9" style="291"/>
    <col min="7434" max="7434" width="11" style="291" customWidth="1"/>
    <col min="7435" max="7436" width="9" style="291"/>
    <col min="7437" max="7437" width="33.75" style="291" customWidth="1"/>
    <col min="7438" max="7681" width="9" style="291"/>
    <col min="7682" max="7682" width="34.875" style="291" customWidth="1"/>
    <col min="7683" max="7683" width="11.75" style="291" customWidth="1"/>
    <col min="7684" max="7684" width="11" style="291" customWidth="1"/>
    <col min="7685" max="7689" width="9" style="291"/>
    <col min="7690" max="7690" width="11" style="291" customWidth="1"/>
    <col min="7691" max="7692" width="9" style="291"/>
    <col min="7693" max="7693" width="33.75" style="291" customWidth="1"/>
    <col min="7694" max="7937" width="9" style="291"/>
    <col min="7938" max="7938" width="34.875" style="291" customWidth="1"/>
    <col min="7939" max="7939" width="11.75" style="291" customWidth="1"/>
    <col min="7940" max="7940" width="11" style="291" customWidth="1"/>
    <col min="7941" max="7945" width="9" style="291"/>
    <col min="7946" max="7946" width="11" style="291" customWidth="1"/>
    <col min="7947" max="7948" width="9" style="291"/>
    <col min="7949" max="7949" width="33.75" style="291" customWidth="1"/>
    <col min="7950" max="8193" width="9" style="291"/>
    <col min="8194" max="8194" width="34.875" style="291" customWidth="1"/>
    <col min="8195" max="8195" width="11.75" style="291" customWidth="1"/>
    <col min="8196" max="8196" width="11" style="291" customWidth="1"/>
    <col min="8197" max="8201" width="9" style="291"/>
    <col min="8202" max="8202" width="11" style="291" customWidth="1"/>
    <col min="8203" max="8204" width="9" style="291"/>
    <col min="8205" max="8205" width="33.75" style="291" customWidth="1"/>
    <col min="8206" max="8449" width="9" style="291"/>
    <col min="8450" max="8450" width="34.875" style="291" customWidth="1"/>
    <col min="8451" max="8451" width="11.75" style="291" customWidth="1"/>
    <col min="8452" max="8452" width="11" style="291" customWidth="1"/>
    <col min="8453" max="8457" width="9" style="291"/>
    <col min="8458" max="8458" width="11" style="291" customWidth="1"/>
    <col min="8459" max="8460" width="9" style="291"/>
    <col min="8461" max="8461" width="33.75" style="291" customWidth="1"/>
    <col min="8462" max="8705" width="9" style="291"/>
    <col min="8706" max="8706" width="34.875" style="291" customWidth="1"/>
    <col min="8707" max="8707" width="11.75" style="291" customWidth="1"/>
    <col min="8708" max="8708" width="11" style="291" customWidth="1"/>
    <col min="8709" max="8713" width="9" style="291"/>
    <col min="8714" max="8714" width="11" style="291" customWidth="1"/>
    <col min="8715" max="8716" width="9" style="291"/>
    <col min="8717" max="8717" width="33.75" style="291" customWidth="1"/>
    <col min="8718" max="8961" width="9" style="291"/>
    <col min="8962" max="8962" width="34.875" style="291" customWidth="1"/>
    <col min="8963" max="8963" width="11.75" style="291" customWidth="1"/>
    <col min="8964" max="8964" width="11" style="291" customWidth="1"/>
    <col min="8965" max="8969" width="9" style="291"/>
    <col min="8970" max="8970" width="11" style="291" customWidth="1"/>
    <col min="8971" max="8972" width="9" style="291"/>
    <col min="8973" max="8973" width="33.75" style="291" customWidth="1"/>
    <col min="8974" max="9217" width="9" style="291"/>
    <col min="9218" max="9218" width="34.875" style="291" customWidth="1"/>
    <col min="9219" max="9219" width="11.75" style="291" customWidth="1"/>
    <col min="9220" max="9220" width="11" style="291" customWidth="1"/>
    <col min="9221" max="9225" width="9" style="291"/>
    <col min="9226" max="9226" width="11" style="291" customWidth="1"/>
    <col min="9227" max="9228" width="9" style="291"/>
    <col min="9229" max="9229" width="33.75" style="291" customWidth="1"/>
    <col min="9230" max="9473" width="9" style="291"/>
    <col min="9474" max="9474" width="34.875" style="291" customWidth="1"/>
    <col min="9475" max="9475" width="11.75" style="291" customWidth="1"/>
    <col min="9476" max="9476" width="11" style="291" customWidth="1"/>
    <col min="9477" max="9481" width="9" style="291"/>
    <col min="9482" max="9482" width="11" style="291" customWidth="1"/>
    <col min="9483" max="9484" width="9" style="291"/>
    <col min="9485" max="9485" width="33.75" style="291" customWidth="1"/>
    <col min="9486" max="9729" width="9" style="291"/>
    <col min="9730" max="9730" width="34.875" style="291" customWidth="1"/>
    <col min="9731" max="9731" width="11.75" style="291" customWidth="1"/>
    <col min="9732" max="9732" width="11" style="291" customWidth="1"/>
    <col min="9733" max="9737" width="9" style="291"/>
    <col min="9738" max="9738" width="11" style="291" customWidth="1"/>
    <col min="9739" max="9740" width="9" style="291"/>
    <col min="9741" max="9741" width="33.75" style="291" customWidth="1"/>
    <col min="9742" max="9985" width="9" style="291"/>
    <col min="9986" max="9986" width="34.875" style="291" customWidth="1"/>
    <col min="9987" max="9987" width="11.75" style="291" customWidth="1"/>
    <col min="9988" max="9988" width="11" style="291" customWidth="1"/>
    <col min="9989" max="9993" width="9" style="291"/>
    <col min="9994" max="9994" width="11" style="291" customWidth="1"/>
    <col min="9995" max="9996" width="9" style="291"/>
    <col min="9997" max="9997" width="33.75" style="291" customWidth="1"/>
    <col min="9998" max="10241" width="9" style="291"/>
    <col min="10242" max="10242" width="34.875" style="291" customWidth="1"/>
    <col min="10243" max="10243" width="11.75" style="291" customWidth="1"/>
    <col min="10244" max="10244" width="11" style="291" customWidth="1"/>
    <col min="10245" max="10249" width="9" style="291"/>
    <col min="10250" max="10250" width="11" style="291" customWidth="1"/>
    <col min="10251" max="10252" width="9" style="291"/>
    <col min="10253" max="10253" width="33.75" style="291" customWidth="1"/>
    <col min="10254" max="10497" width="9" style="291"/>
    <col min="10498" max="10498" width="34.875" style="291" customWidth="1"/>
    <col min="10499" max="10499" width="11.75" style="291" customWidth="1"/>
    <col min="10500" max="10500" width="11" style="291" customWidth="1"/>
    <col min="10501" max="10505" width="9" style="291"/>
    <col min="10506" max="10506" width="11" style="291" customWidth="1"/>
    <col min="10507" max="10508" width="9" style="291"/>
    <col min="10509" max="10509" width="33.75" style="291" customWidth="1"/>
    <col min="10510" max="10753" width="9" style="291"/>
    <col min="10754" max="10754" width="34.875" style="291" customWidth="1"/>
    <col min="10755" max="10755" width="11.75" style="291" customWidth="1"/>
    <col min="10756" max="10756" width="11" style="291" customWidth="1"/>
    <col min="10757" max="10761" width="9" style="291"/>
    <col min="10762" max="10762" width="11" style="291" customWidth="1"/>
    <col min="10763" max="10764" width="9" style="291"/>
    <col min="10765" max="10765" width="33.75" style="291" customWidth="1"/>
    <col min="10766" max="11009" width="9" style="291"/>
    <col min="11010" max="11010" width="34.875" style="291" customWidth="1"/>
    <col min="11011" max="11011" width="11.75" style="291" customWidth="1"/>
    <col min="11012" max="11012" width="11" style="291" customWidth="1"/>
    <col min="11013" max="11017" width="9" style="291"/>
    <col min="11018" max="11018" width="11" style="291" customWidth="1"/>
    <col min="11019" max="11020" width="9" style="291"/>
    <col min="11021" max="11021" width="33.75" style="291" customWidth="1"/>
    <col min="11022" max="11265" width="9" style="291"/>
    <col min="11266" max="11266" width="34.875" style="291" customWidth="1"/>
    <col min="11267" max="11267" width="11.75" style="291" customWidth="1"/>
    <col min="11268" max="11268" width="11" style="291" customWidth="1"/>
    <col min="11269" max="11273" width="9" style="291"/>
    <col min="11274" max="11274" width="11" style="291" customWidth="1"/>
    <col min="11275" max="11276" width="9" style="291"/>
    <col min="11277" max="11277" width="33.75" style="291" customWidth="1"/>
    <col min="11278" max="11521" width="9" style="291"/>
    <col min="11522" max="11522" width="34.875" style="291" customWidth="1"/>
    <col min="11523" max="11523" width="11.75" style="291" customWidth="1"/>
    <col min="11524" max="11524" width="11" style="291" customWidth="1"/>
    <col min="11525" max="11529" width="9" style="291"/>
    <col min="11530" max="11530" width="11" style="291" customWidth="1"/>
    <col min="11531" max="11532" width="9" style="291"/>
    <col min="11533" max="11533" width="33.75" style="291" customWidth="1"/>
    <col min="11534" max="11777" width="9" style="291"/>
    <col min="11778" max="11778" width="34.875" style="291" customWidth="1"/>
    <col min="11779" max="11779" width="11.75" style="291" customWidth="1"/>
    <col min="11780" max="11780" width="11" style="291" customWidth="1"/>
    <col min="11781" max="11785" width="9" style="291"/>
    <col min="11786" max="11786" width="11" style="291" customWidth="1"/>
    <col min="11787" max="11788" width="9" style="291"/>
    <col min="11789" max="11789" width="33.75" style="291" customWidth="1"/>
    <col min="11790" max="12033" width="9" style="291"/>
    <col min="12034" max="12034" width="34.875" style="291" customWidth="1"/>
    <col min="12035" max="12035" width="11.75" style="291" customWidth="1"/>
    <col min="12036" max="12036" width="11" style="291" customWidth="1"/>
    <col min="12037" max="12041" width="9" style="291"/>
    <col min="12042" max="12042" width="11" style="291" customWidth="1"/>
    <col min="12043" max="12044" width="9" style="291"/>
    <col min="12045" max="12045" width="33.75" style="291" customWidth="1"/>
    <col min="12046" max="12289" width="9" style="291"/>
    <col min="12290" max="12290" width="34.875" style="291" customWidth="1"/>
    <col min="12291" max="12291" width="11.75" style="291" customWidth="1"/>
    <col min="12292" max="12292" width="11" style="291" customWidth="1"/>
    <col min="12293" max="12297" width="9" style="291"/>
    <col min="12298" max="12298" width="11" style="291" customWidth="1"/>
    <col min="12299" max="12300" width="9" style="291"/>
    <col min="12301" max="12301" width="33.75" style="291" customWidth="1"/>
    <col min="12302" max="12545" width="9" style="291"/>
    <col min="12546" max="12546" width="34.875" style="291" customWidth="1"/>
    <col min="12547" max="12547" width="11.75" style="291" customWidth="1"/>
    <col min="12548" max="12548" width="11" style="291" customWidth="1"/>
    <col min="12549" max="12553" width="9" style="291"/>
    <col min="12554" max="12554" width="11" style="291" customWidth="1"/>
    <col min="12555" max="12556" width="9" style="291"/>
    <col min="12557" max="12557" width="33.75" style="291" customWidth="1"/>
    <col min="12558" max="12801" width="9" style="291"/>
    <col min="12802" max="12802" width="34.875" style="291" customWidth="1"/>
    <col min="12803" max="12803" width="11.75" style="291" customWidth="1"/>
    <col min="12804" max="12804" width="11" style="291" customWidth="1"/>
    <col min="12805" max="12809" width="9" style="291"/>
    <col min="12810" max="12810" width="11" style="291" customWidth="1"/>
    <col min="12811" max="12812" width="9" style="291"/>
    <col min="12813" max="12813" width="33.75" style="291" customWidth="1"/>
    <col min="12814" max="13057" width="9" style="291"/>
    <col min="13058" max="13058" width="34.875" style="291" customWidth="1"/>
    <col min="13059" max="13059" width="11.75" style="291" customWidth="1"/>
    <col min="13060" max="13060" width="11" style="291" customWidth="1"/>
    <col min="13061" max="13065" width="9" style="291"/>
    <col min="13066" max="13066" width="11" style="291" customWidth="1"/>
    <col min="13067" max="13068" width="9" style="291"/>
    <col min="13069" max="13069" width="33.75" style="291" customWidth="1"/>
    <col min="13070" max="13313" width="9" style="291"/>
    <col min="13314" max="13314" width="34.875" style="291" customWidth="1"/>
    <col min="13315" max="13315" width="11.75" style="291" customWidth="1"/>
    <col min="13316" max="13316" width="11" style="291" customWidth="1"/>
    <col min="13317" max="13321" width="9" style="291"/>
    <col min="13322" max="13322" width="11" style="291" customWidth="1"/>
    <col min="13323" max="13324" width="9" style="291"/>
    <col min="13325" max="13325" width="33.75" style="291" customWidth="1"/>
    <col min="13326" max="13569" width="9" style="291"/>
    <col min="13570" max="13570" width="34.875" style="291" customWidth="1"/>
    <col min="13571" max="13571" width="11.75" style="291" customWidth="1"/>
    <col min="13572" max="13572" width="11" style="291" customWidth="1"/>
    <col min="13573" max="13577" width="9" style="291"/>
    <col min="13578" max="13578" width="11" style="291" customWidth="1"/>
    <col min="13579" max="13580" width="9" style="291"/>
    <col min="13581" max="13581" width="33.75" style="291" customWidth="1"/>
    <col min="13582" max="13825" width="9" style="291"/>
    <col min="13826" max="13826" width="34.875" style="291" customWidth="1"/>
    <col min="13827" max="13827" width="11.75" style="291" customWidth="1"/>
    <col min="13828" max="13828" width="11" style="291" customWidth="1"/>
    <col min="13829" max="13833" width="9" style="291"/>
    <col min="13834" max="13834" width="11" style="291" customWidth="1"/>
    <col min="13835" max="13836" width="9" style="291"/>
    <col min="13837" max="13837" width="33.75" style="291" customWidth="1"/>
    <col min="13838" max="14081" width="9" style="291"/>
    <col min="14082" max="14082" width="34.875" style="291" customWidth="1"/>
    <col min="14083" max="14083" width="11.75" style="291" customWidth="1"/>
    <col min="14084" max="14084" width="11" style="291" customWidth="1"/>
    <col min="14085" max="14089" width="9" style="291"/>
    <col min="14090" max="14090" width="11" style="291" customWidth="1"/>
    <col min="14091" max="14092" width="9" style="291"/>
    <col min="14093" max="14093" width="33.75" style="291" customWidth="1"/>
    <col min="14094" max="14337" width="9" style="291"/>
    <col min="14338" max="14338" width="34.875" style="291" customWidth="1"/>
    <col min="14339" max="14339" width="11.75" style="291" customWidth="1"/>
    <col min="14340" max="14340" width="11" style="291" customWidth="1"/>
    <col min="14341" max="14345" width="9" style="291"/>
    <col min="14346" max="14346" width="11" style="291" customWidth="1"/>
    <col min="14347" max="14348" width="9" style="291"/>
    <col min="14349" max="14349" width="33.75" style="291" customWidth="1"/>
    <col min="14350" max="14593" width="9" style="291"/>
    <col min="14594" max="14594" width="34.875" style="291" customWidth="1"/>
    <col min="14595" max="14595" width="11.75" style="291" customWidth="1"/>
    <col min="14596" max="14596" width="11" style="291" customWidth="1"/>
    <col min="14597" max="14601" width="9" style="291"/>
    <col min="14602" max="14602" width="11" style="291" customWidth="1"/>
    <col min="14603" max="14604" width="9" style="291"/>
    <col min="14605" max="14605" width="33.75" style="291" customWidth="1"/>
    <col min="14606" max="14849" width="9" style="291"/>
    <col min="14850" max="14850" width="34.875" style="291" customWidth="1"/>
    <col min="14851" max="14851" width="11.75" style="291" customWidth="1"/>
    <col min="14852" max="14852" width="11" style="291" customWidth="1"/>
    <col min="14853" max="14857" width="9" style="291"/>
    <col min="14858" max="14858" width="11" style="291" customWidth="1"/>
    <col min="14859" max="14860" width="9" style="291"/>
    <col min="14861" max="14861" width="33.75" style="291" customWidth="1"/>
    <col min="14862" max="15105" width="9" style="291"/>
    <col min="15106" max="15106" width="34.875" style="291" customWidth="1"/>
    <col min="15107" max="15107" width="11.75" style="291" customWidth="1"/>
    <col min="15108" max="15108" width="11" style="291" customWidth="1"/>
    <col min="15109" max="15113" width="9" style="291"/>
    <col min="15114" max="15114" width="11" style="291" customWidth="1"/>
    <col min="15115" max="15116" width="9" style="291"/>
    <col min="15117" max="15117" width="33.75" style="291" customWidth="1"/>
    <col min="15118" max="15361" width="9" style="291"/>
    <col min="15362" max="15362" width="34.875" style="291" customWidth="1"/>
    <col min="15363" max="15363" width="11.75" style="291" customWidth="1"/>
    <col min="15364" max="15364" width="11" style="291" customWidth="1"/>
    <col min="15365" max="15369" width="9" style="291"/>
    <col min="15370" max="15370" width="11" style="291" customWidth="1"/>
    <col min="15371" max="15372" width="9" style="291"/>
    <col min="15373" max="15373" width="33.75" style="291" customWidth="1"/>
    <col min="15374" max="15617" width="9" style="291"/>
    <col min="15618" max="15618" width="34.875" style="291" customWidth="1"/>
    <col min="15619" max="15619" width="11.75" style="291" customWidth="1"/>
    <col min="15620" max="15620" width="11" style="291" customWidth="1"/>
    <col min="15621" max="15625" width="9" style="291"/>
    <col min="15626" max="15626" width="11" style="291" customWidth="1"/>
    <col min="15627" max="15628" width="9" style="291"/>
    <col min="15629" max="15629" width="33.75" style="291" customWidth="1"/>
    <col min="15630" max="15873" width="9" style="291"/>
    <col min="15874" max="15874" width="34.875" style="291" customWidth="1"/>
    <col min="15875" max="15875" width="11.75" style="291" customWidth="1"/>
    <col min="15876" max="15876" width="11" style="291" customWidth="1"/>
    <col min="15877" max="15881" width="9" style="291"/>
    <col min="15882" max="15882" width="11" style="291" customWidth="1"/>
    <col min="15883" max="15884" width="9" style="291"/>
    <col min="15885" max="15885" width="33.75" style="291" customWidth="1"/>
    <col min="15886" max="16129" width="9" style="291"/>
    <col min="16130" max="16130" width="34.875" style="291" customWidth="1"/>
    <col min="16131" max="16131" width="11.75" style="291" customWidth="1"/>
    <col min="16132" max="16132" width="11" style="291" customWidth="1"/>
    <col min="16133" max="16137" width="9" style="291"/>
    <col min="16138" max="16138" width="11" style="291" customWidth="1"/>
    <col min="16139" max="16140" width="9" style="291"/>
    <col min="16141" max="16141" width="33.75" style="291" customWidth="1"/>
    <col min="16142" max="16384" width="9" style="291"/>
  </cols>
  <sheetData>
    <row r="2" spans="1:19" x14ac:dyDescent="0.25">
      <c r="M2" s="292" t="s">
        <v>1753</v>
      </c>
    </row>
    <row r="3" spans="1:19" x14ac:dyDescent="0.25">
      <c r="M3" s="292" t="s">
        <v>1</v>
      </c>
    </row>
    <row r="4" spans="1:19" x14ac:dyDescent="0.25">
      <c r="M4" s="292" t="s">
        <v>1754</v>
      </c>
    </row>
    <row r="5" spans="1:19" x14ac:dyDescent="0.25">
      <c r="M5" s="292"/>
    </row>
    <row r="6" spans="1:19" ht="36" customHeight="1" x14ac:dyDescent="0.25">
      <c r="A6" s="331" t="s">
        <v>1755</v>
      </c>
      <c r="B6" s="332"/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333"/>
      <c r="O6" s="333"/>
    </row>
    <row r="7" spans="1:19" ht="15" customHeight="1" x14ac:dyDescent="0.25">
      <c r="A7" s="299"/>
      <c r="B7" s="299"/>
      <c r="C7" s="299"/>
      <c r="D7" s="299"/>
      <c r="E7" s="299"/>
      <c r="F7" s="299"/>
      <c r="G7" s="299"/>
      <c r="H7" s="299"/>
      <c r="I7" s="299"/>
      <c r="J7" s="299"/>
      <c r="K7" s="299"/>
      <c r="L7" s="299"/>
      <c r="M7" s="299"/>
      <c r="N7" s="334"/>
      <c r="O7" s="334"/>
    </row>
    <row r="8" spans="1:19" ht="18.75" x14ac:dyDescent="0.25">
      <c r="L8" s="228" t="s">
        <v>1756</v>
      </c>
      <c r="M8" s="228"/>
      <c r="N8" s="335"/>
      <c r="O8" s="335"/>
      <c r="P8" s="335"/>
      <c r="Q8" s="335"/>
      <c r="R8" s="335"/>
      <c r="S8" s="335"/>
    </row>
    <row r="9" spans="1:19" ht="18.75" x14ac:dyDescent="0.25">
      <c r="K9" s="228" t="s">
        <v>5</v>
      </c>
      <c r="L9" s="228"/>
      <c r="M9" s="228"/>
      <c r="N9" s="335"/>
      <c r="O9" s="335"/>
      <c r="P9" s="335"/>
      <c r="Q9" s="335"/>
      <c r="R9" s="335"/>
      <c r="S9" s="335"/>
    </row>
    <row r="10" spans="1:19" ht="18.75" customHeight="1" x14ac:dyDescent="0.25">
      <c r="K10" s="336" t="s">
        <v>6</v>
      </c>
      <c r="L10" s="336"/>
      <c r="M10" s="336"/>
      <c r="N10" s="337"/>
      <c r="O10" s="337"/>
      <c r="P10" s="337"/>
      <c r="Q10" s="337"/>
      <c r="R10" s="337"/>
      <c r="S10" s="337"/>
    </row>
    <row r="11" spans="1:19" ht="18.75" x14ac:dyDescent="0.25">
      <c r="K11" s="228" t="s">
        <v>1757</v>
      </c>
      <c r="L11" s="228"/>
      <c r="M11" s="228"/>
      <c r="N11" s="338"/>
      <c r="O11" s="335"/>
      <c r="Q11" s="338"/>
      <c r="R11" s="335"/>
      <c r="S11" s="335"/>
    </row>
    <row r="12" spans="1:19" ht="18.75" x14ac:dyDescent="0.25">
      <c r="M12" s="6" t="s">
        <v>8</v>
      </c>
      <c r="N12" s="338"/>
      <c r="O12" s="338"/>
      <c r="P12" s="338"/>
      <c r="Q12" s="339"/>
      <c r="R12" s="339"/>
    </row>
    <row r="13" spans="1:19" x14ac:dyDescent="0.25">
      <c r="M13" s="340"/>
    </row>
    <row r="14" spans="1:19" x14ac:dyDescent="0.25">
      <c r="M14" s="341"/>
    </row>
    <row r="15" spans="1:19" x14ac:dyDescent="0.25">
      <c r="M15" s="292"/>
    </row>
    <row r="16" spans="1:19" x14ac:dyDescent="0.25">
      <c r="M16" s="292"/>
    </row>
    <row r="17" spans="1:15" x14ac:dyDescent="0.25">
      <c r="A17" s="300"/>
      <c r="L17" s="292" t="s">
        <v>1758</v>
      </c>
      <c r="M17" s="292"/>
      <c r="N17" s="334"/>
      <c r="O17" s="334"/>
    </row>
    <row r="18" spans="1:15" ht="32.25" customHeight="1" x14ac:dyDescent="0.25">
      <c r="A18" s="342" t="s">
        <v>9</v>
      </c>
      <c r="B18" s="342" t="s">
        <v>1759</v>
      </c>
      <c r="C18" s="342" t="s">
        <v>12</v>
      </c>
      <c r="D18" s="342"/>
      <c r="E18" s="342"/>
      <c r="F18" s="342"/>
      <c r="G18" s="342"/>
      <c r="H18" s="342"/>
      <c r="I18" s="342"/>
      <c r="J18" s="342"/>
      <c r="K18" s="342"/>
      <c r="L18" s="342"/>
      <c r="M18" s="342" t="s">
        <v>17</v>
      </c>
    </row>
    <row r="19" spans="1:15" x14ac:dyDescent="0.25">
      <c r="A19" s="342"/>
      <c r="B19" s="342"/>
      <c r="C19" s="342" t="s">
        <v>18</v>
      </c>
      <c r="D19" s="342"/>
      <c r="E19" s="342" t="s">
        <v>19</v>
      </c>
      <c r="F19" s="342"/>
      <c r="G19" s="342" t="s">
        <v>20</v>
      </c>
      <c r="H19" s="342"/>
      <c r="I19" s="342" t="s">
        <v>21</v>
      </c>
      <c r="J19" s="342"/>
      <c r="K19" s="342" t="s">
        <v>22</v>
      </c>
      <c r="L19" s="342"/>
      <c r="M19" s="342"/>
    </row>
    <row r="20" spans="1:15" x14ac:dyDescent="0.25">
      <c r="A20" s="342"/>
      <c r="B20" s="342"/>
      <c r="C20" s="343" t="s">
        <v>210</v>
      </c>
      <c r="D20" s="343" t="s">
        <v>1760</v>
      </c>
      <c r="E20" s="344" t="s">
        <v>28</v>
      </c>
      <c r="F20" s="344" t="s">
        <v>29</v>
      </c>
      <c r="G20" s="344" t="s">
        <v>28</v>
      </c>
      <c r="H20" s="344" t="s">
        <v>29</v>
      </c>
      <c r="I20" s="344" t="s">
        <v>28</v>
      </c>
      <c r="J20" s="344" t="s">
        <v>29</v>
      </c>
      <c r="K20" s="344" t="s">
        <v>28</v>
      </c>
      <c r="L20" s="343" t="s">
        <v>29</v>
      </c>
      <c r="M20" s="342"/>
    </row>
    <row r="21" spans="1:15" s="300" customFormat="1" x14ac:dyDescent="0.25">
      <c r="A21" s="345">
        <v>1</v>
      </c>
      <c r="B21" s="346" t="s">
        <v>1761</v>
      </c>
      <c r="C21" s="347">
        <f t="shared" ref="C21:L21" si="0">C22+C29+C33+C34+C36</f>
        <v>1113.1008377745675</v>
      </c>
      <c r="D21" s="347">
        <f t="shared" si="0"/>
        <v>1261.4063082638727</v>
      </c>
      <c r="E21" s="347">
        <f t="shared" si="0"/>
        <v>139.87198533950817</v>
      </c>
      <c r="F21" s="347">
        <f t="shared" si="0"/>
        <v>200.19266904733504</v>
      </c>
      <c r="G21" s="347">
        <f t="shared" si="0"/>
        <v>177.59152107192426</v>
      </c>
      <c r="H21" s="347">
        <f t="shared" si="0"/>
        <v>231.37068907855996</v>
      </c>
      <c r="I21" s="347">
        <f t="shared" si="0"/>
        <v>226.34832574592815</v>
      </c>
      <c r="J21" s="347">
        <f t="shared" si="0"/>
        <v>329.26255570614001</v>
      </c>
      <c r="K21" s="347">
        <f t="shared" si="0"/>
        <v>569.28900561720707</v>
      </c>
      <c r="L21" s="347">
        <f t="shared" si="0"/>
        <v>500.58039443183765</v>
      </c>
      <c r="M21" s="345"/>
      <c r="N21" s="348"/>
      <c r="O21" s="348"/>
    </row>
    <row r="22" spans="1:15" ht="31.5" x14ac:dyDescent="0.25">
      <c r="A22" s="349" t="s">
        <v>43</v>
      </c>
      <c r="B22" s="350" t="s">
        <v>1762</v>
      </c>
      <c r="C22" s="351">
        <f>E22+G22+I22+K22</f>
        <v>209.31099667199993</v>
      </c>
      <c r="D22" s="351">
        <v>239.79602213049998</v>
      </c>
      <c r="E22" s="351">
        <v>0</v>
      </c>
      <c r="F22" s="351">
        <v>0</v>
      </c>
      <c r="G22" s="351">
        <v>41.456279616783689</v>
      </c>
      <c r="H22" s="351">
        <v>0</v>
      </c>
      <c r="I22" s="351">
        <v>99.3206443517861</v>
      </c>
      <c r="J22" s="351">
        <v>181.74222411454002</v>
      </c>
      <c r="K22" s="351">
        <v>68.534072703430141</v>
      </c>
      <c r="L22" s="351">
        <v>58.05379801595997</v>
      </c>
      <c r="M22" s="352"/>
    </row>
    <row r="23" spans="1:15" ht="31.5" x14ac:dyDescent="0.25">
      <c r="A23" s="349" t="s">
        <v>1763</v>
      </c>
      <c r="B23" s="350" t="s">
        <v>1764</v>
      </c>
      <c r="C23" s="351">
        <f t="shared" ref="C23:C36" si="1">E23+G23+I23+K23</f>
        <v>0</v>
      </c>
      <c r="D23" s="351">
        <v>0</v>
      </c>
      <c r="E23" s="351">
        <v>0</v>
      </c>
      <c r="F23" s="351">
        <v>0</v>
      </c>
      <c r="G23" s="351">
        <v>0</v>
      </c>
      <c r="H23" s="351">
        <v>0</v>
      </c>
      <c r="I23" s="351">
        <v>0</v>
      </c>
      <c r="J23" s="351">
        <v>0</v>
      </c>
      <c r="K23" s="351">
        <v>0</v>
      </c>
      <c r="L23" s="351">
        <v>0</v>
      </c>
      <c r="M23" s="352"/>
    </row>
    <row r="24" spans="1:15" x14ac:dyDescent="0.25">
      <c r="A24" s="349" t="s">
        <v>1765</v>
      </c>
      <c r="B24" s="350" t="s">
        <v>1766</v>
      </c>
      <c r="C24" s="351">
        <f t="shared" si="1"/>
        <v>0</v>
      </c>
      <c r="D24" s="351">
        <v>0</v>
      </c>
      <c r="E24" s="351">
        <v>0</v>
      </c>
      <c r="F24" s="351">
        <v>0</v>
      </c>
      <c r="G24" s="351">
        <v>0</v>
      </c>
      <c r="H24" s="351">
        <v>0</v>
      </c>
      <c r="I24" s="351">
        <v>0</v>
      </c>
      <c r="J24" s="351">
        <v>0</v>
      </c>
      <c r="K24" s="351">
        <v>0</v>
      </c>
      <c r="L24" s="351">
        <v>0</v>
      </c>
      <c r="M24" s="352"/>
    </row>
    <row r="25" spans="1:15" ht="47.25" x14ac:dyDescent="0.25">
      <c r="A25" s="349" t="s">
        <v>1767</v>
      </c>
      <c r="B25" s="350" t="s">
        <v>1768</v>
      </c>
      <c r="C25" s="351">
        <f t="shared" si="1"/>
        <v>209.31099667199993</v>
      </c>
      <c r="D25" s="351">
        <v>239.79602213049998</v>
      </c>
      <c r="E25" s="351">
        <v>0</v>
      </c>
      <c r="F25" s="351">
        <v>0</v>
      </c>
      <c r="G25" s="351">
        <v>41.456279616783689</v>
      </c>
      <c r="H25" s="351">
        <v>0</v>
      </c>
      <c r="I25" s="351">
        <v>99.3206443517861</v>
      </c>
      <c r="J25" s="351">
        <v>181.74222411454002</v>
      </c>
      <c r="K25" s="351">
        <v>68.534072703430141</v>
      </c>
      <c r="L25" s="351">
        <v>58.05379801595997</v>
      </c>
      <c r="M25" s="352"/>
    </row>
    <row r="26" spans="1:15" ht="31.5" x14ac:dyDescent="0.25">
      <c r="A26" s="349" t="s">
        <v>1769</v>
      </c>
      <c r="B26" s="350" t="s">
        <v>1770</v>
      </c>
      <c r="C26" s="351">
        <f t="shared" si="1"/>
        <v>0</v>
      </c>
      <c r="D26" s="351">
        <v>0</v>
      </c>
      <c r="E26" s="351">
        <v>0</v>
      </c>
      <c r="F26" s="351">
        <v>0</v>
      </c>
      <c r="G26" s="351">
        <v>0</v>
      </c>
      <c r="H26" s="351">
        <v>0</v>
      </c>
      <c r="I26" s="351">
        <v>0</v>
      </c>
      <c r="J26" s="351">
        <v>0</v>
      </c>
      <c r="K26" s="351">
        <v>0</v>
      </c>
      <c r="L26" s="351">
        <v>0</v>
      </c>
      <c r="M26" s="352"/>
    </row>
    <row r="27" spans="1:15" ht="31.5" x14ac:dyDescent="0.25">
      <c r="A27" s="349" t="s">
        <v>1771</v>
      </c>
      <c r="B27" s="350" t="s">
        <v>1772</v>
      </c>
      <c r="C27" s="351">
        <f t="shared" si="1"/>
        <v>209.31099667199993</v>
      </c>
      <c r="D27" s="351">
        <v>239.79602213049998</v>
      </c>
      <c r="E27" s="351">
        <v>0</v>
      </c>
      <c r="F27" s="351">
        <v>0</v>
      </c>
      <c r="G27" s="351">
        <v>41.456279616783689</v>
      </c>
      <c r="H27" s="351">
        <v>0</v>
      </c>
      <c r="I27" s="351">
        <v>99.3206443517861</v>
      </c>
      <c r="J27" s="351">
        <v>181.74222411454002</v>
      </c>
      <c r="K27" s="351">
        <v>68.534072703430141</v>
      </c>
      <c r="L27" s="351">
        <v>58.05379801595997</v>
      </c>
      <c r="M27" s="352"/>
      <c r="O27" s="291">
        <v>58.053798015959956</v>
      </c>
    </row>
    <row r="28" spans="1:15" x14ac:dyDescent="0.25">
      <c r="A28" s="349" t="s">
        <v>1773</v>
      </c>
      <c r="B28" s="350" t="s">
        <v>1774</v>
      </c>
      <c r="C28" s="351">
        <f t="shared" si="1"/>
        <v>0</v>
      </c>
      <c r="D28" s="351">
        <v>0</v>
      </c>
      <c r="E28" s="351">
        <v>0</v>
      </c>
      <c r="F28" s="351">
        <v>0</v>
      </c>
      <c r="G28" s="351">
        <v>0</v>
      </c>
      <c r="H28" s="351">
        <v>0</v>
      </c>
      <c r="I28" s="351">
        <v>0</v>
      </c>
      <c r="J28" s="351">
        <v>0</v>
      </c>
      <c r="K28" s="351">
        <v>0</v>
      </c>
      <c r="L28" s="351">
        <v>0</v>
      </c>
      <c r="M28" s="352"/>
    </row>
    <row r="29" spans="1:15" x14ac:dyDescent="0.25">
      <c r="A29" s="349" t="s">
        <v>47</v>
      </c>
      <c r="B29" s="350" t="s">
        <v>1775</v>
      </c>
      <c r="C29" s="351">
        <f t="shared" si="1"/>
        <v>267.57446397675221</v>
      </c>
      <c r="D29" s="351">
        <v>712.67592325436647</v>
      </c>
      <c r="E29" s="351">
        <v>30.790632492559471</v>
      </c>
      <c r="F29" s="351">
        <v>73.43955004011444</v>
      </c>
      <c r="G29" s="351">
        <v>54.992771059899511</v>
      </c>
      <c r="H29" s="351">
        <v>184.97186736045731</v>
      </c>
      <c r="I29" s="351">
        <v>46.162374093274458</v>
      </c>
      <c r="J29" s="351">
        <v>125.01723016237287</v>
      </c>
      <c r="K29" s="351">
        <v>135.62868633101874</v>
      </c>
      <c r="L29" s="351">
        <v>329.24727569142181</v>
      </c>
      <c r="M29" s="352"/>
      <c r="O29" s="291">
        <v>329.24727569142192</v>
      </c>
    </row>
    <row r="30" spans="1:15" x14ac:dyDescent="0.25">
      <c r="A30" s="349" t="s">
        <v>1776</v>
      </c>
      <c r="B30" s="350" t="s">
        <v>1777</v>
      </c>
      <c r="C30" s="351">
        <f t="shared" si="1"/>
        <v>267.57446397675221</v>
      </c>
      <c r="D30" s="351">
        <v>712.67592325436647</v>
      </c>
      <c r="E30" s="351">
        <v>30.790632492559471</v>
      </c>
      <c r="F30" s="351">
        <v>73.43955004011444</v>
      </c>
      <c r="G30" s="351">
        <v>54.992771059899511</v>
      </c>
      <c r="H30" s="351">
        <v>184.97186736045731</v>
      </c>
      <c r="I30" s="351">
        <v>46.162374093274458</v>
      </c>
      <c r="J30" s="351">
        <v>125.01723016237287</v>
      </c>
      <c r="K30" s="351">
        <v>135.62868633101874</v>
      </c>
      <c r="L30" s="351">
        <v>329.24727569142181</v>
      </c>
      <c r="M30" s="353"/>
      <c r="O30" s="291">
        <f>O29</f>
        <v>329.24727569142192</v>
      </c>
    </row>
    <row r="31" spans="1:15" x14ac:dyDescent="0.25">
      <c r="A31" s="349" t="s">
        <v>1778</v>
      </c>
      <c r="B31" s="350" t="s">
        <v>1779</v>
      </c>
      <c r="C31" s="351">
        <f t="shared" si="1"/>
        <v>0</v>
      </c>
      <c r="D31" s="351">
        <v>0</v>
      </c>
      <c r="E31" s="351">
        <v>0</v>
      </c>
      <c r="F31" s="351">
        <v>0</v>
      </c>
      <c r="G31" s="351">
        <v>0</v>
      </c>
      <c r="H31" s="351">
        <v>0</v>
      </c>
      <c r="I31" s="351">
        <v>0</v>
      </c>
      <c r="J31" s="351">
        <v>0</v>
      </c>
      <c r="K31" s="351">
        <v>0</v>
      </c>
      <c r="L31" s="351">
        <v>0</v>
      </c>
      <c r="M31" s="352"/>
    </row>
    <row r="32" spans="1:15" ht="31.5" x14ac:dyDescent="0.25">
      <c r="A32" s="349" t="s">
        <v>1780</v>
      </c>
      <c r="B32" s="350" t="s">
        <v>1781</v>
      </c>
      <c r="C32" s="351">
        <f t="shared" si="1"/>
        <v>0</v>
      </c>
      <c r="D32" s="351">
        <v>0</v>
      </c>
      <c r="E32" s="351">
        <v>0</v>
      </c>
      <c r="F32" s="351">
        <v>0</v>
      </c>
      <c r="G32" s="351">
        <v>0</v>
      </c>
      <c r="H32" s="351">
        <v>0</v>
      </c>
      <c r="I32" s="351">
        <v>0</v>
      </c>
      <c r="J32" s="351">
        <v>0</v>
      </c>
      <c r="K32" s="351">
        <v>0</v>
      </c>
      <c r="L32" s="351">
        <v>0</v>
      </c>
      <c r="M32" s="352"/>
    </row>
    <row r="33" spans="1:15" x14ac:dyDescent="0.25">
      <c r="A33" s="349" t="s">
        <v>58</v>
      </c>
      <c r="B33" s="350" t="s">
        <v>1782</v>
      </c>
      <c r="C33" s="351">
        <f t="shared" si="1"/>
        <v>48.163403515815382</v>
      </c>
      <c r="D33" s="351">
        <v>128.28166618578595</v>
      </c>
      <c r="E33" s="351">
        <v>5.5423138486607</v>
      </c>
      <c r="F33" s="351">
        <v>13.219119007220598</v>
      </c>
      <c r="G33" s="351">
        <v>10.54011411879898</v>
      </c>
      <c r="H33" s="351">
        <v>33.294936124882319</v>
      </c>
      <c r="I33" s="351">
        <v>17.904096759367565</v>
      </c>
      <c r="J33" s="351">
        <v>22.503101429227115</v>
      </c>
      <c r="K33" s="351">
        <v>14.176878788988143</v>
      </c>
      <c r="L33" s="351">
        <v>59.264509624455926</v>
      </c>
      <c r="M33" s="352"/>
    </row>
    <row r="34" spans="1:15" x14ac:dyDescent="0.25">
      <c r="A34" s="349" t="s">
        <v>62</v>
      </c>
      <c r="B34" s="350" t="s">
        <v>1783</v>
      </c>
      <c r="C34" s="351">
        <f t="shared" si="1"/>
        <v>588.05197361000012</v>
      </c>
      <c r="D34" s="354">
        <v>180.65269669322032</v>
      </c>
      <c r="E34" s="354">
        <v>103.53903899828801</v>
      </c>
      <c r="F34" s="354">
        <v>113.53400000000001</v>
      </c>
      <c r="G34" s="354">
        <v>70.602356276442094</v>
      </c>
      <c r="H34" s="354">
        <v>13.103885593220339</v>
      </c>
      <c r="I34" s="354">
        <v>62.961210541500002</v>
      </c>
      <c r="J34" s="354">
        <v>0</v>
      </c>
      <c r="K34" s="354">
        <v>350.94936779377002</v>
      </c>
      <c r="L34" s="354">
        <v>54.014811099999996</v>
      </c>
      <c r="M34" s="352"/>
      <c r="O34" s="291">
        <v>54.014811099999989</v>
      </c>
    </row>
    <row r="35" spans="1:15" x14ac:dyDescent="0.25">
      <c r="A35" s="349" t="s">
        <v>1784</v>
      </c>
      <c r="B35" s="350" t="s">
        <v>1785</v>
      </c>
      <c r="C35" s="351">
        <f t="shared" si="1"/>
        <v>574.93197361000011</v>
      </c>
      <c r="D35" s="354">
        <v>113.53400000000001</v>
      </c>
      <c r="E35" s="354">
        <v>103.53903899828801</v>
      </c>
      <c r="F35" s="354">
        <v>113.53400000000001</v>
      </c>
      <c r="G35" s="354">
        <v>70.602356276442094</v>
      </c>
      <c r="H35" s="354">
        <v>0</v>
      </c>
      <c r="I35" s="354">
        <v>62.961210541500002</v>
      </c>
      <c r="J35" s="354">
        <v>0</v>
      </c>
      <c r="K35" s="354">
        <v>337.82936779377002</v>
      </c>
      <c r="L35" s="354">
        <v>0</v>
      </c>
      <c r="M35" s="352"/>
      <c r="O35" s="291">
        <v>0</v>
      </c>
    </row>
    <row r="36" spans="1:15" ht="31.5" x14ac:dyDescent="0.25">
      <c r="A36" s="349" t="s">
        <v>64</v>
      </c>
      <c r="B36" s="350" t="s">
        <v>1786</v>
      </c>
      <c r="C36" s="351">
        <f t="shared" si="1"/>
        <v>0</v>
      </c>
      <c r="D36" s="351">
        <v>0</v>
      </c>
      <c r="E36" s="351">
        <v>0</v>
      </c>
      <c r="F36" s="351">
        <v>0</v>
      </c>
      <c r="G36" s="351">
        <v>0</v>
      </c>
      <c r="H36" s="351">
        <v>0</v>
      </c>
      <c r="I36" s="351">
        <v>0</v>
      </c>
      <c r="J36" s="351">
        <v>0</v>
      </c>
      <c r="K36" s="351">
        <v>0</v>
      </c>
      <c r="L36" s="351">
        <v>0</v>
      </c>
      <c r="M36" s="352"/>
    </row>
    <row r="37" spans="1:15" s="300" customFormat="1" x14ac:dyDescent="0.25">
      <c r="A37" s="355" t="s">
        <v>123</v>
      </c>
      <c r="B37" s="346" t="s">
        <v>1787</v>
      </c>
      <c r="C37" s="354">
        <f t="shared" ref="C37:L37" si="2">SUM(C38:C44)</f>
        <v>753.52209757723995</v>
      </c>
      <c r="D37" s="354">
        <f t="shared" si="2"/>
        <v>531.33986700000003</v>
      </c>
      <c r="E37" s="354">
        <f t="shared" si="2"/>
        <v>420.47359999999998</v>
      </c>
      <c r="F37" s="354">
        <f t="shared" si="2"/>
        <v>420.47360000000003</v>
      </c>
      <c r="G37" s="354">
        <f t="shared" si="2"/>
        <v>6.4189999999999996</v>
      </c>
      <c r="H37" s="354">
        <f t="shared" si="2"/>
        <v>6.4189999999999996</v>
      </c>
      <c r="I37" s="354">
        <f t="shared" si="2"/>
        <v>106.903025473273</v>
      </c>
      <c r="J37" s="354">
        <f t="shared" si="2"/>
        <v>0</v>
      </c>
      <c r="K37" s="354">
        <f t="shared" si="2"/>
        <v>219.72647210396701</v>
      </c>
      <c r="L37" s="354">
        <f t="shared" si="2"/>
        <v>104.44726700000001</v>
      </c>
      <c r="M37" s="356"/>
    </row>
    <row r="38" spans="1:15" x14ac:dyDescent="0.25">
      <c r="A38" s="349" t="s">
        <v>125</v>
      </c>
      <c r="B38" s="350" t="s">
        <v>1788</v>
      </c>
      <c r="C38" s="351">
        <f t="shared" ref="C38:C44" si="3">E38+G38+I38+K38</f>
        <v>753.52209757723995</v>
      </c>
      <c r="D38" s="351">
        <v>531.33986700000003</v>
      </c>
      <c r="E38" s="351">
        <v>420.47359999999998</v>
      </c>
      <c r="F38" s="351">
        <v>420.47360000000003</v>
      </c>
      <c r="G38" s="351">
        <v>6.4189999999999996</v>
      </c>
      <c r="H38" s="351">
        <v>6.4189999999999996</v>
      </c>
      <c r="I38" s="351">
        <v>106.903025473273</v>
      </c>
      <c r="J38" s="351">
        <v>0</v>
      </c>
      <c r="K38" s="351">
        <v>219.72647210396701</v>
      </c>
      <c r="L38" s="351">
        <v>104.44726700000001</v>
      </c>
      <c r="M38" s="352"/>
      <c r="O38" s="291">
        <v>104.44726700000007</v>
      </c>
    </row>
    <row r="39" spans="1:15" x14ac:dyDescent="0.25">
      <c r="A39" s="349" t="s">
        <v>126</v>
      </c>
      <c r="B39" s="350" t="s">
        <v>1789</v>
      </c>
      <c r="C39" s="351">
        <f t="shared" si="3"/>
        <v>0</v>
      </c>
      <c r="D39" s="351">
        <v>0</v>
      </c>
      <c r="E39" s="351">
        <v>0</v>
      </c>
      <c r="F39" s="351">
        <v>0</v>
      </c>
      <c r="G39" s="351">
        <v>0</v>
      </c>
      <c r="H39" s="351">
        <v>0</v>
      </c>
      <c r="I39" s="351">
        <v>0</v>
      </c>
      <c r="J39" s="351">
        <v>0</v>
      </c>
      <c r="K39" s="351">
        <v>0</v>
      </c>
      <c r="L39" s="351">
        <v>0</v>
      </c>
      <c r="M39" s="352"/>
    </row>
    <row r="40" spans="1:15" ht="21.75" customHeight="1" x14ac:dyDescent="0.25">
      <c r="A40" s="357" t="s">
        <v>1790</v>
      </c>
      <c r="B40" s="350" t="s">
        <v>1791</v>
      </c>
      <c r="C40" s="351">
        <f t="shared" si="3"/>
        <v>0</v>
      </c>
      <c r="D40" s="351">
        <v>0</v>
      </c>
      <c r="E40" s="351">
        <v>0</v>
      </c>
      <c r="F40" s="351">
        <v>0</v>
      </c>
      <c r="G40" s="351">
        <v>0</v>
      </c>
      <c r="H40" s="351">
        <v>0</v>
      </c>
      <c r="I40" s="351">
        <v>0</v>
      </c>
      <c r="J40" s="351">
        <v>0</v>
      </c>
      <c r="K40" s="351">
        <v>0</v>
      </c>
      <c r="L40" s="351">
        <v>0</v>
      </c>
      <c r="M40" s="358"/>
    </row>
    <row r="41" spans="1:15" x14ac:dyDescent="0.25">
      <c r="A41" s="357" t="s">
        <v>1792</v>
      </c>
      <c r="B41" s="350" t="s">
        <v>1793</v>
      </c>
      <c r="C41" s="351">
        <f t="shared" si="3"/>
        <v>0</v>
      </c>
      <c r="D41" s="351">
        <v>0</v>
      </c>
      <c r="E41" s="351">
        <v>0</v>
      </c>
      <c r="F41" s="351">
        <v>0</v>
      </c>
      <c r="G41" s="351">
        <v>0</v>
      </c>
      <c r="H41" s="351">
        <v>0</v>
      </c>
      <c r="I41" s="351">
        <v>0</v>
      </c>
      <c r="J41" s="351">
        <v>0</v>
      </c>
      <c r="K41" s="351">
        <v>0</v>
      </c>
      <c r="L41" s="351">
        <v>0</v>
      </c>
      <c r="M41" s="358"/>
    </row>
    <row r="42" spans="1:15" x14ac:dyDescent="0.25">
      <c r="A42" s="349" t="s">
        <v>1794</v>
      </c>
      <c r="B42" s="350" t="s">
        <v>1795</v>
      </c>
      <c r="C42" s="351">
        <f t="shared" si="3"/>
        <v>0</v>
      </c>
      <c r="D42" s="351">
        <v>0</v>
      </c>
      <c r="E42" s="351">
        <v>0</v>
      </c>
      <c r="F42" s="351">
        <v>0</v>
      </c>
      <c r="G42" s="351">
        <v>0</v>
      </c>
      <c r="H42" s="351">
        <v>0</v>
      </c>
      <c r="I42" s="351">
        <v>0</v>
      </c>
      <c r="J42" s="351">
        <v>0</v>
      </c>
      <c r="K42" s="351">
        <v>0</v>
      </c>
      <c r="L42" s="351">
        <v>0</v>
      </c>
      <c r="M42" s="353"/>
    </row>
    <row r="43" spans="1:15" x14ac:dyDescent="0.25">
      <c r="A43" s="349" t="s">
        <v>1796</v>
      </c>
      <c r="B43" s="350" t="s">
        <v>1797</v>
      </c>
      <c r="C43" s="351">
        <f t="shared" si="3"/>
        <v>0</v>
      </c>
      <c r="D43" s="351">
        <v>0</v>
      </c>
      <c r="E43" s="351">
        <v>0</v>
      </c>
      <c r="F43" s="351">
        <v>0</v>
      </c>
      <c r="G43" s="351">
        <v>0</v>
      </c>
      <c r="H43" s="351">
        <v>0</v>
      </c>
      <c r="I43" s="351">
        <v>0</v>
      </c>
      <c r="J43" s="351">
        <v>0</v>
      </c>
      <c r="K43" s="351">
        <v>0</v>
      </c>
      <c r="L43" s="351">
        <v>0</v>
      </c>
      <c r="M43" s="358"/>
    </row>
    <row r="44" spans="1:15" x14ac:dyDescent="0.25">
      <c r="A44" s="349" t="s">
        <v>1798</v>
      </c>
      <c r="B44" s="350" t="s">
        <v>1799</v>
      </c>
      <c r="C44" s="351">
        <f t="shared" si="3"/>
        <v>0</v>
      </c>
      <c r="D44" s="354">
        <v>0</v>
      </c>
      <c r="E44" s="354">
        <v>0</v>
      </c>
      <c r="F44" s="354">
        <v>0</v>
      </c>
      <c r="G44" s="354">
        <v>0</v>
      </c>
      <c r="H44" s="354">
        <v>0</v>
      </c>
      <c r="I44" s="354">
        <v>0</v>
      </c>
      <c r="J44" s="354">
        <v>0</v>
      </c>
      <c r="K44" s="354">
        <v>0</v>
      </c>
      <c r="L44" s="354">
        <v>0</v>
      </c>
      <c r="M44" s="358"/>
    </row>
    <row r="45" spans="1:15" s="300" customFormat="1" ht="31.5" x14ac:dyDescent="0.25">
      <c r="A45" s="359"/>
      <c r="B45" s="346" t="s">
        <v>1800</v>
      </c>
      <c r="C45" s="354">
        <f t="shared" ref="C45:D45" si="4">C37+C21</f>
        <v>1866.6229353518074</v>
      </c>
      <c r="D45" s="354">
        <f t="shared" si="4"/>
        <v>1792.7461752638728</v>
      </c>
      <c r="E45" s="354">
        <f>E37+E21</f>
        <v>560.34558533950815</v>
      </c>
      <c r="F45" s="354">
        <f t="shared" ref="F45:L45" si="5">F37+F21</f>
        <v>620.66626904733505</v>
      </c>
      <c r="G45" s="354">
        <f t="shared" si="5"/>
        <v>184.01052107192427</v>
      </c>
      <c r="H45" s="354">
        <f t="shared" si="5"/>
        <v>237.78968907855997</v>
      </c>
      <c r="I45" s="354">
        <f t="shared" si="5"/>
        <v>333.25135121920118</v>
      </c>
      <c r="J45" s="354">
        <f t="shared" si="5"/>
        <v>329.26255570614001</v>
      </c>
      <c r="K45" s="354">
        <f t="shared" si="5"/>
        <v>789.01547772117408</v>
      </c>
      <c r="L45" s="354">
        <f t="shared" si="5"/>
        <v>605.02766143183771</v>
      </c>
      <c r="M45" s="360"/>
      <c r="O45" s="300">
        <v>605.02766143183771</v>
      </c>
    </row>
    <row r="46" spans="1:15" x14ac:dyDescent="0.25">
      <c r="A46" s="361"/>
      <c r="B46" s="350" t="s">
        <v>1801</v>
      </c>
      <c r="C46" s="351"/>
      <c r="D46" s="351"/>
      <c r="E46" s="351"/>
      <c r="F46" s="351"/>
      <c r="G46" s="351"/>
      <c r="H46" s="351"/>
      <c r="I46" s="351"/>
      <c r="J46" s="351"/>
      <c r="K46" s="351"/>
      <c r="L46" s="351"/>
      <c r="M46" s="358"/>
    </row>
    <row r="47" spans="1:15" x14ac:dyDescent="0.25">
      <c r="A47" s="361"/>
      <c r="B47" s="362" t="s">
        <v>1802</v>
      </c>
      <c r="C47" s="351"/>
      <c r="D47" s="351"/>
      <c r="E47" s="351"/>
      <c r="F47" s="351"/>
      <c r="G47" s="351"/>
      <c r="H47" s="351"/>
      <c r="I47" s="351"/>
      <c r="J47" s="351"/>
      <c r="K47" s="351"/>
      <c r="L47" s="351"/>
      <c r="M47" s="358"/>
    </row>
    <row r="48" spans="1:15" x14ac:dyDescent="0.25">
      <c r="A48" s="361"/>
      <c r="B48" s="362" t="s">
        <v>1803</v>
      </c>
      <c r="C48" s="351"/>
      <c r="D48" s="351"/>
      <c r="E48" s="351"/>
      <c r="F48" s="351"/>
      <c r="G48" s="351"/>
      <c r="H48" s="351"/>
      <c r="I48" s="351"/>
      <c r="J48" s="351"/>
      <c r="K48" s="351"/>
      <c r="L48" s="351"/>
      <c r="M48" s="358"/>
    </row>
    <row r="49" spans="1:15" x14ac:dyDescent="0.25">
      <c r="A49" s="363"/>
      <c r="B49" s="364"/>
      <c r="C49" s="365"/>
      <c r="D49" s="365"/>
      <c r="E49" s="365"/>
      <c r="F49" s="365"/>
      <c r="G49" s="365"/>
      <c r="H49" s="365"/>
      <c r="I49" s="365"/>
      <c r="J49" s="365"/>
      <c r="K49" s="365"/>
      <c r="L49" s="365"/>
      <c r="M49" s="366"/>
    </row>
    <row r="50" spans="1:15" x14ac:dyDescent="0.25">
      <c r="A50" s="363" t="s">
        <v>1804</v>
      </c>
      <c r="C50" s="348"/>
      <c r="D50" s="348"/>
      <c r="E50" s="348"/>
      <c r="F50" s="348"/>
      <c r="G50" s="348"/>
      <c r="H50" s="348"/>
      <c r="I50" s="348"/>
      <c r="J50" s="348"/>
      <c r="K50" s="348"/>
      <c r="L50" s="348"/>
    </row>
    <row r="51" spans="1:15" x14ac:dyDescent="0.25">
      <c r="A51" s="363" t="s">
        <v>1805</v>
      </c>
      <c r="C51" s="348"/>
      <c r="D51" s="348"/>
      <c r="E51" s="348"/>
      <c r="F51" s="348"/>
      <c r="G51" s="348"/>
      <c r="H51" s="348"/>
      <c r="I51" s="348"/>
      <c r="J51" s="348"/>
      <c r="K51" s="348"/>
      <c r="L51" s="348"/>
    </row>
    <row r="52" spans="1:15" x14ac:dyDescent="0.25">
      <c r="A52" s="363"/>
      <c r="C52" s="348"/>
      <c r="D52" s="348"/>
      <c r="E52" s="348"/>
      <c r="F52" s="348"/>
      <c r="G52" s="348"/>
      <c r="H52" s="348"/>
      <c r="I52" s="348"/>
      <c r="J52" s="348"/>
      <c r="K52" s="348"/>
      <c r="L52" s="348"/>
    </row>
    <row r="53" spans="1:15" x14ac:dyDescent="0.25">
      <c r="A53" s="367"/>
      <c r="B53" s="368"/>
      <c r="C53" s="369"/>
      <c r="D53" s="369"/>
      <c r="E53" s="369"/>
      <c r="F53" s="369"/>
      <c r="G53" s="369"/>
      <c r="H53" s="369"/>
      <c r="I53" s="369"/>
      <c r="J53" s="369"/>
      <c r="K53" s="369"/>
      <c r="L53" s="369"/>
      <c r="M53" s="367"/>
      <c r="N53" s="366"/>
      <c r="O53" s="366"/>
    </row>
    <row r="54" spans="1:15" x14ac:dyDescent="0.25">
      <c r="C54" s="370"/>
      <c r="D54" s="370"/>
      <c r="E54" s="370"/>
      <c r="F54" s="370"/>
      <c r="G54" s="370"/>
      <c r="H54" s="370"/>
      <c r="I54" s="370"/>
      <c r="J54" s="370"/>
      <c r="K54" s="370"/>
      <c r="L54" s="370"/>
    </row>
    <row r="56" spans="1:15" x14ac:dyDescent="0.25">
      <c r="C56" s="348"/>
      <c r="D56" s="348"/>
      <c r="E56" s="348"/>
      <c r="F56" s="348"/>
      <c r="G56" s="348"/>
      <c r="H56" s="348"/>
      <c r="I56" s="348"/>
      <c r="J56" s="348"/>
      <c r="K56" s="348"/>
      <c r="L56" s="348"/>
    </row>
    <row r="57" spans="1:15" x14ac:dyDescent="0.25">
      <c r="C57" s="348"/>
      <c r="D57" s="348"/>
      <c r="E57" s="348"/>
      <c r="F57" s="348"/>
      <c r="G57" s="348"/>
      <c r="H57" s="348"/>
      <c r="I57" s="348"/>
      <c r="J57" s="348"/>
      <c r="K57" s="348"/>
      <c r="L57" s="348"/>
    </row>
    <row r="59" spans="1:15" x14ac:dyDescent="0.25">
      <c r="C59" s="348"/>
      <c r="D59" s="348"/>
      <c r="E59" s="348"/>
      <c r="F59" s="348"/>
      <c r="G59" s="348"/>
      <c r="H59" s="348"/>
      <c r="I59" s="348"/>
      <c r="J59" s="348"/>
      <c r="K59" s="348"/>
      <c r="L59" s="348"/>
    </row>
    <row r="60" spans="1:15" x14ac:dyDescent="0.25">
      <c r="C60" s="348"/>
      <c r="D60" s="348"/>
      <c r="E60" s="348"/>
      <c r="F60" s="348"/>
      <c r="G60" s="348"/>
      <c r="H60" s="348"/>
      <c r="I60" s="348"/>
      <c r="J60" s="348"/>
      <c r="K60" s="348"/>
      <c r="L60" s="348"/>
    </row>
    <row r="61" spans="1:15" x14ac:dyDescent="0.25">
      <c r="C61" s="348"/>
      <c r="D61" s="348"/>
      <c r="E61" s="348"/>
      <c r="F61" s="348"/>
      <c r="G61" s="348"/>
      <c r="H61" s="348"/>
      <c r="I61" s="348"/>
      <c r="J61" s="348"/>
      <c r="K61" s="348"/>
      <c r="L61" s="348"/>
    </row>
    <row r="62" spans="1:15" x14ac:dyDescent="0.25">
      <c r="C62" s="348"/>
      <c r="D62" s="348"/>
      <c r="E62" s="348"/>
      <c r="F62" s="348"/>
      <c r="G62" s="348"/>
      <c r="H62" s="348"/>
      <c r="I62" s="348"/>
      <c r="J62" s="348"/>
      <c r="K62" s="348"/>
      <c r="L62" s="348"/>
    </row>
    <row r="63" spans="1:15" x14ac:dyDescent="0.25">
      <c r="C63" s="348"/>
      <c r="D63" s="348"/>
      <c r="E63" s="348"/>
      <c r="F63" s="348"/>
      <c r="G63" s="348"/>
      <c r="H63" s="348"/>
      <c r="I63" s="348"/>
      <c r="J63" s="348"/>
      <c r="K63" s="348"/>
      <c r="L63" s="348"/>
    </row>
    <row r="64" spans="1:15" x14ac:dyDescent="0.25">
      <c r="C64" s="348"/>
      <c r="D64" s="348"/>
      <c r="E64" s="348"/>
      <c r="F64" s="348"/>
      <c r="G64" s="348"/>
      <c r="H64" s="348"/>
      <c r="I64" s="348"/>
      <c r="J64" s="348"/>
      <c r="K64" s="348"/>
      <c r="L64" s="348"/>
    </row>
    <row r="65" spans="3:12" x14ac:dyDescent="0.25">
      <c r="C65" s="348"/>
      <c r="D65" s="348"/>
      <c r="E65" s="348"/>
      <c r="F65" s="348"/>
      <c r="G65" s="348"/>
      <c r="H65" s="348"/>
      <c r="I65" s="348"/>
      <c r="J65" s="348"/>
      <c r="K65" s="348"/>
      <c r="L65" s="348"/>
    </row>
    <row r="66" spans="3:12" x14ac:dyDescent="0.25">
      <c r="C66" s="348"/>
      <c r="D66" s="348"/>
      <c r="E66" s="348"/>
      <c r="F66" s="348"/>
      <c r="G66" s="348"/>
      <c r="H66" s="348"/>
      <c r="I66" s="348"/>
      <c r="J66" s="348"/>
      <c r="K66" s="348"/>
      <c r="L66" s="348"/>
    </row>
    <row r="67" spans="3:12" x14ac:dyDescent="0.25">
      <c r="C67" s="371"/>
      <c r="D67" s="371"/>
      <c r="E67" s="371"/>
      <c r="F67" s="371"/>
      <c r="G67" s="371"/>
      <c r="H67" s="371"/>
      <c r="I67" s="371"/>
      <c r="J67" s="371"/>
      <c r="K67" s="371"/>
      <c r="L67" s="371"/>
    </row>
    <row r="69" spans="3:12" x14ac:dyDescent="0.25">
      <c r="F69" s="371"/>
      <c r="G69" s="371"/>
      <c r="H69" s="371"/>
      <c r="I69" s="371"/>
      <c r="J69" s="371"/>
      <c r="K69" s="371"/>
      <c r="L69" s="371"/>
    </row>
    <row r="70" spans="3:12" x14ac:dyDescent="0.25">
      <c r="H70" s="348"/>
      <c r="I70" s="348"/>
      <c r="J70" s="348"/>
      <c r="K70" s="348"/>
      <c r="L70" s="348"/>
    </row>
    <row r="71" spans="3:12" x14ac:dyDescent="0.25">
      <c r="C71" s="348"/>
      <c r="D71" s="348"/>
      <c r="E71" s="348"/>
      <c r="F71" s="348"/>
      <c r="G71" s="348"/>
      <c r="H71" s="348"/>
      <c r="I71" s="348"/>
      <c r="J71" s="348"/>
      <c r="K71" s="348"/>
      <c r="L71" s="348"/>
    </row>
    <row r="72" spans="3:12" x14ac:dyDescent="0.25">
      <c r="C72" s="348"/>
      <c r="D72" s="348"/>
      <c r="E72" s="348"/>
      <c r="F72" s="348"/>
      <c r="G72" s="348"/>
      <c r="H72" s="348"/>
      <c r="I72" s="348"/>
      <c r="J72" s="348"/>
      <c r="K72" s="348"/>
      <c r="L72" s="348"/>
    </row>
    <row r="74" spans="3:12" x14ac:dyDescent="0.25">
      <c r="F74" s="372"/>
      <c r="G74" s="372"/>
      <c r="H74" s="372"/>
    </row>
    <row r="75" spans="3:12" x14ac:dyDescent="0.25">
      <c r="C75" s="373"/>
      <c r="F75" s="374"/>
      <c r="H75" s="375"/>
      <c r="I75" s="375"/>
      <c r="J75" s="375"/>
      <c r="L75" s="376"/>
    </row>
    <row r="76" spans="3:12" x14ac:dyDescent="0.25">
      <c r="C76" s="300"/>
      <c r="H76" s="300"/>
    </row>
  </sheetData>
  <mergeCells count="15">
    <mergeCell ref="A18:A20"/>
    <mergeCell ref="B18:B20"/>
    <mergeCell ref="C18:L18"/>
    <mergeCell ref="M18:M20"/>
    <mergeCell ref="C19:D19"/>
    <mergeCell ref="E19:F19"/>
    <mergeCell ref="G19:H19"/>
    <mergeCell ref="I19:J19"/>
    <mergeCell ref="K19:L19"/>
    <mergeCell ref="A6:M6"/>
    <mergeCell ref="N6:O6"/>
    <mergeCell ref="L8:M8"/>
    <mergeCell ref="K9:M9"/>
    <mergeCell ref="K10:M10"/>
    <mergeCell ref="K11:M11"/>
  </mergeCells>
  <pageMargins left="0.25" right="0.25" top="0.75" bottom="0.75" header="0.3" footer="0.3"/>
  <pageSetup paperSize="9" scale="4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R302"/>
  <sheetViews>
    <sheetView view="pageBreakPreview" topLeftCell="F2" zoomScale="69" zoomScaleNormal="80" zoomScaleSheetLayoutView="69" workbookViewId="0">
      <selection activeCell="AA20" sqref="AA20"/>
    </sheetView>
  </sheetViews>
  <sheetFormatPr defaultRowHeight="15.75" x14ac:dyDescent="0.25"/>
  <cols>
    <col min="1" max="1" width="5.125" style="10" customWidth="1"/>
    <col min="2" max="2" width="45.5" style="10" customWidth="1"/>
    <col min="3" max="42" width="8.5" style="10" customWidth="1"/>
    <col min="43" max="16384" width="9" style="10"/>
  </cols>
  <sheetData>
    <row r="1" spans="1:42" hidden="1" x14ac:dyDescent="0.25">
      <c r="W1" s="13"/>
      <c r="X1" s="13"/>
      <c r="AP1" s="13"/>
    </row>
    <row r="2" spans="1:42" ht="20.25" x14ac:dyDescent="0.3">
      <c r="A2" s="134"/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5"/>
      <c r="X2" s="135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89"/>
      <c r="AP2" s="92" t="s">
        <v>203</v>
      </c>
    </row>
    <row r="3" spans="1:42" ht="20.25" x14ac:dyDescent="0.3">
      <c r="A3" s="134"/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5"/>
      <c r="X3" s="135"/>
      <c r="Y3" s="134"/>
      <c r="Z3" s="134"/>
      <c r="AA3" s="134"/>
      <c r="AB3" s="134"/>
      <c r="AC3" s="134"/>
      <c r="AD3" s="134"/>
      <c r="AE3" s="134"/>
      <c r="AF3" s="134"/>
      <c r="AG3" s="134"/>
      <c r="AH3" s="134"/>
      <c r="AI3" s="134"/>
      <c r="AJ3" s="134"/>
      <c r="AK3" s="134"/>
      <c r="AL3" s="134"/>
      <c r="AM3" s="134"/>
      <c r="AN3" s="134"/>
      <c r="AO3" s="89"/>
      <c r="AP3" s="92" t="s">
        <v>1</v>
      </c>
    </row>
    <row r="4" spans="1:42" ht="20.25" x14ac:dyDescent="0.3">
      <c r="A4" s="134"/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5"/>
      <c r="X4" s="135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89"/>
      <c r="AP4" s="92" t="s">
        <v>204</v>
      </c>
    </row>
    <row r="5" spans="1:42" ht="12" hidden="1" customHeight="1" x14ac:dyDescent="0.3">
      <c r="A5" s="134"/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5"/>
      <c r="X5" s="135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5"/>
    </row>
    <row r="6" spans="1:42" ht="42" customHeight="1" x14ac:dyDescent="0.3">
      <c r="A6" s="266" t="s">
        <v>205</v>
      </c>
      <c r="B6" s="267"/>
      <c r="C6" s="267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267"/>
      <c r="R6" s="267"/>
      <c r="S6" s="267"/>
      <c r="T6" s="267"/>
      <c r="U6" s="267"/>
      <c r="V6" s="267"/>
      <c r="W6" s="267"/>
      <c r="X6" s="267"/>
      <c r="Y6" s="267"/>
      <c r="Z6" s="267"/>
      <c r="AA6" s="267"/>
      <c r="AB6" s="267"/>
      <c r="AC6" s="267"/>
      <c r="AD6" s="267"/>
      <c r="AE6" s="267"/>
      <c r="AF6" s="267"/>
      <c r="AG6" s="267"/>
      <c r="AH6" s="267"/>
      <c r="AI6" s="267"/>
      <c r="AJ6" s="267"/>
      <c r="AK6" s="267"/>
      <c r="AL6" s="267"/>
      <c r="AM6" s="267"/>
      <c r="AN6" s="267"/>
      <c r="AO6" s="267"/>
      <c r="AP6" s="267"/>
    </row>
    <row r="7" spans="1:42" ht="20.25" x14ac:dyDescent="0.3">
      <c r="A7" s="134"/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5"/>
      <c r="X7" s="135"/>
      <c r="Y7" s="134"/>
      <c r="Z7" s="134"/>
      <c r="AA7" s="134"/>
      <c r="AB7" s="134"/>
      <c r="AC7" s="134"/>
      <c r="AD7" s="134"/>
      <c r="AE7" s="134"/>
      <c r="AF7" s="134"/>
      <c r="AG7" s="134"/>
      <c r="AH7" s="134"/>
      <c r="AI7" s="134"/>
      <c r="AJ7" s="134"/>
      <c r="AK7" s="134"/>
      <c r="AL7" s="92"/>
      <c r="AM7" s="257" t="s">
        <v>4</v>
      </c>
      <c r="AN7" s="257"/>
      <c r="AO7" s="257"/>
      <c r="AP7" s="257"/>
    </row>
    <row r="8" spans="1:42" ht="20.25" x14ac:dyDescent="0.3">
      <c r="A8" s="134"/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5"/>
      <c r="X8" s="135"/>
      <c r="Y8" s="134"/>
      <c r="Z8" s="134"/>
      <c r="AA8" s="134"/>
      <c r="AB8" s="134"/>
      <c r="AC8" s="134"/>
      <c r="AD8" s="134"/>
      <c r="AE8" s="134"/>
      <c r="AF8" s="134"/>
      <c r="AG8" s="134"/>
      <c r="AH8" s="134"/>
      <c r="AI8" s="134"/>
      <c r="AJ8" s="134"/>
      <c r="AK8" s="134"/>
      <c r="AL8" s="268" t="s">
        <v>5</v>
      </c>
      <c r="AM8" s="268"/>
      <c r="AN8" s="268"/>
      <c r="AO8" s="268"/>
      <c r="AP8" s="268"/>
    </row>
    <row r="9" spans="1:42" ht="65.25" customHeight="1" x14ac:dyDescent="0.3">
      <c r="A9" s="134"/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5"/>
      <c r="X9" s="135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258" t="s">
        <v>172</v>
      </c>
      <c r="AM9" s="258"/>
      <c r="AN9" s="258"/>
      <c r="AO9" s="258"/>
      <c r="AP9" s="258"/>
    </row>
    <row r="10" spans="1:42" ht="20.25" x14ac:dyDescent="0.3">
      <c r="A10" s="134"/>
      <c r="B10" s="134"/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5"/>
      <c r="X10" s="135"/>
      <c r="Y10" s="134"/>
      <c r="Z10" s="134"/>
      <c r="AA10" s="134"/>
      <c r="AB10" s="134"/>
      <c r="AC10" s="134"/>
      <c r="AD10" s="134"/>
      <c r="AE10" s="134"/>
      <c r="AF10" s="134"/>
      <c r="AG10" s="134"/>
      <c r="AH10" s="134"/>
      <c r="AI10" s="134"/>
      <c r="AJ10" s="134"/>
      <c r="AK10" s="134"/>
      <c r="AL10" s="269" t="s">
        <v>7</v>
      </c>
      <c r="AM10" s="269"/>
      <c r="AN10" s="269"/>
      <c r="AO10" s="269"/>
      <c r="AP10" s="269"/>
    </row>
    <row r="11" spans="1:42" ht="8.25" customHeight="1" x14ac:dyDescent="0.3">
      <c r="A11" s="134"/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5"/>
      <c r="X11" s="135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92"/>
      <c r="AM11" s="92"/>
      <c r="AN11" s="92"/>
      <c r="AO11" s="92"/>
      <c r="AP11" s="136"/>
    </row>
    <row r="12" spans="1:42" ht="16.5" customHeight="1" thickBot="1" x14ac:dyDescent="0.35">
      <c r="A12" s="134"/>
      <c r="B12" s="134"/>
      <c r="C12" s="137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5"/>
      <c r="X12" s="135"/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8"/>
      <c r="AL12" s="92"/>
      <c r="AM12" s="92"/>
      <c r="AN12" s="92"/>
      <c r="AO12" s="92"/>
      <c r="AP12" s="139" t="s">
        <v>8</v>
      </c>
    </row>
    <row r="13" spans="1:42" s="96" customFormat="1" ht="18.75" hidden="1" customHeight="1" thickBot="1" x14ac:dyDescent="0.3">
      <c r="C13" s="140">
        <f>C21-C22-C23-C24-C25-C26-C27</f>
        <v>0</v>
      </c>
      <c r="D13" s="140">
        <f t="shared" ref="D13:AP13" si="0">D21-D22-D23-D24-D25-D26-D27</f>
        <v>4.4408920985006262E-15</v>
      </c>
      <c r="E13" s="140">
        <f t="shared" si="0"/>
        <v>-8.8817841970012523E-16</v>
      </c>
      <c r="F13" s="140">
        <f t="shared" si="0"/>
        <v>-1.6875389974302379E-14</v>
      </c>
      <c r="G13" s="140">
        <f t="shared" si="0"/>
        <v>-3.5527136788005009E-15</v>
      </c>
      <c r="H13" s="140">
        <f t="shared" si="0"/>
        <v>0</v>
      </c>
      <c r="I13" s="140">
        <f t="shared" si="0"/>
        <v>0</v>
      </c>
      <c r="J13" s="140">
        <f t="shared" si="0"/>
        <v>0</v>
      </c>
      <c r="K13" s="140">
        <f t="shared" si="0"/>
        <v>0</v>
      </c>
      <c r="L13" s="140">
        <f t="shared" si="0"/>
        <v>0</v>
      </c>
      <c r="M13" s="140">
        <f t="shared" si="0"/>
        <v>0</v>
      </c>
      <c r="N13" s="140">
        <f t="shared" si="0"/>
        <v>4.4408920985006262E-15</v>
      </c>
      <c r="O13" s="140">
        <f t="shared" si="0"/>
        <v>3.8857805861880479E-16</v>
      </c>
      <c r="P13" s="140">
        <f t="shared" si="0"/>
        <v>-7.1054273576010019E-15</v>
      </c>
      <c r="Q13" s="140">
        <f t="shared" si="0"/>
        <v>5.1070259132757201E-15</v>
      </c>
      <c r="R13" s="140">
        <f t="shared" si="0"/>
        <v>0</v>
      </c>
      <c r="S13" s="140">
        <f t="shared" si="0"/>
        <v>1.4432899320127035E-15</v>
      </c>
      <c r="T13" s="140">
        <f t="shared" si="0"/>
        <v>-3.2640556923979602E-14</v>
      </c>
      <c r="U13" s="140">
        <f t="shared" si="0"/>
        <v>1.0791367799356522E-13</v>
      </c>
      <c r="V13" s="140">
        <f t="shared" si="0"/>
        <v>1.1013412404281553E-13</v>
      </c>
      <c r="W13" s="140">
        <f t="shared" si="0"/>
        <v>0</v>
      </c>
      <c r="X13" s="140">
        <f t="shared" si="0"/>
        <v>2.6645352591003757E-15</v>
      </c>
      <c r="Y13" s="140">
        <f t="shared" si="0"/>
        <v>2.2204460492503131E-16</v>
      </c>
      <c r="Z13" s="140">
        <f t="shared" si="0"/>
        <v>-2.6645352591003757E-15</v>
      </c>
      <c r="AA13" s="140">
        <f t="shared" si="0"/>
        <v>0</v>
      </c>
      <c r="AB13" s="140">
        <f t="shared" si="0"/>
        <v>0</v>
      </c>
      <c r="AC13" s="140">
        <f t="shared" si="0"/>
        <v>0</v>
      </c>
      <c r="AD13" s="140">
        <f t="shared" si="0"/>
        <v>0</v>
      </c>
      <c r="AE13" s="140">
        <f t="shared" si="0"/>
        <v>0</v>
      </c>
      <c r="AF13" s="140">
        <f t="shared" si="0"/>
        <v>0</v>
      </c>
      <c r="AG13" s="140">
        <f t="shared" si="0"/>
        <v>0</v>
      </c>
      <c r="AH13" s="140">
        <f t="shared" si="0"/>
        <v>-8.8817841970012523E-16</v>
      </c>
      <c r="AI13" s="140">
        <f t="shared" si="0"/>
        <v>-5.5511151231257827E-17</v>
      </c>
      <c r="AJ13" s="140">
        <f t="shared" si="0"/>
        <v>3.5527136788005009E-15</v>
      </c>
      <c r="AK13" s="140">
        <f t="shared" si="0"/>
        <v>0</v>
      </c>
      <c r="AL13" s="140">
        <f t="shared" si="0"/>
        <v>0</v>
      </c>
      <c r="AM13" s="140">
        <f t="shared" si="0"/>
        <v>0</v>
      </c>
      <c r="AN13" s="140">
        <f t="shared" si="0"/>
        <v>-7.7715611723760958E-15</v>
      </c>
      <c r="AO13" s="140">
        <f t="shared" si="0"/>
        <v>6.2172489379008766E-14</v>
      </c>
      <c r="AP13" s="140">
        <f t="shared" si="0"/>
        <v>0</v>
      </c>
    </row>
    <row r="14" spans="1:42" s="141" customFormat="1" ht="17.25" hidden="1" customHeight="1" x14ac:dyDescent="0.25">
      <c r="C14" s="142">
        <f>C21-C15</f>
        <v>0</v>
      </c>
      <c r="D14" s="142">
        <f t="shared" ref="D14:AP14" si="1">D21-D15</f>
        <v>0</v>
      </c>
      <c r="E14" s="142">
        <f t="shared" si="1"/>
        <v>0</v>
      </c>
      <c r="F14" s="142">
        <f t="shared" si="1"/>
        <v>0</v>
      </c>
      <c r="G14" s="142">
        <f t="shared" si="1"/>
        <v>0</v>
      </c>
      <c r="H14" s="142">
        <f t="shared" si="1"/>
        <v>0</v>
      </c>
      <c r="I14" s="142">
        <f t="shared" si="1"/>
        <v>0</v>
      </c>
      <c r="J14" s="142">
        <f t="shared" si="1"/>
        <v>0</v>
      </c>
      <c r="K14" s="142">
        <f t="shared" si="1"/>
        <v>0</v>
      </c>
      <c r="L14" s="142">
        <f t="shared" si="1"/>
        <v>0</v>
      </c>
      <c r="M14" s="142">
        <f t="shared" si="1"/>
        <v>0</v>
      </c>
      <c r="N14" s="142">
        <f t="shared" si="1"/>
        <v>0</v>
      </c>
      <c r="O14" s="142">
        <f t="shared" si="1"/>
        <v>0</v>
      </c>
      <c r="P14" s="142">
        <f t="shared" si="1"/>
        <v>0</v>
      </c>
      <c r="Q14" s="142">
        <f t="shared" si="1"/>
        <v>0</v>
      </c>
      <c r="R14" s="142">
        <f t="shared" si="1"/>
        <v>0</v>
      </c>
      <c r="S14" s="142">
        <f t="shared" si="1"/>
        <v>0</v>
      </c>
      <c r="T14" s="142">
        <f t="shared" si="1"/>
        <v>0</v>
      </c>
      <c r="U14" s="142">
        <f t="shared" si="1"/>
        <v>0</v>
      </c>
      <c r="V14" s="142">
        <f t="shared" si="1"/>
        <v>0</v>
      </c>
      <c r="W14" s="142">
        <f t="shared" si="1"/>
        <v>0</v>
      </c>
      <c r="X14" s="142">
        <f t="shared" si="1"/>
        <v>0</v>
      </c>
      <c r="Y14" s="142">
        <f t="shared" si="1"/>
        <v>0</v>
      </c>
      <c r="Z14" s="142">
        <f t="shared" si="1"/>
        <v>0</v>
      </c>
      <c r="AA14" s="142">
        <f t="shared" si="1"/>
        <v>0</v>
      </c>
      <c r="AB14" s="142">
        <f t="shared" si="1"/>
        <v>0</v>
      </c>
      <c r="AC14" s="142">
        <f t="shared" si="1"/>
        <v>0</v>
      </c>
      <c r="AD14" s="142">
        <f t="shared" si="1"/>
        <v>0</v>
      </c>
      <c r="AE14" s="142">
        <f t="shared" si="1"/>
        <v>0</v>
      </c>
      <c r="AF14" s="142">
        <f t="shared" si="1"/>
        <v>0</v>
      </c>
      <c r="AG14" s="142">
        <f t="shared" si="1"/>
        <v>0</v>
      </c>
      <c r="AH14" s="142">
        <f t="shared" si="1"/>
        <v>0</v>
      </c>
      <c r="AI14" s="142">
        <f t="shared" si="1"/>
        <v>0</v>
      </c>
      <c r="AJ14" s="142">
        <f t="shared" si="1"/>
        <v>0</v>
      </c>
      <c r="AK14" s="142">
        <f t="shared" si="1"/>
        <v>0</v>
      </c>
      <c r="AL14" s="142">
        <f t="shared" si="1"/>
        <v>0</v>
      </c>
      <c r="AM14" s="142">
        <f t="shared" si="1"/>
        <v>0</v>
      </c>
      <c r="AN14" s="142">
        <f t="shared" si="1"/>
        <v>0</v>
      </c>
      <c r="AO14" s="142">
        <f t="shared" si="1"/>
        <v>0</v>
      </c>
      <c r="AP14" s="142">
        <f t="shared" si="1"/>
        <v>0</v>
      </c>
    </row>
    <row r="15" spans="1:42" s="143" customFormat="1" ht="16.5" hidden="1" thickBot="1" x14ac:dyDescent="0.3">
      <c r="C15" s="144">
        <v>1.2800000000000002</v>
      </c>
      <c r="D15" s="144">
        <v>24.074801630769233</v>
      </c>
      <c r="E15" s="144">
        <v>21.709999999999997</v>
      </c>
      <c r="F15" s="144">
        <v>100.277</v>
      </c>
      <c r="G15" s="144">
        <v>99.141999999999996</v>
      </c>
      <c r="H15" s="144">
        <v>29.8</v>
      </c>
      <c r="I15" s="144">
        <v>10.372999999999999</v>
      </c>
      <c r="J15" s="144">
        <v>163.1789771179487</v>
      </c>
      <c r="K15" s="144">
        <v>132.505</v>
      </c>
      <c r="L15" s="144">
        <v>317.33077874871799</v>
      </c>
      <c r="M15" s="144">
        <v>0.77500000000000002</v>
      </c>
      <c r="N15" s="144">
        <v>18.39</v>
      </c>
      <c r="O15" s="144">
        <v>6.1209999999999996</v>
      </c>
      <c r="P15" s="144">
        <v>86.064000000000007</v>
      </c>
      <c r="Q15" s="144">
        <v>108.52</v>
      </c>
      <c r="R15" s="144">
        <v>121.43299999999998</v>
      </c>
      <c r="S15" s="144">
        <v>28.287999999999997</v>
      </c>
      <c r="T15" s="144">
        <v>144.17699999999999</v>
      </c>
      <c r="U15" s="144">
        <v>143.70400000000001</v>
      </c>
      <c r="V15" s="144">
        <v>370.06400000000002</v>
      </c>
      <c r="W15" s="144">
        <v>0.66</v>
      </c>
      <c r="X15" s="144">
        <v>18.597801630769233</v>
      </c>
      <c r="Y15" s="144">
        <v>7.4600000000000009</v>
      </c>
      <c r="Z15" s="144">
        <v>37.413000000000004</v>
      </c>
      <c r="AA15" s="144">
        <v>86.281999999999996</v>
      </c>
      <c r="AB15" s="144">
        <v>24.07</v>
      </c>
      <c r="AC15" s="144">
        <v>10.372999999999999</v>
      </c>
      <c r="AD15" s="144">
        <v>158.3319771179487</v>
      </c>
      <c r="AE15" s="144">
        <v>104.77499999999999</v>
      </c>
      <c r="AF15" s="144">
        <v>238.41277874871793</v>
      </c>
      <c r="AG15" s="144">
        <v>0.16</v>
      </c>
      <c r="AH15" s="144">
        <v>13.555</v>
      </c>
      <c r="AI15" s="144">
        <v>0.63</v>
      </c>
      <c r="AJ15" s="144">
        <v>29.664999999999999</v>
      </c>
      <c r="AK15" s="144">
        <v>87.75</v>
      </c>
      <c r="AL15" s="144">
        <v>101.845</v>
      </c>
      <c r="AM15" s="144">
        <v>9.9510000000000005</v>
      </c>
      <c r="AN15" s="144">
        <v>104.73699999999999</v>
      </c>
      <c r="AO15" s="144">
        <v>98.491</v>
      </c>
      <c r="AP15" s="144">
        <v>249.80199999999999</v>
      </c>
    </row>
    <row r="16" spans="1:42" s="145" customFormat="1" ht="15.75" customHeight="1" thickBot="1" x14ac:dyDescent="0.3">
      <c r="A16" s="270" t="s">
        <v>206</v>
      </c>
      <c r="B16" s="272" t="s">
        <v>207</v>
      </c>
      <c r="C16" s="274" t="s">
        <v>208</v>
      </c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6"/>
      <c r="W16" s="277" t="s">
        <v>209</v>
      </c>
      <c r="X16" s="278"/>
      <c r="Y16" s="278"/>
      <c r="Z16" s="278"/>
      <c r="AA16" s="278"/>
      <c r="AB16" s="278"/>
      <c r="AC16" s="278"/>
      <c r="AD16" s="278"/>
      <c r="AE16" s="278"/>
      <c r="AF16" s="278"/>
      <c r="AG16" s="278"/>
      <c r="AH16" s="278"/>
      <c r="AI16" s="278"/>
      <c r="AJ16" s="278"/>
      <c r="AK16" s="278"/>
      <c r="AL16" s="278"/>
      <c r="AM16" s="278"/>
      <c r="AN16" s="278"/>
      <c r="AO16" s="278"/>
      <c r="AP16" s="279"/>
    </row>
    <row r="17" spans="1:44" ht="15.75" customHeight="1" x14ac:dyDescent="0.25">
      <c r="A17" s="271"/>
      <c r="B17" s="273"/>
      <c r="C17" s="263" t="s">
        <v>210</v>
      </c>
      <c r="D17" s="264"/>
      <c r="E17" s="264"/>
      <c r="F17" s="264"/>
      <c r="G17" s="264"/>
      <c r="H17" s="264"/>
      <c r="I17" s="264"/>
      <c r="J17" s="264"/>
      <c r="K17" s="264"/>
      <c r="L17" s="265"/>
      <c r="M17" s="263" t="s">
        <v>29</v>
      </c>
      <c r="N17" s="264"/>
      <c r="O17" s="264"/>
      <c r="P17" s="264"/>
      <c r="Q17" s="264"/>
      <c r="R17" s="264"/>
      <c r="S17" s="264"/>
      <c r="T17" s="264"/>
      <c r="U17" s="264"/>
      <c r="V17" s="265"/>
      <c r="W17" s="263" t="s">
        <v>210</v>
      </c>
      <c r="X17" s="264"/>
      <c r="Y17" s="264"/>
      <c r="Z17" s="264"/>
      <c r="AA17" s="264"/>
      <c r="AB17" s="264"/>
      <c r="AC17" s="264"/>
      <c r="AD17" s="264"/>
      <c r="AE17" s="264"/>
      <c r="AF17" s="265"/>
      <c r="AG17" s="263" t="s">
        <v>29</v>
      </c>
      <c r="AH17" s="264"/>
      <c r="AI17" s="264"/>
      <c r="AJ17" s="264"/>
      <c r="AK17" s="264"/>
      <c r="AL17" s="264"/>
      <c r="AM17" s="264"/>
      <c r="AN17" s="264"/>
      <c r="AO17" s="264"/>
      <c r="AP17" s="265"/>
    </row>
    <row r="18" spans="1:44" s="29" customFormat="1" ht="15.6" customHeight="1" x14ac:dyDescent="0.25">
      <c r="A18" s="271"/>
      <c r="B18" s="273"/>
      <c r="C18" s="262" t="s">
        <v>211</v>
      </c>
      <c r="D18" s="212"/>
      <c r="E18" s="212" t="s">
        <v>212</v>
      </c>
      <c r="F18" s="212"/>
      <c r="G18" s="212" t="s">
        <v>213</v>
      </c>
      <c r="H18" s="212"/>
      <c r="I18" s="212" t="s">
        <v>214</v>
      </c>
      <c r="J18" s="212"/>
      <c r="K18" s="212" t="s">
        <v>215</v>
      </c>
      <c r="L18" s="261"/>
      <c r="M18" s="262" t="s">
        <v>211</v>
      </c>
      <c r="N18" s="212"/>
      <c r="O18" s="212" t="s">
        <v>212</v>
      </c>
      <c r="P18" s="212"/>
      <c r="Q18" s="212" t="s">
        <v>213</v>
      </c>
      <c r="R18" s="212"/>
      <c r="S18" s="212" t="s">
        <v>214</v>
      </c>
      <c r="T18" s="212"/>
      <c r="U18" s="212" t="s">
        <v>216</v>
      </c>
      <c r="V18" s="261"/>
      <c r="W18" s="262" t="s">
        <v>211</v>
      </c>
      <c r="X18" s="212"/>
      <c r="Y18" s="212" t="s">
        <v>212</v>
      </c>
      <c r="Z18" s="212"/>
      <c r="AA18" s="212" t="s">
        <v>213</v>
      </c>
      <c r="AB18" s="212"/>
      <c r="AC18" s="212" t="s">
        <v>214</v>
      </c>
      <c r="AD18" s="212"/>
      <c r="AE18" s="212" t="s">
        <v>215</v>
      </c>
      <c r="AF18" s="261"/>
      <c r="AG18" s="262" t="s">
        <v>211</v>
      </c>
      <c r="AH18" s="212"/>
      <c r="AI18" s="212" t="s">
        <v>212</v>
      </c>
      <c r="AJ18" s="212"/>
      <c r="AK18" s="212" t="s">
        <v>213</v>
      </c>
      <c r="AL18" s="212"/>
      <c r="AM18" s="212" t="s">
        <v>214</v>
      </c>
      <c r="AN18" s="212"/>
      <c r="AO18" s="212" t="s">
        <v>215</v>
      </c>
      <c r="AP18" s="261"/>
      <c r="AQ18" s="146"/>
    </row>
    <row r="19" spans="1:44" s="29" customFormat="1" ht="15.6" customHeight="1" x14ac:dyDescent="0.25">
      <c r="A19" s="271"/>
      <c r="B19" s="273"/>
      <c r="C19" s="147" t="s">
        <v>217</v>
      </c>
      <c r="D19" s="21" t="s">
        <v>218</v>
      </c>
      <c r="E19" s="21" t="s">
        <v>217</v>
      </c>
      <c r="F19" s="21" t="s">
        <v>218</v>
      </c>
      <c r="G19" s="21" t="s">
        <v>217</v>
      </c>
      <c r="H19" s="21" t="s">
        <v>218</v>
      </c>
      <c r="I19" s="21" t="s">
        <v>217</v>
      </c>
      <c r="J19" s="21" t="s">
        <v>218</v>
      </c>
      <c r="K19" s="21" t="s">
        <v>217</v>
      </c>
      <c r="L19" s="148" t="s">
        <v>218</v>
      </c>
      <c r="M19" s="147" t="s">
        <v>217</v>
      </c>
      <c r="N19" s="21" t="s">
        <v>218</v>
      </c>
      <c r="O19" s="21" t="s">
        <v>217</v>
      </c>
      <c r="P19" s="21" t="s">
        <v>218</v>
      </c>
      <c r="Q19" s="21" t="s">
        <v>217</v>
      </c>
      <c r="R19" s="21" t="s">
        <v>218</v>
      </c>
      <c r="S19" s="21" t="s">
        <v>217</v>
      </c>
      <c r="T19" s="21" t="s">
        <v>218</v>
      </c>
      <c r="U19" s="21" t="s">
        <v>217</v>
      </c>
      <c r="V19" s="148" t="s">
        <v>218</v>
      </c>
      <c r="W19" s="147" t="s">
        <v>217</v>
      </c>
      <c r="X19" s="21" t="s">
        <v>218</v>
      </c>
      <c r="Y19" s="21" t="s">
        <v>217</v>
      </c>
      <c r="Z19" s="21" t="s">
        <v>218</v>
      </c>
      <c r="AA19" s="21" t="s">
        <v>217</v>
      </c>
      <c r="AB19" s="21" t="s">
        <v>218</v>
      </c>
      <c r="AC19" s="21" t="s">
        <v>217</v>
      </c>
      <c r="AD19" s="21" t="s">
        <v>218</v>
      </c>
      <c r="AE19" s="21" t="s">
        <v>217</v>
      </c>
      <c r="AF19" s="148" t="s">
        <v>218</v>
      </c>
      <c r="AG19" s="147" t="s">
        <v>217</v>
      </c>
      <c r="AH19" s="21" t="s">
        <v>218</v>
      </c>
      <c r="AI19" s="21" t="s">
        <v>217</v>
      </c>
      <c r="AJ19" s="21" t="s">
        <v>218</v>
      </c>
      <c r="AK19" s="21" t="s">
        <v>217</v>
      </c>
      <c r="AL19" s="21" t="s">
        <v>218</v>
      </c>
      <c r="AM19" s="21" t="s">
        <v>217</v>
      </c>
      <c r="AN19" s="21" t="s">
        <v>218</v>
      </c>
      <c r="AO19" s="21" t="s">
        <v>217</v>
      </c>
      <c r="AP19" s="148" t="s">
        <v>218</v>
      </c>
      <c r="AQ19" s="146"/>
      <c r="AR19" s="146"/>
    </row>
    <row r="20" spans="1:44" s="29" customFormat="1" ht="16.5" thickBot="1" x14ac:dyDescent="0.3">
      <c r="A20" s="149">
        <v>1</v>
      </c>
      <c r="B20" s="150">
        <v>2</v>
      </c>
      <c r="C20" s="151">
        <v>3</v>
      </c>
      <c r="D20" s="152">
        <v>4</v>
      </c>
      <c r="E20" s="152">
        <v>5</v>
      </c>
      <c r="F20" s="152">
        <v>6</v>
      </c>
      <c r="G20" s="152">
        <v>7</v>
      </c>
      <c r="H20" s="152">
        <v>8</v>
      </c>
      <c r="I20" s="152">
        <v>9</v>
      </c>
      <c r="J20" s="152">
        <v>10</v>
      </c>
      <c r="K20" s="152">
        <v>11</v>
      </c>
      <c r="L20" s="153">
        <v>12</v>
      </c>
      <c r="M20" s="151">
        <v>13</v>
      </c>
      <c r="N20" s="152">
        <v>14</v>
      </c>
      <c r="O20" s="152">
        <v>15</v>
      </c>
      <c r="P20" s="152">
        <v>16</v>
      </c>
      <c r="Q20" s="152">
        <v>17</v>
      </c>
      <c r="R20" s="152">
        <v>18</v>
      </c>
      <c r="S20" s="152">
        <v>19</v>
      </c>
      <c r="T20" s="152">
        <v>20</v>
      </c>
      <c r="U20" s="152">
        <v>21</v>
      </c>
      <c r="V20" s="153">
        <v>22</v>
      </c>
      <c r="W20" s="151">
        <v>23</v>
      </c>
      <c r="X20" s="152">
        <v>24</v>
      </c>
      <c r="Y20" s="152">
        <v>25</v>
      </c>
      <c r="Z20" s="152">
        <v>26</v>
      </c>
      <c r="AA20" s="152">
        <v>27</v>
      </c>
      <c r="AB20" s="152">
        <v>28</v>
      </c>
      <c r="AC20" s="152">
        <v>29</v>
      </c>
      <c r="AD20" s="152">
        <v>30</v>
      </c>
      <c r="AE20" s="152">
        <v>31</v>
      </c>
      <c r="AF20" s="153">
        <v>32</v>
      </c>
      <c r="AG20" s="151">
        <v>33</v>
      </c>
      <c r="AH20" s="152">
        <v>34</v>
      </c>
      <c r="AI20" s="152">
        <v>35</v>
      </c>
      <c r="AJ20" s="152">
        <v>36</v>
      </c>
      <c r="AK20" s="152">
        <v>37</v>
      </c>
      <c r="AL20" s="152">
        <v>38</v>
      </c>
      <c r="AM20" s="152">
        <v>39</v>
      </c>
      <c r="AN20" s="152">
        <v>40</v>
      </c>
      <c r="AO20" s="152">
        <v>41</v>
      </c>
      <c r="AP20" s="153">
        <v>42</v>
      </c>
    </row>
    <row r="21" spans="1:44" x14ac:dyDescent="0.25">
      <c r="A21" s="154"/>
      <c r="B21" s="155" t="s">
        <v>219</v>
      </c>
      <c r="C21" s="156">
        <f t="shared" ref="C21:AP21" si="2">C28+C229+C296</f>
        <v>1.28</v>
      </c>
      <c r="D21" s="156">
        <f t="shared" si="2"/>
        <v>24.074801630769233</v>
      </c>
      <c r="E21" s="157">
        <f t="shared" si="2"/>
        <v>21.71</v>
      </c>
      <c r="F21" s="157">
        <f t="shared" si="2"/>
        <v>100.27699999999999</v>
      </c>
      <c r="G21" s="157">
        <f t="shared" si="2"/>
        <v>99.142000000000039</v>
      </c>
      <c r="H21" s="157">
        <f t="shared" si="2"/>
        <v>29.8</v>
      </c>
      <c r="I21" s="157">
        <f t="shared" si="2"/>
        <v>10.373000000000001</v>
      </c>
      <c r="J21" s="157">
        <f t="shared" si="2"/>
        <v>163.17897711794873</v>
      </c>
      <c r="K21" s="157">
        <f t="shared" si="2"/>
        <v>132.50500000000002</v>
      </c>
      <c r="L21" s="157">
        <f t="shared" si="2"/>
        <v>317.33077874871799</v>
      </c>
      <c r="M21" s="157">
        <f t="shared" si="2"/>
        <v>0.77500000000000002</v>
      </c>
      <c r="N21" s="157">
        <f t="shared" si="2"/>
        <v>18.39</v>
      </c>
      <c r="O21" s="157">
        <f t="shared" si="2"/>
        <v>6.1209999999999996</v>
      </c>
      <c r="P21" s="157">
        <f t="shared" si="2"/>
        <v>86.063999999999993</v>
      </c>
      <c r="Q21" s="157">
        <f t="shared" si="2"/>
        <v>108.51999999999997</v>
      </c>
      <c r="R21" s="157">
        <f t="shared" si="2"/>
        <v>121.43299999999999</v>
      </c>
      <c r="S21" s="157">
        <f t="shared" si="2"/>
        <v>28.288000000000004</v>
      </c>
      <c r="T21" s="157">
        <f t="shared" si="2"/>
        <v>144.17699999999999</v>
      </c>
      <c r="U21" s="157">
        <f t="shared" si="2"/>
        <v>143.70399999999992</v>
      </c>
      <c r="V21" s="157">
        <f t="shared" si="2"/>
        <v>370.06400000000008</v>
      </c>
      <c r="W21" s="156">
        <f t="shared" si="2"/>
        <v>0.66</v>
      </c>
      <c r="X21" s="156">
        <f t="shared" si="2"/>
        <v>18.597801630769233</v>
      </c>
      <c r="Y21" s="156">
        <f t="shared" si="2"/>
        <v>7.4600000000000009</v>
      </c>
      <c r="Z21" s="156">
        <f t="shared" si="2"/>
        <v>37.412999999999997</v>
      </c>
      <c r="AA21" s="156">
        <f t="shared" si="2"/>
        <v>86.282000000000039</v>
      </c>
      <c r="AB21" s="156">
        <f t="shared" si="2"/>
        <v>24.07</v>
      </c>
      <c r="AC21" s="156">
        <f t="shared" si="2"/>
        <v>10.373000000000001</v>
      </c>
      <c r="AD21" s="156">
        <f t="shared" si="2"/>
        <v>158.33197711794872</v>
      </c>
      <c r="AE21" s="156">
        <f t="shared" si="2"/>
        <v>104.77500000000002</v>
      </c>
      <c r="AF21" s="156">
        <f t="shared" si="2"/>
        <v>238.41277874871795</v>
      </c>
      <c r="AG21" s="156">
        <f t="shared" si="2"/>
        <v>0.16</v>
      </c>
      <c r="AH21" s="156">
        <f t="shared" si="2"/>
        <v>13.555</v>
      </c>
      <c r="AI21" s="156">
        <f t="shared" si="2"/>
        <v>0.63</v>
      </c>
      <c r="AJ21" s="156">
        <f t="shared" si="2"/>
        <v>29.665000000000006</v>
      </c>
      <c r="AK21" s="156">
        <f t="shared" si="2"/>
        <v>87.749999999999986</v>
      </c>
      <c r="AL21" s="156">
        <f t="shared" si="2"/>
        <v>101.845</v>
      </c>
      <c r="AM21" s="156">
        <f t="shared" si="2"/>
        <v>9.9510000000000005</v>
      </c>
      <c r="AN21" s="156">
        <f t="shared" si="2"/>
        <v>104.73699999999999</v>
      </c>
      <c r="AO21" s="156">
        <f t="shared" si="2"/>
        <v>98.490999999999957</v>
      </c>
      <c r="AP21" s="156">
        <f t="shared" si="2"/>
        <v>249.80200000000002</v>
      </c>
      <c r="AQ21" s="158"/>
    </row>
    <row r="22" spans="1:44" s="29" customFormat="1" x14ac:dyDescent="0.25">
      <c r="A22" s="159"/>
      <c r="B22" s="31" t="s">
        <v>34</v>
      </c>
      <c r="C22" s="157">
        <f t="shared" ref="C22:AP22" si="3">SUMIF($AQ$30:$AQ$297,"СТФ",C$30:C$297)</f>
        <v>1.03</v>
      </c>
      <c r="D22" s="157">
        <f t="shared" si="3"/>
        <v>13.24480163076923</v>
      </c>
      <c r="E22" s="157">
        <f t="shared" si="3"/>
        <v>17.670000000000002</v>
      </c>
      <c r="F22" s="157">
        <f t="shared" si="3"/>
        <v>23.15</v>
      </c>
      <c r="G22" s="157">
        <f t="shared" si="3"/>
        <v>73.482000000000042</v>
      </c>
      <c r="H22" s="157">
        <f t="shared" si="3"/>
        <v>10.64</v>
      </c>
      <c r="I22" s="157">
        <f t="shared" si="3"/>
        <v>0.36300000000000004</v>
      </c>
      <c r="J22" s="157">
        <f t="shared" si="3"/>
        <v>20.551977117948717</v>
      </c>
      <c r="K22" s="157">
        <f t="shared" si="3"/>
        <v>92.54500000000003</v>
      </c>
      <c r="L22" s="157">
        <f t="shared" si="3"/>
        <v>67.586778748717975</v>
      </c>
      <c r="M22" s="157">
        <f t="shared" si="3"/>
        <v>0.77500000000000002</v>
      </c>
      <c r="N22" s="157">
        <f t="shared" si="3"/>
        <v>14.089999999999996</v>
      </c>
      <c r="O22" s="157">
        <f t="shared" si="3"/>
        <v>1.6129999999999998</v>
      </c>
      <c r="P22" s="157">
        <f t="shared" si="3"/>
        <v>16.215999999999994</v>
      </c>
      <c r="Q22" s="157">
        <f t="shared" si="3"/>
        <v>81.509999999999962</v>
      </c>
      <c r="R22" s="157">
        <f t="shared" si="3"/>
        <v>19.091999999999999</v>
      </c>
      <c r="S22" s="157">
        <f t="shared" si="3"/>
        <v>27.938000000000002</v>
      </c>
      <c r="T22" s="157">
        <f t="shared" si="3"/>
        <v>43.975000000000016</v>
      </c>
      <c r="U22" s="157">
        <f t="shared" si="3"/>
        <v>111.83599999999981</v>
      </c>
      <c r="V22" s="157">
        <f t="shared" si="3"/>
        <v>93.37299999999999</v>
      </c>
      <c r="W22" s="157">
        <f t="shared" si="3"/>
        <v>0.41000000000000003</v>
      </c>
      <c r="X22" s="157">
        <f t="shared" si="3"/>
        <v>7.767801630769231</v>
      </c>
      <c r="Y22" s="157">
        <f t="shared" si="3"/>
        <v>6.3000000000000007</v>
      </c>
      <c r="Z22" s="157">
        <f t="shared" si="3"/>
        <v>6.7560000000000002</v>
      </c>
      <c r="AA22" s="157">
        <f t="shared" si="3"/>
        <v>69.782000000000039</v>
      </c>
      <c r="AB22" s="157">
        <f t="shared" si="3"/>
        <v>4.91</v>
      </c>
      <c r="AC22" s="157">
        <f t="shared" si="3"/>
        <v>0.36300000000000004</v>
      </c>
      <c r="AD22" s="157">
        <f t="shared" si="3"/>
        <v>15.701977117948717</v>
      </c>
      <c r="AE22" s="157">
        <f t="shared" si="3"/>
        <v>76.855000000000032</v>
      </c>
      <c r="AF22" s="157">
        <f t="shared" si="3"/>
        <v>35.135778748717946</v>
      </c>
      <c r="AG22" s="157">
        <f t="shared" si="3"/>
        <v>0.16</v>
      </c>
      <c r="AH22" s="157">
        <f t="shared" si="3"/>
        <v>9.2550000000000008</v>
      </c>
      <c r="AI22" s="157">
        <f t="shared" si="3"/>
        <v>0.15</v>
      </c>
      <c r="AJ22" s="157">
        <f t="shared" si="3"/>
        <v>11.408000000000001</v>
      </c>
      <c r="AK22" s="157">
        <f t="shared" si="3"/>
        <v>70.079999999999984</v>
      </c>
      <c r="AL22" s="157">
        <f t="shared" si="3"/>
        <v>9.1199999999999992</v>
      </c>
      <c r="AM22" s="157">
        <f t="shared" si="3"/>
        <v>9.7010000000000005</v>
      </c>
      <c r="AN22" s="157">
        <f t="shared" si="3"/>
        <v>10.455000000000002</v>
      </c>
      <c r="AO22" s="157">
        <f t="shared" si="3"/>
        <v>80.090999999999894</v>
      </c>
      <c r="AP22" s="157">
        <f t="shared" si="3"/>
        <v>40.237999999999992</v>
      </c>
      <c r="AQ22" s="146"/>
    </row>
    <row r="23" spans="1:44" s="29" customFormat="1" x14ac:dyDescent="0.25">
      <c r="A23" s="159"/>
      <c r="B23" s="31" t="s">
        <v>35</v>
      </c>
      <c r="C23" s="157">
        <f t="shared" ref="C23:AP23" si="4">SUMIF($AQ$30:$AQ$297,"ДагФ",C$30:C$297)</f>
        <v>0</v>
      </c>
      <c r="D23" s="157">
        <f t="shared" si="4"/>
        <v>0</v>
      </c>
      <c r="E23" s="157">
        <f t="shared" si="4"/>
        <v>2.79</v>
      </c>
      <c r="F23" s="157">
        <f t="shared" si="4"/>
        <v>46.47</v>
      </c>
      <c r="G23" s="157">
        <f t="shared" si="4"/>
        <v>0</v>
      </c>
      <c r="H23" s="157">
        <f t="shared" si="4"/>
        <v>0</v>
      </c>
      <c r="I23" s="157">
        <f t="shared" si="4"/>
        <v>0</v>
      </c>
      <c r="J23" s="157">
        <f t="shared" si="4"/>
        <v>9</v>
      </c>
      <c r="K23" s="157">
        <f t="shared" si="4"/>
        <v>2.79</v>
      </c>
      <c r="L23" s="157">
        <f t="shared" si="4"/>
        <v>55.47</v>
      </c>
      <c r="M23" s="157">
        <f t="shared" si="4"/>
        <v>0</v>
      </c>
      <c r="N23" s="157">
        <f t="shared" si="4"/>
        <v>0</v>
      </c>
      <c r="O23" s="157">
        <f t="shared" si="4"/>
        <v>2.7879999999999998</v>
      </c>
      <c r="P23" s="157">
        <f t="shared" si="4"/>
        <v>46.468000000000004</v>
      </c>
      <c r="Q23" s="157">
        <f t="shared" si="4"/>
        <v>0</v>
      </c>
      <c r="R23" s="157">
        <f t="shared" si="4"/>
        <v>48.66</v>
      </c>
      <c r="S23" s="157">
        <f t="shared" si="4"/>
        <v>0</v>
      </c>
      <c r="T23" s="157">
        <f t="shared" si="4"/>
        <v>52.841000000000001</v>
      </c>
      <c r="U23" s="157">
        <f t="shared" si="4"/>
        <v>2.7879999999999998</v>
      </c>
      <c r="V23" s="157">
        <f t="shared" si="4"/>
        <v>147.96899999999999</v>
      </c>
      <c r="W23" s="157">
        <f t="shared" si="4"/>
        <v>0</v>
      </c>
      <c r="X23" s="157">
        <f t="shared" si="4"/>
        <v>0</v>
      </c>
      <c r="Y23" s="157">
        <f t="shared" si="4"/>
        <v>0</v>
      </c>
      <c r="Z23" s="157">
        <f t="shared" si="4"/>
        <v>0</v>
      </c>
      <c r="AA23" s="157">
        <f t="shared" si="4"/>
        <v>0</v>
      </c>
      <c r="AB23" s="157">
        <f t="shared" si="4"/>
        <v>0</v>
      </c>
      <c r="AC23" s="157">
        <f t="shared" si="4"/>
        <v>0</v>
      </c>
      <c r="AD23" s="157">
        <f t="shared" si="4"/>
        <v>9</v>
      </c>
      <c r="AE23" s="157">
        <f t="shared" si="4"/>
        <v>0</v>
      </c>
      <c r="AF23" s="157">
        <f t="shared" si="4"/>
        <v>9</v>
      </c>
      <c r="AG23" s="157">
        <f t="shared" si="4"/>
        <v>0</v>
      </c>
      <c r="AH23" s="157">
        <f t="shared" si="4"/>
        <v>0</v>
      </c>
      <c r="AI23" s="157">
        <f t="shared" si="4"/>
        <v>0</v>
      </c>
      <c r="AJ23" s="157">
        <f t="shared" si="4"/>
        <v>0</v>
      </c>
      <c r="AK23" s="157">
        <f t="shared" si="4"/>
        <v>0</v>
      </c>
      <c r="AL23" s="157">
        <f t="shared" si="4"/>
        <v>48.66</v>
      </c>
      <c r="AM23" s="157">
        <f t="shared" si="4"/>
        <v>0</v>
      </c>
      <c r="AN23" s="157">
        <f t="shared" si="4"/>
        <v>48.196000000000005</v>
      </c>
      <c r="AO23" s="157">
        <f t="shared" si="4"/>
        <v>0</v>
      </c>
      <c r="AP23" s="157">
        <f t="shared" si="4"/>
        <v>96.856000000000009</v>
      </c>
      <c r="AQ23" s="146"/>
    </row>
    <row r="24" spans="1:44" s="29" customFormat="1" x14ac:dyDescent="0.25">
      <c r="A24" s="159"/>
      <c r="B24" s="31" t="s">
        <v>36</v>
      </c>
      <c r="C24" s="157">
        <f t="shared" ref="C24:AP24" si="5">SUMIF($AQ$30:$AQ$297,"КБФ",C$30:C$297)</f>
        <v>0</v>
      </c>
      <c r="D24" s="157">
        <f t="shared" si="5"/>
        <v>0</v>
      </c>
      <c r="E24" s="157">
        <f t="shared" si="5"/>
        <v>0</v>
      </c>
      <c r="F24" s="157">
        <f t="shared" si="5"/>
        <v>0</v>
      </c>
      <c r="G24" s="157">
        <f t="shared" si="5"/>
        <v>0</v>
      </c>
      <c r="H24" s="157">
        <f t="shared" si="5"/>
        <v>0</v>
      </c>
      <c r="I24" s="157">
        <f t="shared" si="5"/>
        <v>0</v>
      </c>
      <c r="J24" s="157">
        <f t="shared" si="5"/>
        <v>9</v>
      </c>
      <c r="K24" s="157">
        <f t="shared" si="5"/>
        <v>0</v>
      </c>
      <c r="L24" s="157">
        <f t="shared" si="5"/>
        <v>9</v>
      </c>
      <c r="M24" s="157">
        <f t="shared" si="5"/>
        <v>0</v>
      </c>
      <c r="N24" s="157">
        <f t="shared" si="5"/>
        <v>0</v>
      </c>
      <c r="O24" s="157">
        <f t="shared" si="5"/>
        <v>0</v>
      </c>
      <c r="P24" s="157">
        <f t="shared" si="5"/>
        <v>0</v>
      </c>
      <c r="Q24" s="157">
        <f t="shared" si="5"/>
        <v>0</v>
      </c>
      <c r="R24" s="157">
        <f t="shared" si="5"/>
        <v>0</v>
      </c>
      <c r="S24" s="157">
        <f t="shared" si="5"/>
        <v>0</v>
      </c>
      <c r="T24" s="157">
        <f t="shared" si="5"/>
        <v>18.076000000000001</v>
      </c>
      <c r="U24" s="157">
        <f t="shared" si="5"/>
        <v>0</v>
      </c>
      <c r="V24" s="157">
        <f t="shared" si="5"/>
        <v>18.076000000000001</v>
      </c>
      <c r="W24" s="157">
        <f t="shared" si="5"/>
        <v>0</v>
      </c>
      <c r="X24" s="157">
        <f t="shared" si="5"/>
        <v>0</v>
      </c>
      <c r="Y24" s="157">
        <f t="shared" si="5"/>
        <v>0</v>
      </c>
      <c r="Z24" s="157">
        <f t="shared" si="5"/>
        <v>0</v>
      </c>
      <c r="AA24" s="157">
        <f t="shared" si="5"/>
        <v>0</v>
      </c>
      <c r="AB24" s="157">
        <f t="shared" si="5"/>
        <v>0</v>
      </c>
      <c r="AC24" s="157">
        <f t="shared" si="5"/>
        <v>0</v>
      </c>
      <c r="AD24" s="157">
        <f t="shared" si="5"/>
        <v>9</v>
      </c>
      <c r="AE24" s="157">
        <f t="shared" si="5"/>
        <v>0</v>
      </c>
      <c r="AF24" s="157">
        <f t="shared" si="5"/>
        <v>9</v>
      </c>
      <c r="AG24" s="157">
        <f t="shared" si="5"/>
        <v>0</v>
      </c>
      <c r="AH24" s="157">
        <f t="shared" si="5"/>
        <v>0</v>
      </c>
      <c r="AI24" s="157">
        <f t="shared" si="5"/>
        <v>0</v>
      </c>
      <c r="AJ24" s="157">
        <f t="shared" si="5"/>
        <v>0</v>
      </c>
      <c r="AK24" s="157">
        <f t="shared" si="5"/>
        <v>0</v>
      </c>
      <c r="AL24" s="157">
        <f t="shared" si="5"/>
        <v>0</v>
      </c>
      <c r="AM24" s="157">
        <f t="shared" si="5"/>
        <v>0</v>
      </c>
      <c r="AN24" s="157">
        <f t="shared" si="5"/>
        <v>18.076000000000001</v>
      </c>
      <c r="AO24" s="157">
        <f t="shared" si="5"/>
        <v>0</v>
      </c>
      <c r="AP24" s="157">
        <f t="shared" si="5"/>
        <v>18.076000000000001</v>
      </c>
      <c r="AQ24" s="146"/>
    </row>
    <row r="25" spans="1:44" s="29" customFormat="1" x14ac:dyDescent="0.25">
      <c r="A25" s="159"/>
      <c r="B25" s="31" t="s">
        <v>37</v>
      </c>
      <c r="C25" s="157">
        <f t="shared" ref="C25:AP25" si="6">SUMIF($AQ$30:$AQ$297,"СОФ",C$30:C$297)</f>
        <v>0.25</v>
      </c>
      <c r="D25" s="157">
        <f t="shared" si="6"/>
        <v>5.5299999999999994</v>
      </c>
      <c r="E25" s="157">
        <f t="shared" si="6"/>
        <v>1.25</v>
      </c>
      <c r="F25" s="157">
        <f t="shared" si="6"/>
        <v>25.856999999999999</v>
      </c>
      <c r="G25" s="157">
        <f t="shared" si="6"/>
        <v>25.66</v>
      </c>
      <c r="H25" s="157">
        <f t="shared" si="6"/>
        <v>19.16</v>
      </c>
      <c r="I25" s="157">
        <f t="shared" si="6"/>
        <v>1.1299999999999999</v>
      </c>
      <c r="J25" s="157">
        <f t="shared" si="6"/>
        <v>8.59</v>
      </c>
      <c r="K25" s="157">
        <f t="shared" si="6"/>
        <v>28.29</v>
      </c>
      <c r="L25" s="157">
        <f t="shared" si="6"/>
        <v>59.136999999999986</v>
      </c>
      <c r="M25" s="157">
        <f t="shared" si="6"/>
        <v>0</v>
      </c>
      <c r="N25" s="157">
        <f t="shared" si="6"/>
        <v>4.3</v>
      </c>
      <c r="O25" s="157">
        <f t="shared" si="6"/>
        <v>1.2899999999999998</v>
      </c>
      <c r="P25" s="157">
        <f t="shared" si="6"/>
        <v>23.380000000000003</v>
      </c>
      <c r="Q25" s="157">
        <f t="shared" si="6"/>
        <v>25.25</v>
      </c>
      <c r="R25" s="157">
        <f t="shared" si="6"/>
        <v>21.485999999999997</v>
      </c>
      <c r="S25" s="157">
        <f t="shared" si="6"/>
        <v>0.1</v>
      </c>
      <c r="T25" s="157">
        <f t="shared" si="6"/>
        <v>5.9350000000000005</v>
      </c>
      <c r="U25" s="157">
        <f t="shared" si="6"/>
        <v>26.64</v>
      </c>
      <c r="V25" s="157">
        <f t="shared" si="6"/>
        <v>55.100999999999992</v>
      </c>
      <c r="W25" s="157">
        <f t="shared" si="6"/>
        <v>0.25</v>
      </c>
      <c r="X25" s="157">
        <f t="shared" si="6"/>
        <v>5.5299999999999994</v>
      </c>
      <c r="Y25" s="157">
        <f t="shared" si="6"/>
        <v>1.1599999999999999</v>
      </c>
      <c r="Z25" s="157">
        <f t="shared" si="6"/>
        <v>25.856999999999999</v>
      </c>
      <c r="AA25" s="157">
        <f t="shared" si="6"/>
        <v>16.5</v>
      </c>
      <c r="AB25" s="157">
        <f t="shared" si="6"/>
        <v>19.16</v>
      </c>
      <c r="AC25" s="157">
        <f t="shared" si="6"/>
        <v>1.1299999999999999</v>
      </c>
      <c r="AD25" s="157">
        <f t="shared" si="6"/>
        <v>8.59</v>
      </c>
      <c r="AE25" s="157">
        <f t="shared" si="6"/>
        <v>19.04</v>
      </c>
      <c r="AF25" s="157">
        <f t="shared" si="6"/>
        <v>59.136999999999986</v>
      </c>
      <c r="AG25" s="157">
        <f t="shared" si="6"/>
        <v>0</v>
      </c>
      <c r="AH25" s="157">
        <f t="shared" si="6"/>
        <v>4.3</v>
      </c>
      <c r="AI25" s="157">
        <f t="shared" si="6"/>
        <v>0.16</v>
      </c>
      <c r="AJ25" s="157">
        <f t="shared" si="6"/>
        <v>18.257000000000001</v>
      </c>
      <c r="AK25" s="157">
        <f t="shared" si="6"/>
        <v>16.16</v>
      </c>
      <c r="AL25" s="157">
        <f t="shared" si="6"/>
        <v>15.87</v>
      </c>
      <c r="AM25" s="157">
        <f t="shared" si="6"/>
        <v>0</v>
      </c>
      <c r="AN25" s="157">
        <f t="shared" si="6"/>
        <v>4.96</v>
      </c>
      <c r="AO25" s="157">
        <f t="shared" si="6"/>
        <v>16.32</v>
      </c>
      <c r="AP25" s="157">
        <f t="shared" si="6"/>
        <v>43.386999999999993</v>
      </c>
      <c r="AQ25" s="146"/>
    </row>
    <row r="26" spans="1:44" s="29" customFormat="1" x14ac:dyDescent="0.25">
      <c r="A26" s="159"/>
      <c r="B26" s="31" t="s">
        <v>38</v>
      </c>
      <c r="C26" s="157">
        <f t="shared" ref="C26:AP26" si="7">SUMIF($AQ$30:$AQ$297,"КЧФ",C$30:C$297)</f>
        <v>0</v>
      </c>
      <c r="D26" s="157">
        <f t="shared" si="7"/>
        <v>5.3</v>
      </c>
      <c r="E26" s="157">
        <f t="shared" si="7"/>
        <v>0</v>
      </c>
      <c r="F26" s="157">
        <f t="shared" si="7"/>
        <v>4.8</v>
      </c>
      <c r="G26" s="157">
        <f t="shared" si="7"/>
        <v>0</v>
      </c>
      <c r="H26" s="157">
        <f t="shared" si="7"/>
        <v>0</v>
      </c>
      <c r="I26" s="157">
        <f t="shared" si="7"/>
        <v>0</v>
      </c>
      <c r="J26" s="157">
        <f t="shared" si="7"/>
        <v>31.69</v>
      </c>
      <c r="K26" s="157">
        <f t="shared" si="7"/>
        <v>0</v>
      </c>
      <c r="L26" s="157">
        <f t="shared" si="7"/>
        <v>41.79</v>
      </c>
      <c r="M26" s="157">
        <f t="shared" si="7"/>
        <v>0</v>
      </c>
      <c r="N26" s="157">
        <f t="shared" si="7"/>
        <v>0</v>
      </c>
      <c r="O26" s="157">
        <f t="shared" si="7"/>
        <v>0.43</v>
      </c>
      <c r="P26" s="157">
        <f t="shared" si="7"/>
        <v>0</v>
      </c>
      <c r="Q26" s="157">
        <f t="shared" si="7"/>
        <v>0</v>
      </c>
      <c r="R26" s="157">
        <f t="shared" si="7"/>
        <v>5.2</v>
      </c>
      <c r="S26" s="157">
        <f t="shared" si="7"/>
        <v>0</v>
      </c>
      <c r="T26" s="157">
        <f t="shared" si="7"/>
        <v>22.15</v>
      </c>
      <c r="U26" s="157">
        <f t="shared" si="7"/>
        <v>0.43</v>
      </c>
      <c r="V26" s="157">
        <f t="shared" si="7"/>
        <v>27.349999999999998</v>
      </c>
      <c r="W26" s="157">
        <f t="shared" si="7"/>
        <v>0</v>
      </c>
      <c r="X26" s="157">
        <f t="shared" si="7"/>
        <v>5.3</v>
      </c>
      <c r="Y26" s="157">
        <f t="shared" si="7"/>
        <v>0</v>
      </c>
      <c r="Z26" s="157">
        <f t="shared" si="7"/>
        <v>4.8</v>
      </c>
      <c r="AA26" s="157">
        <f t="shared" si="7"/>
        <v>0</v>
      </c>
      <c r="AB26" s="157">
        <f t="shared" si="7"/>
        <v>0</v>
      </c>
      <c r="AC26" s="157">
        <f t="shared" si="7"/>
        <v>0</v>
      </c>
      <c r="AD26" s="157">
        <f t="shared" si="7"/>
        <v>31.69</v>
      </c>
      <c r="AE26" s="157">
        <f t="shared" si="7"/>
        <v>0</v>
      </c>
      <c r="AF26" s="157">
        <f t="shared" si="7"/>
        <v>41.79</v>
      </c>
      <c r="AG26" s="157">
        <f t="shared" si="7"/>
        <v>0</v>
      </c>
      <c r="AH26" s="157">
        <f t="shared" si="7"/>
        <v>0</v>
      </c>
      <c r="AI26" s="157">
        <f t="shared" si="7"/>
        <v>0.32</v>
      </c>
      <c r="AJ26" s="157">
        <f t="shared" si="7"/>
        <v>0</v>
      </c>
      <c r="AK26" s="157">
        <f t="shared" si="7"/>
        <v>0</v>
      </c>
      <c r="AL26" s="157">
        <f t="shared" si="7"/>
        <v>5.2</v>
      </c>
      <c r="AM26" s="157">
        <f t="shared" si="7"/>
        <v>0</v>
      </c>
      <c r="AN26" s="157">
        <f t="shared" si="7"/>
        <v>21.849999999999998</v>
      </c>
      <c r="AO26" s="157">
        <f t="shared" si="7"/>
        <v>0.32</v>
      </c>
      <c r="AP26" s="157">
        <f t="shared" si="7"/>
        <v>27.049999999999997</v>
      </c>
      <c r="AQ26" s="146"/>
    </row>
    <row r="27" spans="1:44" s="29" customFormat="1" x14ac:dyDescent="0.25">
      <c r="A27" s="159"/>
      <c r="B27" s="31" t="s">
        <v>39</v>
      </c>
      <c r="C27" s="157">
        <f t="shared" ref="C27:AP27" si="8">SUMIF($AQ$30:$AQ$297,"ИНФ",C$30:C$297)</f>
        <v>0</v>
      </c>
      <c r="D27" s="157">
        <f t="shared" si="8"/>
        <v>0</v>
      </c>
      <c r="E27" s="157">
        <f t="shared" si="8"/>
        <v>0</v>
      </c>
      <c r="F27" s="157">
        <f t="shared" si="8"/>
        <v>0</v>
      </c>
      <c r="G27" s="157">
        <f t="shared" si="8"/>
        <v>0</v>
      </c>
      <c r="H27" s="157">
        <f t="shared" si="8"/>
        <v>0</v>
      </c>
      <c r="I27" s="157">
        <f t="shared" si="8"/>
        <v>8.879999999999999</v>
      </c>
      <c r="J27" s="157">
        <f t="shared" si="8"/>
        <v>84.347000000000008</v>
      </c>
      <c r="K27" s="157">
        <f t="shared" si="8"/>
        <v>8.879999999999999</v>
      </c>
      <c r="L27" s="157">
        <f t="shared" si="8"/>
        <v>84.347000000000008</v>
      </c>
      <c r="M27" s="157">
        <f t="shared" si="8"/>
        <v>0</v>
      </c>
      <c r="N27" s="157">
        <f t="shared" si="8"/>
        <v>0</v>
      </c>
      <c r="O27" s="157">
        <f t="shared" si="8"/>
        <v>0</v>
      </c>
      <c r="P27" s="157">
        <f t="shared" si="8"/>
        <v>0</v>
      </c>
      <c r="Q27" s="157">
        <f t="shared" si="8"/>
        <v>1.76</v>
      </c>
      <c r="R27" s="157">
        <f t="shared" si="8"/>
        <v>26.995000000000001</v>
      </c>
      <c r="S27" s="157">
        <f t="shared" si="8"/>
        <v>0.25</v>
      </c>
      <c r="T27" s="157">
        <f t="shared" si="8"/>
        <v>1.2</v>
      </c>
      <c r="U27" s="157">
        <f t="shared" si="8"/>
        <v>2.0099999999999998</v>
      </c>
      <c r="V27" s="157">
        <f t="shared" si="8"/>
        <v>28.195</v>
      </c>
      <c r="W27" s="157">
        <f t="shared" si="8"/>
        <v>0</v>
      </c>
      <c r="X27" s="157">
        <f t="shared" si="8"/>
        <v>0</v>
      </c>
      <c r="Y27" s="157">
        <f t="shared" si="8"/>
        <v>0</v>
      </c>
      <c r="Z27" s="157">
        <f t="shared" si="8"/>
        <v>0</v>
      </c>
      <c r="AA27" s="157">
        <f t="shared" si="8"/>
        <v>0</v>
      </c>
      <c r="AB27" s="157">
        <f t="shared" si="8"/>
        <v>0</v>
      </c>
      <c r="AC27" s="157">
        <f t="shared" si="8"/>
        <v>8.879999999999999</v>
      </c>
      <c r="AD27" s="157">
        <f t="shared" si="8"/>
        <v>84.35</v>
      </c>
      <c r="AE27" s="157">
        <f t="shared" si="8"/>
        <v>8.879999999999999</v>
      </c>
      <c r="AF27" s="157">
        <f t="shared" si="8"/>
        <v>84.35</v>
      </c>
      <c r="AG27" s="157">
        <f t="shared" si="8"/>
        <v>0</v>
      </c>
      <c r="AH27" s="157">
        <f t="shared" si="8"/>
        <v>0</v>
      </c>
      <c r="AI27" s="157">
        <f t="shared" si="8"/>
        <v>0</v>
      </c>
      <c r="AJ27" s="157">
        <f t="shared" si="8"/>
        <v>0</v>
      </c>
      <c r="AK27" s="157">
        <f t="shared" si="8"/>
        <v>1.51</v>
      </c>
      <c r="AL27" s="157">
        <f t="shared" si="8"/>
        <v>22.995000000000001</v>
      </c>
      <c r="AM27" s="157">
        <f t="shared" si="8"/>
        <v>0.25</v>
      </c>
      <c r="AN27" s="157">
        <f t="shared" si="8"/>
        <v>1.2</v>
      </c>
      <c r="AO27" s="157">
        <f t="shared" si="8"/>
        <v>1.76</v>
      </c>
      <c r="AP27" s="157">
        <f t="shared" si="8"/>
        <v>24.195</v>
      </c>
      <c r="AQ27" s="146"/>
    </row>
    <row r="28" spans="1:44" s="29" customFormat="1" x14ac:dyDescent="0.25">
      <c r="A28" s="160" t="s">
        <v>41</v>
      </c>
      <c r="B28" s="34" t="s">
        <v>42</v>
      </c>
      <c r="C28" s="157">
        <f t="shared" ref="C28:AP28" si="9">C29+C30+C31+C32+C33</f>
        <v>0.43500000000000005</v>
      </c>
      <c r="D28" s="157">
        <f t="shared" si="9"/>
        <v>17.277801630769233</v>
      </c>
      <c r="E28" s="157">
        <f t="shared" si="9"/>
        <v>18.190000000000001</v>
      </c>
      <c r="F28" s="157">
        <f t="shared" si="9"/>
        <v>38.132999999999996</v>
      </c>
      <c r="G28" s="157">
        <f t="shared" si="9"/>
        <v>98.982000000000042</v>
      </c>
      <c r="H28" s="157">
        <f t="shared" si="9"/>
        <v>24.07</v>
      </c>
      <c r="I28" s="157">
        <f t="shared" si="9"/>
        <v>9.7430000000000003</v>
      </c>
      <c r="J28" s="157">
        <f t="shared" si="9"/>
        <v>156.97897711794874</v>
      </c>
      <c r="K28" s="157">
        <f t="shared" si="9"/>
        <v>127.35000000000004</v>
      </c>
      <c r="L28" s="157">
        <f t="shared" si="9"/>
        <v>236.45977874871798</v>
      </c>
      <c r="M28" s="157">
        <f t="shared" si="9"/>
        <v>0.25</v>
      </c>
      <c r="N28" s="157">
        <f t="shared" si="9"/>
        <v>14.734999999999999</v>
      </c>
      <c r="O28" s="157">
        <f t="shared" si="9"/>
        <v>1.7329999999999999</v>
      </c>
      <c r="P28" s="157">
        <f t="shared" si="9"/>
        <v>33.15</v>
      </c>
      <c r="Q28" s="157">
        <f t="shared" si="9"/>
        <v>107.69999999999997</v>
      </c>
      <c r="R28" s="157">
        <f t="shared" si="9"/>
        <v>120.812</v>
      </c>
      <c r="S28" s="157">
        <f t="shared" si="9"/>
        <v>10.940000000000001</v>
      </c>
      <c r="T28" s="157">
        <f t="shared" si="9"/>
        <v>115.93799999999999</v>
      </c>
      <c r="U28" s="157">
        <f t="shared" si="9"/>
        <v>120.62299999999991</v>
      </c>
      <c r="V28" s="157">
        <f t="shared" si="9"/>
        <v>284.63500000000005</v>
      </c>
      <c r="W28" s="157">
        <f t="shared" si="9"/>
        <v>0.41000000000000003</v>
      </c>
      <c r="X28" s="157">
        <f t="shared" si="9"/>
        <v>17.177801630769231</v>
      </c>
      <c r="Y28" s="157">
        <f t="shared" si="9"/>
        <v>7.4600000000000009</v>
      </c>
      <c r="Z28" s="157">
        <f t="shared" si="9"/>
        <v>36.292999999999999</v>
      </c>
      <c r="AA28" s="157">
        <f t="shared" si="9"/>
        <v>86.282000000000039</v>
      </c>
      <c r="AB28" s="157">
        <f t="shared" si="9"/>
        <v>24.07</v>
      </c>
      <c r="AC28" s="157">
        <f t="shared" si="9"/>
        <v>9.7430000000000003</v>
      </c>
      <c r="AD28" s="157">
        <f t="shared" si="9"/>
        <v>156.98197711794873</v>
      </c>
      <c r="AE28" s="157">
        <f t="shared" si="9"/>
        <v>103.89500000000002</v>
      </c>
      <c r="AF28" s="157">
        <f t="shared" si="9"/>
        <v>234.52277874871797</v>
      </c>
      <c r="AG28" s="157">
        <f t="shared" si="9"/>
        <v>0.16</v>
      </c>
      <c r="AH28" s="157">
        <f t="shared" si="9"/>
        <v>13.555</v>
      </c>
      <c r="AI28" s="157">
        <f t="shared" si="9"/>
        <v>0.48</v>
      </c>
      <c r="AJ28" s="157">
        <f t="shared" si="9"/>
        <v>29.665000000000006</v>
      </c>
      <c r="AK28" s="157">
        <f t="shared" si="9"/>
        <v>87.549999999999983</v>
      </c>
      <c r="AL28" s="157">
        <f t="shared" si="9"/>
        <v>101.845</v>
      </c>
      <c r="AM28" s="157">
        <f t="shared" si="9"/>
        <v>9.9260000000000002</v>
      </c>
      <c r="AN28" s="157">
        <f t="shared" si="9"/>
        <v>104.55699999999999</v>
      </c>
      <c r="AO28" s="157">
        <f t="shared" si="9"/>
        <v>98.115999999999957</v>
      </c>
      <c r="AP28" s="157">
        <f t="shared" si="9"/>
        <v>249.62200000000001</v>
      </c>
      <c r="AQ28" s="146"/>
    </row>
    <row r="29" spans="1:44" ht="31.5" x14ac:dyDescent="0.25">
      <c r="A29" s="161" t="s">
        <v>43</v>
      </c>
      <c r="B29" s="162" t="s">
        <v>44</v>
      </c>
      <c r="C29" s="156"/>
      <c r="D29" s="156"/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8"/>
    </row>
    <row r="30" spans="1:44" s="165" customFormat="1" ht="31.5" x14ac:dyDescent="0.25">
      <c r="A30" s="163" t="s">
        <v>47</v>
      </c>
      <c r="B30" s="162" t="s">
        <v>48</v>
      </c>
      <c r="C30" s="164"/>
      <c r="D30" s="164"/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</row>
    <row r="31" spans="1:44" s="165" customFormat="1" x14ac:dyDescent="0.25">
      <c r="A31" s="163" t="s">
        <v>58</v>
      </c>
      <c r="B31" s="162" t="s">
        <v>59</v>
      </c>
      <c r="C31" s="164"/>
      <c r="D31" s="164"/>
      <c r="E31" s="164"/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</row>
    <row r="32" spans="1:44" s="165" customFormat="1" ht="47.25" x14ac:dyDescent="0.25">
      <c r="A32" s="163" t="s">
        <v>62</v>
      </c>
      <c r="B32" s="162" t="s">
        <v>63</v>
      </c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</row>
    <row r="33" spans="1:43" s="168" customFormat="1" x14ac:dyDescent="0.25">
      <c r="A33" s="163" t="s">
        <v>64</v>
      </c>
      <c r="B33" s="167" t="s">
        <v>65</v>
      </c>
      <c r="C33" s="164">
        <f>SUM(C34:C193)</f>
        <v>0.43500000000000005</v>
      </c>
      <c r="D33" s="164">
        <f t="shared" ref="D33:AP33" si="10">SUM(D34:D193)</f>
        <v>17.277801630769233</v>
      </c>
      <c r="E33" s="164">
        <f t="shared" si="10"/>
        <v>18.190000000000001</v>
      </c>
      <c r="F33" s="164">
        <f t="shared" si="10"/>
        <v>38.132999999999996</v>
      </c>
      <c r="G33" s="164">
        <f t="shared" si="10"/>
        <v>98.982000000000042</v>
      </c>
      <c r="H33" s="164">
        <f t="shared" si="10"/>
        <v>24.07</v>
      </c>
      <c r="I33" s="164">
        <f t="shared" si="10"/>
        <v>9.7430000000000003</v>
      </c>
      <c r="J33" s="164">
        <f t="shared" si="10"/>
        <v>156.97897711794874</v>
      </c>
      <c r="K33" s="164">
        <f t="shared" si="10"/>
        <v>127.35000000000004</v>
      </c>
      <c r="L33" s="164">
        <f t="shared" si="10"/>
        <v>236.45977874871798</v>
      </c>
      <c r="M33" s="164">
        <f t="shared" si="10"/>
        <v>0.25</v>
      </c>
      <c r="N33" s="164">
        <f t="shared" si="10"/>
        <v>14.734999999999999</v>
      </c>
      <c r="O33" s="164">
        <f t="shared" si="10"/>
        <v>1.7329999999999999</v>
      </c>
      <c r="P33" s="164">
        <f t="shared" si="10"/>
        <v>33.15</v>
      </c>
      <c r="Q33" s="164">
        <f t="shared" si="10"/>
        <v>107.69999999999997</v>
      </c>
      <c r="R33" s="164">
        <f t="shared" si="10"/>
        <v>120.812</v>
      </c>
      <c r="S33" s="164">
        <f t="shared" si="10"/>
        <v>10.940000000000001</v>
      </c>
      <c r="T33" s="164">
        <f t="shared" si="10"/>
        <v>115.93799999999999</v>
      </c>
      <c r="U33" s="164">
        <f t="shared" si="10"/>
        <v>120.62299999999991</v>
      </c>
      <c r="V33" s="164">
        <f t="shared" si="10"/>
        <v>284.63500000000005</v>
      </c>
      <c r="W33" s="164">
        <f t="shared" si="10"/>
        <v>0.41000000000000003</v>
      </c>
      <c r="X33" s="164">
        <f t="shared" si="10"/>
        <v>17.177801630769231</v>
      </c>
      <c r="Y33" s="164">
        <f t="shared" si="10"/>
        <v>7.4600000000000009</v>
      </c>
      <c r="Z33" s="164">
        <f t="shared" si="10"/>
        <v>36.292999999999999</v>
      </c>
      <c r="AA33" s="164">
        <f t="shared" si="10"/>
        <v>86.282000000000039</v>
      </c>
      <c r="AB33" s="164">
        <f t="shared" si="10"/>
        <v>24.07</v>
      </c>
      <c r="AC33" s="164">
        <f t="shared" si="10"/>
        <v>9.7430000000000003</v>
      </c>
      <c r="AD33" s="164">
        <f t="shared" si="10"/>
        <v>156.98197711794873</v>
      </c>
      <c r="AE33" s="164">
        <f t="shared" si="10"/>
        <v>103.89500000000002</v>
      </c>
      <c r="AF33" s="164">
        <f t="shared" si="10"/>
        <v>234.52277874871797</v>
      </c>
      <c r="AG33" s="164">
        <f t="shared" si="10"/>
        <v>0.16</v>
      </c>
      <c r="AH33" s="164">
        <f t="shared" si="10"/>
        <v>13.555</v>
      </c>
      <c r="AI33" s="164">
        <f t="shared" si="10"/>
        <v>0.48</v>
      </c>
      <c r="AJ33" s="164">
        <f t="shared" si="10"/>
        <v>29.665000000000006</v>
      </c>
      <c r="AK33" s="164">
        <f t="shared" si="10"/>
        <v>87.549999999999983</v>
      </c>
      <c r="AL33" s="164">
        <f t="shared" si="10"/>
        <v>101.845</v>
      </c>
      <c r="AM33" s="164">
        <f t="shared" si="10"/>
        <v>9.9260000000000002</v>
      </c>
      <c r="AN33" s="164">
        <f t="shared" si="10"/>
        <v>104.55699999999999</v>
      </c>
      <c r="AO33" s="164">
        <f t="shared" si="10"/>
        <v>98.115999999999957</v>
      </c>
      <c r="AP33" s="164">
        <f t="shared" si="10"/>
        <v>249.62200000000001</v>
      </c>
      <c r="AQ33" s="164"/>
    </row>
    <row r="34" spans="1:43" s="165" customFormat="1" ht="63" x14ac:dyDescent="0.25">
      <c r="A34" s="169">
        <v>1</v>
      </c>
      <c r="B34" s="170" t="s">
        <v>549</v>
      </c>
      <c r="C34" s="171">
        <v>0</v>
      </c>
      <c r="D34" s="171">
        <v>0</v>
      </c>
      <c r="E34" s="171">
        <v>0</v>
      </c>
      <c r="F34" s="171">
        <v>0</v>
      </c>
      <c r="G34" s="171">
        <v>0</v>
      </c>
      <c r="H34" s="171">
        <v>0</v>
      </c>
      <c r="I34" s="171">
        <v>0</v>
      </c>
      <c r="J34" s="171">
        <v>0</v>
      </c>
      <c r="K34" s="171">
        <v>0</v>
      </c>
      <c r="L34" s="171">
        <v>0</v>
      </c>
      <c r="M34" s="171">
        <v>0</v>
      </c>
      <c r="N34" s="171">
        <v>0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7.6989999999999998</v>
      </c>
      <c r="U34" s="171">
        <v>0</v>
      </c>
      <c r="V34" s="171">
        <v>7.6989999999999998</v>
      </c>
      <c r="W34" s="171">
        <v>0</v>
      </c>
      <c r="X34" s="171">
        <v>0</v>
      </c>
      <c r="Y34" s="171">
        <v>0</v>
      </c>
      <c r="Z34" s="171">
        <v>0</v>
      </c>
      <c r="AA34" s="171">
        <v>0</v>
      </c>
      <c r="AB34" s="171">
        <v>0</v>
      </c>
      <c r="AC34" s="171">
        <v>0</v>
      </c>
      <c r="AD34" s="171">
        <v>0</v>
      </c>
      <c r="AE34" s="171">
        <v>0</v>
      </c>
      <c r="AF34" s="171">
        <v>0</v>
      </c>
      <c r="AG34" s="171">
        <v>0</v>
      </c>
      <c r="AH34" s="171">
        <v>0</v>
      </c>
      <c r="AI34" s="171">
        <v>0</v>
      </c>
      <c r="AJ34" s="171">
        <v>0</v>
      </c>
      <c r="AK34" s="171">
        <v>0</v>
      </c>
      <c r="AL34" s="171">
        <v>0</v>
      </c>
      <c r="AM34" s="171">
        <v>0</v>
      </c>
      <c r="AN34" s="171">
        <v>7.6989999999999998</v>
      </c>
      <c r="AO34" s="171">
        <v>0</v>
      </c>
      <c r="AP34" s="171">
        <v>7.6989999999999998</v>
      </c>
      <c r="AQ34" s="170" t="s">
        <v>237</v>
      </c>
    </row>
    <row r="35" spans="1:43" s="165" customFormat="1" ht="63" x14ac:dyDescent="0.25">
      <c r="A35" s="169">
        <f t="shared" ref="A35:A98" si="11">A34+1</f>
        <v>2</v>
      </c>
      <c r="B35" s="170" t="s">
        <v>302</v>
      </c>
      <c r="C35" s="171">
        <v>0</v>
      </c>
      <c r="D35" s="171">
        <v>0</v>
      </c>
      <c r="E35" s="171">
        <v>0</v>
      </c>
      <c r="F35" s="171">
        <v>0</v>
      </c>
      <c r="G35" s="171">
        <v>0</v>
      </c>
      <c r="H35" s="171">
        <v>0</v>
      </c>
      <c r="I35" s="171">
        <v>0</v>
      </c>
      <c r="J35" s="171">
        <v>9</v>
      </c>
      <c r="K35" s="171">
        <v>0</v>
      </c>
      <c r="L35" s="171">
        <v>9</v>
      </c>
      <c r="M35" s="171">
        <v>0</v>
      </c>
      <c r="N35" s="171">
        <v>0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8.81</v>
      </c>
      <c r="U35" s="171">
        <v>0</v>
      </c>
      <c r="V35" s="171">
        <v>8.81</v>
      </c>
      <c r="W35" s="171">
        <v>0</v>
      </c>
      <c r="X35" s="171">
        <v>0</v>
      </c>
      <c r="Y35" s="171">
        <v>0</v>
      </c>
      <c r="Z35" s="171">
        <v>0</v>
      </c>
      <c r="AA35" s="171">
        <v>0</v>
      </c>
      <c r="AB35" s="171">
        <v>0</v>
      </c>
      <c r="AC35" s="171">
        <v>0</v>
      </c>
      <c r="AD35" s="171">
        <v>9</v>
      </c>
      <c r="AE35" s="171">
        <v>0</v>
      </c>
      <c r="AF35" s="171">
        <v>9</v>
      </c>
      <c r="AG35" s="171">
        <v>0</v>
      </c>
      <c r="AH35" s="171">
        <v>0</v>
      </c>
      <c r="AI35" s="171">
        <v>0</v>
      </c>
      <c r="AJ35" s="171">
        <v>0</v>
      </c>
      <c r="AK35" s="171">
        <v>0</v>
      </c>
      <c r="AL35" s="171">
        <v>0</v>
      </c>
      <c r="AM35" s="171">
        <v>0</v>
      </c>
      <c r="AN35" s="171">
        <v>8.81</v>
      </c>
      <c r="AO35" s="171">
        <v>0</v>
      </c>
      <c r="AP35" s="171">
        <v>8.81</v>
      </c>
      <c r="AQ35" s="170" t="s">
        <v>238</v>
      </c>
    </row>
    <row r="36" spans="1:43" s="165" customFormat="1" ht="63" x14ac:dyDescent="0.25">
      <c r="A36" s="169">
        <f t="shared" si="11"/>
        <v>3</v>
      </c>
      <c r="B36" s="170" t="s">
        <v>304</v>
      </c>
      <c r="C36" s="171">
        <v>0</v>
      </c>
      <c r="D36" s="171">
        <v>0</v>
      </c>
      <c r="E36" s="171">
        <v>0</v>
      </c>
      <c r="F36" s="171">
        <v>0</v>
      </c>
      <c r="G36" s="171">
        <v>0</v>
      </c>
      <c r="H36" s="171">
        <v>0</v>
      </c>
      <c r="I36" s="171">
        <v>0</v>
      </c>
      <c r="J36" s="171">
        <v>0</v>
      </c>
      <c r="K36" s="171">
        <v>0</v>
      </c>
      <c r="L36" s="171">
        <v>0</v>
      </c>
      <c r="M36" s="171">
        <v>0</v>
      </c>
      <c r="N36" s="171">
        <v>0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10.1</v>
      </c>
      <c r="U36" s="171">
        <v>0</v>
      </c>
      <c r="V36" s="171">
        <v>10.1</v>
      </c>
      <c r="W36" s="171">
        <v>0</v>
      </c>
      <c r="X36" s="171">
        <v>0</v>
      </c>
      <c r="Y36" s="171">
        <v>0</v>
      </c>
      <c r="Z36" s="171">
        <v>0</v>
      </c>
      <c r="AA36" s="171">
        <v>0</v>
      </c>
      <c r="AB36" s="171">
        <v>0</v>
      </c>
      <c r="AC36" s="171">
        <v>0</v>
      </c>
      <c r="AD36" s="171">
        <v>0</v>
      </c>
      <c r="AE36" s="171">
        <v>0</v>
      </c>
      <c r="AF36" s="171">
        <v>0</v>
      </c>
      <c r="AG36" s="171">
        <v>0</v>
      </c>
      <c r="AH36" s="171">
        <v>0</v>
      </c>
      <c r="AI36" s="171">
        <v>0</v>
      </c>
      <c r="AJ36" s="171">
        <v>0</v>
      </c>
      <c r="AK36" s="171">
        <v>0</v>
      </c>
      <c r="AL36" s="171">
        <v>0</v>
      </c>
      <c r="AM36" s="171">
        <v>0</v>
      </c>
      <c r="AN36" s="171">
        <v>10.1</v>
      </c>
      <c r="AO36" s="171">
        <v>0</v>
      </c>
      <c r="AP36" s="171">
        <v>10.1</v>
      </c>
      <c r="AQ36" s="170" t="s">
        <v>238</v>
      </c>
    </row>
    <row r="37" spans="1:43" s="165" customFormat="1" x14ac:dyDescent="0.25">
      <c r="A37" s="169">
        <f t="shared" si="11"/>
        <v>4</v>
      </c>
      <c r="B37" s="170" t="s">
        <v>306</v>
      </c>
      <c r="C37" s="171">
        <v>0</v>
      </c>
      <c r="D37" s="171">
        <v>0</v>
      </c>
      <c r="E37" s="171">
        <v>0</v>
      </c>
      <c r="F37" s="171">
        <v>0</v>
      </c>
      <c r="G37" s="171">
        <v>0</v>
      </c>
      <c r="H37" s="171">
        <v>0</v>
      </c>
      <c r="I37" s="171">
        <v>0</v>
      </c>
      <c r="J37" s="171">
        <v>0</v>
      </c>
      <c r="K37" s="171">
        <v>0</v>
      </c>
      <c r="L37" s="171">
        <v>0</v>
      </c>
      <c r="M37" s="171">
        <v>0</v>
      </c>
      <c r="N37" s="171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2</v>
      </c>
      <c r="U37" s="171">
        <v>0</v>
      </c>
      <c r="V37" s="171">
        <v>2</v>
      </c>
      <c r="W37" s="171">
        <v>0</v>
      </c>
      <c r="X37" s="171">
        <v>0</v>
      </c>
      <c r="Y37" s="171">
        <v>0</v>
      </c>
      <c r="Z37" s="171">
        <v>0</v>
      </c>
      <c r="AA37" s="171">
        <v>0</v>
      </c>
      <c r="AB37" s="171">
        <v>0</v>
      </c>
      <c r="AC37" s="171">
        <v>0</v>
      </c>
      <c r="AD37" s="171">
        <v>0</v>
      </c>
      <c r="AE37" s="171">
        <v>0</v>
      </c>
      <c r="AF37" s="171">
        <v>0</v>
      </c>
      <c r="AG37" s="171">
        <v>0</v>
      </c>
      <c r="AH37" s="171">
        <v>0</v>
      </c>
      <c r="AI37" s="171">
        <v>0</v>
      </c>
      <c r="AJ37" s="171">
        <v>0</v>
      </c>
      <c r="AK37" s="171">
        <v>0</v>
      </c>
      <c r="AL37" s="171">
        <v>0</v>
      </c>
      <c r="AM37" s="171">
        <v>0</v>
      </c>
      <c r="AN37" s="171">
        <v>2</v>
      </c>
      <c r="AO37" s="171">
        <v>0</v>
      </c>
      <c r="AP37" s="171">
        <v>2</v>
      </c>
      <c r="AQ37" s="170" t="s">
        <v>238</v>
      </c>
    </row>
    <row r="38" spans="1:43" s="165" customFormat="1" ht="31.5" x14ac:dyDescent="0.25">
      <c r="A38" s="169">
        <f t="shared" si="11"/>
        <v>5</v>
      </c>
      <c r="B38" s="170" t="s">
        <v>411</v>
      </c>
      <c r="C38" s="171">
        <v>0</v>
      </c>
      <c r="D38" s="171">
        <v>0</v>
      </c>
      <c r="E38" s="171">
        <v>0</v>
      </c>
      <c r="F38" s="171">
        <v>0</v>
      </c>
      <c r="G38" s="171">
        <v>0</v>
      </c>
      <c r="H38" s="171">
        <v>0</v>
      </c>
      <c r="I38" s="171">
        <v>0</v>
      </c>
      <c r="J38" s="171">
        <v>0</v>
      </c>
      <c r="K38" s="171">
        <v>0</v>
      </c>
      <c r="L38" s="171">
        <v>0</v>
      </c>
      <c r="M38" s="171">
        <v>0</v>
      </c>
      <c r="N38" s="171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2.65</v>
      </c>
      <c r="U38" s="171">
        <v>0</v>
      </c>
      <c r="V38" s="171">
        <v>2.65</v>
      </c>
      <c r="W38" s="171">
        <v>0</v>
      </c>
      <c r="X38" s="171">
        <v>0</v>
      </c>
      <c r="Y38" s="171">
        <v>0</v>
      </c>
      <c r="Z38" s="171">
        <v>0</v>
      </c>
      <c r="AA38" s="171">
        <v>0</v>
      </c>
      <c r="AB38" s="171">
        <v>0</v>
      </c>
      <c r="AC38" s="171">
        <v>0</v>
      </c>
      <c r="AD38" s="171">
        <v>0</v>
      </c>
      <c r="AE38" s="171">
        <v>0</v>
      </c>
      <c r="AF38" s="171">
        <v>0</v>
      </c>
      <c r="AG38" s="171">
        <v>0</v>
      </c>
      <c r="AH38" s="171">
        <v>0</v>
      </c>
      <c r="AI38" s="171">
        <v>0</v>
      </c>
      <c r="AJ38" s="171">
        <v>0</v>
      </c>
      <c r="AK38" s="171">
        <v>0</v>
      </c>
      <c r="AL38" s="171">
        <v>0</v>
      </c>
      <c r="AM38" s="171">
        <v>0</v>
      </c>
      <c r="AN38" s="171">
        <v>2.65</v>
      </c>
      <c r="AO38" s="171">
        <v>0</v>
      </c>
      <c r="AP38" s="171">
        <v>2.65</v>
      </c>
      <c r="AQ38" s="170" t="s">
        <v>239</v>
      </c>
    </row>
    <row r="39" spans="1:43" s="165" customFormat="1" ht="78.75" x14ac:dyDescent="0.25">
      <c r="A39" s="169">
        <f t="shared" si="11"/>
        <v>6</v>
      </c>
      <c r="B39" s="170" t="s">
        <v>551</v>
      </c>
      <c r="C39" s="171">
        <v>0</v>
      </c>
      <c r="D39" s="171">
        <v>0</v>
      </c>
      <c r="E39" s="171">
        <v>0</v>
      </c>
      <c r="F39" s="171">
        <v>0</v>
      </c>
      <c r="G39" s="171">
        <v>0</v>
      </c>
      <c r="H39" s="171">
        <v>0</v>
      </c>
      <c r="I39" s="171">
        <v>0</v>
      </c>
      <c r="J39" s="171">
        <v>21.4</v>
      </c>
      <c r="K39" s="171">
        <v>0</v>
      </c>
      <c r="L39" s="171">
        <v>21.4</v>
      </c>
      <c r="M39" s="171">
        <v>0</v>
      </c>
      <c r="N39" s="171">
        <v>0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21.4</v>
      </c>
      <c r="U39" s="171">
        <v>0</v>
      </c>
      <c r="V39" s="171">
        <v>21.4</v>
      </c>
      <c r="W39" s="171">
        <v>0</v>
      </c>
      <c r="X39" s="171">
        <v>0</v>
      </c>
      <c r="Y39" s="171">
        <v>0</v>
      </c>
      <c r="Z39" s="171">
        <v>0</v>
      </c>
      <c r="AA39" s="171">
        <v>0</v>
      </c>
      <c r="AB39" s="171">
        <v>0</v>
      </c>
      <c r="AC39" s="171">
        <v>0</v>
      </c>
      <c r="AD39" s="171">
        <v>21.4</v>
      </c>
      <c r="AE39" s="171">
        <v>0</v>
      </c>
      <c r="AF39" s="171">
        <v>21.4</v>
      </c>
      <c r="AG39" s="171">
        <v>0</v>
      </c>
      <c r="AH39" s="171">
        <v>0</v>
      </c>
      <c r="AI39" s="171">
        <v>0</v>
      </c>
      <c r="AJ39" s="171">
        <v>0</v>
      </c>
      <c r="AK39" s="171">
        <v>0</v>
      </c>
      <c r="AL39" s="171">
        <v>0</v>
      </c>
      <c r="AM39" s="171">
        <v>0</v>
      </c>
      <c r="AN39" s="171">
        <v>21.4</v>
      </c>
      <c r="AO39" s="171">
        <v>0</v>
      </c>
      <c r="AP39" s="171">
        <v>21.4</v>
      </c>
      <c r="AQ39" s="170" t="s">
        <v>241</v>
      </c>
    </row>
    <row r="40" spans="1:43" s="165" customFormat="1" x14ac:dyDescent="0.25">
      <c r="A40" s="169">
        <f t="shared" si="11"/>
        <v>7</v>
      </c>
      <c r="B40" s="170" t="s">
        <v>552</v>
      </c>
      <c r="C40" s="171">
        <v>0</v>
      </c>
      <c r="D40" s="171">
        <v>0</v>
      </c>
      <c r="E40" s="171">
        <v>0</v>
      </c>
      <c r="F40" s="171">
        <v>0</v>
      </c>
      <c r="G40" s="171">
        <v>0</v>
      </c>
      <c r="H40" s="171">
        <v>0</v>
      </c>
      <c r="I40" s="171">
        <v>0</v>
      </c>
      <c r="J40" s="171">
        <v>0</v>
      </c>
      <c r="K40" s="171">
        <v>0</v>
      </c>
      <c r="L40" s="171">
        <v>0</v>
      </c>
      <c r="M40" s="171">
        <v>0</v>
      </c>
      <c r="N40" s="171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0.3</v>
      </c>
      <c r="U40" s="171">
        <v>0</v>
      </c>
      <c r="V40" s="171">
        <v>0.3</v>
      </c>
      <c r="W40" s="171">
        <v>0</v>
      </c>
      <c r="X40" s="171">
        <v>0</v>
      </c>
      <c r="Y40" s="171">
        <v>0</v>
      </c>
      <c r="Z40" s="171">
        <v>0</v>
      </c>
      <c r="AA40" s="171">
        <v>0</v>
      </c>
      <c r="AB40" s="171">
        <v>0</v>
      </c>
      <c r="AC40" s="171">
        <v>0</v>
      </c>
      <c r="AD40" s="171">
        <v>0</v>
      </c>
      <c r="AE40" s="171">
        <v>0</v>
      </c>
      <c r="AF40" s="171">
        <v>0</v>
      </c>
      <c r="AG40" s="171">
        <v>0</v>
      </c>
      <c r="AH40" s="171">
        <v>0</v>
      </c>
      <c r="AI40" s="171">
        <v>0</v>
      </c>
      <c r="AJ40" s="171">
        <v>0</v>
      </c>
      <c r="AK40" s="171">
        <v>0</v>
      </c>
      <c r="AL40" s="171">
        <v>0</v>
      </c>
      <c r="AM40" s="171">
        <v>0</v>
      </c>
      <c r="AN40" s="171">
        <v>0</v>
      </c>
      <c r="AO40" s="171">
        <v>0</v>
      </c>
      <c r="AP40" s="171">
        <v>0</v>
      </c>
      <c r="AQ40" s="170" t="s">
        <v>241</v>
      </c>
    </row>
    <row r="41" spans="1:43" s="165" customFormat="1" ht="63" x14ac:dyDescent="0.25">
      <c r="A41" s="169">
        <f t="shared" si="11"/>
        <v>8</v>
      </c>
      <c r="B41" s="172" t="s">
        <v>557</v>
      </c>
      <c r="C41" s="171">
        <v>0</v>
      </c>
      <c r="D41" s="171">
        <v>0</v>
      </c>
      <c r="E41" s="171">
        <v>0</v>
      </c>
      <c r="F41" s="171">
        <v>0</v>
      </c>
      <c r="G41" s="171">
        <v>0</v>
      </c>
      <c r="H41" s="171">
        <v>0</v>
      </c>
      <c r="I41" s="171">
        <v>0</v>
      </c>
      <c r="J41" s="171">
        <v>0</v>
      </c>
      <c r="K41" s="171">
        <v>0</v>
      </c>
      <c r="L41" s="171">
        <v>0</v>
      </c>
      <c r="M41" s="171">
        <v>0</v>
      </c>
      <c r="N41" s="171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171">
        <v>0</v>
      </c>
      <c r="V41" s="171">
        <v>0</v>
      </c>
      <c r="W41" s="171">
        <v>0</v>
      </c>
      <c r="X41" s="171">
        <v>0</v>
      </c>
      <c r="Y41" s="171">
        <v>0</v>
      </c>
      <c r="Z41" s="171">
        <v>0</v>
      </c>
      <c r="AA41" s="171">
        <v>0</v>
      </c>
      <c r="AB41" s="171">
        <v>0</v>
      </c>
      <c r="AC41" s="171">
        <v>0</v>
      </c>
      <c r="AD41" s="171">
        <v>0</v>
      </c>
      <c r="AE41" s="171">
        <v>0</v>
      </c>
      <c r="AF41" s="171">
        <v>0</v>
      </c>
      <c r="AG41" s="171">
        <v>0</v>
      </c>
      <c r="AH41" s="171">
        <v>0</v>
      </c>
      <c r="AI41" s="171">
        <v>0</v>
      </c>
      <c r="AJ41" s="171">
        <v>0</v>
      </c>
      <c r="AK41" s="171">
        <v>0</v>
      </c>
      <c r="AL41" s="171">
        <v>0</v>
      </c>
      <c r="AM41" s="171">
        <v>0</v>
      </c>
      <c r="AN41" s="171">
        <v>0</v>
      </c>
      <c r="AO41" s="171">
        <v>0</v>
      </c>
      <c r="AP41" s="171">
        <v>0</v>
      </c>
      <c r="AQ41" s="172" t="s">
        <v>237</v>
      </c>
    </row>
    <row r="42" spans="1:43" s="165" customFormat="1" x14ac:dyDescent="0.25">
      <c r="A42" s="169">
        <f t="shared" si="11"/>
        <v>9</v>
      </c>
      <c r="B42" s="172" t="s">
        <v>562</v>
      </c>
      <c r="C42" s="171">
        <v>0</v>
      </c>
      <c r="D42" s="171">
        <v>0</v>
      </c>
      <c r="E42" s="171">
        <v>0</v>
      </c>
      <c r="F42" s="171">
        <v>0</v>
      </c>
      <c r="G42" s="171">
        <v>63</v>
      </c>
      <c r="H42" s="171">
        <v>0</v>
      </c>
      <c r="I42" s="171">
        <v>0</v>
      </c>
      <c r="J42" s="171">
        <v>0</v>
      </c>
      <c r="K42" s="171">
        <v>63</v>
      </c>
      <c r="L42" s="171">
        <v>0</v>
      </c>
      <c r="M42" s="171">
        <v>0</v>
      </c>
      <c r="N42" s="171">
        <v>0</v>
      </c>
      <c r="O42" s="171">
        <v>0</v>
      </c>
      <c r="P42" s="171">
        <v>0</v>
      </c>
      <c r="Q42" s="171">
        <v>63</v>
      </c>
      <c r="R42" s="171">
        <v>0</v>
      </c>
      <c r="S42" s="171">
        <v>0.16</v>
      </c>
      <c r="T42" s="171">
        <v>0</v>
      </c>
      <c r="U42" s="171">
        <v>63.16</v>
      </c>
      <c r="V42" s="171">
        <v>0</v>
      </c>
      <c r="W42" s="171">
        <v>0</v>
      </c>
      <c r="X42" s="171">
        <v>0</v>
      </c>
      <c r="Y42" s="171">
        <v>0</v>
      </c>
      <c r="Z42" s="171">
        <v>0</v>
      </c>
      <c r="AA42" s="171">
        <v>63</v>
      </c>
      <c r="AB42" s="171">
        <v>0</v>
      </c>
      <c r="AC42" s="171">
        <v>0</v>
      </c>
      <c r="AD42" s="171">
        <v>0</v>
      </c>
      <c r="AE42" s="171">
        <v>63</v>
      </c>
      <c r="AF42" s="171">
        <v>0</v>
      </c>
      <c r="AG42" s="171">
        <v>0</v>
      </c>
      <c r="AH42" s="171">
        <v>0</v>
      </c>
      <c r="AI42" s="171">
        <v>0</v>
      </c>
      <c r="AJ42" s="171">
        <v>0</v>
      </c>
      <c r="AK42" s="171">
        <v>63</v>
      </c>
      <c r="AL42" s="171">
        <v>0</v>
      </c>
      <c r="AM42" s="171">
        <v>0</v>
      </c>
      <c r="AN42" s="171">
        <v>0</v>
      </c>
      <c r="AO42" s="171">
        <v>63</v>
      </c>
      <c r="AP42" s="171">
        <v>0</v>
      </c>
      <c r="AQ42" s="172" t="s">
        <v>237</v>
      </c>
    </row>
    <row r="43" spans="1:43" s="165" customFormat="1" ht="78.75" x14ac:dyDescent="0.25">
      <c r="A43" s="169">
        <f t="shared" si="11"/>
        <v>10</v>
      </c>
      <c r="B43" s="172" t="s">
        <v>579</v>
      </c>
      <c r="C43" s="171">
        <v>0</v>
      </c>
      <c r="D43" s="171">
        <v>0</v>
      </c>
      <c r="E43" s="171">
        <v>0</v>
      </c>
      <c r="F43" s="171">
        <v>0</v>
      </c>
      <c r="G43" s="171">
        <v>25</v>
      </c>
      <c r="H43" s="171">
        <v>0</v>
      </c>
      <c r="I43" s="171">
        <v>0</v>
      </c>
      <c r="J43" s="171">
        <v>0</v>
      </c>
      <c r="K43" s="171">
        <v>25</v>
      </c>
      <c r="L43" s="171">
        <v>0</v>
      </c>
      <c r="M43" s="171">
        <v>0</v>
      </c>
      <c r="N43" s="171">
        <v>0</v>
      </c>
      <c r="O43" s="171">
        <v>0</v>
      </c>
      <c r="P43" s="171">
        <v>0</v>
      </c>
      <c r="Q43" s="171">
        <v>25</v>
      </c>
      <c r="R43" s="171">
        <v>0</v>
      </c>
      <c r="S43" s="171">
        <v>0</v>
      </c>
      <c r="T43" s="171">
        <v>0</v>
      </c>
      <c r="U43" s="171">
        <v>25</v>
      </c>
      <c r="V43" s="171">
        <v>0</v>
      </c>
      <c r="W43" s="171">
        <v>0</v>
      </c>
      <c r="X43" s="171">
        <v>0</v>
      </c>
      <c r="Y43" s="171">
        <v>0</v>
      </c>
      <c r="Z43" s="171">
        <v>0</v>
      </c>
      <c r="AA43" s="171">
        <v>16</v>
      </c>
      <c r="AB43" s="171">
        <v>0</v>
      </c>
      <c r="AC43" s="171">
        <v>0</v>
      </c>
      <c r="AD43" s="171">
        <v>0</v>
      </c>
      <c r="AE43" s="171">
        <v>16</v>
      </c>
      <c r="AF43" s="171">
        <v>0</v>
      </c>
      <c r="AG43" s="171">
        <v>0</v>
      </c>
      <c r="AH43" s="171">
        <v>0</v>
      </c>
      <c r="AI43" s="171">
        <v>0</v>
      </c>
      <c r="AJ43" s="171">
        <v>0</v>
      </c>
      <c r="AK43" s="171">
        <v>16</v>
      </c>
      <c r="AL43" s="171">
        <v>0</v>
      </c>
      <c r="AM43" s="171">
        <v>0</v>
      </c>
      <c r="AN43" s="171">
        <v>0</v>
      </c>
      <c r="AO43" s="171">
        <v>16</v>
      </c>
      <c r="AP43" s="171">
        <v>0</v>
      </c>
      <c r="AQ43" s="172" t="s">
        <v>240</v>
      </c>
    </row>
    <row r="44" spans="1:43" s="165" customFormat="1" ht="47.25" x14ac:dyDescent="0.25">
      <c r="A44" s="169">
        <f t="shared" si="11"/>
        <v>11</v>
      </c>
      <c r="B44" s="173" t="s">
        <v>583</v>
      </c>
      <c r="C44" s="171">
        <v>0</v>
      </c>
      <c r="D44" s="171">
        <v>0</v>
      </c>
      <c r="E44" s="171">
        <v>0</v>
      </c>
      <c r="F44" s="171">
        <v>0</v>
      </c>
      <c r="G44" s="171">
        <v>10</v>
      </c>
      <c r="H44" s="171">
        <v>0</v>
      </c>
      <c r="I44" s="171">
        <v>0</v>
      </c>
      <c r="J44" s="171">
        <v>0</v>
      </c>
      <c r="K44" s="171">
        <v>10</v>
      </c>
      <c r="L44" s="171">
        <v>0</v>
      </c>
      <c r="M44" s="171">
        <v>0</v>
      </c>
      <c r="N44" s="171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171">
        <v>0</v>
      </c>
      <c r="V44" s="171">
        <v>0</v>
      </c>
      <c r="W44" s="171">
        <v>0</v>
      </c>
      <c r="X44" s="171">
        <v>0</v>
      </c>
      <c r="Y44" s="171">
        <v>0</v>
      </c>
      <c r="Z44" s="171">
        <v>0</v>
      </c>
      <c r="AA44" s="171">
        <v>6.3</v>
      </c>
      <c r="AB44" s="171">
        <v>0</v>
      </c>
      <c r="AC44" s="171">
        <v>0</v>
      </c>
      <c r="AD44" s="171">
        <v>0</v>
      </c>
      <c r="AE44" s="171">
        <v>6.3</v>
      </c>
      <c r="AF44" s="171">
        <v>0</v>
      </c>
      <c r="AG44" s="171">
        <v>0</v>
      </c>
      <c r="AH44" s="171">
        <v>0</v>
      </c>
      <c r="AI44" s="171">
        <v>0</v>
      </c>
      <c r="AJ44" s="171">
        <v>0</v>
      </c>
      <c r="AK44" s="171">
        <v>0</v>
      </c>
      <c r="AL44" s="171">
        <v>0</v>
      </c>
      <c r="AM44" s="171">
        <v>0</v>
      </c>
      <c r="AN44" s="171">
        <v>0</v>
      </c>
      <c r="AO44" s="171">
        <v>0</v>
      </c>
      <c r="AP44" s="171">
        <v>0</v>
      </c>
      <c r="AQ44" s="173" t="s">
        <v>237</v>
      </c>
    </row>
    <row r="45" spans="1:43" s="165" customFormat="1" ht="31.5" x14ac:dyDescent="0.25">
      <c r="A45" s="169">
        <f t="shared" si="11"/>
        <v>12</v>
      </c>
      <c r="B45" s="173" t="s">
        <v>390</v>
      </c>
      <c r="C45" s="171">
        <v>0</v>
      </c>
      <c r="D45" s="171">
        <v>0</v>
      </c>
      <c r="E45" s="171">
        <v>0</v>
      </c>
      <c r="F45" s="171">
        <v>0</v>
      </c>
      <c r="G45" s="171">
        <v>0</v>
      </c>
      <c r="H45" s="171">
        <v>0</v>
      </c>
      <c r="I45" s="171">
        <v>6.3</v>
      </c>
      <c r="J45" s="171">
        <v>0</v>
      </c>
      <c r="K45" s="171">
        <v>6.3</v>
      </c>
      <c r="L45" s="171">
        <v>0</v>
      </c>
      <c r="M45" s="171">
        <v>0</v>
      </c>
      <c r="N45" s="171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171">
        <v>0</v>
      </c>
      <c r="V45" s="171">
        <v>0</v>
      </c>
      <c r="W45" s="171">
        <v>0</v>
      </c>
      <c r="X45" s="171">
        <v>0</v>
      </c>
      <c r="Y45" s="171">
        <v>0</v>
      </c>
      <c r="Z45" s="171">
        <v>0</v>
      </c>
      <c r="AA45" s="171">
        <v>0</v>
      </c>
      <c r="AB45" s="171">
        <v>0</v>
      </c>
      <c r="AC45" s="171">
        <v>6.3</v>
      </c>
      <c r="AD45" s="171">
        <v>0</v>
      </c>
      <c r="AE45" s="171">
        <v>6.3</v>
      </c>
      <c r="AF45" s="171">
        <v>0</v>
      </c>
      <c r="AG45" s="171">
        <v>0</v>
      </c>
      <c r="AH45" s="171">
        <v>0</v>
      </c>
      <c r="AI45" s="171">
        <v>0</v>
      </c>
      <c r="AJ45" s="171">
        <v>0</v>
      </c>
      <c r="AK45" s="171">
        <v>0</v>
      </c>
      <c r="AL45" s="171">
        <v>0</v>
      </c>
      <c r="AM45" s="171">
        <v>0</v>
      </c>
      <c r="AN45" s="171">
        <v>0</v>
      </c>
      <c r="AO45" s="171">
        <v>0</v>
      </c>
      <c r="AP45" s="171">
        <v>0</v>
      </c>
      <c r="AQ45" s="173" t="s">
        <v>242</v>
      </c>
    </row>
    <row r="46" spans="1:43" s="165" customFormat="1" ht="63" x14ac:dyDescent="0.25">
      <c r="A46" s="169">
        <f t="shared" si="11"/>
        <v>13</v>
      </c>
      <c r="B46" s="173" t="s">
        <v>498</v>
      </c>
      <c r="C46" s="171">
        <v>0</v>
      </c>
      <c r="D46" s="171">
        <v>0</v>
      </c>
      <c r="E46" s="171">
        <v>0</v>
      </c>
      <c r="F46" s="171">
        <v>0</v>
      </c>
      <c r="G46" s="171">
        <v>0</v>
      </c>
      <c r="H46" s="171">
        <v>0</v>
      </c>
      <c r="I46" s="171">
        <v>0</v>
      </c>
      <c r="J46" s="171">
        <v>4.99</v>
      </c>
      <c r="K46" s="171">
        <v>0</v>
      </c>
      <c r="L46" s="171">
        <v>4.99</v>
      </c>
      <c r="M46" s="171">
        <v>0</v>
      </c>
      <c r="N46" s="171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171">
        <v>0</v>
      </c>
      <c r="V46" s="171">
        <v>0</v>
      </c>
      <c r="W46" s="171">
        <v>0</v>
      </c>
      <c r="X46" s="171">
        <v>0</v>
      </c>
      <c r="Y46" s="171">
        <v>0</v>
      </c>
      <c r="Z46" s="171">
        <v>0</v>
      </c>
      <c r="AA46" s="171">
        <v>0</v>
      </c>
      <c r="AB46" s="171">
        <v>0</v>
      </c>
      <c r="AC46" s="171">
        <v>0</v>
      </c>
      <c r="AD46" s="171">
        <v>4.99</v>
      </c>
      <c r="AE46" s="171">
        <v>0</v>
      </c>
      <c r="AF46" s="171">
        <v>4.99</v>
      </c>
      <c r="AG46" s="171">
        <v>0</v>
      </c>
      <c r="AH46" s="171">
        <v>0</v>
      </c>
      <c r="AI46" s="171">
        <v>0</v>
      </c>
      <c r="AJ46" s="171">
        <v>0</v>
      </c>
      <c r="AK46" s="171">
        <v>0</v>
      </c>
      <c r="AL46" s="171">
        <v>0</v>
      </c>
      <c r="AM46" s="171">
        <v>0</v>
      </c>
      <c r="AN46" s="171">
        <v>0</v>
      </c>
      <c r="AO46" s="171">
        <v>0</v>
      </c>
      <c r="AP46" s="171">
        <v>0</v>
      </c>
      <c r="AQ46" s="173" t="s">
        <v>241</v>
      </c>
    </row>
    <row r="47" spans="1:43" s="165" customFormat="1" ht="63" x14ac:dyDescent="0.25">
      <c r="A47" s="169">
        <f t="shared" si="11"/>
        <v>14</v>
      </c>
      <c r="B47" s="173" t="s">
        <v>499</v>
      </c>
      <c r="C47" s="171">
        <v>0</v>
      </c>
      <c r="D47" s="171">
        <v>0</v>
      </c>
      <c r="E47" s="171">
        <v>0</v>
      </c>
      <c r="F47" s="171">
        <v>0</v>
      </c>
      <c r="G47" s="171">
        <v>0</v>
      </c>
      <c r="H47" s="171">
        <v>0</v>
      </c>
      <c r="I47" s="171">
        <v>0</v>
      </c>
      <c r="J47" s="171">
        <v>4.3</v>
      </c>
      <c r="K47" s="171">
        <v>0</v>
      </c>
      <c r="L47" s="171">
        <v>4.3</v>
      </c>
      <c r="M47" s="171">
        <v>0</v>
      </c>
      <c r="N47" s="171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171">
        <v>0</v>
      </c>
      <c r="V47" s="171">
        <v>0</v>
      </c>
      <c r="W47" s="171">
        <v>0</v>
      </c>
      <c r="X47" s="171">
        <v>0</v>
      </c>
      <c r="Y47" s="171">
        <v>0</v>
      </c>
      <c r="Z47" s="171">
        <v>0</v>
      </c>
      <c r="AA47" s="171">
        <v>0</v>
      </c>
      <c r="AB47" s="171">
        <v>0</v>
      </c>
      <c r="AC47" s="171">
        <v>0</v>
      </c>
      <c r="AD47" s="171">
        <v>4.3</v>
      </c>
      <c r="AE47" s="171">
        <v>0</v>
      </c>
      <c r="AF47" s="171">
        <v>4.3</v>
      </c>
      <c r="AG47" s="171">
        <v>0</v>
      </c>
      <c r="AH47" s="171">
        <v>0</v>
      </c>
      <c r="AI47" s="171">
        <v>0</v>
      </c>
      <c r="AJ47" s="171">
        <v>0</v>
      </c>
      <c r="AK47" s="171">
        <v>0</v>
      </c>
      <c r="AL47" s="171">
        <v>0</v>
      </c>
      <c r="AM47" s="171">
        <v>0</v>
      </c>
      <c r="AN47" s="171">
        <v>0</v>
      </c>
      <c r="AO47" s="171">
        <v>0</v>
      </c>
      <c r="AP47" s="171">
        <v>0</v>
      </c>
      <c r="AQ47" s="173" t="s">
        <v>241</v>
      </c>
    </row>
    <row r="48" spans="1:43" s="165" customFormat="1" ht="94.5" x14ac:dyDescent="0.25">
      <c r="A48" s="169">
        <f t="shared" si="11"/>
        <v>15</v>
      </c>
      <c r="B48" s="173" t="s">
        <v>587</v>
      </c>
      <c r="C48" s="171">
        <v>0</v>
      </c>
      <c r="D48" s="171">
        <v>0</v>
      </c>
      <c r="E48" s="171">
        <v>16</v>
      </c>
      <c r="F48" s="171">
        <v>0</v>
      </c>
      <c r="G48" s="171">
        <v>0</v>
      </c>
      <c r="H48" s="171">
        <v>0</v>
      </c>
      <c r="I48" s="171">
        <v>0</v>
      </c>
      <c r="J48" s="171">
        <v>0</v>
      </c>
      <c r="K48" s="171">
        <v>16</v>
      </c>
      <c r="L48" s="171">
        <v>0</v>
      </c>
      <c r="M48" s="171">
        <v>0</v>
      </c>
      <c r="N48" s="171">
        <v>0</v>
      </c>
      <c r="O48" s="171">
        <v>0</v>
      </c>
      <c r="P48" s="171">
        <v>0</v>
      </c>
      <c r="Q48" s="171">
        <v>16</v>
      </c>
      <c r="R48" s="171">
        <v>0</v>
      </c>
      <c r="S48" s="171">
        <v>0</v>
      </c>
      <c r="T48" s="171">
        <v>0</v>
      </c>
      <c r="U48" s="171">
        <v>16</v>
      </c>
      <c r="V48" s="171">
        <v>0</v>
      </c>
      <c r="W48" s="171">
        <v>0</v>
      </c>
      <c r="X48" s="171">
        <v>0</v>
      </c>
      <c r="Y48" s="171">
        <v>6.3000000000000007</v>
      </c>
      <c r="Z48" s="171">
        <v>0</v>
      </c>
      <c r="AA48" s="171">
        <v>0</v>
      </c>
      <c r="AB48" s="171">
        <v>0</v>
      </c>
      <c r="AC48" s="171">
        <v>0</v>
      </c>
      <c r="AD48" s="171">
        <v>0</v>
      </c>
      <c r="AE48" s="171">
        <v>6.3000000000000007</v>
      </c>
      <c r="AF48" s="171">
        <v>0</v>
      </c>
      <c r="AG48" s="171">
        <v>0</v>
      </c>
      <c r="AH48" s="171">
        <v>0</v>
      </c>
      <c r="AI48" s="171">
        <v>0</v>
      </c>
      <c r="AJ48" s="171">
        <v>0</v>
      </c>
      <c r="AK48" s="171">
        <v>6.3</v>
      </c>
      <c r="AL48" s="171">
        <v>0</v>
      </c>
      <c r="AM48" s="171">
        <v>0</v>
      </c>
      <c r="AN48" s="171">
        <v>0</v>
      </c>
      <c r="AO48" s="171">
        <v>6.3</v>
      </c>
      <c r="AP48" s="171">
        <v>0</v>
      </c>
      <c r="AQ48" s="173" t="s">
        <v>237</v>
      </c>
    </row>
    <row r="49" spans="1:43" s="165" customFormat="1" ht="63" x14ac:dyDescent="0.25">
      <c r="A49" s="169">
        <f t="shared" si="11"/>
        <v>16</v>
      </c>
      <c r="B49" s="173" t="s">
        <v>602</v>
      </c>
      <c r="C49" s="171">
        <v>0</v>
      </c>
      <c r="D49" s="171">
        <v>0</v>
      </c>
      <c r="E49" s="171">
        <v>0</v>
      </c>
      <c r="F49" s="171">
        <v>0</v>
      </c>
      <c r="G49" s="171">
        <v>0</v>
      </c>
      <c r="H49" s="171">
        <v>0</v>
      </c>
      <c r="I49" s="171">
        <v>0</v>
      </c>
      <c r="J49" s="171">
        <v>0</v>
      </c>
      <c r="K49" s="171">
        <v>0</v>
      </c>
      <c r="L49" s="171">
        <v>0</v>
      </c>
      <c r="M49" s="171">
        <v>0</v>
      </c>
      <c r="N49" s="171">
        <v>0</v>
      </c>
      <c r="O49" s="171">
        <v>0</v>
      </c>
      <c r="P49" s="171">
        <v>0</v>
      </c>
      <c r="Q49" s="171">
        <v>0</v>
      </c>
      <c r="R49" s="171">
        <v>5.6159999999999997</v>
      </c>
      <c r="S49" s="171">
        <v>0</v>
      </c>
      <c r="T49" s="171">
        <v>0</v>
      </c>
      <c r="U49" s="171">
        <v>0</v>
      </c>
      <c r="V49" s="171">
        <v>5.6159999999999997</v>
      </c>
      <c r="W49" s="171">
        <v>0</v>
      </c>
      <c r="X49" s="171">
        <v>0</v>
      </c>
      <c r="Y49" s="171">
        <v>0</v>
      </c>
      <c r="Z49" s="171">
        <v>0</v>
      </c>
      <c r="AA49" s="171">
        <v>0</v>
      </c>
      <c r="AB49" s="171">
        <v>0</v>
      </c>
      <c r="AC49" s="171">
        <v>0</v>
      </c>
      <c r="AD49" s="171">
        <v>0</v>
      </c>
      <c r="AE49" s="171">
        <v>0</v>
      </c>
      <c r="AF49" s="171">
        <v>0</v>
      </c>
      <c r="AG49" s="171">
        <v>0</v>
      </c>
      <c r="AH49" s="171">
        <v>0</v>
      </c>
      <c r="AI49" s="171">
        <v>0</v>
      </c>
      <c r="AJ49" s="171">
        <v>0</v>
      </c>
      <c r="AK49" s="171">
        <v>0</v>
      </c>
      <c r="AL49" s="171">
        <v>0</v>
      </c>
      <c r="AM49" s="171">
        <v>0</v>
      </c>
      <c r="AN49" s="171">
        <v>0</v>
      </c>
      <c r="AO49" s="171">
        <v>0</v>
      </c>
      <c r="AP49" s="171">
        <v>0</v>
      </c>
      <c r="AQ49" s="173" t="s">
        <v>240</v>
      </c>
    </row>
    <row r="50" spans="1:43" s="165" customFormat="1" ht="110.25" x14ac:dyDescent="0.25">
      <c r="A50" s="169">
        <f t="shared" si="11"/>
        <v>17</v>
      </c>
      <c r="B50" s="173" t="s">
        <v>604</v>
      </c>
      <c r="C50" s="171">
        <v>0</v>
      </c>
      <c r="D50" s="171">
        <v>0</v>
      </c>
      <c r="E50" s="171">
        <v>0</v>
      </c>
      <c r="F50" s="171">
        <v>0</v>
      </c>
      <c r="G50" s="171">
        <v>0</v>
      </c>
      <c r="H50" s="171">
        <v>0</v>
      </c>
      <c r="I50" s="171">
        <v>0</v>
      </c>
      <c r="J50" s="171">
        <v>0</v>
      </c>
      <c r="K50" s="171">
        <v>0</v>
      </c>
      <c r="L50" s="171">
        <v>0</v>
      </c>
      <c r="M50" s="171">
        <v>0</v>
      </c>
      <c r="N50" s="171">
        <v>0</v>
      </c>
      <c r="O50" s="171">
        <v>0</v>
      </c>
      <c r="P50" s="171">
        <v>0.42</v>
      </c>
      <c r="Q50" s="171">
        <v>0</v>
      </c>
      <c r="R50" s="171">
        <v>0</v>
      </c>
      <c r="S50" s="171">
        <v>0</v>
      </c>
      <c r="T50" s="171">
        <v>0</v>
      </c>
      <c r="U50" s="171">
        <v>0</v>
      </c>
      <c r="V50" s="171">
        <v>0.42</v>
      </c>
      <c r="W50" s="171">
        <v>0</v>
      </c>
      <c r="X50" s="171">
        <v>0</v>
      </c>
      <c r="Y50" s="171">
        <v>0</v>
      </c>
      <c r="Z50" s="171">
        <v>0</v>
      </c>
      <c r="AA50" s="171">
        <v>0</v>
      </c>
      <c r="AB50" s="171">
        <v>0</v>
      </c>
      <c r="AC50" s="171">
        <v>0</v>
      </c>
      <c r="AD50" s="171">
        <v>0</v>
      </c>
      <c r="AE50" s="171">
        <v>0</v>
      </c>
      <c r="AF50" s="171">
        <v>0</v>
      </c>
      <c r="AG50" s="171">
        <v>0</v>
      </c>
      <c r="AH50" s="171">
        <v>0</v>
      </c>
      <c r="AI50" s="171">
        <v>0</v>
      </c>
      <c r="AJ50" s="171">
        <v>0</v>
      </c>
      <c r="AK50" s="171">
        <v>0</v>
      </c>
      <c r="AL50" s="171">
        <v>0</v>
      </c>
      <c r="AM50" s="171">
        <v>0</v>
      </c>
      <c r="AN50" s="171">
        <v>0</v>
      </c>
      <c r="AO50" s="171">
        <v>0</v>
      </c>
      <c r="AP50" s="171">
        <v>0</v>
      </c>
      <c r="AQ50" s="173" t="s">
        <v>237</v>
      </c>
    </row>
    <row r="51" spans="1:43" s="165" customFormat="1" ht="63" x14ac:dyDescent="0.25">
      <c r="A51" s="169">
        <f t="shared" si="11"/>
        <v>18</v>
      </c>
      <c r="B51" s="173" t="s">
        <v>605</v>
      </c>
      <c r="C51" s="171">
        <v>0</v>
      </c>
      <c r="D51" s="171">
        <v>0</v>
      </c>
      <c r="E51" s="171">
        <v>0</v>
      </c>
      <c r="F51" s="171">
        <v>0</v>
      </c>
      <c r="G51" s="171">
        <v>0</v>
      </c>
      <c r="H51" s="171">
        <v>0</v>
      </c>
      <c r="I51" s="171">
        <v>0</v>
      </c>
      <c r="J51" s="171">
        <v>0</v>
      </c>
      <c r="K51" s="171">
        <v>0</v>
      </c>
      <c r="L51" s="171">
        <v>0</v>
      </c>
      <c r="M51" s="171">
        <v>0</v>
      </c>
      <c r="N51" s="171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7.0000000000000007E-2</v>
      </c>
      <c r="U51" s="171">
        <v>0</v>
      </c>
      <c r="V51" s="171">
        <v>7.0000000000000007E-2</v>
      </c>
      <c r="W51" s="171">
        <v>0</v>
      </c>
      <c r="X51" s="171">
        <v>0</v>
      </c>
      <c r="Y51" s="171">
        <v>0</v>
      </c>
      <c r="Z51" s="171">
        <v>0</v>
      </c>
      <c r="AA51" s="171">
        <v>0</v>
      </c>
      <c r="AB51" s="171">
        <v>0</v>
      </c>
      <c r="AC51" s="171">
        <v>0</v>
      </c>
      <c r="AD51" s="171">
        <v>0</v>
      </c>
      <c r="AE51" s="171">
        <v>0</v>
      </c>
      <c r="AF51" s="171">
        <v>0</v>
      </c>
      <c r="AG51" s="171">
        <v>0</v>
      </c>
      <c r="AH51" s="171">
        <v>0</v>
      </c>
      <c r="AI51" s="171">
        <v>0</v>
      </c>
      <c r="AJ51" s="171">
        <v>0</v>
      </c>
      <c r="AK51" s="171">
        <v>0</v>
      </c>
      <c r="AL51" s="171">
        <v>0</v>
      </c>
      <c r="AM51" s="171">
        <v>0</v>
      </c>
      <c r="AN51" s="171">
        <v>7.0000000000000007E-2</v>
      </c>
      <c r="AO51" s="171">
        <v>0</v>
      </c>
      <c r="AP51" s="171">
        <v>7.0000000000000007E-2</v>
      </c>
      <c r="AQ51" s="173" t="s">
        <v>237</v>
      </c>
    </row>
    <row r="52" spans="1:43" s="165" customFormat="1" ht="63" x14ac:dyDescent="0.25">
      <c r="A52" s="169">
        <f t="shared" si="11"/>
        <v>19</v>
      </c>
      <c r="B52" s="173" t="s">
        <v>606</v>
      </c>
      <c r="C52" s="171">
        <v>0</v>
      </c>
      <c r="D52" s="171">
        <v>0</v>
      </c>
      <c r="E52" s="171">
        <v>0</v>
      </c>
      <c r="F52" s="171">
        <v>0</v>
      </c>
      <c r="G52" s="171">
        <v>0</v>
      </c>
      <c r="H52" s="171">
        <v>0</v>
      </c>
      <c r="I52" s="171">
        <v>0</v>
      </c>
      <c r="J52" s="171">
        <v>0</v>
      </c>
      <c r="K52" s="171">
        <v>0</v>
      </c>
      <c r="L52" s="171">
        <v>0</v>
      </c>
      <c r="M52" s="171">
        <v>0</v>
      </c>
      <c r="N52" s="171">
        <v>0</v>
      </c>
      <c r="O52" s="171">
        <v>0.25</v>
      </c>
      <c r="P52" s="171">
        <v>0.06</v>
      </c>
      <c r="Q52" s="171">
        <v>0</v>
      </c>
      <c r="R52" s="171">
        <v>0</v>
      </c>
      <c r="S52" s="171">
        <v>0</v>
      </c>
      <c r="T52" s="171">
        <v>0</v>
      </c>
      <c r="U52" s="171">
        <v>0.25</v>
      </c>
      <c r="V52" s="171">
        <v>0.06</v>
      </c>
      <c r="W52" s="171">
        <v>0</v>
      </c>
      <c r="X52" s="171">
        <v>0</v>
      </c>
      <c r="Y52" s="171">
        <v>0</v>
      </c>
      <c r="Z52" s="171">
        <v>0</v>
      </c>
      <c r="AA52" s="171">
        <v>0</v>
      </c>
      <c r="AB52" s="171">
        <v>0</v>
      </c>
      <c r="AC52" s="171">
        <v>0</v>
      </c>
      <c r="AD52" s="171">
        <v>0</v>
      </c>
      <c r="AE52" s="171">
        <v>0</v>
      </c>
      <c r="AF52" s="171">
        <v>0</v>
      </c>
      <c r="AG52" s="171">
        <v>0</v>
      </c>
      <c r="AH52" s="171">
        <v>0</v>
      </c>
      <c r="AI52" s="171">
        <v>0</v>
      </c>
      <c r="AJ52" s="171">
        <v>0.03</v>
      </c>
      <c r="AK52" s="171">
        <v>0</v>
      </c>
      <c r="AL52" s="171">
        <v>0</v>
      </c>
      <c r="AM52" s="171">
        <v>0</v>
      </c>
      <c r="AN52" s="171">
        <v>0</v>
      </c>
      <c r="AO52" s="171">
        <v>0</v>
      </c>
      <c r="AP52" s="171">
        <v>0.03</v>
      </c>
      <c r="AQ52" s="173" t="s">
        <v>237</v>
      </c>
    </row>
    <row r="53" spans="1:43" s="165" customFormat="1" ht="94.5" x14ac:dyDescent="0.25">
      <c r="A53" s="169">
        <f t="shared" si="11"/>
        <v>20</v>
      </c>
      <c r="B53" s="173" t="s">
        <v>607</v>
      </c>
      <c r="C53" s="171">
        <v>0</v>
      </c>
      <c r="D53" s="171">
        <v>0</v>
      </c>
      <c r="E53" s="171">
        <v>0</v>
      </c>
      <c r="F53" s="171">
        <v>0</v>
      </c>
      <c r="G53" s="171">
        <v>0</v>
      </c>
      <c r="H53" s="171">
        <v>1.54</v>
      </c>
      <c r="I53" s="171">
        <v>0</v>
      </c>
      <c r="J53" s="171">
        <v>0</v>
      </c>
      <c r="K53" s="171">
        <v>0</v>
      </c>
      <c r="L53" s="171">
        <v>1.54</v>
      </c>
      <c r="M53" s="171">
        <v>0</v>
      </c>
      <c r="N53" s="171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171">
        <v>0</v>
      </c>
      <c r="V53" s="171">
        <v>0</v>
      </c>
      <c r="W53" s="171">
        <v>0</v>
      </c>
      <c r="X53" s="171">
        <v>0</v>
      </c>
      <c r="Y53" s="171">
        <v>0</v>
      </c>
      <c r="Z53" s="171">
        <v>0</v>
      </c>
      <c r="AA53" s="171">
        <v>0</v>
      </c>
      <c r="AB53" s="171">
        <v>1.54</v>
      </c>
      <c r="AC53" s="171">
        <v>0</v>
      </c>
      <c r="AD53" s="171">
        <v>0</v>
      </c>
      <c r="AE53" s="171">
        <v>0</v>
      </c>
      <c r="AF53" s="171">
        <v>1.54</v>
      </c>
      <c r="AG53" s="171">
        <v>0</v>
      </c>
      <c r="AH53" s="171">
        <v>0</v>
      </c>
      <c r="AI53" s="171">
        <v>0</v>
      </c>
      <c r="AJ53" s="171">
        <v>0</v>
      </c>
      <c r="AK53" s="171">
        <v>0</v>
      </c>
      <c r="AL53" s="171">
        <v>0</v>
      </c>
      <c r="AM53" s="171">
        <v>0</v>
      </c>
      <c r="AN53" s="171">
        <v>0</v>
      </c>
      <c r="AO53" s="171">
        <v>0</v>
      </c>
      <c r="AP53" s="171">
        <v>0</v>
      </c>
      <c r="AQ53" s="173" t="s">
        <v>240</v>
      </c>
    </row>
    <row r="54" spans="1:43" s="165" customFormat="1" ht="47.25" x14ac:dyDescent="0.25">
      <c r="A54" s="169">
        <f t="shared" si="11"/>
        <v>21</v>
      </c>
      <c r="B54" s="173" t="s">
        <v>619</v>
      </c>
      <c r="C54" s="171">
        <v>0</v>
      </c>
      <c r="D54" s="171">
        <v>0</v>
      </c>
      <c r="E54" s="171">
        <v>0</v>
      </c>
      <c r="F54" s="171">
        <v>0</v>
      </c>
      <c r="G54" s="171">
        <v>0</v>
      </c>
      <c r="H54" s="171">
        <v>0</v>
      </c>
      <c r="I54" s="171">
        <v>0</v>
      </c>
      <c r="J54" s="171">
        <v>0</v>
      </c>
      <c r="K54" s="171">
        <v>0</v>
      </c>
      <c r="L54" s="171">
        <v>0</v>
      </c>
      <c r="M54" s="171">
        <v>0</v>
      </c>
      <c r="N54" s="171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171">
        <v>0</v>
      </c>
      <c r="V54" s="171">
        <v>0</v>
      </c>
      <c r="W54" s="171">
        <v>0</v>
      </c>
      <c r="X54" s="171">
        <v>0</v>
      </c>
      <c r="Y54" s="171">
        <v>0</v>
      </c>
      <c r="Z54" s="171">
        <v>0</v>
      </c>
      <c r="AA54" s="171">
        <v>0</v>
      </c>
      <c r="AB54" s="171">
        <v>0</v>
      </c>
      <c r="AC54" s="171">
        <v>0</v>
      </c>
      <c r="AD54" s="171">
        <v>0</v>
      </c>
      <c r="AE54" s="171">
        <v>0</v>
      </c>
      <c r="AF54" s="171">
        <v>0</v>
      </c>
      <c r="AG54" s="171">
        <v>0</v>
      </c>
      <c r="AH54" s="171">
        <v>0</v>
      </c>
      <c r="AI54" s="171">
        <v>0</v>
      </c>
      <c r="AJ54" s="171">
        <v>0</v>
      </c>
      <c r="AK54" s="171">
        <v>0</v>
      </c>
      <c r="AL54" s="171">
        <v>0</v>
      </c>
      <c r="AM54" s="171">
        <v>0</v>
      </c>
      <c r="AN54" s="171">
        <v>0</v>
      </c>
      <c r="AO54" s="171">
        <v>0</v>
      </c>
      <c r="AP54" s="171">
        <v>0</v>
      </c>
      <c r="AQ54" s="173" t="s">
        <v>237</v>
      </c>
    </row>
    <row r="55" spans="1:43" s="165" customFormat="1" ht="63" x14ac:dyDescent="0.25">
      <c r="A55" s="169">
        <f t="shared" si="11"/>
        <v>22</v>
      </c>
      <c r="B55" s="173" t="s">
        <v>621</v>
      </c>
      <c r="C55" s="171">
        <v>0</v>
      </c>
      <c r="D55" s="171">
        <v>0</v>
      </c>
      <c r="E55" s="171">
        <v>0</v>
      </c>
      <c r="F55" s="171">
        <v>0</v>
      </c>
      <c r="G55" s="171">
        <v>0</v>
      </c>
      <c r="H55" s="171">
        <v>0</v>
      </c>
      <c r="I55" s="171">
        <v>0</v>
      </c>
      <c r="J55" s="171">
        <v>0</v>
      </c>
      <c r="K55" s="171">
        <v>0</v>
      </c>
      <c r="L55" s="171">
        <v>0</v>
      </c>
      <c r="M55" s="171">
        <v>0</v>
      </c>
      <c r="N55" s="171">
        <v>0.53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171">
        <v>0</v>
      </c>
      <c r="V55" s="171">
        <v>0.53</v>
      </c>
      <c r="W55" s="171">
        <v>0</v>
      </c>
      <c r="X55" s="171">
        <v>0</v>
      </c>
      <c r="Y55" s="171">
        <v>0</v>
      </c>
      <c r="Z55" s="171">
        <v>0</v>
      </c>
      <c r="AA55" s="171">
        <v>0</v>
      </c>
      <c r="AB55" s="171">
        <v>0</v>
      </c>
      <c r="AC55" s="171">
        <v>0</v>
      </c>
      <c r="AD55" s="171">
        <v>0</v>
      </c>
      <c r="AE55" s="171">
        <v>0</v>
      </c>
      <c r="AF55" s="171">
        <v>0</v>
      </c>
      <c r="AG55" s="171">
        <v>0</v>
      </c>
      <c r="AH55" s="171">
        <v>0</v>
      </c>
      <c r="AI55" s="171">
        <v>0</v>
      </c>
      <c r="AJ55" s="171">
        <v>0</v>
      </c>
      <c r="AK55" s="171">
        <v>0</v>
      </c>
      <c r="AL55" s="171">
        <v>0</v>
      </c>
      <c r="AM55" s="171">
        <v>0</v>
      </c>
      <c r="AN55" s="171">
        <v>0</v>
      </c>
      <c r="AO55" s="171">
        <v>0</v>
      </c>
      <c r="AP55" s="171">
        <v>0</v>
      </c>
      <c r="AQ55" s="173" t="s">
        <v>237</v>
      </c>
    </row>
    <row r="56" spans="1:43" s="165" customFormat="1" ht="110.25" x14ac:dyDescent="0.25">
      <c r="A56" s="169">
        <f t="shared" si="11"/>
        <v>23</v>
      </c>
      <c r="B56" s="173" t="s">
        <v>622</v>
      </c>
      <c r="C56" s="171">
        <v>0</v>
      </c>
      <c r="D56" s="171">
        <v>0</v>
      </c>
      <c r="E56" s="171">
        <v>0</v>
      </c>
      <c r="F56" s="171">
        <v>0</v>
      </c>
      <c r="G56" s="171">
        <v>0</v>
      </c>
      <c r="H56" s="171">
        <v>0</v>
      </c>
      <c r="I56" s="171">
        <v>0</v>
      </c>
      <c r="J56" s="171">
        <v>0</v>
      </c>
      <c r="K56" s="171">
        <v>0</v>
      </c>
      <c r="L56" s="171">
        <v>0</v>
      </c>
      <c r="M56" s="171">
        <v>0</v>
      </c>
      <c r="N56" s="171">
        <v>0</v>
      </c>
      <c r="O56" s="171">
        <v>0</v>
      </c>
      <c r="P56" s="171">
        <v>0.24</v>
      </c>
      <c r="Q56" s="171">
        <v>0</v>
      </c>
      <c r="R56" s="171">
        <v>0</v>
      </c>
      <c r="S56" s="171">
        <v>0</v>
      </c>
      <c r="T56" s="171">
        <v>0</v>
      </c>
      <c r="U56" s="171">
        <v>0</v>
      </c>
      <c r="V56" s="171">
        <v>0.24</v>
      </c>
      <c r="W56" s="171">
        <v>0</v>
      </c>
      <c r="X56" s="171">
        <v>0</v>
      </c>
      <c r="Y56" s="171">
        <v>0</v>
      </c>
      <c r="Z56" s="171">
        <v>0</v>
      </c>
      <c r="AA56" s="171">
        <v>0</v>
      </c>
      <c r="AB56" s="171">
        <v>0</v>
      </c>
      <c r="AC56" s="171">
        <v>0</v>
      </c>
      <c r="AD56" s="171">
        <v>0</v>
      </c>
      <c r="AE56" s="171">
        <v>0</v>
      </c>
      <c r="AF56" s="171">
        <v>0</v>
      </c>
      <c r="AG56" s="171">
        <v>0</v>
      </c>
      <c r="AH56" s="171">
        <v>0</v>
      </c>
      <c r="AI56" s="171">
        <v>0</v>
      </c>
      <c r="AJ56" s="171">
        <v>0</v>
      </c>
      <c r="AK56" s="171">
        <v>0</v>
      </c>
      <c r="AL56" s="171">
        <v>0</v>
      </c>
      <c r="AM56" s="171">
        <v>0</v>
      </c>
      <c r="AN56" s="171">
        <v>0</v>
      </c>
      <c r="AO56" s="171">
        <v>0</v>
      </c>
      <c r="AP56" s="171">
        <v>0</v>
      </c>
      <c r="AQ56" s="173" t="s">
        <v>237</v>
      </c>
    </row>
    <row r="57" spans="1:43" s="165" customFormat="1" ht="110.25" x14ac:dyDescent="0.25">
      <c r="A57" s="169">
        <f t="shared" si="11"/>
        <v>24</v>
      </c>
      <c r="B57" s="173" t="s">
        <v>623</v>
      </c>
      <c r="C57" s="171">
        <v>0</v>
      </c>
      <c r="D57" s="171">
        <v>0</v>
      </c>
      <c r="E57" s="171">
        <v>0.04</v>
      </c>
      <c r="F57" s="171">
        <v>1.4</v>
      </c>
      <c r="G57" s="171">
        <v>0</v>
      </c>
      <c r="H57" s="171">
        <v>0</v>
      </c>
      <c r="I57" s="171">
        <v>0</v>
      </c>
      <c r="J57" s="171">
        <v>0</v>
      </c>
      <c r="K57" s="171">
        <v>0.04</v>
      </c>
      <c r="L57" s="171">
        <v>1.4</v>
      </c>
      <c r="M57" s="171">
        <v>0</v>
      </c>
      <c r="N57" s="171">
        <v>0</v>
      </c>
      <c r="O57" s="171">
        <v>0</v>
      </c>
      <c r="P57" s="171">
        <v>0</v>
      </c>
      <c r="Q57" s="171">
        <v>0</v>
      </c>
      <c r="R57" s="171">
        <v>0</v>
      </c>
      <c r="S57" s="171">
        <v>0.04</v>
      </c>
      <c r="T57" s="171">
        <v>1.556</v>
      </c>
      <c r="U57" s="171">
        <v>0.04</v>
      </c>
      <c r="V57" s="171">
        <v>1.556</v>
      </c>
      <c r="W57" s="171">
        <v>0</v>
      </c>
      <c r="X57" s="171">
        <v>0</v>
      </c>
      <c r="Y57" s="171">
        <v>0</v>
      </c>
      <c r="Z57" s="171">
        <v>1.4</v>
      </c>
      <c r="AA57" s="171">
        <v>0</v>
      </c>
      <c r="AB57" s="171">
        <v>0</v>
      </c>
      <c r="AC57" s="171">
        <v>0</v>
      </c>
      <c r="AD57" s="171">
        <v>0</v>
      </c>
      <c r="AE57" s="171">
        <v>0</v>
      </c>
      <c r="AF57" s="171">
        <v>1.4</v>
      </c>
      <c r="AG57" s="171">
        <v>0</v>
      </c>
      <c r="AH57" s="171">
        <v>0</v>
      </c>
      <c r="AI57" s="171">
        <v>0</v>
      </c>
      <c r="AJ57" s="171">
        <v>0</v>
      </c>
      <c r="AK57" s="171">
        <v>0</v>
      </c>
      <c r="AL57" s="171">
        <v>0</v>
      </c>
      <c r="AM57" s="171">
        <v>0</v>
      </c>
      <c r="AN57" s="171">
        <v>0</v>
      </c>
      <c r="AO57" s="171">
        <v>0</v>
      </c>
      <c r="AP57" s="171">
        <v>0</v>
      </c>
      <c r="AQ57" s="173" t="s">
        <v>237</v>
      </c>
    </row>
    <row r="58" spans="1:43" s="165" customFormat="1" ht="126" x14ac:dyDescent="0.25">
      <c r="A58" s="169">
        <f t="shared" si="11"/>
        <v>25</v>
      </c>
      <c r="B58" s="173" t="s">
        <v>629</v>
      </c>
      <c r="C58" s="171">
        <v>0</v>
      </c>
      <c r="D58" s="171">
        <v>0</v>
      </c>
      <c r="E58" s="171">
        <v>0.16</v>
      </c>
      <c r="F58" s="171">
        <v>0.65</v>
      </c>
      <c r="G58" s="171">
        <v>0</v>
      </c>
      <c r="H58" s="171">
        <v>0</v>
      </c>
      <c r="I58" s="171">
        <v>0</v>
      </c>
      <c r="J58" s="171">
        <v>0</v>
      </c>
      <c r="K58" s="171">
        <v>0.16</v>
      </c>
      <c r="L58" s="171">
        <v>0.65</v>
      </c>
      <c r="M58" s="171">
        <v>0</v>
      </c>
      <c r="N58" s="171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171">
        <v>0</v>
      </c>
      <c r="V58" s="171">
        <v>0</v>
      </c>
      <c r="W58" s="171">
        <v>0</v>
      </c>
      <c r="X58" s="171">
        <v>0</v>
      </c>
      <c r="Y58" s="171">
        <v>0</v>
      </c>
      <c r="Z58" s="171">
        <v>0.38</v>
      </c>
      <c r="AA58" s="171">
        <v>0</v>
      </c>
      <c r="AB58" s="171">
        <v>0</v>
      </c>
      <c r="AC58" s="171">
        <v>0</v>
      </c>
      <c r="AD58" s="171">
        <v>0</v>
      </c>
      <c r="AE58" s="171">
        <v>0</v>
      </c>
      <c r="AF58" s="171">
        <v>0.38</v>
      </c>
      <c r="AG58" s="171">
        <v>0</v>
      </c>
      <c r="AH58" s="171">
        <v>0</v>
      </c>
      <c r="AI58" s="171">
        <v>0</v>
      </c>
      <c r="AJ58" s="171">
        <v>0</v>
      </c>
      <c r="AK58" s="171">
        <v>0</v>
      </c>
      <c r="AL58" s="171">
        <v>0</v>
      </c>
      <c r="AM58" s="171">
        <v>0</v>
      </c>
      <c r="AN58" s="171">
        <v>0</v>
      </c>
      <c r="AO58" s="171">
        <v>0</v>
      </c>
      <c r="AP58" s="171">
        <v>0</v>
      </c>
      <c r="AQ58" s="173" t="s">
        <v>237</v>
      </c>
    </row>
    <row r="59" spans="1:43" s="165" customFormat="1" ht="94.5" x14ac:dyDescent="0.25">
      <c r="A59" s="169">
        <f t="shared" si="11"/>
        <v>26</v>
      </c>
      <c r="B59" s="173" t="s">
        <v>630</v>
      </c>
      <c r="C59" s="171">
        <v>2.5000000000000001E-2</v>
      </c>
      <c r="D59" s="171">
        <v>0.1</v>
      </c>
      <c r="E59" s="171">
        <v>0</v>
      </c>
      <c r="F59" s="171">
        <v>0</v>
      </c>
      <c r="G59" s="171">
        <v>0</v>
      </c>
      <c r="H59" s="171">
        <v>0</v>
      </c>
      <c r="I59" s="171">
        <v>0</v>
      </c>
      <c r="J59" s="171">
        <v>0</v>
      </c>
      <c r="K59" s="171">
        <v>2.5000000000000001E-2</v>
      </c>
      <c r="L59" s="171">
        <v>0.1</v>
      </c>
      <c r="M59" s="171">
        <v>0</v>
      </c>
      <c r="N59" s="171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2.5000000000000001E-2</v>
      </c>
      <c r="T59" s="171">
        <v>0.09</v>
      </c>
      <c r="U59" s="171">
        <v>2.5000000000000001E-2</v>
      </c>
      <c r="V59" s="171">
        <v>0.09</v>
      </c>
      <c r="W59" s="171">
        <v>0</v>
      </c>
      <c r="X59" s="171">
        <v>0</v>
      </c>
      <c r="Y59" s="171">
        <v>0</v>
      </c>
      <c r="Z59" s="171">
        <v>0</v>
      </c>
      <c r="AA59" s="171">
        <v>0</v>
      </c>
      <c r="AB59" s="171">
        <v>0</v>
      </c>
      <c r="AC59" s="171">
        <v>0</v>
      </c>
      <c r="AD59" s="171">
        <v>0</v>
      </c>
      <c r="AE59" s="171">
        <v>0</v>
      </c>
      <c r="AF59" s="171">
        <v>0</v>
      </c>
      <c r="AG59" s="171">
        <v>0</v>
      </c>
      <c r="AH59" s="171">
        <v>0</v>
      </c>
      <c r="AI59" s="171">
        <v>0</v>
      </c>
      <c r="AJ59" s="171">
        <v>0</v>
      </c>
      <c r="AK59" s="171">
        <v>0</v>
      </c>
      <c r="AL59" s="171">
        <v>0</v>
      </c>
      <c r="AM59" s="171">
        <v>0</v>
      </c>
      <c r="AN59" s="171">
        <v>0</v>
      </c>
      <c r="AO59" s="171">
        <v>0</v>
      </c>
      <c r="AP59" s="171">
        <v>0</v>
      </c>
      <c r="AQ59" s="173" t="s">
        <v>237</v>
      </c>
    </row>
    <row r="60" spans="1:43" s="165" customFormat="1" ht="94.5" x14ac:dyDescent="0.25">
      <c r="A60" s="169">
        <f t="shared" si="11"/>
        <v>27</v>
      </c>
      <c r="B60" s="173" t="s">
        <v>631</v>
      </c>
      <c r="C60" s="171">
        <v>0</v>
      </c>
      <c r="D60" s="171">
        <v>0</v>
      </c>
      <c r="E60" s="171">
        <v>0.1</v>
      </c>
      <c r="F60" s="171">
        <v>0.5</v>
      </c>
      <c r="G60" s="171">
        <v>0</v>
      </c>
      <c r="H60" s="171">
        <v>0</v>
      </c>
      <c r="I60" s="171">
        <v>0</v>
      </c>
      <c r="J60" s="171">
        <v>0</v>
      </c>
      <c r="K60" s="171">
        <v>0.1</v>
      </c>
      <c r="L60" s="171">
        <v>0.5</v>
      </c>
      <c r="M60" s="171">
        <v>0</v>
      </c>
      <c r="N60" s="171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0.1</v>
      </c>
      <c r="T60" s="171">
        <v>0.44500000000000001</v>
      </c>
      <c r="U60" s="171">
        <v>0.1</v>
      </c>
      <c r="V60" s="171">
        <v>0.44500000000000001</v>
      </c>
      <c r="W60" s="171">
        <v>0</v>
      </c>
      <c r="X60" s="171">
        <v>0</v>
      </c>
      <c r="Y60" s="171">
        <v>0</v>
      </c>
      <c r="Z60" s="171">
        <v>0.15000000000000002</v>
      </c>
      <c r="AA60" s="171">
        <v>0</v>
      </c>
      <c r="AB60" s="171">
        <v>0</v>
      </c>
      <c r="AC60" s="171">
        <v>0</v>
      </c>
      <c r="AD60" s="171">
        <v>0</v>
      </c>
      <c r="AE60" s="171">
        <v>0</v>
      </c>
      <c r="AF60" s="171">
        <v>0.15000000000000002</v>
      </c>
      <c r="AG60" s="171">
        <v>0</v>
      </c>
      <c r="AH60" s="171">
        <v>0</v>
      </c>
      <c r="AI60" s="171">
        <v>0</v>
      </c>
      <c r="AJ60" s="171">
        <v>0</v>
      </c>
      <c r="AK60" s="171">
        <v>0</v>
      </c>
      <c r="AL60" s="171">
        <v>0</v>
      </c>
      <c r="AM60" s="171">
        <v>0</v>
      </c>
      <c r="AN60" s="171">
        <v>0</v>
      </c>
      <c r="AO60" s="171">
        <v>0</v>
      </c>
      <c r="AP60" s="171">
        <v>0</v>
      </c>
      <c r="AQ60" s="173" t="s">
        <v>237</v>
      </c>
    </row>
    <row r="61" spans="1:43" s="165" customFormat="1" ht="126" x14ac:dyDescent="0.25">
      <c r="A61" s="169">
        <f t="shared" si="11"/>
        <v>28</v>
      </c>
      <c r="B61" s="173" t="s">
        <v>632</v>
      </c>
      <c r="C61" s="171">
        <v>0</v>
      </c>
      <c r="D61" s="171">
        <v>0</v>
      </c>
      <c r="E61" s="171">
        <v>0.1</v>
      </c>
      <c r="F61" s="171">
        <v>0.56999999999999995</v>
      </c>
      <c r="G61" s="171">
        <v>0</v>
      </c>
      <c r="H61" s="171">
        <v>0</v>
      </c>
      <c r="I61" s="171">
        <v>0</v>
      </c>
      <c r="J61" s="171">
        <v>0</v>
      </c>
      <c r="K61" s="171">
        <v>0.1</v>
      </c>
      <c r="L61" s="171">
        <v>0.56999999999999995</v>
      </c>
      <c r="M61" s="171">
        <v>0</v>
      </c>
      <c r="N61" s="171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0.1</v>
      </c>
      <c r="T61" s="171">
        <v>1.603</v>
      </c>
      <c r="U61" s="171">
        <v>0.1</v>
      </c>
      <c r="V61" s="171">
        <v>1.603</v>
      </c>
      <c r="W61" s="171">
        <v>0</v>
      </c>
      <c r="X61" s="171">
        <v>0</v>
      </c>
      <c r="Y61" s="171">
        <v>0</v>
      </c>
      <c r="Z61" s="171">
        <v>0</v>
      </c>
      <c r="AA61" s="171">
        <v>0</v>
      </c>
      <c r="AB61" s="171">
        <v>0</v>
      </c>
      <c r="AC61" s="171">
        <v>0</v>
      </c>
      <c r="AD61" s="171">
        <v>0</v>
      </c>
      <c r="AE61" s="171">
        <v>0</v>
      </c>
      <c r="AF61" s="171">
        <v>0</v>
      </c>
      <c r="AG61" s="171">
        <v>0</v>
      </c>
      <c r="AH61" s="171">
        <v>0</v>
      </c>
      <c r="AI61" s="171">
        <v>0</v>
      </c>
      <c r="AJ61" s="171">
        <v>0</v>
      </c>
      <c r="AK61" s="171">
        <v>0</v>
      </c>
      <c r="AL61" s="171">
        <v>0</v>
      </c>
      <c r="AM61" s="171">
        <v>0</v>
      </c>
      <c r="AN61" s="171">
        <v>0.153</v>
      </c>
      <c r="AO61" s="171">
        <v>0</v>
      </c>
      <c r="AP61" s="171">
        <v>0.153</v>
      </c>
      <c r="AQ61" s="173" t="s">
        <v>237</v>
      </c>
    </row>
    <row r="62" spans="1:43" s="165" customFormat="1" ht="94.5" x14ac:dyDescent="0.25">
      <c r="A62" s="169">
        <f t="shared" si="11"/>
        <v>29</v>
      </c>
      <c r="B62" s="173" t="s">
        <v>633</v>
      </c>
      <c r="C62" s="171">
        <v>0</v>
      </c>
      <c r="D62" s="171">
        <v>0</v>
      </c>
      <c r="E62" s="171">
        <v>0.04</v>
      </c>
      <c r="F62" s="171">
        <v>2.5000000000000001E-2</v>
      </c>
      <c r="G62" s="171">
        <v>0</v>
      </c>
      <c r="H62" s="171">
        <v>0</v>
      </c>
      <c r="I62" s="171">
        <v>0</v>
      </c>
      <c r="J62" s="171">
        <v>0</v>
      </c>
      <c r="K62" s="171">
        <v>0.04</v>
      </c>
      <c r="L62" s="171">
        <v>2.5000000000000001E-2</v>
      </c>
      <c r="M62" s="171">
        <v>0</v>
      </c>
      <c r="N62" s="171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171">
        <v>0</v>
      </c>
      <c r="V62" s="171">
        <v>0</v>
      </c>
      <c r="W62" s="171">
        <v>0</v>
      </c>
      <c r="X62" s="171">
        <v>0</v>
      </c>
      <c r="Y62" s="171">
        <v>0</v>
      </c>
      <c r="Z62" s="171">
        <v>5.000000000000001E-3</v>
      </c>
      <c r="AA62" s="171">
        <v>0</v>
      </c>
      <c r="AB62" s="171">
        <v>0</v>
      </c>
      <c r="AC62" s="171">
        <v>0</v>
      </c>
      <c r="AD62" s="171">
        <v>0</v>
      </c>
      <c r="AE62" s="171">
        <v>0</v>
      </c>
      <c r="AF62" s="171">
        <v>5.000000000000001E-3</v>
      </c>
      <c r="AG62" s="171">
        <v>0</v>
      </c>
      <c r="AH62" s="171">
        <v>0</v>
      </c>
      <c r="AI62" s="171">
        <v>0</v>
      </c>
      <c r="AJ62" s="171">
        <v>0</v>
      </c>
      <c r="AK62" s="171">
        <v>0</v>
      </c>
      <c r="AL62" s="171">
        <v>0</v>
      </c>
      <c r="AM62" s="171">
        <v>0</v>
      </c>
      <c r="AN62" s="171">
        <v>0</v>
      </c>
      <c r="AO62" s="171">
        <v>0</v>
      </c>
      <c r="AP62" s="171">
        <v>0</v>
      </c>
      <c r="AQ62" s="173" t="s">
        <v>237</v>
      </c>
    </row>
    <row r="63" spans="1:43" s="165" customFormat="1" ht="63" x14ac:dyDescent="0.25">
      <c r="A63" s="169">
        <f t="shared" si="11"/>
        <v>30</v>
      </c>
      <c r="B63" s="173" t="s">
        <v>634</v>
      </c>
      <c r="C63" s="171">
        <v>0</v>
      </c>
      <c r="D63" s="171">
        <v>0</v>
      </c>
      <c r="E63" s="171">
        <v>0.5</v>
      </c>
      <c r="F63" s="171">
        <v>2</v>
      </c>
      <c r="G63" s="171">
        <v>0.25</v>
      </c>
      <c r="H63" s="171">
        <v>1</v>
      </c>
      <c r="I63" s="171">
        <v>0.25</v>
      </c>
      <c r="J63" s="171">
        <v>1.2000000000000002</v>
      </c>
      <c r="K63" s="171">
        <v>1</v>
      </c>
      <c r="L63" s="171">
        <v>4.2</v>
      </c>
      <c r="M63" s="171">
        <v>0</v>
      </c>
      <c r="N63" s="171">
        <v>0</v>
      </c>
      <c r="O63" s="171">
        <v>0</v>
      </c>
      <c r="P63" s="171">
        <v>0.17</v>
      </c>
      <c r="Q63" s="171">
        <v>0</v>
      </c>
      <c r="R63" s="171">
        <v>0</v>
      </c>
      <c r="S63" s="171">
        <v>0.1</v>
      </c>
      <c r="T63" s="171">
        <v>1.81</v>
      </c>
      <c r="U63" s="171">
        <v>0.1</v>
      </c>
      <c r="V63" s="171">
        <v>1.98</v>
      </c>
      <c r="W63" s="171">
        <v>0</v>
      </c>
      <c r="X63" s="171">
        <v>0</v>
      </c>
      <c r="Y63" s="171">
        <v>0.5</v>
      </c>
      <c r="Z63" s="171">
        <v>2</v>
      </c>
      <c r="AA63" s="171">
        <v>0.25</v>
      </c>
      <c r="AB63" s="171">
        <v>1</v>
      </c>
      <c r="AC63" s="171">
        <v>0.25</v>
      </c>
      <c r="AD63" s="171">
        <v>1.2</v>
      </c>
      <c r="AE63" s="171">
        <v>1</v>
      </c>
      <c r="AF63" s="171">
        <v>4.2</v>
      </c>
      <c r="AG63" s="171">
        <v>0</v>
      </c>
      <c r="AH63" s="171">
        <v>0</v>
      </c>
      <c r="AI63" s="171">
        <v>0</v>
      </c>
      <c r="AJ63" s="171">
        <v>0</v>
      </c>
      <c r="AK63" s="171">
        <v>0</v>
      </c>
      <c r="AL63" s="171">
        <v>0</v>
      </c>
      <c r="AM63" s="171">
        <v>0</v>
      </c>
      <c r="AN63" s="171">
        <v>1.76</v>
      </c>
      <c r="AO63" s="171">
        <v>0</v>
      </c>
      <c r="AP63" s="171">
        <v>1.76</v>
      </c>
      <c r="AQ63" s="173" t="s">
        <v>240</v>
      </c>
    </row>
    <row r="64" spans="1:43" s="165" customFormat="1" ht="63" x14ac:dyDescent="0.25">
      <c r="A64" s="169">
        <f t="shared" si="11"/>
        <v>31</v>
      </c>
      <c r="B64" s="173" t="s">
        <v>636</v>
      </c>
      <c r="C64" s="171">
        <v>0</v>
      </c>
      <c r="D64" s="171">
        <v>0</v>
      </c>
      <c r="E64" s="171">
        <v>0</v>
      </c>
      <c r="F64" s="171">
        <v>0</v>
      </c>
      <c r="G64" s="171">
        <v>0</v>
      </c>
      <c r="H64" s="171">
        <v>0</v>
      </c>
      <c r="I64" s="171">
        <v>0</v>
      </c>
      <c r="J64" s="171">
        <v>0</v>
      </c>
      <c r="K64" s="171">
        <v>0</v>
      </c>
      <c r="L64" s="171">
        <v>0</v>
      </c>
      <c r="M64" s="171">
        <v>0</v>
      </c>
      <c r="N64" s="171">
        <v>0</v>
      </c>
      <c r="O64" s="171">
        <v>0</v>
      </c>
      <c r="P64" s="171">
        <v>0</v>
      </c>
      <c r="Q64" s="171">
        <v>0</v>
      </c>
      <c r="R64" s="171">
        <v>0.34</v>
      </c>
      <c r="S64" s="171">
        <v>0</v>
      </c>
      <c r="T64" s="171">
        <v>0</v>
      </c>
      <c r="U64" s="171">
        <v>0</v>
      </c>
      <c r="V64" s="171">
        <v>0.34</v>
      </c>
      <c r="W64" s="171">
        <v>0</v>
      </c>
      <c r="X64" s="171">
        <v>0</v>
      </c>
      <c r="Y64" s="171">
        <v>0</v>
      </c>
      <c r="Z64" s="171">
        <v>0</v>
      </c>
      <c r="AA64" s="171">
        <v>0</v>
      </c>
      <c r="AB64" s="171">
        <v>0</v>
      </c>
      <c r="AC64" s="171">
        <v>0</v>
      </c>
      <c r="AD64" s="171">
        <v>0</v>
      </c>
      <c r="AE64" s="171">
        <v>0</v>
      </c>
      <c r="AF64" s="171">
        <v>0</v>
      </c>
      <c r="AG64" s="171">
        <v>0</v>
      </c>
      <c r="AH64" s="171">
        <v>0</v>
      </c>
      <c r="AI64" s="171">
        <v>0</v>
      </c>
      <c r="AJ64" s="171">
        <v>0</v>
      </c>
      <c r="AK64" s="171">
        <v>0</v>
      </c>
      <c r="AL64" s="171">
        <v>0</v>
      </c>
      <c r="AM64" s="171">
        <v>0</v>
      </c>
      <c r="AN64" s="171">
        <v>0</v>
      </c>
      <c r="AO64" s="171">
        <v>0</v>
      </c>
      <c r="AP64" s="171">
        <v>0</v>
      </c>
      <c r="AQ64" s="173" t="s">
        <v>237</v>
      </c>
    </row>
    <row r="65" spans="1:43" s="165" customFormat="1" ht="94.5" x14ac:dyDescent="0.25">
      <c r="A65" s="169">
        <f t="shared" si="11"/>
        <v>32</v>
      </c>
      <c r="B65" s="173" t="s">
        <v>637</v>
      </c>
      <c r="C65" s="171">
        <v>0</v>
      </c>
      <c r="D65" s="171">
        <v>0</v>
      </c>
      <c r="E65" s="171">
        <v>0</v>
      </c>
      <c r="F65" s="171">
        <v>0.2</v>
      </c>
      <c r="G65" s="171">
        <v>0</v>
      </c>
      <c r="H65" s="171">
        <v>0</v>
      </c>
      <c r="I65" s="171">
        <v>0</v>
      </c>
      <c r="J65" s="171">
        <v>0</v>
      </c>
      <c r="K65" s="171">
        <v>0</v>
      </c>
      <c r="L65" s="171">
        <v>0.2</v>
      </c>
      <c r="M65" s="171">
        <v>0</v>
      </c>
      <c r="N65" s="171">
        <v>0</v>
      </c>
      <c r="O65" s="171">
        <v>0</v>
      </c>
      <c r="P65" s="171">
        <v>0</v>
      </c>
      <c r="Q65" s="171">
        <v>0</v>
      </c>
      <c r="R65" s="171">
        <v>0.2</v>
      </c>
      <c r="S65" s="171">
        <v>0</v>
      </c>
      <c r="T65" s="171">
        <v>0</v>
      </c>
      <c r="U65" s="171">
        <v>0</v>
      </c>
      <c r="V65" s="171">
        <v>0.2</v>
      </c>
      <c r="W65" s="171">
        <v>0</v>
      </c>
      <c r="X65" s="171">
        <v>0</v>
      </c>
      <c r="Y65" s="171">
        <v>0</v>
      </c>
      <c r="Z65" s="171">
        <v>0.2</v>
      </c>
      <c r="AA65" s="171">
        <v>0</v>
      </c>
      <c r="AB65" s="171">
        <v>0</v>
      </c>
      <c r="AC65" s="171">
        <v>0</v>
      </c>
      <c r="AD65" s="171">
        <v>0</v>
      </c>
      <c r="AE65" s="171">
        <v>0</v>
      </c>
      <c r="AF65" s="171">
        <v>0.2</v>
      </c>
      <c r="AG65" s="171">
        <v>0</v>
      </c>
      <c r="AH65" s="171">
        <v>0</v>
      </c>
      <c r="AI65" s="171">
        <v>0</v>
      </c>
      <c r="AJ65" s="171">
        <v>0</v>
      </c>
      <c r="AK65" s="171">
        <v>0</v>
      </c>
      <c r="AL65" s="171">
        <v>0</v>
      </c>
      <c r="AM65" s="171">
        <v>0</v>
      </c>
      <c r="AN65" s="171">
        <v>0</v>
      </c>
      <c r="AO65" s="171">
        <v>0</v>
      </c>
      <c r="AP65" s="171">
        <v>0</v>
      </c>
      <c r="AQ65" s="173" t="s">
        <v>237</v>
      </c>
    </row>
    <row r="66" spans="1:43" s="165" customFormat="1" ht="94.5" x14ac:dyDescent="0.25">
      <c r="A66" s="169">
        <f t="shared" si="11"/>
        <v>33</v>
      </c>
      <c r="B66" s="173" t="s">
        <v>638</v>
      </c>
      <c r="C66" s="171">
        <v>0</v>
      </c>
      <c r="D66" s="171">
        <v>0</v>
      </c>
      <c r="E66" s="171">
        <v>0</v>
      </c>
      <c r="F66" s="171">
        <v>0.316</v>
      </c>
      <c r="G66" s="171">
        <v>0</v>
      </c>
      <c r="H66" s="171">
        <v>0</v>
      </c>
      <c r="I66" s="171">
        <v>0</v>
      </c>
      <c r="J66" s="171">
        <v>0</v>
      </c>
      <c r="K66" s="171">
        <v>0</v>
      </c>
      <c r="L66" s="171">
        <v>0.316</v>
      </c>
      <c r="M66" s="171">
        <v>0</v>
      </c>
      <c r="N66" s="171">
        <v>0</v>
      </c>
      <c r="O66" s="171">
        <v>0</v>
      </c>
      <c r="P66" s="171">
        <v>0.45</v>
      </c>
      <c r="Q66" s="171">
        <v>0</v>
      </c>
      <c r="R66" s="171">
        <v>0</v>
      </c>
      <c r="S66" s="171">
        <v>0</v>
      </c>
      <c r="T66" s="171">
        <v>0</v>
      </c>
      <c r="U66" s="171">
        <v>0</v>
      </c>
      <c r="V66" s="171">
        <v>0.45</v>
      </c>
      <c r="W66" s="171">
        <v>0</v>
      </c>
      <c r="X66" s="171">
        <v>0</v>
      </c>
      <c r="Y66" s="171">
        <v>0</v>
      </c>
      <c r="Z66" s="171">
        <v>0.316</v>
      </c>
      <c r="AA66" s="171">
        <v>0</v>
      </c>
      <c r="AB66" s="171">
        <v>0</v>
      </c>
      <c r="AC66" s="171">
        <v>0</v>
      </c>
      <c r="AD66" s="171">
        <v>0</v>
      </c>
      <c r="AE66" s="171">
        <v>0</v>
      </c>
      <c r="AF66" s="171">
        <v>0.316</v>
      </c>
      <c r="AG66" s="171">
        <v>0</v>
      </c>
      <c r="AH66" s="171">
        <v>0</v>
      </c>
      <c r="AI66" s="171">
        <v>0</v>
      </c>
      <c r="AJ66" s="171">
        <v>0.45</v>
      </c>
      <c r="AK66" s="171">
        <v>0</v>
      </c>
      <c r="AL66" s="171">
        <v>0</v>
      </c>
      <c r="AM66" s="171">
        <v>0</v>
      </c>
      <c r="AN66" s="171">
        <v>0</v>
      </c>
      <c r="AO66" s="171">
        <v>0</v>
      </c>
      <c r="AP66" s="171">
        <v>0.45</v>
      </c>
      <c r="AQ66" s="173" t="s">
        <v>237</v>
      </c>
    </row>
    <row r="67" spans="1:43" s="165" customFormat="1" ht="47.25" x14ac:dyDescent="0.25">
      <c r="A67" s="169">
        <f t="shared" si="11"/>
        <v>34</v>
      </c>
      <c r="B67" s="173" t="s">
        <v>639</v>
      </c>
      <c r="C67" s="171">
        <v>0</v>
      </c>
      <c r="D67" s="171">
        <v>0</v>
      </c>
      <c r="E67" s="171">
        <v>0</v>
      </c>
      <c r="F67" s="171">
        <v>0</v>
      </c>
      <c r="G67" s="171">
        <v>0</v>
      </c>
      <c r="H67" s="171">
        <v>0</v>
      </c>
      <c r="I67" s="171">
        <v>0</v>
      </c>
      <c r="J67" s="171">
        <v>0</v>
      </c>
      <c r="K67" s="171">
        <v>0</v>
      </c>
      <c r="L67" s="171">
        <v>0</v>
      </c>
      <c r="M67" s="171">
        <v>0</v>
      </c>
      <c r="N67" s="171">
        <v>0</v>
      </c>
      <c r="O67" s="171">
        <v>0</v>
      </c>
      <c r="P67" s="171">
        <v>0.3</v>
      </c>
      <c r="Q67" s="171">
        <v>0</v>
      </c>
      <c r="R67" s="171">
        <v>0</v>
      </c>
      <c r="S67" s="171">
        <v>0</v>
      </c>
      <c r="T67" s="171">
        <v>0</v>
      </c>
      <c r="U67" s="171">
        <v>0</v>
      </c>
      <c r="V67" s="171">
        <v>0.3</v>
      </c>
      <c r="W67" s="171">
        <v>0</v>
      </c>
      <c r="X67" s="171">
        <v>0</v>
      </c>
      <c r="Y67" s="171">
        <v>0</v>
      </c>
      <c r="Z67" s="171">
        <v>0</v>
      </c>
      <c r="AA67" s="171">
        <v>0</v>
      </c>
      <c r="AB67" s="171">
        <v>0</v>
      </c>
      <c r="AC67" s="171">
        <v>0</v>
      </c>
      <c r="AD67" s="171">
        <v>0</v>
      </c>
      <c r="AE67" s="171">
        <v>0</v>
      </c>
      <c r="AF67" s="171">
        <v>0</v>
      </c>
      <c r="AG67" s="171">
        <v>0</v>
      </c>
      <c r="AH67" s="171">
        <v>0</v>
      </c>
      <c r="AI67" s="171">
        <v>0</v>
      </c>
      <c r="AJ67" s="171">
        <v>0</v>
      </c>
      <c r="AK67" s="171">
        <v>0</v>
      </c>
      <c r="AL67" s="171">
        <v>0</v>
      </c>
      <c r="AM67" s="171">
        <v>0</v>
      </c>
      <c r="AN67" s="171">
        <v>0</v>
      </c>
      <c r="AO67" s="171">
        <v>0</v>
      </c>
      <c r="AP67" s="171">
        <v>0</v>
      </c>
      <c r="AQ67" s="173" t="s">
        <v>237</v>
      </c>
    </row>
    <row r="68" spans="1:43" s="165" customFormat="1" ht="94.5" x14ac:dyDescent="0.25">
      <c r="A68" s="169">
        <f t="shared" si="11"/>
        <v>35</v>
      </c>
      <c r="B68" s="173" t="s">
        <v>640</v>
      </c>
      <c r="C68" s="171">
        <v>0</v>
      </c>
      <c r="D68" s="171">
        <v>0.22</v>
      </c>
      <c r="E68" s="171">
        <v>0</v>
      </c>
      <c r="F68" s="171">
        <v>0</v>
      </c>
      <c r="G68" s="171">
        <v>0</v>
      </c>
      <c r="H68" s="171">
        <v>0</v>
      </c>
      <c r="I68" s="171">
        <v>0</v>
      </c>
      <c r="J68" s="171">
        <v>0</v>
      </c>
      <c r="K68" s="171">
        <v>0</v>
      </c>
      <c r="L68" s="171">
        <v>0.22</v>
      </c>
      <c r="M68" s="171">
        <v>0</v>
      </c>
      <c r="N68" s="171">
        <v>0</v>
      </c>
      <c r="O68" s="171">
        <v>0</v>
      </c>
      <c r="P68" s="171">
        <v>0</v>
      </c>
      <c r="Q68" s="171">
        <v>0</v>
      </c>
      <c r="R68" s="171">
        <v>0.22</v>
      </c>
      <c r="S68" s="171">
        <v>0</v>
      </c>
      <c r="T68" s="171">
        <v>0</v>
      </c>
      <c r="U68" s="171">
        <v>0</v>
      </c>
      <c r="V68" s="171">
        <v>0.22</v>
      </c>
      <c r="W68" s="171">
        <v>0</v>
      </c>
      <c r="X68" s="171">
        <v>0.22</v>
      </c>
      <c r="Y68" s="171">
        <v>0</v>
      </c>
      <c r="Z68" s="171">
        <v>0</v>
      </c>
      <c r="AA68" s="171">
        <v>0</v>
      </c>
      <c r="AB68" s="171">
        <v>0</v>
      </c>
      <c r="AC68" s="171">
        <v>0</v>
      </c>
      <c r="AD68" s="171">
        <v>0</v>
      </c>
      <c r="AE68" s="171">
        <v>0</v>
      </c>
      <c r="AF68" s="171">
        <v>0.22</v>
      </c>
      <c r="AG68" s="171">
        <v>0</v>
      </c>
      <c r="AH68" s="171">
        <v>0</v>
      </c>
      <c r="AI68" s="171">
        <v>0</v>
      </c>
      <c r="AJ68" s="171">
        <v>0</v>
      </c>
      <c r="AK68" s="171">
        <v>0</v>
      </c>
      <c r="AL68" s="171">
        <v>0</v>
      </c>
      <c r="AM68" s="171">
        <v>0</v>
      </c>
      <c r="AN68" s="171">
        <v>0</v>
      </c>
      <c r="AO68" s="171">
        <v>0</v>
      </c>
      <c r="AP68" s="171">
        <v>0</v>
      </c>
      <c r="AQ68" s="173" t="s">
        <v>237</v>
      </c>
    </row>
    <row r="69" spans="1:43" s="165" customFormat="1" ht="110.25" x14ac:dyDescent="0.25">
      <c r="A69" s="169">
        <f t="shared" si="11"/>
        <v>36</v>
      </c>
      <c r="B69" s="173" t="s">
        <v>641</v>
      </c>
      <c r="C69" s="171">
        <v>0</v>
      </c>
      <c r="D69" s="171">
        <v>0</v>
      </c>
      <c r="E69" s="171">
        <v>0.25</v>
      </c>
      <c r="F69" s="171">
        <v>0.93500000000000005</v>
      </c>
      <c r="G69" s="171">
        <v>0</v>
      </c>
      <c r="H69" s="171">
        <v>0</v>
      </c>
      <c r="I69" s="171">
        <v>0</v>
      </c>
      <c r="J69" s="171">
        <v>0</v>
      </c>
      <c r="K69" s="171">
        <v>0.25</v>
      </c>
      <c r="L69" s="171">
        <v>0.93500000000000005</v>
      </c>
      <c r="M69" s="171">
        <v>0</v>
      </c>
      <c r="N69" s="171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0.25</v>
      </c>
      <c r="T69" s="171">
        <v>0.95599999999999996</v>
      </c>
      <c r="U69" s="171">
        <v>0.25</v>
      </c>
      <c r="V69" s="171">
        <v>0.95599999999999996</v>
      </c>
      <c r="W69" s="171">
        <v>0</v>
      </c>
      <c r="X69" s="171">
        <v>0</v>
      </c>
      <c r="Y69" s="171">
        <v>0</v>
      </c>
      <c r="Z69" s="171">
        <v>0.40500000000000003</v>
      </c>
      <c r="AA69" s="171">
        <v>0</v>
      </c>
      <c r="AB69" s="171">
        <v>0</v>
      </c>
      <c r="AC69" s="171">
        <v>0</v>
      </c>
      <c r="AD69" s="171">
        <v>0</v>
      </c>
      <c r="AE69" s="171">
        <v>0</v>
      </c>
      <c r="AF69" s="171">
        <v>0.40500000000000003</v>
      </c>
      <c r="AG69" s="171">
        <v>0</v>
      </c>
      <c r="AH69" s="171">
        <v>0</v>
      </c>
      <c r="AI69" s="171">
        <v>0</v>
      </c>
      <c r="AJ69" s="171">
        <v>0</v>
      </c>
      <c r="AK69" s="171">
        <v>0</v>
      </c>
      <c r="AL69" s="171">
        <v>0</v>
      </c>
      <c r="AM69" s="171">
        <v>0</v>
      </c>
      <c r="AN69" s="171">
        <v>0</v>
      </c>
      <c r="AO69" s="171">
        <v>0</v>
      </c>
      <c r="AP69" s="171">
        <v>0</v>
      </c>
      <c r="AQ69" s="173" t="s">
        <v>237</v>
      </c>
    </row>
    <row r="70" spans="1:43" s="165" customFormat="1" ht="47.25" x14ac:dyDescent="0.25">
      <c r="A70" s="169">
        <f t="shared" si="11"/>
        <v>37</v>
      </c>
      <c r="B70" s="173" t="s">
        <v>642</v>
      </c>
      <c r="C70" s="171">
        <v>0</v>
      </c>
      <c r="D70" s="171">
        <v>0</v>
      </c>
      <c r="E70" s="171">
        <v>0</v>
      </c>
      <c r="F70" s="171">
        <v>0</v>
      </c>
      <c r="G70" s="171">
        <v>0</v>
      </c>
      <c r="H70" s="171">
        <v>0</v>
      </c>
      <c r="I70" s="171">
        <v>0</v>
      </c>
      <c r="J70" s="171">
        <v>0</v>
      </c>
      <c r="K70" s="171">
        <v>0</v>
      </c>
      <c r="L70" s="171">
        <v>0</v>
      </c>
      <c r="M70" s="171">
        <v>0</v>
      </c>
      <c r="N70" s="171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0.06</v>
      </c>
      <c r="U70" s="171">
        <v>0</v>
      </c>
      <c r="V70" s="171">
        <v>0.06</v>
      </c>
      <c r="W70" s="171">
        <v>0</v>
      </c>
      <c r="X70" s="171">
        <v>0</v>
      </c>
      <c r="Y70" s="171">
        <v>0</v>
      </c>
      <c r="Z70" s="171">
        <v>0</v>
      </c>
      <c r="AA70" s="171">
        <v>0</v>
      </c>
      <c r="AB70" s="171">
        <v>0</v>
      </c>
      <c r="AC70" s="171">
        <v>0</v>
      </c>
      <c r="AD70" s="171">
        <v>0</v>
      </c>
      <c r="AE70" s="171">
        <v>0</v>
      </c>
      <c r="AF70" s="171">
        <v>0</v>
      </c>
      <c r="AG70" s="171">
        <v>0</v>
      </c>
      <c r="AH70" s="171">
        <v>0</v>
      </c>
      <c r="AI70" s="171">
        <v>0</v>
      </c>
      <c r="AJ70" s="171">
        <v>0</v>
      </c>
      <c r="AK70" s="171">
        <v>0</v>
      </c>
      <c r="AL70" s="171">
        <v>0</v>
      </c>
      <c r="AM70" s="171">
        <v>0</v>
      </c>
      <c r="AN70" s="171">
        <v>0</v>
      </c>
      <c r="AO70" s="171">
        <v>0</v>
      </c>
      <c r="AP70" s="171">
        <v>0</v>
      </c>
      <c r="AQ70" s="173" t="s">
        <v>237</v>
      </c>
    </row>
    <row r="71" spans="1:43" s="165" customFormat="1" ht="63" x14ac:dyDescent="0.25">
      <c r="A71" s="169">
        <f t="shared" si="11"/>
        <v>38</v>
      </c>
      <c r="B71" s="173" t="s">
        <v>643</v>
      </c>
      <c r="C71" s="171">
        <v>0</v>
      </c>
      <c r="D71" s="171">
        <v>0</v>
      </c>
      <c r="E71" s="171">
        <v>0</v>
      </c>
      <c r="F71" s="171">
        <v>0</v>
      </c>
      <c r="G71" s="171">
        <v>0</v>
      </c>
      <c r="H71" s="171">
        <v>0</v>
      </c>
      <c r="I71" s="171">
        <v>0</v>
      </c>
      <c r="J71" s="171">
        <v>0</v>
      </c>
      <c r="K71" s="171">
        <v>0</v>
      </c>
      <c r="L71" s="171">
        <v>0</v>
      </c>
      <c r="M71" s="171">
        <v>0</v>
      </c>
      <c r="N71" s="171">
        <v>0</v>
      </c>
      <c r="O71" s="171">
        <v>0</v>
      </c>
      <c r="P71" s="171">
        <v>0</v>
      </c>
      <c r="Q71" s="171">
        <v>0</v>
      </c>
      <c r="R71" s="171">
        <v>7.0000000000000007E-2</v>
      </c>
      <c r="S71" s="171">
        <v>0</v>
      </c>
      <c r="T71" s="171">
        <v>0</v>
      </c>
      <c r="U71" s="171">
        <v>0</v>
      </c>
      <c r="V71" s="171">
        <v>7.0000000000000007E-2</v>
      </c>
      <c r="W71" s="171">
        <v>0</v>
      </c>
      <c r="X71" s="171">
        <v>0</v>
      </c>
      <c r="Y71" s="171">
        <v>0</v>
      </c>
      <c r="Z71" s="171">
        <v>0</v>
      </c>
      <c r="AA71" s="171">
        <v>0</v>
      </c>
      <c r="AB71" s="171">
        <v>0</v>
      </c>
      <c r="AC71" s="171">
        <v>0</v>
      </c>
      <c r="AD71" s="171">
        <v>0</v>
      </c>
      <c r="AE71" s="171">
        <v>0</v>
      </c>
      <c r="AF71" s="171">
        <v>0</v>
      </c>
      <c r="AG71" s="171">
        <v>0</v>
      </c>
      <c r="AH71" s="171">
        <v>0</v>
      </c>
      <c r="AI71" s="171">
        <v>0</v>
      </c>
      <c r="AJ71" s="171">
        <v>0</v>
      </c>
      <c r="AK71" s="171">
        <v>0</v>
      </c>
      <c r="AL71" s="171">
        <v>7.0000000000000007E-2</v>
      </c>
      <c r="AM71" s="171">
        <v>0</v>
      </c>
      <c r="AN71" s="171">
        <v>0</v>
      </c>
      <c r="AO71" s="171">
        <v>0</v>
      </c>
      <c r="AP71" s="171">
        <v>7.0000000000000007E-2</v>
      </c>
      <c r="AQ71" s="173" t="s">
        <v>237</v>
      </c>
    </row>
    <row r="72" spans="1:43" s="165" customFormat="1" ht="63" x14ac:dyDescent="0.25">
      <c r="A72" s="169">
        <f t="shared" si="11"/>
        <v>39</v>
      </c>
      <c r="B72" s="173" t="s">
        <v>644</v>
      </c>
      <c r="C72" s="171">
        <v>0</v>
      </c>
      <c r="D72" s="171">
        <v>0</v>
      </c>
      <c r="E72" s="171">
        <v>0</v>
      </c>
      <c r="F72" s="171">
        <v>0</v>
      </c>
      <c r="G72" s="171">
        <v>0</v>
      </c>
      <c r="H72" s="171">
        <v>0</v>
      </c>
      <c r="I72" s="171">
        <v>0</v>
      </c>
      <c r="J72" s="171">
        <v>0</v>
      </c>
      <c r="K72" s="171">
        <v>0</v>
      </c>
      <c r="L72" s="171">
        <v>0</v>
      </c>
      <c r="M72" s="171">
        <v>0</v>
      </c>
      <c r="N72" s="171">
        <v>0.03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171">
        <v>0</v>
      </c>
      <c r="V72" s="171">
        <v>0.03</v>
      </c>
      <c r="W72" s="171">
        <v>0</v>
      </c>
      <c r="X72" s="171">
        <v>0</v>
      </c>
      <c r="Y72" s="171">
        <v>0</v>
      </c>
      <c r="Z72" s="171">
        <v>0</v>
      </c>
      <c r="AA72" s="171">
        <v>0</v>
      </c>
      <c r="AB72" s="171">
        <v>0</v>
      </c>
      <c r="AC72" s="171">
        <v>0</v>
      </c>
      <c r="AD72" s="171">
        <v>0</v>
      </c>
      <c r="AE72" s="171">
        <v>0</v>
      </c>
      <c r="AF72" s="171">
        <v>0</v>
      </c>
      <c r="AG72" s="171">
        <v>0</v>
      </c>
      <c r="AH72" s="171">
        <v>0</v>
      </c>
      <c r="AI72" s="171">
        <v>0</v>
      </c>
      <c r="AJ72" s="171">
        <v>0</v>
      </c>
      <c r="AK72" s="171">
        <v>0</v>
      </c>
      <c r="AL72" s="171">
        <v>0</v>
      </c>
      <c r="AM72" s="171">
        <v>0</v>
      </c>
      <c r="AN72" s="171">
        <v>0</v>
      </c>
      <c r="AO72" s="171">
        <v>0</v>
      </c>
      <c r="AP72" s="171">
        <v>0</v>
      </c>
      <c r="AQ72" s="173" t="s">
        <v>237</v>
      </c>
    </row>
    <row r="73" spans="1:43" s="165" customFormat="1" ht="157.5" x14ac:dyDescent="0.25">
      <c r="A73" s="169">
        <f t="shared" si="11"/>
        <v>40</v>
      </c>
      <c r="B73" s="173" t="s">
        <v>646</v>
      </c>
      <c r="C73" s="171">
        <v>0</v>
      </c>
      <c r="D73" s="171">
        <v>0</v>
      </c>
      <c r="E73" s="171">
        <v>0.25</v>
      </c>
      <c r="F73" s="171">
        <v>2.16</v>
      </c>
      <c r="G73" s="171">
        <v>0</v>
      </c>
      <c r="H73" s="171">
        <v>0</v>
      </c>
      <c r="I73" s="171">
        <v>0</v>
      </c>
      <c r="J73" s="171">
        <v>0</v>
      </c>
      <c r="K73" s="171">
        <v>0.25</v>
      </c>
      <c r="L73" s="171">
        <v>2.16</v>
      </c>
      <c r="M73" s="171">
        <v>0</v>
      </c>
      <c r="N73" s="171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0.25</v>
      </c>
      <c r="T73" s="171">
        <v>2.4449999999999998</v>
      </c>
      <c r="U73" s="171">
        <v>0.25</v>
      </c>
      <c r="V73" s="171">
        <v>2.4449999999999998</v>
      </c>
      <c r="W73" s="171">
        <v>0</v>
      </c>
      <c r="X73" s="171">
        <v>0</v>
      </c>
      <c r="Y73" s="171">
        <v>0</v>
      </c>
      <c r="Z73" s="171">
        <v>2.16</v>
      </c>
      <c r="AA73" s="171">
        <v>0</v>
      </c>
      <c r="AB73" s="171">
        <v>0</v>
      </c>
      <c r="AC73" s="171">
        <v>0</v>
      </c>
      <c r="AD73" s="171">
        <v>0</v>
      </c>
      <c r="AE73" s="171">
        <v>0</v>
      </c>
      <c r="AF73" s="171">
        <v>2.16</v>
      </c>
      <c r="AG73" s="171">
        <v>0</v>
      </c>
      <c r="AH73" s="171">
        <v>0</v>
      </c>
      <c r="AI73" s="171">
        <v>0</v>
      </c>
      <c r="AJ73" s="171">
        <v>0</v>
      </c>
      <c r="AK73" s="171">
        <v>0</v>
      </c>
      <c r="AL73" s="171">
        <v>0</v>
      </c>
      <c r="AM73" s="171">
        <v>0</v>
      </c>
      <c r="AN73" s="171">
        <v>0</v>
      </c>
      <c r="AO73" s="171">
        <v>0</v>
      </c>
      <c r="AP73" s="171">
        <v>0</v>
      </c>
      <c r="AQ73" s="173" t="s">
        <v>237</v>
      </c>
    </row>
    <row r="74" spans="1:43" s="165" customFormat="1" ht="63" x14ac:dyDescent="0.25">
      <c r="A74" s="169">
        <f t="shared" si="11"/>
        <v>41</v>
      </c>
      <c r="B74" s="173" t="s">
        <v>647</v>
      </c>
      <c r="C74" s="171">
        <v>0</v>
      </c>
      <c r="D74" s="171">
        <v>0</v>
      </c>
      <c r="E74" s="171">
        <v>0</v>
      </c>
      <c r="F74" s="171">
        <v>0</v>
      </c>
      <c r="G74" s="171">
        <v>0</v>
      </c>
      <c r="H74" s="171">
        <v>0</v>
      </c>
      <c r="I74" s="171">
        <v>0</v>
      </c>
      <c r="J74" s="171">
        <v>0</v>
      </c>
      <c r="K74" s="171">
        <v>0</v>
      </c>
      <c r="L74" s="171">
        <v>0</v>
      </c>
      <c r="M74" s="171">
        <v>0</v>
      </c>
      <c r="N74" s="171">
        <v>0</v>
      </c>
      <c r="O74" s="171">
        <v>0</v>
      </c>
      <c r="P74" s="171">
        <v>0</v>
      </c>
      <c r="Q74" s="171">
        <v>0</v>
      </c>
      <c r="R74" s="171">
        <v>0.15</v>
      </c>
      <c r="S74" s="171">
        <v>0</v>
      </c>
      <c r="T74" s="171">
        <v>0</v>
      </c>
      <c r="U74" s="171">
        <v>0</v>
      </c>
      <c r="V74" s="171">
        <v>0.15</v>
      </c>
      <c r="W74" s="171">
        <v>0</v>
      </c>
      <c r="X74" s="171">
        <v>0</v>
      </c>
      <c r="Y74" s="171">
        <v>0</v>
      </c>
      <c r="Z74" s="171">
        <v>0</v>
      </c>
      <c r="AA74" s="171">
        <v>0</v>
      </c>
      <c r="AB74" s="171">
        <v>0</v>
      </c>
      <c r="AC74" s="171">
        <v>0</v>
      </c>
      <c r="AD74" s="171">
        <v>0</v>
      </c>
      <c r="AE74" s="171">
        <v>0</v>
      </c>
      <c r="AF74" s="171">
        <v>0</v>
      </c>
      <c r="AG74" s="171">
        <v>0</v>
      </c>
      <c r="AH74" s="171">
        <v>0</v>
      </c>
      <c r="AI74" s="171">
        <v>0</v>
      </c>
      <c r="AJ74" s="171">
        <v>0</v>
      </c>
      <c r="AK74" s="171">
        <v>0</v>
      </c>
      <c r="AL74" s="171">
        <v>0.15</v>
      </c>
      <c r="AM74" s="171">
        <v>0</v>
      </c>
      <c r="AN74" s="171">
        <v>0</v>
      </c>
      <c r="AO74" s="171">
        <v>0</v>
      </c>
      <c r="AP74" s="171">
        <v>0.15</v>
      </c>
      <c r="AQ74" s="173" t="s">
        <v>237</v>
      </c>
    </row>
    <row r="75" spans="1:43" s="165" customFormat="1" ht="63" x14ac:dyDescent="0.25">
      <c r="A75" s="169">
        <f t="shared" si="11"/>
        <v>42</v>
      </c>
      <c r="B75" s="173" t="s">
        <v>648</v>
      </c>
      <c r="C75" s="171">
        <v>0</v>
      </c>
      <c r="D75" s="171">
        <v>0</v>
      </c>
      <c r="E75" s="171">
        <v>0.5</v>
      </c>
      <c r="F75" s="171">
        <v>6.2</v>
      </c>
      <c r="G75" s="171">
        <v>0.25</v>
      </c>
      <c r="H75" s="171">
        <v>3.5</v>
      </c>
      <c r="I75" s="171">
        <v>0.25</v>
      </c>
      <c r="J75" s="171">
        <v>3.54</v>
      </c>
      <c r="K75" s="171">
        <v>1</v>
      </c>
      <c r="L75" s="171">
        <v>13.239999999999998</v>
      </c>
      <c r="M75" s="171">
        <v>0</v>
      </c>
      <c r="N75" s="171">
        <v>0</v>
      </c>
      <c r="O75" s="171">
        <v>0</v>
      </c>
      <c r="P75" s="171">
        <v>2.875</v>
      </c>
      <c r="Q75" s="171">
        <v>0</v>
      </c>
      <c r="R75" s="171">
        <v>0</v>
      </c>
      <c r="S75" s="171">
        <v>0</v>
      </c>
      <c r="T75" s="171">
        <v>4.125</v>
      </c>
      <c r="U75" s="171">
        <v>0</v>
      </c>
      <c r="V75" s="171">
        <v>7</v>
      </c>
      <c r="W75" s="171">
        <v>0</v>
      </c>
      <c r="X75" s="171">
        <v>0</v>
      </c>
      <c r="Y75" s="171">
        <v>0.5</v>
      </c>
      <c r="Z75" s="171">
        <v>6.2</v>
      </c>
      <c r="AA75" s="171">
        <v>0.25</v>
      </c>
      <c r="AB75" s="171">
        <v>3.5</v>
      </c>
      <c r="AC75" s="171">
        <v>0.25</v>
      </c>
      <c r="AD75" s="171">
        <v>3.54</v>
      </c>
      <c r="AE75" s="171">
        <v>1</v>
      </c>
      <c r="AF75" s="171">
        <v>13.239999999999998</v>
      </c>
      <c r="AG75" s="171">
        <v>0</v>
      </c>
      <c r="AH75" s="171">
        <v>0</v>
      </c>
      <c r="AI75" s="171">
        <v>0</v>
      </c>
      <c r="AJ75" s="171">
        <v>0.6</v>
      </c>
      <c r="AK75" s="171">
        <v>0</v>
      </c>
      <c r="AL75" s="171">
        <v>0</v>
      </c>
      <c r="AM75" s="171">
        <v>0</v>
      </c>
      <c r="AN75" s="171">
        <v>3.2</v>
      </c>
      <c r="AO75" s="171">
        <v>0</v>
      </c>
      <c r="AP75" s="171">
        <v>3.8000000000000003</v>
      </c>
      <c r="AQ75" s="173" t="s">
        <v>240</v>
      </c>
    </row>
    <row r="76" spans="1:43" s="165" customFormat="1" ht="47.25" x14ac:dyDescent="0.25">
      <c r="A76" s="169">
        <f t="shared" si="11"/>
        <v>43</v>
      </c>
      <c r="B76" s="173" t="s">
        <v>649</v>
      </c>
      <c r="C76" s="171">
        <v>0</v>
      </c>
      <c r="D76" s="171">
        <v>0</v>
      </c>
      <c r="E76" s="171">
        <v>0</v>
      </c>
      <c r="F76" s="171">
        <v>0</v>
      </c>
      <c r="G76" s="171">
        <v>0</v>
      </c>
      <c r="H76" s="171">
        <v>0</v>
      </c>
      <c r="I76" s="171">
        <v>0</v>
      </c>
      <c r="J76" s="171">
        <v>1</v>
      </c>
      <c r="K76" s="171">
        <v>0</v>
      </c>
      <c r="L76" s="171">
        <v>1</v>
      </c>
      <c r="M76" s="171">
        <v>0</v>
      </c>
      <c r="N76" s="171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0.45</v>
      </c>
      <c r="U76" s="171">
        <v>0</v>
      </c>
      <c r="V76" s="171">
        <v>0.45</v>
      </c>
      <c r="W76" s="171">
        <v>0</v>
      </c>
      <c r="X76" s="171">
        <v>0</v>
      </c>
      <c r="Y76" s="171">
        <v>0</v>
      </c>
      <c r="Z76" s="171">
        <v>0</v>
      </c>
      <c r="AA76" s="171">
        <v>0</v>
      </c>
      <c r="AB76" s="171">
        <v>0</v>
      </c>
      <c r="AC76" s="171">
        <v>0</v>
      </c>
      <c r="AD76" s="171">
        <v>1</v>
      </c>
      <c r="AE76" s="171">
        <v>0</v>
      </c>
      <c r="AF76" s="171">
        <v>1</v>
      </c>
      <c r="AG76" s="171">
        <v>0</v>
      </c>
      <c r="AH76" s="171">
        <v>0</v>
      </c>
      <c r="AI76" s="171">
        <v>0</v>
      </c>
      <c r="AJ76" s="171">
        <v>0</v>
      </c>
      <c r="AK76" s="171">
        <v>0</v>
      </c>
      <c r="AL76" s="171">
        <v>0</v>
      </c>
      <c r="AM76" s="171">
        <v>0</v>
      </c>
      <c r="AN76" s="171">
        <v>0.45</v>
      </c>
      <c r="AO76" s="171">
        <v>0</v>
      </c>
      <c r="AP76" s="171">
        <v>0.45</v>
      </c>
      <c r="AQ76" s="173" t="s">
        <v>241</v>
      </c>
    </row>
    <row r="77" spans="1:43" s="165" customFormat="1" ht="94.5" x14ac:dyDescent="0.25">
      <c r="A77" s="169">
        <f t="shared" si="11"/>
        <v>44</v>
      </c>
      <c r="B77" s="173" t="s">
        <v>650</v>
      </c>
      <c r="C77" s="171">
        <v>0</v>
      </c>
      <c r="D77" s="171">
        <v>0</v>
      </c>
      <c r="E77" s="171">
        <v>0</v>
      </c>
      <c r="F77" s="171">
        <v>0</v>
      </c>
      <c r="G77" s="171">
        <v>0</v>
      </c>
      <c r="H77" s="171">
        <v>0</v>
      </c>
      <c r="I77" s="171">
        <v>0</v>
      </c>
      <c r="J77" s="171">
        <v>0</v>
      </c>
      <c r="K77" s="171">
        <v>0</v>
      </c>
      <c r="L77" s="171">
        <v>0</v>
      </c>
      <c r="M77" s="171">
        <v>0</v>
      </c>
      <c r="N77" s="171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0.1</v>
      </c>
      <c r="T77" s="171">
        <v>0.16400000000000001</v>
      </c>
      <c r="U77" s="171">
        <v>0.1</v>
      </c>
      <c r="V77" s="171">
        <v>0.16400000000000001</v>
      </c>
      <c r="W77" s="171">
        <v>0</v>
      </c>
      <c r="X77" s="171">
        <v>0</v>
      </c>
      <c r="Y77" s="171">
        <v>0</v>
      </c>
      <c r="Z77" s="171">
        <v>0</v>
      </c>
      <c r="AA77" s="171">
        <v>0</v>
      </c>
      <c r="AB77" s="171">
        <v>0</v>
      </c>
      <c r="AC77" s="171">
        <v>0</v>
      </c>
      <c r="AD77" s="171">
        <v>0</v>
      </c>
      <c r="AE77" s="171">
        <v>0</v>
      </c>
      <c r="AF77" s="171">
        <v>0</v>
      </c>
      <c r="AG77" s="171">
        <v>0</v>
      </c>
      <c r="AH77" s="171">
        <v>0</v>
      </c>
      <c r="AI77" s="171">
        <v>0</v>
      </c>
      <c r="AJ77" s="171">
        <v>0</v>
      </c>
      <c r="AK77" s="171">
        <v>0</v>
      </c>
      <c r="AL77" s="171">
        <v>0</v>
      </c>
      <c r="AM77" s="171">
        <v>0.1</v>
      </c>
      <c r="AN77" s="171">
        <v>0.16400000000000001</v>
      </c>
      <c r="AO77" s="171">
        <v>0.1</v>
      </c>
      <c r="AP77" s="171">
        <v>0.16400000000000001</v>
      </c>
      <c r="AQ77" s="173" t="s">
        <v>237</v>
      </c>
    </row>
    <row r="78" spans="1:43" s="165" customFormat="1" ht="63" x14ac:dyDescent="0.25">
      <c r="A78" s="169">
        <f t="shared" si="11"/>
        <v>45</v>
      </c>
      <c r="B78" s="173" t="s">
        <v>655</v>
      </c>
      <c r="C78" s="171">
        <v>0</v>
      </c>
      <c r="D78" s="171">
        <v>0</v>
      </c>
      <c r="E78" s="171">
        <v>0</v>
      </c>
      <c r="F78" s="171">
        <v>0</v>
      </c>
      <c r="G78" s="171">
        <v>0</v>
      </c>
      <c r="H78" s="171">
        <v>0</v>
      </c>
      <c r="I78" s="171">
        <v>0</v>
      </c>
      <c r="J78" s="171">
        <v>0</v>
      </c>
      <c r="K78" s="171">
        <v>0</v>
      </c>
      <c r="L78" s="171">
        <v>0</v>
      </c>
      <c r="M78" s="171">
        <v>0</v>
      </c>
      <c r="N78" s="171">
        <v>0</v>
      </c>
      <c r="O78" s="171">
        <v>0</v>
      </c>
      <c r="P78" s="171">
        <v>0</v>
      </c>
      <c r="Q78" s="171">
        <v>0.16</v>
      </c>
      <c r="R78" s="171">
        <v>0.15</v>
      </c>
      <c r="S78" s="171">
        <v>0</v>
      </c>
      <c r="T78" s="171">
        <v>0</v>
      </c>
      <c r="U78" s="171">
        <v>0.16</v>
      </c>
      <c r="V78" s="171">
        <v>0.15</v>
      </c>
      <c r="W78" s="171">
        <v>0</v>
      </c>
      <c r="X78" s="171">
        <v>0</v>
      </c>
      <c r="Y78" s="171">
        <v>0</v>
      </c>
      <c r="Z78" s="171">
        <v>0</v>
      </c>
      <c r="AA78" s="171">
        <v>0</v>
      </c>
      <c r="AB78" s="171">
        <v>0</v>
      </c>
      <c r="AC78" s="171">
        <v>0</v>
      </c>
      <c r="AD78" s="171">
        <v>0</v>
      </c>
      <c r="AE78" s="171">
        <v>0</v>
      </c>
      <c r="AF78" s="171">
        <v>0</v>
      </c>
      <c r="AG78" s="171">
        <v>0</v>
      </c>
      <c r="AH78" s="171">
        <v>0</v>
      </c>
      <c r="AI78" s="171">
        <v>0</v>
      </c>
      <c r="AJ78" s="171">
        <v>0</v>
      </c>
      <c r="AK78" s="171">
        <v>0</v>
      </c>
      <c r="AL78" s="171">
        <v>0.15</v>
      </c>
      <c r="AM78" s="171">
        <v>0</v>
      </c>
      <c r="AN78" s="171">
        <v>0</v>
      </c>
      <c r="AO78" s="171">
        <v>0</v>
      </c>
      <c r="AP78" s="171">
        <v>0.15</v>
      </c>
      <c r="AQ78" s="173" t="s">
        <v>237</v>
      </c>
    </row>
    <row r="79" spans="1:43" s="165" customFormat="1" ht="63" x14ac:dyDescent="0.25">
      <c r="A79" s="169">
        <f t="shared" si="11"/>
        <v>46</v>
      </c>
      <c r="B79" s="173" t="s">
        <v>656</v>
      </c>
      <c r="C79" s="171">
        <v>0</v>
      </c>
      <c r="D79" s="171">
        <v>0</v>
      </c>
      <c r="E79" s="171">
        <v>0</v>
      </c>
      <c r="F79" s="171">
        <v>0</v>
      </c>
      <c r="G79" s="171">
        <v>1.6E-2</v>
      </c>
      <c r="H79" s="171">
        <v>0.56999999999999995</v>
      </c>
      <c r="I79" s="171">
        <v>0</v>
      </c>
      <c r="J79" s="171">
        <v>0</v>
      </c>
      <c r="K79" s="171">
        <v>1.6E-2</v>
      </c>
      <c r="L79" s="171">
        <v>0.56999999999999995</v>
      </c>
      <c r="M79" s="171">
        <v>0</v>
      </c>
      <c r="N79" s="171">
        <v>0</v>
      </c>
      <c r="O79" s="171">
        <v>0</v>
      </c>
      <c r="P79" s="171">
        <v>0</v>
      </c>
      <c r="Q79" s="171">
        <v>0.1</v>
      </c>
      <c r="R79" s="171">
        <v>0.36299999999999999</v>
      </c>
      <c r="S79" s="171">
        <v>0</v>
      </c>
      <c r="T79" s="171">
        <v>0</v>
      </c>
      <c r="U79" s="171">
        <v>0.1</v>
      </c>
      <c r="V79" s="171">
        <v>0.36299999999999999</v>
      </c>
      <c r="W79" s="171">
        <v>0</v>
      </c>
      <c r="X79" s="171">
        <v>0</v>
      </c>
      <c r="Y79" s="171">
        <v>0</v>
      </c>
      <c r="Z79" s="171">
        <v>0</v>
      </c>
      <c r="AA79" s="171">
        <v>1.6E-2</v>
      </c>
      <c r="AB79" s="171">
        <v>0.56999999999999995</v>
      </c>
      <c r="AC79" s="171">
        <v>0</v>
      </c>
      <c r="AD79" s="171">
        <v>0</v>
      </c>
      <c r="AE79" s="171">
        <v>1.6E-2</v>
      </c>
      <c r="AF79" s="171">
        <v>0.56999999999999995</v>
      </c>
      <c r="AG79" s="171">
        <v>0</v>
      </c>
      <c r="AH79" s="171">
        <v>0</v>
      </c>
      <c r="AI79" s="171">
        <v>0</v>
      </c>
      <c r="AJ79" s="171">
        <v>0</v>
      </c>
      <c r="AK79" s="171">
        <v>0</v>
      </c>
      <c r="AL79" s="171">
        <v>0.36299999999999999</v>
      </c>
      <c r="AM79" s="171">
        <v>0</v>
      </c>
      <c r="AN79" s="171">
        <v>0</v>
      </c>
      <c r="AO79" s="171">
        <v>0</v>
      </c>
      <c r="AP79" s="171">
        <v>0.36299999999999999</v>
      </c>
      <c r="AQ79" s="173" t="s">
        <v>237</v>
      </c>
    </row>
    <row r="80" spans="1:43" s="165" customFormat="1" ht="31.5" x14ac:dyDescent="0.25">
      <c r="A80" s="169">
        <f t="shared" si="11"/>
        <v>47</v>
      </c>
      <c r="B80" s="173" t="s">
        <v>657</v>
      </c>
      <c r="C80" s="171">
        <v>0</v>
      </c>
      <c r="D80" s="171">
        <v>0</v>
      </c>
      <c r="E80" s="171">
        <v>0</v>
      </c>
      <c r="F80" s="171">
        <v>0</v>
      </c>
      <c r="G80" s="171">
        <v>1.6E-2</v>
      </c>
      <c r="H80" s="171">
        <v>0.2</v>
      </c>
      <c r="I80" s="171">
        <v>0</v>
      </c>
      <c r="J80" s="171">
        <v>0</v>
      </c>
      <c r="K80" s="171">
        <v>1.6E-2</v>
      </c>
      <c r="L80" s="171">
        <v>0.2</v>
      </c>
      <c r="M80" s="171">
        <v>0</v>
      </c>
      <c r="N80" s="171">
        <v>0</v>
      </c>
      <c r="O80" s="171">
        <v>0</v>
      </c>
      <c r="P80" s="171">
        <v>0</v>
      </c>
      <c r="Q80" s="171">
        <v>0.16</v>
      </c>
      <c r="R80" s="171">
        <v>0.215</v>
      </c>
      <c r="S80" s="171">
        <v>0</v>
      </c>
      <c r="T80" s="171">
        <v>0</v>
      </c>
      <c r="U80" s="171">
        <v>0.16</v>
      </c>
      <c r="V80" s="171">
        <v>0.215</v>
      </c>
      <c r="W80" s="171">
        <v>0</v>
      </c>
      <c r="X80" s="171">
        <v>0</v>
      </c>
      <c r="Y80" s="171">
        <v>0</v>
      </c>
      <c r="Z80" s="171">
        <v>0</v>
      </c>
      <c r="AA80" s="171">
        <v>1.6E-2</v>
      </c>
      <c r="AB80" s="171">
        <v>0.2</v>
      </c>
      <c r="AC80" s="171">
        <v>0</v>
      </c>
      <c r="AD80" s="171">
        <v>0</v>
      </c>
      <c r="AE80" s="171">
        <v>1.6E-2</v>
      </c>
      <c r="AF80" s="171">
        <v>0.2</v>
      </c>
      <c r="AG80" s="171">
        <v>0</v>
      </c>
      <c r="AH80" s="171">
        <v>0</v>
      </c>
      <c r="AI80" s="171">
        <v>0</v>
      </c>
      <c r="AJ80" s="171">
        <v>0</v>
      </c>
      <c r="AK80" s="171">
        <v>0</v>
      </c>
      <c r="AL80" s="171">
        <v>0.215</v>
      </c>
      <c r="AM80" s="171">
        <v>0</v>
      </c>
      <c r="AN80" s="171">
        <v>0</v>
      </c>
      <c r="AO80" s="171">
        <v>0</v>
      </c>
      <c r="AP80" s="171">
        <v>0.215</v>
      </c>
      <c r="AQ80" s="173" t="s">
        <v>237</v>
      </c>
    </row>
    <row r="81" spans="1:43" s="165" customFormat="1" ht="31.5" x14ac:dyDescent="0.25">
      <c r="A81" s="169">
        <f t="shared" si="11"/>
        <v>48</v>
      </c>
      <c r="B81" s="173" t="s">
        <v>658</v>
      </c>
      <c r="C81" s="171">
        <v>0</v>
      </c>
      <c r="D81" s="171">
        <v>0</v>
      </c>
      <c r="E81" s="171">
        <v>0</v>
      </c>
      <c r="F81" s="171">
        <v>0</v>
      </c>
      <c r="G81" s="171">
        <v>2.5000000000000001E-2</v>
      </c>
      <c r="H81" s="171">
        <v>0.18</v>
      </c>
      <c r="I81" s="171">
        <v>0</v>
      </c>
      <c r="J81" s="171">
        <v>0</v>
      </c>
      <c r="K81" s="171">
        <v>2.5000000000000001E-2</v>
      </c>
      <c r="L81" s="171">
        <v>0.18</v>
      </c>
      <c r="M81" s="171">
        <v>0</v>
      </c>
      <c r="N81" s="171">
        <v>0</v>
      </c>
      <c r="O81" s="171">
        <v>0</v>
      </c>
      <c r="P81" s="171">
        <v>0</v>
      </c>
      <c r="Q81" s="171">
        <v>0.16</v>
      </c>
      <c r="R81" s="171">
        <v>9.5000000000000001E-2</v>
      </c>
      <c r="S81" s="171">
        <v>0</v>
      </c>
      <c r="T81" s="171">
        <v>0</v>
      </c>
      <c r="U81" s="171">
        <v>0.16</v>
      </c>
      <c r="V81" s="171">
        <v>9.5000000000000001E-2</v>
      </c>
      <c r="W81" s="171">
        <v>0</v>
      </c>
      <c r="X81" s="171">
        <v>0</v>
      </c>
      <c r="Y81" s="171">
        <v>0</v>
      </c>
      <c r="Z81" s="171">
        <v>0</v>
      </c>
      <c r="AA81" s="171">
        <v>2.5000000000000001E-2</v>
      </c>
      <c r="AB81" s="171">
        <v>0.18</v>
      </c>
      <c r="AC81" s="171">
        <v>0</v>
      </c>
      <c r="AD81" s="171">
        <v>0</v>
      </c>
      <c r="AE81" s="171">
        <v>2.5000000000000001E-2</v>
      </c>
      <c r="AF81" s="171">
        <v>0.18</v>
      </c>
      <c r="AG81" s="171">
        <v>0</v>
      </c>
      <c r="AH81" s="171">
        <v>0</v>
      </c>
      <c r="AI81" s="171">
        <v>0</v>
      </c>
      <c r="AJ81" s="171">
        <v>0</v>
      </c>
      <c r="AK81" s="171">
        <v>0</v>
      </c>
      <c r="AL81" s="171">
        <v>9.5000000000000001E-2</v>
      </c>
      <c r="AM81" s="171">
        <v>0</v>
      </c>
      <c r="AN81" s="171">
        <v>0</v>
      </c>
      <c r="AO81" s="171">
        <v>0</v>
      </c>
      <c r="AP81" s="171">
        <v>9.5000000000000001E-2</v>
      </c>
      <c r="AQ81" s="173" t="s">
        <v>237</v>
      </c>
    </row>
    <row r="82" spans="1:43" s="165" customFormat="1" ht="47.25" x14ac:dyDescent="0.25">
      <c r="A82" s="169">
        <f t="shared" si="11"/>
        <v>49</v>
      </c>
      <c r="B82" s="173" t="s">
        <v>663</v>
      </c>
      <c r="C82" s="171">
        <v>0</v>
      </c>
      <c r="D82" s="171">
        <v>0</v>
      </c>
      <c r="E82" s="171">
        <v>0</v>
      </c>
      <c r="F82" s="171">
        <v>0</v>
      </c>
      <c r="G82" s="171">
        <v>2.5000000000000001E-2</v>
      </c>
      <c r="H82" s="171">
        <v>0.9</v>
      </c>
      <c r="I82" s="171">
        <v>0</v>
      </c>
      <c r="J82" s="171">
        <v>0</v>
      </c>
      <c r="K82" s="171">
        <v>2.5000000000000001E-2</v>
      </c>
      <c r="L82" s="171">
        <v>0.9</v>
      </c>
      <c r="M82" s="171">
        <v>0</v>
      </c>
      <c r="N82" s="171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0.16</v>
      </c>
      <c r="T82" s="171">
        <v>4.3999999999999997E-2</v>
      </c>
      <c r="U82" s="171">
        <v>0.16</v>
      </c>
      <c r="V82" s="171">
        <v>4.3999999999999997E-2</v>
      </c>
      <c r="W82" s="171">
        <v>0</v>
      </c>
      <c r="X82" s="171">
        <v>0</v>
      </c>
      <c r="Y82" s="171">
        <v>0</v>
      </c>
      <c r="Z82" s="171">
        <v>0</v>
      </c>
      <c r="AA82" s="171">
        <v>2.5000000000000001E-2</v>
      </c>
      <c r="AB82" s="171">
        <v>0.9</v>
      </c>
      <c r="AC82" s="171">
        <v>0</v>
      </c>
      <c r="AD82" s="171">
        <v>0</v>
      </c>
      <c r="AE82" s="171">
        <v>2.5000000000000001E-2</v>
      </c>
      <c r="AF82" s="171">
        <v>0.9</v>
      </c>
      <c r="AG82" s="171">
        <v>0</v>
      </c>
      <c r="AH82" s="171">
        <v>0</v>
      </c>
      <c r="AI82" s="171">
        <v>0</v>
      </c>
      <c r="AJ82" s="171">
        <v>0</v>
      </c>
      <c r="AK82" s="171">
        <v>0</v>
      </c>
      <c r="AL82" s="171">
        <v>0</v>
      </c>
      <c r="AM82" s="171">
        <v>0</v>
      </c>
      <c r="AN82" s="171">
        <v>0</v>
      </c>
      <c r="AO82" s="171">
        <v>0</v>
      </c>
      <c r="AP82" s="171">
        <v>0</v>
      </c>
      <c r="AQ82" s="173" t="s">
        <v>237</v>
      </c>
    </row>
    <row r="83" spans="1:43" s="165" customFormat="1" ht="78.75" x14ac:dyDescent="0.25">
      <c r="A83" s="169">
        <f t="shared" si="11"/>
        <v>50</v>
      </c>
      <c r="B83" s="173" t="s">
        <v>664</v>
      </c>
      <c r="C83" s="171">
        <v>0</v>
      </c>
      <c r="D83" s="171">
        <v>0</v>
      </c>
      <c r="E83" s="171">
        <v>0</v>
      </c>
      <c r="F83" s="171">
        <v>0</v>
      </c>
      <c r="G83" s="171">
        <v>0.16</v>
      </c>
      <c r="H83" s="171">
        <v>1.1000000000000001</v>
      </c>
      <c r="I83" s="171">
        <v>0</v>
      </c>
      <c r="J83" s="171">
        <v>0</v>
      </c>
      <c r="K83" s="171">
        <v>0.16</v>
      </c>
      <c r="L83" s="171">
        <v>1.1000000000000001</v>
      </c>
      <c r="M83" s="171">
        <v>0</v>
      </c>
      <c r="N83" s="171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0.98</v>
      </c>
      <c r="U83" s="171">
        <v>0</v>
      </c>
      <c r="V83" s="171">
        <v>0.98</v>
      </c>
      <c r="W83" s="171">
        <v>0</v>
      </c>
      <c r="X83" s="171">
        <v>0</v>
      </c>
      <c r="Y83" s="171">
        <v>0</v>
      </c>
      <c r="Z83" s="171">
        <v>0</v>
      </c>
      <c r="AA83" s="171">
        <v>0.16</v>
      </c>
      <c r="AB83" s="171">
        <v>1.1000000000000001</v>
      </c>
      <c r="AC83" s="171">
        <v>0</v>
      </c>
      <c r="AD83" s="171">
        <v>0</v>
      </c>
      <c r="AE83" s="171">
        <v>0.16</v>
      </c>
      <c r="AF83" s="171">
        <v>1.1000000000000001</v>
      </c>
      <c r="AG83" s="171">
        <v>0</v>
      </c>
      <c r="AH83" s="171">
        <v>0</v>
      </c>
      <c r="AI83" s="171">
        <v>0</v>
      </c>
      <c r="AJ83" s="171">
        <v>0</v>
      </c>
      <c r="AK83" s="171">
        <v>0</v>
      </c>
      <c r="AL83" s="171">
        <v>0</v>
      </c>
      <c r="AM83" s="171">
        <v>0</v>
      </c>
      <c r="AN83" s="171">
        <v>0.98</v>
      </c>
      <c r="AO83" s="171">
        <v>0</v>
      </c>
      <c r="AP83" s="171">
        <v>0.98</v>
      </c>
      <c r="AQ83" s="173" t="s">
        <v>237</v>
      </c>
    </row>
    <row r="84" spans="1:43" s="165" customFormat="1" ht="63" x14ac:dyDescent="0.25">
      <c r="A84" s="169">
        <f t="shared" si="11"/>
        <v>51</v>
      </c>
      <c r="B84" s="173" t="s">
        <v>666</v>
      </c>
      <c r="C84" s="171">
        <v>0</v>
      </c>
      <c r="D84" s="171">
        <v>0</v>
      </c>
      <c r="E84" s="171">
        <v>0</v>
      </c>
      <c r="F84" s="171">
        <v>0</v>
      </c>
      <c r="G84" s="171">
        <v>0</v>
      </c>
      <c r="H84" s="171">
        <v>0</v>
      </c>
      <c r="I84" s="171">
        <v>0</v>
      </c>
      <c r="J84" s="171">
        <v>0</v>
      </c>
      <c r="K84" s="171">
        <v>0</v>
      </c>
      <c r="L84" s="171">
        <v>0</v>
      </c>
      <c r="M84" s="171">
        <v>0</v>
      </c>
      <c r="N84" s="171">
        <v>0</v>
      </c>
      <c r="O84" s="171">
        <v>0</v>
      </c>
      <c r="P84" s="171">
        <v>0</v>
      </c>
      <c r="Q84" s="171">
        <v>0</v>
      </c>
      <c r="R84" s="171">
        <v>1.385</v>
      </c>
      <c r="S84" s="171">
        <v>0</v>
      </c>
      <c r="T84" s="171">
        <v>0</v>
      </c>
      <c r="U84" s="171">
        <v>0</v>
      </c>
      <c r="V84" s="171">
        <v>1.385</v>
      </c>
      <c r="W84" s="171">
        <v>0</v>
      </c>
      <c r="X84" s="171">
        <v>0</v>
      </c>
      <c r="Y84" s="171">
        <v>0</v>
      </c>
      <c r="Z84" s="171">
        <v>0</v>
      </c>
      <c r="AA84" s="171">
        <v>0</v>
      </c>
      <c r="AB84" s="171">
        <v>0</v>
      </c>
      <c r="AC84" s="171">
        <v>0</v>
      </c>
      <c r="AD84" s="171">
        <v>0</v>
      </c>
      <c r="AE84" s="171">
        <v>0</v>
      </c>
      <c r="AF84" s="171">
        <v>0</v>
      </c>
      <c r="AG84" s="171">
        <v>0</v>
      </c>
      <c r="AH84" s="171">
        <v>0</v>
      </c>
      <c r="AI84" s="171">
        <v>0</v>
      </c>
      <c r="AJ84" s="171">
        <v>0</v>
      </c>
      <c r="AK84" s="171">
        <v>0</v>
      </c>
      <c r="AL84" s="171">
        <v>0</v>
      </c>
      <c r="AM84" s="171">
        <v>0</v>
      </c>
      <c r="AN84" s="171">
        <v>0</v>
      </c>
      <c r="AO84" s="171">
        <v>0</v>
      </c>
      <c r="AP84" s="171">
        <v>0</v>
      </c>
      <c r="AQ84" s="173" t="s">
        <v>237</v>
      </c>
    </row>
    <row r="85" spans="1:43" s="165" customFormat="1" ht="31.5" x14ac:dyDescent="0.25">
      <c r="A85" s="169">
        <f t="shared" si="11"/>
        <v>52</v>
      </c>
      <c r="B85" s="173" t="s">
        <v>671</v>
      </c>
      <c r="C85" s="171">
        <v>0.25</v>
      </c>
      <c r="D85" s="171">
        <v>1.3</v>
      </c>
      <c r="E85" s="171">
        <v>0</v>
      </c>
      <c r="F85" s="171">
        <v>0</v>
      </c>
      <c r="G85" s="171">
        <v>0</v>
      </c>
      <c r="H85" s="171">
        <v>0</v>
      </c>
      <c r="I85" s="171">
        <v>0</v>
      </c>
      <c r="J85" s="171">
        <v>0</v>
      </c>
      <c r="K85" s="171">
        <v>0.25</v>
      </c>
      <c r="L85" s="171">
        <v>1.3</v>
      </c>
      <c r="M85" s="171">
        <v>0</v>
      </c>
      <c r="N85" s="171">
        <v>2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171">
        <v>0</v>
      </c>
      <c r="V85" s="171">
        <v>2</v>
      </c>
      <c r="W85" s="171">
        <v>0.25</v>
      </c>
      <c r="X85" s="171">
        <v>1.3</v>
      </c>
      <c r="Y85" s="171">
        <v>0</v>
      </c>
      <c r="Z85" s="171">
        <v>0</v>
      </c>
      <c r="AA85" s="171">
        <v>0</v>
      </c>
      <c r="AB85" s="171">
        <v>0</v>
      </c>
      <c r="AC85" s="171">
        <v>0</v>
      </c>
      <c r="AD85" s="171">
        <v>0</v>
      </c>
      <c r="AE85" s="171">
        <v>0.25</v>
      </c>
      <c r="AF85" s="171">
        <v>1.3</v>
      </c>
      <c r="AG85" s="171">
        <v>0</v>
      </c>
      <c r="AH85" s="171">
        <v>2</v>
      </c>
      <c r="AI85" s="171">
        <v>0</v>
      </c>
      <c r="AJ85" s="171">
        <v>0</v>
      </c>
      <c r="AK85" s="171">
        <v>0</v>
      </c>
      <c r="AL85" s="171">
        <v>0</v>
      </c>
      <c r="AM85" s="171">
        <v>0</v>
      </c>
      <c r="AN85" s="171">
        <v>0</v>
      </c>
      <c r="AO85" s="171">
        <v>0</v>
      </c>
      <c r="AP85" s="171">
        <v>2</v>
      </c>
      <c r="AQ85" s="173" t="s">
        <v>237</v>
      </c>
    </row>
    <row r="86" spans="1:43" s="165" customFormat="1" ht="63" x14ac:dyDescent="0.25">
      <c r="A86" s="169">
        <f t="shared" si="11"/>
        <v>53</v>
      </c>
      <c r="B86" s="173" t="s">
        <v>673</v>
      </c>
      <c r="C86" s="171">
        <v>0</v>
      </c>
      <c r="D86" s="171">
        <v>0</v>
      </c>
      <c r="E86" s="171">
        <v>0</v>
      </c>
      <c r="F86" s="171">
        <v>0</v>
      </c>
      <c r="G86" s="171">
        <v>1.6E-2</v>
      </c>
      <c r="H86" s="171">
        <v>0.05</v>
      </c>
      <c r="I86" s="171">
        <v>0</v>
      </c>
      <c r="J86" s="171">
        <v>0</v>
      </c>
      <c r="K86" s="171">
        <v>1.6E-2</v>
      </c>
      <c r="L86" s="171">
        <v>0.05</v>
      </c>
      <c r="M86" s="171">
        <v>0</v>
      </c>
      <c r="N86" s="171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171">
        <v>0</v>
      </c>
      <c r="V86" s="171">
        <v>0</v>
      </c>
      <c r="W86" s="171">
        <v>0</v>
      </c>
      <c r="X86" s="171">
        <v>0</v>
      </c>
      <c r="Y86" s="171">
        <v>0</v>
      </c>
      <c r="Z86" s="171">
        <v>0</v>
      </c>
      <c r="AA86" s="171">
        <v>1.6E-2</v>
      </c>
      <c r="AB86" s="171">
        <v>0.05</v>
      </c>
      <c r="AC86" s="171">
        <v>0</v>
      </c>
      <c r="AD86" s="171">
        <v>0</v>
      </c>
      <c r="AE86" s="171">
        <v>1.6E-2</v>
      </c>
      <c r="AF86" s="171">
        <v>0.05</v>
      </c>
      <c r="AG86" s="171">
        <v>0</v>
      </c>
      <c r="AH86" s="171">
        <v>0</v>
      </c>
      <c r="AI86" s="171">
        <v>0</v>
      </c>
      <c r="AJ86" s="171">
        <v>0</v>
      </c>
      <c r="AK86" s="171">
        <v>0</v>
      </c>
      <c r="AL86" s="171">
        <v>0</v>
      </c>
      <c r="AM86" s="171">
        <v>0</v>
      </c>
      <c r="AN86" s="171">
        <v>0</v>
      </c>
      <c r="AO86" s="171">
        <v>0</v>
      </c>
      <c r="AP86" s="171">
        <v>0</v>
      </c>
      <c r="AQ86" s="173" t="s">
        <v>237</v>
      </c>
    </row>
    <row r="87" spans="1:43" s="165" customFormat="1" ht="47.25" x14ac:dyDescent="0.25">
      <c r="A87" s="169">
        <f t="shared" si="11"/>
        <v>54</v>
      </c>
      <c r="B87" s="173" t="s">
        <v>674</v>
      </c>
      <c r="C87" s="171">
        <v>0</v>
      </c>
      <c r="D87" s="171">
        <v>0</v>
      </c>
      <c r="E87" s="171">
        <v>0</v>
      </c>
      <c r="F87" s="171">
        <v>0</v>
      </c>
      <c r="G87" s="171">
        <v>1.6E-2</v>
      </c>
      <c r="H87" s="171">
        <v>0.06</v>
      </c>
      <c r="I87" s="171">
        <v>0</v>
      </c>
      <c r="J87" s="171">
        <v>0</v>
      </c>
      <c r="K87" s="171">
        <v>1.6E-2</v>
      </c>
      <c r="L87" s="171">
        <v>0.06</v>
      </c>
      <c r="M87" s="171">
        <v>0</v>
      </c>
      <c r="N87" s="171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171">
        <v>0</v>
      </c>
      <c r="V87" s="171">
        <v>0</v>
      </c>
      <c r="W87" s="171">
        <v>0</v>
      </c>
      <c r="X87" s="171">
        <v>0</v>
      </c>
      <c r="Y87" s="171">
        <v>0</v>
      </c>
      <c r="Z87" s="171">
        <v>0</v>
      </c>
      <c r="AA87" s="171">
        <v>1.6E-2</v>
      </c>
      <c r="AB87" s="171">
        <v>0.06</v>
      </c>
      <c r="AC87" s="171">
        <v>0</v>
      </c>
      <c r="AD87" s="171">
        <v>0</v>
      </c>
      <c r="AE87" s="171">
        <v>1.6E-2</v>
      </c>
      <c r="AF87" s="171">
        <v>0.06</v>
      </c>
      <c r="AG87" s="171">
        <v>0</v>
      </c>
      <c r="AH87" s="171">
        <v>0</v>
      </c>
      <c r="AI87" s="171">
        <v>0</v>
      </c>
      <c r="AJ87" s="171">
        <v>0</v>
      </c>
      <c r="AK87" s="171">
        <v>0</v>
      </c>
      <c r="AL87" s="171">
        <v>0</v>
      </c>
      <c r="AM87" s="171">
        <v>0</v>
      </c>
      <c r="AN87" s="171">
        <v>0</v>
      </c>
      <c r="AO87" s="171">
        <v>0</v>
      </c>
      <c r="AP87" s="171">
        <v>0</v>
      </c>
      <c r="AQ87" s="173" t="s">
        <v>237</v>
      </c>
    </row>
    <row r="88" spans="1:43" s="165" customFormat="1" ht="47.25" x14ac:dyDescent="0.25">
      <c r="A88" s="169">
        <f t="shared" si="11"/>
        <v>55</v>
      </c>
      <c r="B88" s="173" t="s">
        <v>675</v>
      </c>
      <c r="C88" s="171">
        <v>0</v>
      </c>
      <c r="D88" s="171">
        <v>0</v>
      </c>
      <c r="E88" s="171">
        <v>0</v>
      </c>
      <c r="F88" s="171">
        <v>0</v>
      </c>
      <c r="G88" s="171">
        <v>1.6E-2</v>
      </c>
      <c r="H88" s="171">
        <v>0.09</v>
      </c>
      <c r="I88" s="171">
        <v>0</v>
      </c>
      <c r="J88" s="171">
        <v>0</v>
      </c>
      <c r="K88" s="171">
        <v>1.6E-2</v>
      </c>
      <c r="L88" s="171">
        <v>0.09</v>
      </c>
      <c r="M88" s="171">
        <v>0</v>
      </c>
      <c r="N88" s="171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171">
        <v>0</v>
      </c>
      <c r="V88" s="171">
        <v>0</v>
      </c>
      <c r="W88" s="171">
        <v>0</v>
      </c>
      <c r="X88" s="171">
        <v>0</v>
      </c>
      <c r="Y88" s="171">
        <v>0</v>
      </c>
      <c r="Z88" s="171">
        <v>0</v>
      </c>
      <c r="AA88" s="171">
        <v>1.6E-2</v>
      </c>
      <c r="AB88" s="171">
        <v>0.09</v>
      </c>
      <c r="AC88" s="171">
        <v>0</v>
      </c>
      <c r="AD88" s="171">
        <v>0</v>
      </c>
      <c r="AE88" s="171">
        <v>1.6E-2</v>
      </c>
      <c r="AF88" s="171">
        <v>0.09</v>
      </c>
      <c r="AG88" s="171">
        <v>0</v>
      </c>
      <c r="AH88" s="171">
        <v>0</v>
      </c>
      <c r="AI88" s="171">
        <v>0</v>
      </c>
      <c r="AJ88" s="171">
        <v>0</v>
      </c>
      <c r="AK88" s="171">
        <v>0</v>
      </c>
      <c r="AL88" s="171">
        <v>0</v>
      </c>
      <c r="AM88" s="171">
        <v>0</v>
      </c>
      <c r="AN88" s="171">
        <v>0</v>
      </c>
      <c r="AO88" s="171">
        <v>0</v>
      </c>
      <c r="AP88" s="171">
        <v>0</v>
      </c>
      <c r="AQ88" s="173" t="s">
        <v>237</v>
      </c>
    </row>
    <row r="89" spans="1:43" s="165" customFormat="1" ht="47.25" x14ac:dyDescent="0.25">
      <c r="A89" s="169">
        <f t="shared" si="11"/>
        <v>56</v>
      </c>
      <c r="B89" s="173" t="s">
        <v>676</v>
      </c>
      <c r="C89" s="171">
        <v>0</v>
      </c>
      <c r="D89" s="171">
        <v>0</v>
      </c>
      <c r="E89" s="171">
        <v>0</v>
      </c>
      <c r="F89" s="171">
        <v>0</v>
      </c>
      <c r="G89" s="171">
        <v>1.6E-2</v>
      </c>
      <c r="H89" s="171">
        <v>0.06</v>
      </c>
      <c r="I89" s="171">
        <v>0</v>
      </c>
      <c r="J89" s="171">
        <v>0</v>
      </c>
      <c r="K89" s="171">
        <v>1.6E-2</v>
      </c>
      <c r="L89" s="171">
        <v>0.06</v>
      </c>
      <c r="M89" s="171">
        <v>0</v>
      </c>
      <c r="N89" s="171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171">
        <v>0</v>
      </c>
      <c r="V89" s="171">
        <v>0</v>
      </c>
      <c r="W89" s="171">
        <v>0</v>
      </c>
      <c r="X89" s="171">
        <v>0</v>
      </c>
      <c r="Y89" s="171">
        <v>0</v>
      </c>
      <c r="Z89" s="171">
        <v>0</v>
      </c>
      <c r="AA89" s="171">
        <v>1.6E-2</v>
      </c>
      <c r="AB89" s="171">
        <v>0.06</v>
      </c>
      <c r="AC89" s="171">
        <v>0</v>
      </c>
      <c r="AD89" s="171">
        <v>0</v>
      </c>
      <c r="AE89" s="171">
        <v>1.6E-2</v>
      </c>
      <c r="AF89" s="171">
        <v>0.06</v>
      </c>
      <c r="AG89" s="171">
        <v>0</v>
      </c>
      <c r="AH89" s="171">
        <v>0</v>
      </c>
      <c r="AI89" s="171">
        <v>0</v>
      </c>
      <c r="AJ89" s="171">
        <v>0</v>
      </c>
      <c r="AK89" s="171">
        <v>0</v>
      </c>
      <c r="AL89" s="171">
        <v>0</v>
      </c>
      <c r="AM89" s="171">
        <v>0</v>
      </c>
      <c r="AN89" s="171">
        <v>0</v>
      </c>
      <c r="AO89" s="171">
        <v>0</v>
      </c>
      <c r="AP89" s="171">
        <v>0</v>
      </c>
      <c r="AQ89" s="173" t="s">
        <v>237</v>
      </c>
    </row>
    <row r="90" spans="1:43" s="165" customFormat="1" ht="78.75" x14ac:dyDescent="0.25">
      <c r="A90" s="169">
        <f t="shared" si="11"/>
        <v>57</v>
      </c>
      <c r="B90" s="173" t="s">
        <v>677</v>
      </c>
      <c r="C90" s="171">
        <v>0</v>
      </c>
      <c r="D90" s="171">
        <v>0</v>
      </c>
      <c r="E90" s="171">
        <v>0</v>
      </c>
      <c r="F90" s="171">
        <v>0</v>
      </c>
      <c r="G90" s="171">
        <v>1.6E-2</v>
      </c>
      <c r="H90" s="171">
        <v>0.9</v>
      </c>
      <c r="I90" s="171">
        <v>0</v>
      </c>
      <c r="J90" s="171">
        <v>0</v>
      </c>
      <c r="K90" s="171">
        <v>1.6E-2</v>
      </c>
      <c r="L90" s="171">
        <v>0.9</v>
      </c>
      <c r="M90" s="171">
        <v>0</v>
      </c>
      <c r="N90" s="171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171">
        <v>0</v>
      </c>
      <c r="V90" s="171">
        <v>0</v>
      </c>
      <c r="W90" s="171">
        <v>0</v>
      </c>
      <c r="X90" s="171">
        <v>0</v>
      </c>
      <c r="Y90" s="171">
        <v>0</v>
      </c>
      <c r="Z90" s="171">
        <v>0</v>
      </c>
      <c r="AA90" s="171">
        <v>1.6E-2</v>
      </c>
      <c r="AB90" s="171">
        <v>0.9</v>
      </c>
      <c r="AC90" s="171">
        <v>0</v>
      </c>
      <c r="AD90" s="171">
        <v>0</v>
      </c>
      <c r="AE90" s="171">
        <v>1.6E-2</v>
      </c>
      <c r="AF90" s="171">
        <v>0.9</v>
      </c>
      <c r="AG90" s="171">
        <v>0</v>
      </c>
      <c r="AH90" s="171">
        <v>0</v>
      </c>
      <c r="AI90" s="171">
        <v>0</v>
      </c>
      <c r="AJ90" s="171">
        <v>0</v>
      </c>
      <c r="AK90" s="171">
        <v>0</v>
      </c>
      <c r="AL90" s="171">
        <v>0</v>
      </c>
      <c r="AM90" s="171">
        <v>0</v>
      </c>
      <c r="AN90" s="171">
        <v>0</v>
      </c>
      <c r="AO90" s="171">
        <v>0</v>
      </c>
      <c r="AP90" s="171">
        <v>0</v>
      </c>
      <c r="AQ90" s="173" t="s">
        <v>237</v>
      </c>
    </row>
    <row r="91" spans="1:43" s="165" customFormat="1" ht="63" x14ac:dyDescent="0.25">
      <c r="A91" s="169">
        <f t="shared" si="11"/>
        <v>58</v>
      </c>
      <c r="B91" s="173" t="s">
        <v>678</v>
      </c>
      <c r="C91" s="171">
        <v>0.16</v>
      </c>
      <c r="D91" s="171">
        <v>0.8</v>
      </c>
      <c r="E91" s="171">
        <v>0</v>
      </c>
      <c r="F91" s="171">
        <v>0</v>
      </c>
      <c r="G91" s="171">
        <v>0</v>
      </c>
      <c r="H91" s="171">
        <v>0</v>
      </c>
      <c r="I91" s="171">
        <v>0</v>
      </c>
      <c r="J91" s="171">
        <v>0</v>
      </c>
      <c r="K91" s="171">
        <v>0.16</v>
      </c>
      <c r="L91" s="171">
        <v>0.8</v>
      </c>
      <c r="M91" s="171">
        <v>0</v>
      </c>
      <c r="N91" s="171">
        <v>0.62</v>
      </c>
      <c r="O91" s="171">
        <v>0</v>
      </c>
      <c r="P91" s="171">
        <v>0</v>
      </c>
      <c r="Q91" s="171">
        <v>0</v>
      </c>
      <c r="R91" s="171">
        <v>0</v>
      </c>
      <c r="S91" s="171">
        <v>0</v>
      </c>
      <c r="T91" s="171">
        <v>0</v>
      </c>
      <c r="U91" s="171">
        <v>0</v>
      </c>
      <c r="V91" s="171">
        <v>0.62</v>
      </c>
      <c r="W91" s="171">
        <v>0.16</v>
      </c>
      <c r="X91" s="171">
        <v>0.8</v>
      </c>
      <c r="Y91" s="171">
        <v>0</v>
      </c>
      <c r="Z91" s="171">
        <v>0</v>
      </c>
      <c r="AA91" s="171">
        <v>0</v>
      </c>
      <c r="AB91" s="171">
        <v>0</v>
      </c>
      <c r="AC91" s="171">
        <v>0</v>
      </c>
      <c r="AD91" s="171">
        <v>0</v>
      </c>
      <c r="AE91" s="171">
        <v>0.16</v>
      </c>
      <c r="AF91" s="171">
        <v>0.8</v>
      </c>
      <c r="AG91" s="171">
        <v>0</v>
      </c>
      <c r="AH91" s="171">
        <v>0</v>
      </c>
      <c r="AI91" s="171">
        <v>0</v>
      </c>
      <c r="AJ91" s="171">
        <v>0</v>
      </c>
      <c r="AK91" s="171">
        <v>0</v>
      </c>
      <c r="AL91" s="171">
        <v>0</v>
      </c>
      <c r="AM91" s="171">
        <v>0</v>
      </c>
      <c r="AN91" s="171">
        <v>0</v>
      </c>
      <c r="AO91" s="171">
        <v>0</v>
      </c>
      <c r="AP91" s="171">
        <v>0</v>
      </c>
      <c r="AQ91" s="173" t="s">
        <v>237</v>
      </c>
    </row>
    <row r="92" spans="1:43" s="165" customFormat="1" ht="31.5" x14ac:dyDescent="0.25">
      <c r="A92" s="169">
        <f t="shared" si="11"/>
        <v>59</v>
      </c>
      <c r="B92" s="173" t="s">
        <v>679</v>
      </c>
      <c r="C92" s="171">
        <v>0</v>
      </c>
      <c r="D92" s="171">
        <v>0</v>
      </c>
      <c r="E92" s="171">
        <v>0</v>
      </c>
      <c r="F92" s="171">
        <v>0</v>
      </c>
      <c r="G92" s="171">
        <v>0.16</v>
      </c>
      <c r="H92" s="171">
        <v>0.8</v>
      </c>
      <c r="I92" s="171">
        <v>0</v>
      </c>
      <c r="J92" s="171">
        <v>0</v>
      </c>
      <c r="K92" s="171">
        <v>0.16</v>
      </c>
      <c r="L92" s="171">
        <v>0.8</v>
      </c>
      <c r="M92" s="171">
        <v>0</v>
      </c>
      <c r="N92" s="171">
        <v>0</v>
      </c>
      <c r="O92" s="171">
        <v>0</v>
      </c>
      <c r="P92" s="171">
        <v>0</v>
      </c>
      <c r="Q92" s="171">
        <v>0</v>
      </c>
      <c r="R92" s="171">
        <v>1.65</v>
      </c>
      <c r="S92" s="171">
        <v>0</v>
      </c>
      <c r="T92" s="171">
        <v>0</v>
      </c>
      <c r="U92" s="171">
        <v>0</v>
      </c>
      <c r="V92" s="171">
        <v>1.65</v>
      </c>
      <c r="W92" s="171">
        <v>0</v>
      </c>
      <c r="X92" s="171">
        <v>0</v>
      </c>
      <c r="Y92" s="171">
        <v>0</v>
      </c>
      <c r="Z92" s="171">
        <v>0</v>
      </c>
      <c r="AA92" s="171">
        <v>0.16</v>
      </c>
      <c r="AB92" s="171">
        <v>0.8</v>
      </c>
      <c r="AC92" s="171">
        <v>0</v>
      </c>
      <c r="AD92" s="171">
        <v>0</v>
      </c>
      <c r="AE92" s="171">
        <v>0.16</v>
      </c>
      <c r="AF92" s="171">
        <v>0.8</v>
      </c>
      <c r="AG92" s="171">
        <v>0</v>
      </c>
      <c r="AH92" s="171">
        <v>0</v>
      </c>
      <c r="AI92" s="171">
        <v>0</v>
      </c>
      <c r="AJ92" s="171">
        <v>0</v>
      </c>
      <c r="AK92" s="171">
        <v>0</v>
      </c>
      <c r="AL92" s="171">
        <v>1.65</v>
      </c>
      <c r="AM92" s="171">
        <v>0</v>
      </c>
      <c r="AN92" s="171">
        <v>0</v>
      </c>
      <c r="AO92" s="171">
        <v>0</v>
      </c>
      <c r="AP92" s="171">
        <v>1.65</v>
      </c>
      <c r="AQ92" s="173" t="s">
        <v>237</v>
      </c>
    </row>
    <row r="93" spans="1:43" s="165" customFormat="1" ht="31.5" x14ac:dyDescent="0.25">
      <c r="A93" s="169">
        <f t="shared" si="11"/>
        <v>60</v>
      </c>
      <c r="B93" s="173" t="s">
        <v>680</v>
      </c>
      <c r="C93" s="171">
        <v>0</v>
      </c>
      <c r="D93" s="171">
        <v>0</v>
      </c>
      <c r="E93" s="171">
        <v>0</v>
      </c>
      <c r="F93" s="171">
        <v>0</v>
      </c>
      <c r="G93" s="171">
        <v>0</v>
      </c>
      <c r="H93" s="171">
        <v>0</v>
      </c>
      <c r="I93" s="171">
        <v>0</v>
      </c>
      <c r="J93" s="171">
        <v>0</v>
      </c>
      <c r="K93" s="171">
        <v>0</v>
      </c>
      <c r="L93" s="171">
        <v>0</v>
      </c>
      <c r="M93" s="171">
        <v>0</v>
      </c>
      <c r="N93" s="171">
        <v>0</v>
      </c>
      <c r="O93" s="171">
        <v>0</v>
      </c>
      <c r="P93" s="171">
        <v>0</v>
      </c>
      <c r="Q93" s="171">
        <v>0</v>
      </c>
      <c r="R93" s="171">
        <v>0</v>
      </c>
      <c r="S93" s="171">
        <v>0.25</v>
      </c>
      <c r="T93" s="171">
        <v>2.69</v>
      </c>
      <c r="U93" s="171">
        <v>0.25</v>
      </c>
      <c r="V93" s="171">
        <v>2.69</v>
      </c>
      <c r="W93" s="171">
        <v>0</v>
      </c>
      <c r="X93" s="171">
        <v>0</v>
      </c>
      <c r="Y93" s="171">
        <v>0</v>
      </c>
      <c r="Z93" s="171">
        <v>0</v>
      </c>
      <c r="AA93" s="171">
        <v>0</v>
      </c>
      <c r="AB93" s="171">
        <v>0</v>
      </c>
      <c r="AC93" s="171">
        <v>0</v>
      </c>
      <c r="AD93" s="171">
        <v>0</v>
      </c>
      <c r="AE93" s="171">
        <v>0</v>
      </c>
      <c r="AF93" s="171">
        <v>0</v>
      </c>
      <c r="AG93" s="171">
        <v>0</v>
      </c>
      <c r="AH93" s="171">
        <v>0</v>
      </c>
      <c r="AI93" s="171">
        <v>0</v>
      </c>
      <c r="AJ93" s="171">
        <v>0</v>
      </c>
      <c r="AK93" s="171">
        <v>0</v>
      </c>
      <c r="AL93" s="171">
        <v>0</v>
      </c>
      <c r="AM93" s="171">
        <v>0</v>
      </c>
      <c r="AN93" s="171">
        <v>0</v>
      </c>
      <c r="AO93" s="171">
        <v>0</v>
      </c>
      <c r="AP93" s="171">
        <v>0</v>
      </c>
      <c r="AQ93" s="173" t="s">
        <v>237</v>
      </c>
    </row>
    <row r="94" spans="1:43" s="165" customFormat="1" ht="141.75" x14ac:dyDescent="0.25">
      <c r="A94" s="169">
        <f t="shared" si="11"/>
        <v>61</v>
      </c>
      <c r="B94" s="173" t="s">
        <v>681</v>
      </c>
      <c r="C94" s="171">
        <v>0</v>
      </c>
      <c r="D94" s="171">
        <v>0</v>
      </c>
      <c r="E94" s="171">
        <v>0</v>
      </c>
      <c r="F94" s="171">
        <v>0</v>
      </c>
      <c r="G94" s="171">
        <v>0</v>
      </c>
      <c r="H94" s="171">
        <v>0</v>
      </c>
      <c r="I94" s="171">
        <v>0</v>
      </c>
      <c r="J94" s="171">
        <v>1.28</v>
      </c>
      <c r="K94" s="171">
        <v>0</v>
      </c>
      <c r="L94" s="171">
        <v>1.28</v>
      </c>
      <c r="M94" s="171">
        <v>0</v>
      </c>
      <c r="N94" s="171">
        <v>0</v>
      </c>
      <c r="O94" s="171">
        <v>0</v>
      </c>
      <c r="P94" s="171">
        <v>0</v>
      </c>
      <c r="Q94" s="171">
        <v>0</v>
      </c>
      <c r="R94" s="171">
        <v>1.496</v>
      </c>
      <c r="S94" s="171">
        <v>0</v>
      </c>
      <c r="T94" s="171">
        <v>0</v>
      </c>
      <c r="U94" s="171">
        <v>0</v>
      </c>
      <c r="V94" s="171">
        <v>1.496</v>
      </c>
      <c r="W94" s="171">
        <v>0</v>
      </c>
      <c r="X94" s="171">
        <v>0</v>
      </c>
      <c r="Y94" s="171">
        <v>0</v>
      </c>
      <c r="Z94" s="171">
        <v>0</v>
      </c>
      <c r="AA94" s="171">
        <v>0</v>
      </c>
      <c r="AB94" s="171">
        <v>0</v>
      </c>
      <c r="AC94" s="171">
        <v>0</v>
      </c>
      <c r="AD94" s="171">
        <v>1.28</v>
      </c>
      <c r="AE94" s="171">
        <v>0</v>
      </c>
      <c r="AF94" s="171">
        <v>1.28</v>
      </c>
      <c r="AG94" s="171">
        <v>0</v>
      </c>
      <c r="AH94" s="171">
        <v>0</v>
      </c>
      <c r="AI94" s="171">
        <v>0</v>
      </c>
      <c r="AJ94" s="171">
        <v>0</v>
      </c>
      <c r="AK94" s="171">
        <v>0</v>
      </c>
      <c r="AL94" s="171">
        <v>0</v>
      </c>
      <c r="AM94" s="171">
        <v>0</v>
      </c>
      <c r="AN94" s="171">
        <v>0</v>
      </c>
      <c r="AO94" s="171">
        <v>0</v>
      </c>
      <c r="AP94" s="171">
        <v>0</v>
      </c>
      <c r="AQ94" s="173" t="s">
        <v>237</v>
      </c>
    </row>
    <row r="95" spans="1:43" s="165" customFormat="1" ht="47.25" x14ac:dyDescent="0.25">
      <c r="A95" s="169">
        <f t="shared" si="11"/>
        <v>62</v>
      </c>
      <c r="B95" s="173" t="s">
        <v>682</v>
      </c>
      <c r="C95" s="171">
        <v>0</v>
      </c>
      <c r="D95" s="171">
        <v>0</v>
      </c>
      <c r="E95" s="171">
        <v>0</v>
      </c>
      <c r="F95" s="171">
        <v>0</v>
      </c>
      <c r="G95" s="171">
        <v>0</v>
      </c>
      <c r="H95" s="171">
        <v>0</v>
      </c>
      <c r="I95" s="171">
        <v>0</v>
      </c>
      <c r="J95" s="171">
        <v>0</v>
      </c>
      <c r="K95" s="171">
        <v>0</v>
      </c>
      <c r="L95" s="171">
        <v>0</v>
      </c>
      <c r="M95" s="171">
        <v>0</v>
      </c>
      <c r="N95" s="171">
        <v>0</v>
      </c>
      <c r="O95" s="171">
        <v>0</v>
      </c>
      <c r="P95" s="171">
        <v>0</v>
      </c>
      <c r="Q95" s="171">
        <v>0.1</v>
      </c>
      <c r="R95" s="171">
        <v>0</v>
      </c>
      <c r="S95" s="171">
        <v>0</v>
      </c>
      <c r="T95" s="171">
        <v>0</v>
      </c>
      <c r="U95" s="171">
        <v>0.1</v>
      </c>
      <c r="V95" s="171">
        <v>0</v>
      </c>
      <c r="W95" s="171">
        <v>0</v>
      </c>
      <c r="X95" s="171">
        <v>0</v>
      </c>
      <c r="Y95" s="171">
        <v>0</v>
      </c>
      <c r="Z95" s="171">
        <v>0</v>
      </c>
      <c r="AA95" s="171">
        <v>0</v>
      </c>
      <c r="AB95" s="171">
        <v>0</v>
      </c>
      <c r="AC95" s="171">
        <v>0</v>
      </c>
      <c r="AD95" s="171">
        <v>0</v>
      </c>
      <c r="AE95" s="171">
        <v>0</v>
      </c>
      <c r="AF95" s="171">
        <v>0</v>
      </c>
      <c r="AG95" s="171">
        <v>0</v>
      </c>
      <c r="AH95" s="171">
        <v>0</v>
      </c>
      <c r="AI95" s="171">
        <v>0</v>
      </c>
      <c r="AJ95" s="171">
        <v>0</v>
      </c>
      <c r="AK95" s="171">
        <v>0</v>
      </c>
      <c r="AL95" s="171">
        <v>0</v>
      </c>
      <c r="AM95" s="171">
        <v>0</v>
      </c>
      <c r="AN95" s="171">
        <v>0</v>
      </c>
      <c r="AO95" s="171">
        <v>0</v>
      </c>
      <c r="AP95" s="171">
        <v>0</v>
      </c>
      <c r="AQ95" s="173" t="s">
        <v>237</v>
      </c>
    </row>
    <row r="96" spans="1:43" s="165" customFormat="1" ht="47.25" x14ac:dyDescent="0.25">
      <c r="A96" s="169">
        <f t="shared" si="11"/>
        <v>63</v>
      </c>
      <c r="B96" s="173" t="s">
        <v>684</v>
      </c>
      <c r="C96" s="171">
        <v>0</v>
      </c>
      <c r="D96" s="171">
        <v>0</v>
      </c>
      <c r="E96" s="171">
        <v>0</v>
      </c>
      <c r="F96" s="171">
        <v>0.1</v>
      </c>
      <c r="G96" s="171">
        <v>0</v>
      </c>
      <c r="H96" s="171">
        <v>0</v>
      </c>
      <c r="I96" s="171">
        <v>0</v>
      </c>
      <c r="J96" s="171">
        <v>0</v>
      </c>
      <c r="K96" s="171">
        <v>0</v>
      </c>
      <c r="L96" s="171">
        <v>0.1</v>
      </c>
      <c r="M96" s="171">
        <v>0</v>
      </c>
      <c r="N96" s="171">
        <v>0</v>
      </c>
      <c r="O96" s="171">
        <v>0</v>
      </c>
      <c r="P96" s="171">
        <v>0</v>
      </c>
      <c r="Q96" s="171">
        <v>0</v>
      </c>
      <c r="R96" s="171">
        <v>0</v>
      </c>
      <c r="S96" s="171">
        <v>0.16</v>
      </c>
      <c r="T96" s="171">
        <v>3.5000000000000003E-2</v>
      </c>
      <c r="U96" s="171">
        <v>0.16</v>
      </c>
      <c r="V96" s="171">
        <v>3.5000000000000003E-2</v>
      </c>
      <c r="W96" s="171">
        <v>0</v>
      </c>
      <c r="X96" s="171">
        <v>0</v>
      </c>
      <c r="Y96" s="171">
        <v>0</v>
      </c>
      <c r="Z96" s="171">
        <v>0</v>
      </c>
      <c r="AA96" s="171">
        <v>0</v>
      </c>
      <c r="AB96" s="171">
        <v>0</v>
      </c>
      <c r="AC96" s="171">
        <v>0</v>
      </c>
      <c r="AD96" s="171">
        <v>0</v>
      </c>
      <c r="AE96" s="171">
        <v>0</v>
      </c>
      <c r="AF96" s="171">
        <v>0</v>
      </c>
      <c r="AG96" s="171">
        <v>0</v>
      </c>
      <c r="AH96" s="171">
        <v>0</v>
      </c>
      <c r="AI96" s="171">
        <v>0</v>
      </c>
      <c r="AJ96" s="171">
        <v>0</v>
      </c>
      <c r="AK96" s="171">
        <v>0</v>
      </c>
      <c r="AL96" s="171">
        <v>0</v>
      </c>
      <c r="AM96" s="171">
        <v>0</v>
      </c>
      <c r="AN96" s="171">
        <v>0</v>
      </c>
      <c r="AO96" s="171">
        <v>0</v>
      </c>
      <c r="AP96" s="171">
        <v>0</v>
      </c>
      <c r="AQ96" s="173" t="s">
        <v>237</v>
      </c>
    </row>
    <row r="97" spans="1:43" s="165" customFormat="1" ht="63" x14ac:dyDescent="0.25">
      <c r="A97" s="169">
        <f t="shared" si="11"/>
        <v>64</v>
      </c>
      <c r="B97" s="173" t="s">
        <v>685</v>
      </c>
      <c r="C97" s="171">
        <v>0</v>
      </c>
      <c r="D97" s="171">
        <v>0</v>
      </c>
      <c r="E97" s="171">
        <v>0</v>
      </c>
      <c r="F97" s="171">
        <v>0</v>
      </c>
      <c r="G97" s="171">
        <v>0</v>
      </c>
      <c r="H97" s="171">
        <v>0</v>
      </c>
      <c r="I97" s="171">
        <v>0</v>
      </c>
      <c r="J97" s="171">
        <v>0</v>
      </c>
      <c r="K97" s="171">
        <v>0</v>
      </c>
      <c r="L97" s="171">
        <v>0</v>
      </c>
      <c r="M97" s="171">
        <v>0</v>
      </c>
      <c r="N97" s="171">
        <v>0</v>
      </c>
      <c r="O97" s="171">
        <v>0.16</v>
      </c>
      <c r="P97" s="171">
        <v>0</v>
      </c>
      <c r="Q97" s="171">
        <v>0</v>
      </c>
      <c r="R97" s="171">
        <v>0</v>
      </c>
      <c r="S97" s="171">
        <v>0</v>
      </c>
      <c r="T97" s="171">
        <v>0</v>
      </c>
      <c r="U97" s="171">
        <v>0.16</v>
      </c>
      <c r="V97" s="171">
        <v>0</v>
      </c>
      <c r="W97" s="171">
        <v>0</v>
      </c>
      <c r="X97" s="171">
        <v>0</v>
      </c>
      <c r="Y97" s="171">
        <v>0</v>
      </c>
      <c r="Z97" s="171">
        <v>0</v>
      </c>
      <c r="AA97" s="171">
        <v>0</v>
      </c>
      <c r="AB97" s="171">
        <v>0</v>
      </c>
      <c r="AC97" s="171">
        <v>0</v>
      </c>
      <c r="AD97" s="171">
        <v>0</v>
      </c>
      <c r="AE97" s="171">
        <v>0</v>
      </c>
      <c r="AF97" s="171">
        <v>0</v>
      </c>
      <c r="AG97" s="171">
        <v>0</v>
      </c>
      <c r="AH97" s="171">
        <v>0</v>
      </c>
      <c r="AI97" s="171">
        <v>0</v>
      </c>
      <c r="AJ97" s="171">
        <v>0</v>
      </c>
      <c r="AK97" s="171">
        <v>0</v>
      </c>
      <c r="AL97" s="171">
        <v>0</v>
      </c>
      <c r="AM97" s="171">
        <v>0</v>
      </c>
      <c r="AN97" s="171">
        <v>0</v>
      </c>
      <c r="AO97" s="171">
        <v>0</v>
      </c>
      <c r="AP97" s="171">
        <v>0</v>
      </c>
      <c r="AQ97" s="173" t="s">
        <v>237</v>
      </c>
    </row>
    <row r="98" spans="1:43" s="165" customFormat="1" ht="47.25" x14ac:dyDescent="0.25">
      <c r="A98" s="169">
        <f t="shared" si="11"/>
        <v>65</v>
      </c>
      <c r="B98" s="173" t="s">
        <v>688</v>
      </c>
      <c r="C98" s="171">
        <v>0</v>
      </c>
      <c r="D98" s="171">
        <v>0</v>
      </c>
      <c r="E98" s="171">
        <v>0</v>
      </c>
      <c r="F98" s="171">
        <v>0</v>
      </c>
      <c r="G98" s="171">
        <v>0</v>
      </c>
      <c r="H98" s="171">
        <v>0</v>
      </c>
      <c r="I98" s="171">
        <v>0</v>
      </c>
      <c r="J98" s="171">
        <v>0</v>
      </c>
      <c r="K98" s="171">
        <v>0</v>
      </c>
      <c r="L98" s="171">
        <v>0</v>
      </c>
      <c r="M98" s="171">
        <v>0</v>
      </c>
      <c r="N98" s="171">
        <v>0</v>
      </c>
      <c r="O98" s="171">
        <v>0</v>
      </c>
      <c r="P98" s="171">
        <v>0</v>
      </c>
      <c r="Q98" s="171">
        <v>0</v>
      </c>
      <c r="R98" s="171">
        <v>0</v>
      </c>
      <c r="S98" s="171">
        <v>0.16</v>
      </c>
      <c r="T98" s="171">
        <v>0.3</v>
      </c>
      <c r="U98" s="171">
        <v>0.16</v>
      </c>
      <c r="V98" s="171">
        <v>0.3</v>
      </c>
      <c r="W98" s="171">
        <v>0</v>
      </c>
      <c r="X98" s="171">
        <v>0</v>
      </c>
      <c r="Y98" s="171">
        <v>0</v>
      </c>
      <c r="Z98" s="171">
        <v>0</v>
      </c>
      <c r="AA98" s="171">
        <v>0</v>
      </c>
      <c r="AB98" s="171">
        <v>0</v>
      </c>
      <c r="AC98" s="171">
        <v>0</v>
      </c>
      <c r="AD98" s="171">
        <v>0</v>
      </c>
      <c r="AE98" s="171">
        <v>0</v>
      </c>
      <c r="AF98" s="171">
        <v>0</v>
      </c>
      <c r="AG98" s="171">
        <v>0</v>
      </c>
      <c r="AH98" s="171">
        <v>0</v>
      </c>
      <c r="AI98" s="171">
        <v>0</v>
      </c>
      <c r="AJ98" s="171">
        <v>0</v>
      </c>
      <c r="AK98" s="171">
        <v>0</v>
      </c>
      <c r="AL98" s="171">
        <v>0</v>
      </c>
      <c r="AM98" s="171">
        <v>0</v>
      </c>
      <c r="AN98" s="171">
        <v>0</v>
      </c>
      <c r="AO98" s="171">
        <v>0</v>
      </c>
      <c r="AP98" s="171">
        <v>0</v>
      </c>
      <c r="AQ98" s="173" t="s">
        <v>237</v>
      </c>
    </row>
    <row r="99" spans="1:43" s="165" customFormat="1" ht="47.25" x14ac:dyDescent="0.25">
      <c r="A99" s="169">
        <f t="shared" ref="A99:A162" si="12">A98+1</f>
        <v>66</v>
      </c>
      <c r="B99" s="173" t="s">
        <v>690</v>
      </c>
      <c r="C99" s="171">
        <v>0</v>
      </c>
      <c r="D99" s="171">
        <v>0</v>
      </c>
      <c r="E99" s="171">
        <v>0</v>
      </c>
      <c r="F99" s="171">
        <v>0</v>
      </c>
      <c r="G99" s="171">
        <v>0</v>
      </c>
      <c r="H99" s="171">
        <v>0</v>
      </c>
      <c r="I99" s="171">
        <v>0</v>
      </c>
      <c r="J99" s="171">
        <v>0</v>
      </c>
      <c r="K99" s="171">
        <v>0</v>
      </c>
      <c r="L99" s="171">
        <v>0</v>
      </c>
      <c r="M99" s="171">
        <v>0</v>
      </c>
      <c r="N99" s="171">
        <v>0</v>
      </c>
      <c r="O99" s="171">
        <v>0</v>
      </c>
      <c r="P99" s="171">
        <v>0</v>
      </c>
      <c r="Q99" s="171">
        <v>0</v>
      </c>
      <c r="R99" s="171">
        <v>0</v>
      </c>
      <c r="S99" s="171">
        <v>0.1</v>
      </c>
      <c r="T99" s="171">
        <v>0</v>
      </c>
      <c r="U99" s="171">
        <v>0.1</v>
      </c>
      <c r="V99" s="171">
        <v>0</v>
      </c>
      <c r="W99" s="171">
        <v>0</v>
      </c>
      <c r="X99" s="171">
        <v>0</v>
      </c>
      <c r="Y99" s="171">
        <v>0</v>
      </c>
      <c r="Z99" s="171">
        <v>0</v>
      </c>
      <c r="AA99" s="171">
        <v>0</v>
      </c>
      <c r="AB99" s="171">
        <v>0</v>
      </c>
      <c r="AC99" s="171">
        <v>0</v>
      </c>
      <c r="AD99" s="171">
        <v>0</v>
      </c>
      <c r="AE99" s="171">
        <v>0</v>
      </c>
      <c r="AF99" s="171">
        <v>0</v>
      </c>
      <c r="AG99" s="171">
        <v>0</v>
      </c>
      <c r="AH99" s="171">
        <v>0</v>
      </c>
      <c r="AI99" s="171">
        <v>0</v>
      </c>
      <c r="AJ99" s="171">
        <v>0</v>
      </c>
      <c r="AK99" s="171">
        <v>0</v>
      </c>
      <c r="AL99" s="171">
        <v>0</v>
      </c>
      <c r="AM99" s="171">
        <v>0</v>
      </c>
      <c r="AN99" s="171">
        <v>0</v>
      </c>
      <c r="AO99" s="171">
        <v>0</v>
      </c>
      <c r="AP99" s="171">
        <v>0</v>
      </c>
      <c r="AQ99" s="173" t="s">
        <v>237</v>
      </c>
    </row>
    <row r="100" spans="1:43" s="165" customFormat="1" ht="47.25" x14ac:dyDescent="0.25">
      <c r="A100" s="169">
        <f t="shared" si="12"/>
        <v>67</v>
      </c>
      <c r="B100" s="173" t="s">
        <v>691</v>
      </c>
      <c r="C100" s="171">
        <v>0</v>
      </c>
      <c r="D100" s="171">
        <v>0</v>
      </c>
      <c r="E100" s="171">
        <v>0</v>
      </c>
      <c r="F100" s="171">
        <v>0</v>
      </c>
      <c r="G100" s="171">
        <v>0</v>
      </c>
      <c r="H100" s="171">
        <v>0</v>
      </c>
      <c r="I100" s="171">
        <v>0</v>
      </c>
      <c r="J100" s="171">
        <v>0</v>
      </c>
      <c r="K100" s="171">
        <v>0</v>
      </c>
      <c r="L100" s="171">
        <v>0</v>
      </c>
      <c r="M100" s="171">
        <v>0</v>
      </c>
      <c r="N100" s="171">
        <v>0</v>
      </c>
      <c r="O100" s="171">
        <v>0</v>
      </c>
      <c r="P100" s="171">
        <v>0</v>
      </c>
      <c r="Q100" s="171">
        <v>0</v>
      </c>
      <c r="R100" s="171">
        <v>0</v>
      </c>
      <c r="S100" s="171">
        <v>0.1</v>
      </c>
      <c r="T100" s="171">
        <v>0</v>
      </c>
      <c r="U100" s="171">
        <v>0.1</v>
      </c>
      <c r="V100" s="171">
        <v>0</v>
      </c>
      <c r="W100" s="171">
        <v>0</v>
      </c>
      <c r="X100" s="171">
        <v>0</v>
      </c>
      <c r="Y100" s="171">
        <v>0</v>
      </c>
      <c r="Z100" s="171">
        <v>0</v>
      </c>
      <c r="AA100" s="171">
        <v>0</v>
      </c>
      <c r="AB100" s="171">
        <v>0</v>
      </c>
      <c r="AC100" s="171">
        <v>0</v>
      </c>
      <c r="AD100" s="171">
        <v>0</v>
      </c>
      <c r="AE100" s="171">
        <v>0</v>
      </c>
      <c r="AF100" s="171">
        <v>0</v>
      </c>
      <c r="AG100" s="171">
        <v>0</v>
      </c>
      <c r="AH100" s="171">
        <v>0</v>
      </c>
      <c r="AI100" s="171">
        <v>0</v>
      </c>
      <c r="AJ100" s="171">
        <v>0</v>
      </c>
      <c r="AK100" s="171">
        <v>0</v>
      </c>
      <c r="AL100" s="171">
        <v>0</v>
      </c>
      <c r="AM100" s="171">
        <v>0</v>
      </c>
      <c r="AN100" s="171">
        <v>0</v>
      </c>
      <c r="AO100" s="171">
        <v>0</v>
      </c>
      <c r="AP100" s="171">
        <v>0</v>
      </c>
      <c r="AQ100" s="173" t="s">
        <v>237</v>
      </c>
    </row>
    <row r="101" spans="1:43" s="165" customFormat="1" ht="47.25" x14ac:dyDescent="0.25">
      <c r="A101" s="169">
        <f t="shared" si="12"/>
        <v>68</v>
      </c>
      <c r="B101" s="173" t="s">
        <v>692</v>
      </c>
      <c r="C101" s="171">
        <v>0</v>
      </c>
      <c r="D101" s="171">
        <v>0</v>
      </c>
      <c r="E101" s="171">
        <v>0</v>
      </c>
      <c r="F101" s="171">
        <v>0</v>
      </c>
      <c r="G101" s="171">
        <v>0</v>
      </c>
      <c r="H101" s="171">
        <v>0</v>
      </c>
      <c r="I101" s="171">
        <v>0</v>
      </c>
      <c r="J101" s="171">
        <v>0</v>
      </c>
      <c r="K101" s="171">
        <v>0</v>
      </c>
      <c r="L101" s="171">
        <v>0</v>
      </c>
      <c r="M101" s="171">
        <v>0</v>
      </c>
      <c r="N101" s="171">
        <v>0</v>
      </c>
      <c r="O101" s="171">
        <v>0</v>
      </c>
      <c r="P101" s="171">
        <v>0</v>
      </c>
      <c r="Q101" s="171">
        <v>0</v>
      </c>
      <c r="R101" s="171">
        <v>0</v>
      </c>
      <c r="S101" s="171">
        <v>0.16</v>
      </c>
      <c r="T101" s="171">
        <v>0</v>
      </c>
      <c r="U101" s="171">
        <v>0.16</v>
      </c>
      <c r="V101" s="171">
        <v>0</v>
      </c>
      <c r="W101" s="171">
        <v>0</v>
      </c>
      <c r="X101" s="171">
        <v>0</v>
      </c>
      <c r="Y101" s="171">
        <v>0</v>
      </c>
      <c r="Z101" s="171">
        <v>0</v>
      </c>
      <c r="AA101" s="171">
        <v>0</v>
      </c>
      <c r="AB101" s="171">
        <v>0</v>
      </c>
      <c r="AC101" s="171">
        <v>0</v>
      </c>
      <c r="AD101" s="171">
        <v>0</v>
      </c>
      <c r="AE101" s="171">
        <v>0</v>
      </c>
      <c r="AF101" s="171">
        <v>0</v>
      </c>
      <c r="AG101" s="171">
        <v>0</v>
      </c>
      <c r="AH101" s="171">
        <v>0</v>
      </c>
      <c r="AI101" s="171">
        <v>0</v>
      </c>
      <c r="AJ101" s="171">
        <v>0</v>
      </c>
      <c r="AK101" s="171">
        <v>0</v>
      </c>
      <c r="AL101" s="171">
        <v>0</v>
      </c>
      <c r="AM101" s="171">
        <v>0</v>
      </c>
      <c r="AN101" s="171">
        <v>0</v>
      </c>
      <c r="AO101" s="171">
        <v>0</v>
      </c>
      <c r="AP101" s="171">
        <v>0</v>
      </c>
      <c r="AQ101" s="173" t="s">
        <v>237</v>
      </c>
    </row>
    <row r="102" spans="1:43" s="165" customFormat="1" ht="31.5" x14ac:dyDescent="0.25">
      <c r="A102" s="169">
        <f t="shared" si="12"/>
        <v>69</v>
      </c>
      <c r="B102" s="173" t="s">
        <v>695</v>
      </c>
      <c r="C102" s="171">
        <v>0</v>
      </c>
      <c r="D102" s="171">
        <v>0</v>
      </c>
      <c r="E102" s="171">
        <v>0</v>
      </c>
      <c r="F102" s="171">
        <v>0.19</v>
      </c>
      <c r="G102" s="171">
        <v>0</v>
      </c>
      <c r="H102" s="171">
        <v>0</v>
      </c>
      <c r="I102" s="171">
        <v>0</v>
      </c>
      <c r="J102" s="171">
        <v>0</v>
      </c>
      <c r="K102" s="171">
        <v>0</v>
      </c>
      <c r="L102" s="171">
        <v>0.19</v>
      </c>
      <c r="M102" s="171">
        <v>0</v>
      </c>
      <c r="N102" s="171">
        <v>0</v>
      </c>
      <c r="O102" s="171">
        <v>0</v>
      </c>
      <c r="P102" s="171">
        <v>0</v>
      </c>
      <c r="Q102" s="171">
        <v>0</v>
      </c>
      <c r="R102" s="171">
        <v>0</v>
      </c>
      <c r="S102" s="171">
        <v>0</v>
      </c>
      <c r="T102" s="171">
        <v>0.17499999999999999</v>
      </c>
      <c r="U102" s="171">
        <v>0</v>
      </c>
      <c r="V102" s="171">
        <v>0.17499999999999999</v>
      </c>
      <c r="W102" s="171">
        <v>0</v>
      </c>
      <c r="X102" s="171">
        <v>0</v>
      </c>
      <c r="Y102" s="171">
        <v>0</v>
      </c>
      <c r="Z102" s="171">
        <v>0.19</v>
      </c>
      <c r="AA102" s="171">
        <v>0</v>
      </c>
      <c r="AB102" s="171">
        <v>0</v>
      </c>
      <c r="AC102" s="171">
        <v>0</v>
      </c>
      <c r="AD102" s="171">
        <v>0</v>
      </c>
      <c r="AE102" s="171">
        <v>0</v>
      </c>
      <c r="AF102" s="171">
        <v>0.19</v>
      </c>
      <c r="AG102" s="171">
        <v>0</v>
      </c>
      <c r="AH102" s="171">
        <v>0</v>
      </c>
      <c r="AI102" s="171">
        <v>0</v>
      </c>
      <c r="AJ102" s="171">
        <v>0</v>
      </c>
      <c r="AK102" s="171">
        <v>0</v>
      </c>
      <c r="AL102" s="171">
        <v>0</v>
      </c>
      <c r="AM102" s="171">
        <v>0</v>
      </c>
      <c r="AN102" s="171">
        <v>0.17499999999999999</v>
      </c>
      <c r="AO102" s="171">
        <v>0</v>
      </c>
      <c r="AP102" s="171">
        <v>0.17499999999999999</v>
      </c>
      <c r="AQ102" s="173" t="s">
        <v>237</v>
      </c>
    </row>
    <row r="103" spans="1:43" s="165" customFormat="1" x14ac:dyDescent="0.25">
      <c r="A103" s="169">
        <f t="shared" si="12"/>
        <v>70</v>
      </c>
      <c r="B103" s="173" t="s">
        <v>331</v>
      </c>
      <c r="C103" s="171">
        <v>0</v>
      </c>
      <c r="D103" s="171">
        <v>0</v>
      </c>
      <c r="E103" s="171">
        <v>0</v>
      </c>
      <c r="F103" s="171">
        <v>0</v>
      </c>
      <c r="G103" s="171">
        <v>0</v>
      </c>
      <c r="H103" s="171">
        <v>0</v>
      </c>
      <c r="I103" s="171">
        <v>0</v>
      </c>
      <c r="J103" s="171">
        <v>0</v>
      </c>
      <c r="K103" s="171">
        <v>0</v>
      </c>
      <c r="L103" s="171">
        <v>0</v>
      </c>
      <c r="M103" s="171">
        <v>0</v>
      </c>
      <c r="N103" s="171">
        <v>0</v>
      </c>
      <c r="O103" s="171">
        <v>0</v>
      </c>
      <c r="P103" s="171">
        <v>0</v>
      </c>
      <c r="Q103" s="171">
        <v>0</v>
      </c>
      <c r="R103" s="171">
        <v>1.6</v>
      </c>
      <c r="S103" s="171">
        <v>0</v>
      </c>
      <c r="T103" s="171">
        <v>0</v>
      </c>
      <c r="U103" s="171">
        <v>0</v>
      </c>
      <c r="V103" s="171">
        <v>1.6</v>
      </c>
      <c r="W103" s="171">
        <v>0</v>
      </c>
      <c r="X103" s="171">
        <v>0</v>
      </c>
      <c r="Y103" s="171">
        <v>0</v>
      </c>
      <c r="Z103" s="171">
        <v>0</v>
      </c>
      <c r="AA103" s="171">
        <v>0</v>
      </c>
      <c r="AB103" s="171">
        <v>0</v>
      </c>
      <c r="AC103" s="171">
        <v>0</v>
      </c>
      <c r="AD103" s="171">
        <v>0</v>
      </c>
      <c r="AE103" s="171">
        <v>0</v>
      </c>
      <c r="AF103" s="171">
        <v>0</v>
      </c>
      <c r="AG103" s="171">
        <v>0</v>
      </c>
      <c r="AH103" s="171">
        <v>0</v>
      </c>
      <c r="AI103" s="171">
        <v>0</v>
      </c>
      <c r="AJ103" s="171">
        <v>0</v>
      </c>
      <c r="AK103" s="171">
        <v>0</v>
      </c>
      <c r="AL103" s="171">
        <v>1.6</v>
      </c>
      <c r="AM103" s="171">
        <v>0</v>
      </c>
      <c r="AN103" s="171">
        <v>0</v>
      </c>
      <c r="AO103" s="171">
        <v>0</v>
      </c>
      <c r="AP103" s="171">
        <v>1.6</v>
      </c>
      <c r="AQ103" s="173" t="s">
        <v>238</v>
      </c>
    </row>
    <row r="104" spans="1:43" s="165" customFormat="1" x14ac:dyDescent="0.25">
      <c r="A104" s="169">
        <f t="shared" si="12"/>
        <v>71</v>
      </c>
      <c r="B104" s="173" t="s">
        <v>332</v>
      </c>
      <c r="C104" s="171">
        <v>0</v>
      </c>
      <c r="D104" s="171">
        <v>0</v>
      </c>
      <c r="E104" s="171">
        <v>0</v>
      </c>
      <c r="F104" s="171">
        <v>0</v>
      </c>
      <c r="G104" s="171">
        <v>0</v>
      </c>
      <c r="H104" s="171">
        <v>0</v>
      </c>
      <c r="I104" s="171">
        <v>0</v>
      </c>
      <c r="J104" s="171">
        <v>0</v>
      </c>
      <c r="K104" s="171">
        <v>0</v>
      </c>
      <c r="L104" s="171">
        <v>0</v>
      </c>
      <c r="M104" s="171">
        <v>0</v>
      </c>
      <c r="N104" s="171">
        <v>0</v>
      </c>
      <c r="O104" s="171">
        <v>0</v>
      </c>
      <c r="P104" s="171">
        <v>0</v>
      </c>
      <c r="Q104" s="171">
        <v>0</v>
      </c>
      <c r="R104" s="171">
        <v>3</v>
      </c>
      <c r="S104" s="171">
        <v>0</v>
      </c>
      <c r="T104" s="171">
        <v>0</v>
      </c>
      <c r="U104" s="171">
        <v>0</v>
      </c>
      <c r="V104" s="171">
        <v>3</v>
      </c>
      <c r="W104" s="171">
        <v>0</v>
      </c>
      <c r="X104" s="171">
        <v>0</v>
      </c>
      <c r="Y104" s="171">
        <v>0</v>
      </c>
      <c r="Z104" s="171">
        <v>0</v>
      </c>
      <c r="AA104" s="171">
        <v>0</v>
      </c>
      <c r="AB104" s="171">
        <v>0</v>
      </c>
      <c r="AC104" s="171">
        <v>0</v>
      </c>
      <c r="AD104" s="171">
        <v>0</v>
      </c>
      <c r="AE104" s="171">
        <v>0</v>
      </c>
      <c r="AF104" s="171">
        <v>0</v>
      </c>
      <c r="AG104" s="171">
        <v>0</v>
      </c>
      <c r="AH104" s="171">
        <v>0</v>
      </c>
      <c r="AI104" s="171">
        <v>0</v>
      </c>
      <c r="AJ104" s="171">
        <v>0</v>
      </c>
      <c r="AK104" s="171">
        <v>0</v>
      </c>
      <c r="AL104" s="171">
        <v>3</v>
      </c>
      <c r="AM104" s="171">
        <v>0</v>
      </c>
      <c r="AN104" s="171">
        <v>0</v>
      </c>
      <c r="AO104" s="171">
        <v>0</v>
      </c>
      <c r="AP104" s="171">
        <v>3</v>
      </c>
      <c r="AQ104" s="173" t="s">
        <v>238</v>
      </c>
    </row>
    <row r="105" spans="1:43" s="165" customFormat="1" ht="31.5" x14ac:dyDescent="0.25">
      <c r="A105" s="169">
        <f t="shared" si="12"/>
        <v>72</v>
      </c>
      <c r="B105" s="173" t="s">
        <v>334</v>
      </c>
      <c r="C105" s="171">
        <v>0</v>
      </c>
      <c r="D105" s="171">
        <v>0</v>
      </c>
      <c r="E105" s="171">
        <v>0</v>
      </c>
      <c r="F105" s="171">
        <v>0</v>
      </c>
      <c r="G105" s="171">
        <v>0</v>
      </c>
      <c r="H105" s="171">
        <v>0</v>
      </c>
      <c r="I105" s="171">
        <v>0</v>
      </c>
      <c r="J105" s="171">
        <v>0</v>
      </c>
      <c r="K105" s="171">
        <v>0</v>
      </c>
      <c r="L105" s="171">
        <v>0</v>
      </c>
      <c r="M105" s="171">
        <v>0</v>
      </c>
      <c r="N105" s="171">
        <v>0</v>
      </c>
      <c r="O105" s="171">
        <v>0</v>
      </c>
      <c r="P105" s="171">
        <v>0</v>
      </c>
      <c r="Q105" s="171">
        <v>0</v>
      </c>
      <c r="R105" s="171">
        <v>4</v>
      </c>
      <c r="S105" s="171">
        <v>0</v>
      </c>
      <c r="T105" s="171">
        <v>0</v>
      </c>
      <c r="U105" s="171">
        <v>0</v>
      </c>
      <c r="V105" s="171">
        <v>4</v>
      </c>
      <c r="W105" s="171">
        <v>0</v>
      </c>
      <c r="X105" s="171">
        <v>0</v>
      </c>
      <c r="Y105" s="171">
        <v>0</v>
      </c>
      <c r="Z105" s="171">
        <v>0</v>
      </c>
      <c r="AA105" s="171">
        <v>0</v>
      </c>
      <c r="AB105" s="171">
        <v>0</v>
      </c>
      <c r="AC105" s="171">
        <v>0</v>
      </c>
      <c r="AD105" s="171">
        <v>0</v>
      </c>
      <c r="AE105" s="171">
        <v>0</v>
      </c>
      <c r="AF105" s="171">
        <v>0</v>
      </c>
      <c r="AG105" s="171">
        <v>0</v>
      </c>
      <c r="AH105" s="171">
        <v>0</v>
      </c>
      <c r="AI105" s="171">
        <v>0</v>
      </c>
      <c r="AJ105" s="171">
        <v>0</v>
      </c>
      <c r="AK105" s="171">
        <v>0</v>
      </c>
      <c r="AL105" s="171">
        <v>4</v>
      </c>
      <c r="AM105" s="171">
        <v>0</v>
      </c>
      <c r="AN105" s="171">
        <v>0</v>
      </c>
      <c r="AO105" s="171">
        <v>0</v>
      </c>
      <c r="AP105" s="171">
        <v>4</v>
      </c>
      <c r="AQ105" s="173" t="s">
        <v>238</v>
      </c>
    </row>
    <row r="106" spans="1:43" s="165" customFormat="1" x14ac:dyDescent="0.25">
      <c r="A106" s="169">
        <f t="shared" si="12"/>
        <v>73</v>
      </c>
      <c r="B106" s="173" t="s">
        <v>335</v>
      </c>
      <c r="C106" s="171">
        <v>0</v>
      </c>
      <c r="D106" s="171">
        <v>0</v>
      </c>
      <c r="E106" s="171">
        <v>0</v>
      </c>
      <c r="F106" s="171">
        <v>0</v>
      </c>
      <c r="G106" s="171">
        <v>0</v>
      </c>
      <c r="H106" s="171">
        <v>0</v>
      </c>
      <c r="I106" s="171">
        <v>0</v>
      </c>
      <c r="J106" s="171">
        <v>0</v>
      </c>
      <c r="K106" s="171">
        <v>0</v>
      </c>
      <c r="L106" s="171">
        <v>0</v>
      </c>
      <c r="M106" s="171">
        <v>0</v>
      </c>
      <c r="N106" s="171">
        <v>0</v>
      </c>
      <c r="O106" s="171">
        <v>0</v>
      </c>
      <c r="P106" s="171">
        <v>0</v>
      </c>
      <c r="Q106" s="171">
        <v>0</v>
      </c>
      <c r="R106" s="171">
        <v>15.7</v>
      </c>
      <c r="S106" s="171">
        <v>0</v>
      </c>
      <c r="T106" s="171">
        <v>0</v>
      </c>
      <c r="U106" s="171">
        <v>0</v>
      </c>
      <c r="V106" s="171">
        <v>15.7</v>
      </c>
      <c r="W106" s="171">
        <v>0</v>
      </c>
      <c r="X106" s="171">
        <v>0</v>
      </c>
      <c r="Y106" s="171">
        <v>0</v>
      </c>
      <c r="Z106" s="171">
        <v>0</v>
      </c>
      <c r="AA106" s="171">
        <v>0</v>
      </c>
      <c r="AB106" s="171">
        <v>0</v>
      </c>
      <c r="AC106" s="171">
        <v>0</v>
      </c>
      <c r="AD106" s="171">
        <v>0</v>
      </c>
      <c r="AE106" s="171">
        <v>0</v>
      </c>
      <c r="AF106" s="171">
        <v>0</v>
      </c>
      <c r="AG106" s="171">
        <v>0</v>
      </c>
      <c r="AH106" s="171">
        <v>0</v>
      </c>
      <c r="AI106" s="171">
        <v>0</v>
      </c>
      <c r="AJ106" s="171">
        <v>0</v>
      </c>
      <c r="AK106" s="171">
        <v>0</v>
      </c>
      <c r="AL106" s="171">
        <v>15.7</v>
      </c>
      <c r="AM106" s="171">
        <v>0</v>
      </c>
      <c r="AN106" s="171">
        <v>0</v>
      </c>
      <c r="AO106" s="171">
        <v>0</v>
      </c>
      <c r="AP106" s="171">
        <v>15.7</v>
      </c>
      <c r="AQ106" s="173" t="s">
        <v>238</v>
      </c>
    </row>
    <row r="107" spans="1:43" s="165" customFormat="1" x14ac:dyDescent="0.25">
      <c r="A107" s="169">
        <f t="shared" si="12"/>
        <v>74</v>
      </c>
      <c r="B107" s="173" t="s">
        <v>336</v>
      </c>
      <c r="C107" s="171">
        <v>0</v>
      </c>
      <c r="D107" s="171">
        <v>0</v>
      </c>
      <c r="E107" s="171">
        <v>0</v>
      </c>
      <c r="F107" s="171">
        <v>0</v>
      </c>
      <c r="G107" s="171">
        <v>0</v>
      </c>
      <c r="H107" s="171">
        <v>0</v>
      </c>
      <c r="I107" s="171">
        <v>0</v>
      </c>
      <c r="J107" s="171">
        <v>0</v>
      </c>
      <c r="K107" s="171">
        <v>0</v>
      </c>
      <c r="L107" s="171">
        <v>0</v>
      </c>
      <c r="M107" s="171">
        <v>0</v>
      </c>
      <c r="N107" s="171">
        <v>0</v>
      </c>
      <c r="O107" s="171">
        <v>0</v>
      </c>
      <c r="P107" s="171">
        <v>0</v>
      </c>
      <c r="Q107" s="171">
        <v>0</v>
      </c>
      <c r="R107" s="171">
        <v>6</v>
      </c>
      <c r="S107" s="171">
        <v>0</v>
      </c>
      <c r="T107" s="171">
        <v>0</v>
      </c>
      <c r="U107" s="171">
        <v>0</v>
      </c>
      <c r="V107" s="171">
        <v>6</v>
      </c>
      <c r="W107" s="171">
        <v>0</v>
      </c>
      <c r="X107" s="171">
        <v>0</v>
      </c>
      <c r="Y107" s="171">
        <v>0</v>
      </c>
      <c r="Z107" s="171">
        <v>0</v>
      </c>
      <c r="AA107" s="171">
        <v>0</v>
      </c>
      <c r="AB107" s="171">
        <v>0</v>
      </c>
      <c r="AC107" s="171">
        <v>0</v>
      </c>
      <c r="AD107" s="171">
        <v>0</v>
      </c>
      <c r="AE107" s="171">
        <v>0</v>
      </c>
      <c r="AF107" s="171">
        <v>0</v>
      </c>
      <c r="AG107" s="171">
        <v>0</v>
      </c>
      <c r="AH107" s="171">
        <v>0</v>
      </c>
      <c r="AI107" s="171">
        <v>0</v>
      </c>
      <c r="AJ107" s="171">
        <v>0</v>
      </c>
      <c r="AK107" s="171">
        <v>0</v>
      </c>
      <c r="AL107" s="171">
        <v>6</v>
      </c>
      <c r="AM107" s="171">
        <v>0</v>
      </c>
      <c r="AN107" s="171">
        <v>0</v>
      </c>
      <c r="AO107" s="171">
        <v>0</v>
      </c>
      <c r="AP107" s="171">
        <v>6</v>
      </c>
      <c r="AQ107" s="173" t="s">
        <v>238</v>
      </c>
    </row>
    <row r="108" spans="1:43" s="165" customFormat="1" x14ac:dyDescent="0.25">
      <c r="A108" s="169">
        <f t="shared" si="12"/>
        <v>75</v>
      </c>
      <c r="B108" s="173" t="s">
        <v>339</v>
      </c>
      <c r="C108" s="171">
        <v>0</v>
      </c>
      <c r="D108" s="171">
        <v>0</v>
      </c>
      <c r="E108" s="171">
        <v>0</v>
      </c>
      <c r="F108" s="171">
        <v>0</v>
      </c>
      <c r="G108" s="171">
        <v>0</v>
      </c>
      <c r="H108" s="171">
        <v>0</v>
      </c>
      <c r="I108" s="171">
        <v>0</v>
      </c>
      <c r="J108" s="171">
        <v>0</v>
      </c>
      <c r="K108" s="171">
        <v>0</v>
      </c>
      <c r="L108" s="171">
        <v>0</v>
      </c>
      <c r="M108" s="171">
        <v>0</v>
      </c>
      <c r="N108" s="171">
        <v>0</v>
      </c>
      <c r="O108" s="171">
        <v>0</v>
      </c>
      <c r="P108" s="171">
        <v>0</v>
      </c>
      <c r="Q108" s="171">
        <v>0</v>
      </c>
      <c r="R108" s="171">
        <v>0.52400000000000002</v>
      </c>
      <c r="S108" s="171">
        <v>0</v>
      </c>
      <c r="T108" s="171">
        <v>0</v>
      </c>
      <c r="U108" s="171">
        <v>0</v>
      </c>
      <c r="V108" s="171">
        <v>0.52400000000000002</v>
      </c>
      <c r="W108" s="171">
        <v>0</v>
      </c>
      <c r="X108" s="171">
        <v>0</v>
      </c>
      <c r="Y108" s="171">
        <v>0</v>
      </c>
      <c r="Z108" s="171">
        <v>0</v>
      </c>
      <c r="AA108" s="171">
        <v>0</v>
      </c>
      <c r="AB108" s="171">
        <v>0</v>
      </c>
      <c r="AC108" s="171">
        <v>0</v>
      </c>
      <c r="AD108" s="171">
        <v>0</v>
      </c>
      <c r="AE108" s="171">
        <v>0</v>
      </c>
      <c r="AF108" s="171">
        <v>0</v>
      </c>
      <c r="AG108" s="171">
        <v>0</v>
      </c>
      <c r="AH108" s="171">
        <v>0</v>
      </c>
      <c r="AI108" s="171">
        <v>0</v>
      </c>
      <c r="AJ108" s="171">
        <v>0</v>
      </c>
      <c r="AK108" s="171">
        <v>0</v>
      </c>
      <c r="AL108" s="171">
        <v>0.52400000000000002</v>
      </c>
      <c r="AM108" s="171">
        <v>0</v>
      </c>
      <c r="AN108" s="171">
        <v>0</v>
      </c>
      <c r="AO108" s="171">
        <v>0</v>
      </c>
      <c r="AP108" s="171">
        <v>0.52400000000000002</v>
      </c>
      <c r="AQ108" s="173" t="s">
        <v>238</v>
      </c>
    </row>
    <row r="109" spans="1:43" s="165" customFormat="1" x14ac:dyDescent="0.25">
      <c r="A109" s="169">
        <f t="shared" si="12"/>
        <v>76</v>
      </c>
      <c r="B109" s="173" t="s">
        <v>340</v>
      </c>
      <c r="C109" s="171">
        <v>0</v>
      </c>
      <c r="D109" s="171">
        <v>0</v>
      </c>
      <c r="E109" s="171">
        <v>0</v>
      </c>
      <c r="F109" s="171">
        <v>0</v>
      </c>
      <c r="G109" s="171">
        <v>0</v>
      </c>
      <c r="H109" s="171">
        <v>0</v>
      </c>
      <c r="I109" s="171">
        <v>0</v>
      </c>
      <c r="J109" s="171">
        <v>0</v>
      </c>
      <c r="K109" s="171">
        <v>0</v>
      </c>
      <c r="L109" s="171">
        <v>0</v>
      </c>
      <c r="M109" s="171">
        <v>0</v>
      </c>
      <c r="N109" s="171">
        <v>0</v>
      </c>
      <c r="O109" s="171">
        <v>0</v>
      </c>
      <c r="P109" s="171">
        <v>0</v>
      </c>
      <c r="Q109" s="171">
        <v>0</v>
      </c>
      <c r="R109" s="171">
        <v>0.54600000000000004</v>
      </c>
      <c r="S109" s="171">
        <v>0</v>
      </c>
      <c r="T109" s="171">
        <v>0</v>
      </c>
      <c r="U109" s="171">
        <v>0</v>
      </c>
      <c r="V109" s="171">
        <v>0.54600000000000004</v>
      </c>
      <c r="W109" s="171">
        <v>0</v>
      </c>
      <c r="X109" s="171">
        <v>0</v>
      </c>
      <c r="Y109" s="171">
        <v>0</v>
      </c>
      <c r="Z109" s="171">
        <v>0</v>
      </c>
      <c r="AA109" s="171">
        <v>0</v>
      </c>
      <c r="AB109" s="171">
        <v>0</v>
      </c>
      <c r="AC109" s="171">
        <v>0</v>
      </c>
      <c r="AD109" s="171">
        <v>0</v>
      </c>
      <c r="AE109" s="171">
        <v>0</v>
      </c>
      <c r="AF109" s="171">
        <v>0</v>
      </c>
      <c r="AG109" s="171">
        <v>0</v>
      </c>
      <c r="AH109" s="171">
        <v>0</v>
      </c>
      <c r="AI109" s="171">
        <v>0</v>
      </c>
      <c r="AJ109" s="171">
        <v>0</v>
      </c>
      <c r="AK109" s="171">
        <v>0</v>
      </c>
      <c r="AL109" s="171">
        <v>0.54600000000000004</v>
      </c>
      <c r="AM109" s="171">
        <v>0</v>
      </c>
      <c r="AN109" s="171">
        <v>0</v>
      </c>
      <c r="AO109" s="171">
        <v>0</v>
      </c>
      <c r="AP109" s="171">
        <v>0.54600000000000004</v>
      </c>
      <c r="AQ109" s="173" t="s">
        <v>238</v>
      </c>
    </row>
    <row r="110" spans="1:43" s="165" customFormat="1" ht="31.5" x14ac:dyDescent="0.25">
      <c r="A110" s="169">
        <f t="shared" si="12"/>
        <v>77</v>
      </c>
      <c r="B110" s="173" t="s">
        <v>341</v>
      </c>
      <c r="C110" s="171">
        <v>0</v>
      </c>
      <c r="D110" s="171">
        <v>0</v>
      </c>
      <c r="E110" s="171">
        <v>0</v>
      </c>
      <c r="F110" s="171">
        <v>0</v>
      </c>
      <c r="G110" s="171">
        <v>0</v>
      </c>
      <c r="H110" s="171">
        <v>0</v>
      </c>
      <c r="I110" s="171">
        <v>0</v>
      </c>
      <c r="J110" s="171">
        <v>0</v>
      </c>
      <c r="K110" s="171">
        <v>0</v>
      </c>
      <c r="L110" s="171">
        <v>0</v>
      </c>
      <c r="M110" s="171">
        <v>0</v>
      </c>
      <c r="N110" s="171">
        <v>0</v>
      </c>
      <c r="O110" s="171">
        <v>0</v>
      </c>
      <c r="P110" s="171">
        <v>0</v>
      </c>
      <c r="Q110" s="171">
        <v>0</v>
      </c>
      <c r="R110" s="171">
        <v>4.5999999999999996</v>
      </c>
      <c r="S110" s="171">
        <v>0</v>
      </c>
      <c r="T110" s="171">
        <v>0</v>
      </c>
      <c r="U110" s="171">
        <v>0</v>
      </c>
      <c r="V110" s="171">
        <v>4.5999999999999996</v>
      </c>
      <c r="W110" s="171">
        <v>0</v>
      </c>
      <c r="X110" s="171">
        <v>0</v>
      </c>
      <c r="Y110" s="171">
        <v>0</v>
      </c>
      <c r="Z110" s="171">
        <v>0</v>
      </c>
      <c r="AA110" s="171">
        <v>0</v>
      </c>
      <c r="AB110" s="171">
        <v>0</v>
      </c>
      <c r="AC110" s="171">
        <v>0</v>
      </c>
      <c r="AD110" s="171">
        <v>0</v>
      </c>
      <c r="AE110" s="171">
        <v>0</v>
      </c>
      <c r="AF110" s="171">
        <v>0</v>
      </c>
      <c r="AG110" s="171">
        <v>0</v>
      </c>
      <c r="AH110" s="171">
        <v>0</v>
      </c>
      <c r="AI110" s="171">
        <v>0</v>
      </c>
      <c r="AJ110" s="171">
        <v>0</v>
      </c>
      <c r="AK110" s="171">
        <v>0</v>
      </c>
      <c r="AL110" s="171">
        <v>4.5999999999999996</v>
      </c>
      <c r="AM110" s="171">
        <v>0</v>
      </c>
      <c r="AN110" s="171">
        <v>0</v>
      </c>
      <c r="AO110" s="171">
        <v>0</v>
      </c>
      <c r="AP110" s="171">
        <v>4.5999999999999996</v>
      </c>
      <c r="AQ110" s="173" t="s">
        <v>238</v>
      </c>
    </row>
    <row r="111" spans="1:43" s="165" customFormat="1" x14ac:dyDescent="0.25">
      <c r="A111" s="169">
        <f t="shared" si="12"/>
        <v>78</v>
      </c>
      <c r="B111" s="173" t="s">
        <v>342</v>
      </c>
      <c r="C111" s="171">
        <v>0</v>
      </c>
      <c r="D111" s="171">
        <v>0</v>
      </c>
      <c r="E111" s="171">
        <v>0</v>
      </c>
      <c r="F111" s="171">
        <v>0</v>
      </c>
      <c r="G111" s="171">
        <v>0</v>
      </c>
      <c r="H111" s="171">
        <v>0</v>
      </c>
      <c r="I111" s="171">
        <v>0</v>
      </c>
      <c r="J111" s="171">
        <v>0</v>
      </c>
      <c r="K111" s="171">
        <v>0</v>
      </c>
      <c r="L111" s="171">
        <v>0</v>
      </c>
      <c r="M111" s="171">
        <v>0</v>
      </c>
      <c r="N111" s="171">
        <v>0</v>
      </c>
      <c r="O111" s="171">
        <v>0</v>
      </c>
      <c r="P111" s="171">
        <v>0</v>
      </c>
      <c r="Q111" s="171">
        <v>0</v>
      </c>
      <c r="R111" s="171">
        <v>4</v>
      </c>
      <c r="S111" s="171">
        <v>0</v>
      </c>
      <c r="T111" s="171">
        <v>0</v>
      </c>
      <c r="U111" s="171">
        <v>0</v>
      </c>
      <c r="V111" s="171">
        <v>4</v>
      </c>
      <c r="W111" s="171">
        <v>0</v>
      </c>
      <c r="X111" s="171">
        <v>0</v>
      </c>
      <c r="Y111" s="171">
        <v>0</v>
      </c>
      <c r="Z111" s="171">
        <v>0</v>
      </c>
      <c r="AA111" s="171">
        <v>0</v>
      </c>
      <c r="AB111" s="171">
        <v>0</v>
      </c>
      <c r="AC111" s="171">
        <v>0</v>
      </c>
      <c r="AD111" s="171">
        <v>0</v>
      </c>
      <c r="AE111" s="171">
        <v>0</v>
      </c>
      <c r="AF111" s="171">
        <v>0</v>
      </c>
      <c r="AG111" s="171">
        <v>0</v>
      </c>
      <c r="AH111" s="171">
        <v>0</v>
      </c>
      <c r="AI111" s="171">
        <v>0</v>
      </c>
      <c r="AJ111" s="171">
        <v>0</v>
      </c>
      <c r="AK111" s="171">
        <v>0</v>
      </c>
      <c r="AL111" s="171">
        <v>4</v>
      </c>
      <c r="AM111" s="171">
        <v>0</v>
      </c>
      <c r="AN111" s="171">
        <v>0</v>
      </c>
      <c r="AO111" s="171">
        <v>0</v>
      </c>
      <c r="AP111" s="171">
        <v>4</v>
      </c>
      <c r="AQ111" s="173" t="s">
        <v>238</v>
      </c>
    </row>
    <row r="112" spans="1:43" s="165" customFormat="1" x14ac:dyDescent="0.25">
      <c r="A112" s="169">
        <f t="shared" si="12"/>
        <v>79</v>
      </c>
      <c r="B112" s="173" t="s">
        <v>343</v>
      </c>
      <c r="C112" s="171">
        <v>0</v>
      </c>
      <c r="D112" s="171">
        <v>0</v>
      </c>
      <c r="E112" s="171">
        <v>0</v>
      </c>
      <c r="F112" s="171">
        <v>0</v>
      </c>
      <c r="G112" s="171">
        <v>0</v>
      </c>
      <c r="H112" s="171">
        <v>0</v>
      </c>
      <c r="I112" s="171">
        <v>0</v>
      </c>
      <c r="J112" s="171">
        <v>0</v>
      </c>
      <c r="K112" s="171">
        <v>0</v>
      </c>
      <c r="L112" s="171">
        <v>0</v>
      </c>
      <c r="M112" s="171">
        <v>0</v>
      </c>
      <c r="N112" s="171">
        <v>0</v>
      </c>
      <c r="O112" s="171">
        <v>0</v>
      </c>
      <c r="P112" s="171">
        <v>0</v>
      </c>
      <c r="Q112" s="171">
        <v>0</v>
      </c>
      <c r="R112" s="171">
        <v>2.8</v>
      </c>
      <c r="S112" s="171">
        <v>0</v>
      </c>
      <c r="T112" s="171">
        <v>0</v>
      </c>
      <c r="U112" s="171">
        <v>0</v>
      </c>
      <c r="V112" s="171">
        <v>2.8</v>
      </c>
      <c r="W112" s="171">
        <v>0</v>
      </c>
      <c r="X112" s="171">
        <v>0</v>
      </c>
      <c r="Y112" s="171">
        <v>0</v>
      </c>
      <c r="Z112" s="171">
        <v>0</v>
      </c>
      <c r="AA112" s="171">
        <v>0</v>
      </c>
      <c r="AB112" s="171">
        <v>0</v>
      </c>
      <c r="AC112" s="171">
        <v>0</v>
      </c>
      <c r="AD112" s="171">
        <v>0</v>
      </c>
      <c r="AE112" s="171">
        <v>0</v>
      </c>
      <c r="AF112" s="171">
        <v>0</v>
      </c>
      <c r="AG112" s="171">
        <v>0</v>
      </c>
      <c r="AH112" s="171">
        <v>0</v>
      </c>
      <c r="AI112" s="171">
        <v>0</v>
      </c>
      <c r="AJ112" s="171">
        <v>0</v>
      </c>
      <c r="AK112" s="171">
        <v>0</v>
      </c>
      <c r="AL112" s="171">
        <v>2.8</v>
      </c>
      <c r="AM112" s="171">
        <v>0</v>
      </c>
      <c r="AN112" s="171">
        <v>0</v>
      </c>
      <c r="AO112" s="171">
        <v>0</v>
      </c>
      <c r="AP112" s="171">
        <v>2.8</v>
      </c>
      <c r="AQ112" s="173" t="s">
        <v>238</v>
      </c>
    </row>
    <row r="113" spans="1:43" s="165" customFormat="1" x14ac:dyDescent="0.25">
      <c r="A113" s="169">
        <f t="shared" si="12"/>
        <v>80</v>
      </c>
      <c r="B113" s="173" t="s">
        <v>328</v>
      </c>
      <c r="C113" s="171">
        <v>0</v>
      </c>
      <c r="D113" s="171">
        <v>0</v>
      </c>
      <c r="E113" s="171">
        <v>0</v>
      </c>
      <c r="F113" s="171">
        <v>0</v>
      </c>
      <c r="G113" s="171">
        <v>0</v>
      </c>
      <c r="H113" s="171">
        <v>0</v>
      </c>
      <c r="I113" s="171">
        <v>0</v>
      </c>
      <c r="J113" s="171">
        <v>0</v>
      </c>
      <c r="K113" s="171">
        <v>0</v>
      </c>
      <c r="L113" s="171">
        <v>0</v>
      </c>
      <c r="M113" s="171">
        <v>0</v>
      </c>
      <c r="N113" s="171">
        <v>0</v>
      </c>
      <c r="O113" s="171">
        <v>0</v>
      </c>
      <c r="P113" s="171">
        <v>0</v>
      </c>
      <c r="Q113" s="171">
        <v>0</v>
      </c>
      <c r="R113" s="171">
        <v>0</v>
      </c>
      <c r="S113" s="171">
        <v>0</v>
      </c>
      <c r="T113" s="171">
        <v>1.5</v>
      </c>
      <c r="U113" s="171">
        <v>0</v>
      </c>
      <c r="V113" s="171">
        <v>1.5</v>
      </c>
      <c r="W113" s="171">
        <v>0</v>
      </c>
      <c r="X113" s="171">
        <v>0</v>
      </c>
      <c r="Y113" s="171">
        <v>0</v>
      </c>
      <c r="Z113" s="171">
        <v>0</v>
      </c>
      <c r="AA113" s="171">
        <v>0</v>
      </c>
      <c r="AB113" s="171">
        <v>0</v>
      </c>
      <c r="AC113" s="171">
        <v>0</v>
      </c>
      <c r="AD113" s="171">
        <v>0</v>
      </c>
      <c r="AE113" s="171">
        <v>0</v>
      </c>
      <c r="AF113" s="171">
        <v>0</v>
      </c>
      <c r="AG113" s="171">
        <v>0</v>
      </c>
      <c r="AH113" s="171">
        <v>0</v>
      </c>
      <c r="AI113" s="171">
        <v>0</v>
      </c>
      <c r="AJ113" s="171">
        <v>0</v>
      </c>
      <c r="AK113" s="171">
        <v>0</v>
      </c>
      <c r="AL113" s="171">
        <v>0</v>
      </c>
      <c r="AM113" s="171">
        <v>0</v>
      </c>
      <c r="AN113" s="171">
        <v>1.5</v>
      </c>
      <c r="AO113" s="171">
        <v>0</v>
      </c>
      <c r="AP113" s="171">
        <v>1.5</v>
      </c>
      <c r="AQ113" s="173" t="s">
        <v>238</v>
      </c>
    </row>
    <row r="114" spans="1:43" s="165" customFormat="1" x14ac:dyDescent="0.25">
      <c r="A114" s="169">
        <f t="shared" si="12"/>
        <v>81</v>
      </c>
      <c r="B114" s="173" t="s">
        <v>329</v>
      </c>
      <c r="C114" s="171">
        <v>0</v>
      </c>
      <c r="D114" s="171">
        <v>0</v>
      </c>
      <c r="E114" s="171">
        <v>0</v>
      </c>
      <c r="F114" s="171">
        <v>0</v>
      </c>
      <c r="G114" s="171">
        <v>0</v>
      </c>
      <c r="H114" s="171">
        <v>0</v>
      </c>
      <c r="I114" s="171">
        <v>0</v>
      </c>
      <c r="J114" s="171">
        <v>0</v>
      </c>
      <c r="K114" s="171">
        <v>0</v>
      </c>
      <c r="L114" s="171">
        <v>0</v>
      </c>
      <c r="M114" s="171">
        <v>0</v>
      </c>
      <c r="N114" s="171">
        <v>0</v>
      </c>
      <c r="O114" s="171">
        <v>0</v>
      </c>
      <c r="P114" s="171">
        <v>0</v>
      </c>
      <c r="Q114" s="171">
        <v>0</v>
      </c>
      <c r="R114" s="171">
        <v>0</v>
      </c>
      <c r="S114" s="171">
        <v>0</v>
      </c>
      <c r="T114" s="171">
        <v>0.7</v>
      </c>
      <c r="U114" s="171">
        <v>0</v>
      </c>
      <c r="V114" s="171">
        <v>0.7</v>
      </c>
      <c r="W114" s="171">
        <v>0</v>
      </c>
      <c r="X114" s="171">
        <v>0</v>
      </c>
      <c r="Y114" s="171">
        <v>0</v>
      </c>
      <c r="Z114" s="171">
        <v>0</v>
      </c>
      <c r="AA114" s="171">
        <v>0</v>
      </c>
      <c r="AB114" s="171">
        <v>0</v>
      </c>
      <c r="AC114" s="171">
        <v>0</v>
      </c>
      <c r="AD114" s="171">
        <v>0</v>
      </c>
      <c r="AE114" s="171">
        <v>0</v>
      </c>
      <c r="AF114" s="171">
        <v>0</v>
      </c>
      <c r="AG114" s="171">
        <v>0</v>
      </c>
      <c r="AH114" s="171">
        <v>0</v>
      </c>
      <c r="AI114" s="171">
        <v>0</v>
      </c>
      <c r="AJ114" s="171">
        <v>0</v>
      </c>
      <c r="AK114" s="171">
        <v>0</v>
      </c>
      <c r="AL114" s="171">
        <v>0</v>
      </c>
      <c r="AM114" s="171">
        <v>0</v>
      </c>
      <c r="AN114" s="171">
        <v>0.7</v>
      </c>
      <c r="AO114" s="171">
        <v>0</v>
      </c>
      <c r="AP114" s="171">
        <v>0.7</v>
      </c>
      <c r="AQ114" s="173" t="s">
        <v>238</v>
      </c>
    </row>
    <row r="115" spans="1:43" s="165" customFormat="1" ht="31.5" x14ac:dyDescent="0.25">
      <c r="A115" s="169">
        <f t="shared" si="12"/>
        <v>82</v>
      </c>
      <c r="B115" s="173" t="s">
        <v>333</v>
      </c>
      <c r="C115" s="171">
        <v>0</v>
      </c>
      <c r="D115" s="171">
        <v>0</v>
      </c>
      <c r="E115" s="171">
        <v>0</v>
      </c>
      <c r="F115" s="171">
        <v>0</v>
      </c>
      <c r="G115" s="171">
        <v>0</v>
      </c>
      <c r="H115" s="171">
        <v>0</v>
      </c>
      <c r="I115" s="171">
        <v>0</v>
      </c>
      <c r="J115" s="171">
        <v>0</v>
      </c>
      <c r="K115" s="171">
        <v>0</v>
      </c>
      <c r="L115" s="171">
        <v>0</v>
      </c>
      <c r="M115" s="171">
        <v>0</v>
      </c>
      <c r="N115" s="171">
        <v>0</v>
      </c>
      <c r="O115" s="171">
        <v>0</v>
      </c>
      <c r="P115" s="171">
        <v>0</v>
      </c>
      <c r="Q115" s="171">
        <v>0</v>
      </c>
      <c r="R115" s="171">
        <v>0</v>
      </c>
      <c r="S115" s="171">
        <v>0</v>
      </c>
      <c r="T115" s="171">
        <v>1</v>
      </c>
      <c r="U115" s="171">
        <v>0</v>
      </c>
      <c r="V115" s="171">
        <v>1</v>
      </c>
      <c r="W115" s="171">
        <v>0</v>
      </c>
      <c r="X115" s="171">
        <v>0</v>
      </c>
      <c r="Y115" s="171">
        <v>0</v>
      </c>
      <c r="Z115" s="171">
        <v>0</v>
      </c>
      <c r="AA115" s="171">
        <v>0</v>
      </c>
      <c r="AB115" s="171">
        <v>0</v>
      </c>
      <c r="AC115" s="171">
        <v>0</v>
      </c>
      <c r="AD115" s="171">
        <v>0</v>
      </c>
      <c r="AE115" s="171">
        <v>0</v>
      </c>
      <c r="AF115" s="171">
        <v>0</v>
      </c>
      <c r="AG115" s="171">
        <v>0</v>
      </c>
      <c r="AH115" s="171">
        <v>0</v>
      </c>
      <c r="AI115" s="171">
        <v>0</v>
      </c>
      <c r="AJ115" s="171">
        <v>0</v>
      </c>
      <c r="AK115" s="171">
        <v>0</v>
      </c>
      <c r="AL115" s="171">
        <v>0</v>
      </c>
      <c r="AM115" s="171">
        <v>0</v>
      </c>
      <c r="AN115" s="171">
        <v>1</v>
      </c>
      <c r="AO115" s="171">
        <v>0</v>
      </c>
      <c r="AP115" s="171">
        <v>1</v>
      </c>
      <c r="AQ115" s="173" t="s">
        <v>238</v>
      </c>
    </row>
    <row r="116" spans="1:43" s="165" customFormat="1" ht="31.5" x14ac:dyDescent="0.25">
      <c r="A116" s="169">
        <f t="shared" si="12"/>
        <v>83</v>
      </c>
      <c r="B116" s="173" t="s">
        <v>337</v>
      </c>
      <c r="C116" s="171">
        <v>0</v>
      </c>
      <c r="D116" s="171">
        <v>0</v>
      </c>
      <c r="E116" s="171">
        <v>0</v>
      </c>
      <c r="F116" s="171">
        <v>0</v>
      </c>
      <c r="G116" s="171">
        <v>0</v>
      </c>
      <c r="H116" s="171">
        <v>0</v>
      </c>
      <c r="I116" s="171">
        <v>0</v>
      </c>
      <c r="J116" s="171">
        <v>0</v>
      </c>
      <c r="K116" s="171">
        <v>0</v>
      </c>
      <c r="L116" s="171">
        <v>0</v>
      </c>
      <c r="M116" s="171">
        <v>0</v>
      </c>
      <c r="N116" s="171">
        <v>0</v>
      </c>
      <c r="O116" s="171">
        <v>0</v>
      </c>
      <c r="P116" s="171">
        <v>0</v>
      </c>
      <c r="Q116" s="171">
        <v>0</v>
      </c>
      <c r="R116" s="171">
        <v>0</v>
      </c>
      <c r="S116" s="171">
        <v>0</v>
      </c>
      <c r="T116" s="171">
        <v>1.05</v>
      </c>
      <c r="U116" s="171">
        <v>0</v>
      </c>
      <c r="V116" s="171">
        <v>1.05</v>
      </c>
      <c r="W116" s="171">
        <v>0</v>
      </c>
      <c r="X116" s="171">
        <v>0</v>
      </c>
      <c r="Y116" s="171">
        <v>0</v>
      </c>
      <c r="Z116" s="171">
        <v>0</v>
      </c>
      <c r="AA116" s="171">
        <v>0</v>
      </c>
      <c r="AB116" s="171">
        <v>0</v>
      </c>
      <c r="AC116" s="171">
        <v>0</v>
      </c>
      <c r="AD116" s="171">
        <v>0</v>
      </c>
      <c r="AE116" s="171">
        <v>0</v>
      </c>
      <c r="AF116" s="171">
        <v>0</v>
      </c>
      <c r="AG116" s="171">
        <v>0</v>
      </c>
      <c r="AH116" s="171">
        <v>0</v>
      </c>
      <c r="AI116" s="171">
        <v>0</v>
      </c>
      <c r="AJ116" s="171">
        <v>0</v>
      </c>
      <c r="AK116" s="171">
        <v>0</v>
      </c>
      <c r="AL116" s="171">
        <v>0</v>
      </c>
      <c r="AM116" s="171">
        <v>0</v>
      </c>
      <c r="AN116" s="171">
        <v>1.05</v>
      </c>
      <c r="AO116" s="171">
        <v>0</v>
      </c>
      <c r="AP116" s="171">
        <v>1.05</v>
      </c>
      <c r="AQ116" s="173" t="s">
        <v>238</v>
      </c>
    </row>
    <row r="117" spans="1:43" s="165" customFormat="1" x14ac:dyDescent="0.25">
      <c r="A117" s="169">
        <f t="shared" si="12"/>
        <v>84</v>
      </c>
      <c r="B117" s="173" t="s">
        <v>338</v>
      </c>
      <c r="C117" s="171">
        <v>0</v>
      </c>
      <c r="D117" s="171">
        <v>0</v>
      </c>
      <c r="E117" s="171">
        <v>0</v>
      </c>
      <c r="F117" s="171">
        <v>0</v>
      </c>
      <c r="G117" s="171">
        <v>0</v>
      </c>
      <c r="H117" s="171">
        <v>0</v>
      </c>
      <c r="I117" s="171">
        <v>0</v>
      </c>
      <c r="J117" s="171">
        <v>0</v>
      </c>
      <c r="K117" s="171">
        <v>0</v>
      </c>
      <c r="L117" s="171">
        <v>0</v>
      </c>
      <c r="M117" s="171">
        <v>0</v>
      </c>
      <c r="N117" s="171">
        <v>0</v>
      </c>
      <c r="O117" s="171">
        <v>0</v>
      </c>
      <c r="P117" s="171">
        <v>0</v>
      </c>
      <c r="Q117" s="171">
        <v>0</v>
      </c>
      <c r="R117" s="171">
        <v>0</v>
      </c>
      <c r="S117" s="171">
        <v>0</v>
      </c>
      <c r="T117" s="171">
        <v>1.5</v>
      </c>
      <c r="U117" s="171">
        <v>0</v>
      </c>
      <c r="V117" s="171">
        <v>1.5</v>
      </c>
      <c r="W117" s="171">
        <v>0</v>
      </c>
      <c r="X117" s="171">
        <v>0</v>
      </c>
      <c r="Y117" s="171">
        <v>0</v>
      </c>
      <c r="Z117" s="171">
        <v>0</v>
      </c>
      <c r="AA117" s="171">
        <v>0</v>
      </c>
      <c r="AB117" s="171">
        <v>0</v>
      </c>
      <c r="AC117" s="171">
        <v>0</v>
      </c>
      <c r="AD117" s="171">
        <v>0</v>
      </c>
      <c r="AE117" s="171">
        <v>0</v>
      </c>
      <c r="AF117" s="171">
        <v>0</v>
      </c>
      <c r="AG117" s="171">
        <v>0</v>
      </c>
      <c r="AH117" s="171">
        <v>0</v>
      </c>
      <c r="AI117" s="171">
        <v>0</v>
      </c>
      <c r="AJ117" s="171">
        <v>0</v>
      </c>
      <c r="AK117" s="171">
        <v>0</v>
      </c>
      <c r="AL117" s="171">
        <v>0</v>
      </c>
      <c r="AM117" s="171">
        <v>0</v>
      </c>
      <c r="AN117" s="171">
        <v>1.5</v>
      </c>
      <c r="AO117" s="171">
        <v>0</v>
      </c>
      <c r="AP117" s="171">
        <v>1.5</v>
      </c>
      <c r="AQ117" s="173" t="s">
        <v>238</v>
      </c>
    </row>
    <row r="118" spans="1:43" s="165" customFormat="1" x14ac:dyDescent="0.25">
      <c r="A118" s="169">
        <f t="shared" si="12"/>
        <v>85</v>
      </c>
      <c r="B118" s="173" t="s">
        <v>698</v>
      </c>
      <c r="C118" s="171">
        <v>0</v>
      </c>
      <c r="D118" s="171">
        <v>0</v>
      </c>
      <c r="E118" s="171">
        <v>0</v>
      </c>
      <c r="F118" s="171">
        <v>0</v>
      </c>
      <c r="G118" s="171">
        <v>0</v>
      </c>
      <c r="H118" s="171">
        <v>0</v>
      </c>
      <c r="I118" s="171">
        <v>0</v>
      </c>
      <c r="J118" s="171">
        <v>4</v>
      </c>
      <c r="K118" s="171">
        <v>0</v>
      </c>
      <c r="L118" s="171">
        <v>4</v>
      </c>
      <c r="M118" s="171">
        <v>0</v>
      </c>
      <c r="N118" s="171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4.5999999999999996</v>
      </c>
      <c r="U118" s="171">
        <v>0</v>
      </c>
      <c r="V118" s="171">
        <v>4.5999999999999996</v>
      </c>
      <c r="W118" s="171">
        <v>0</v>
      </c>
      <c r="X118" s="171">
        <v>0</v>
      </c>
      <c r="Y118" s="171">
        <v>0</v>
      </c>
      <c r="Z118" s="171">
        <v>0</v>
      </c>
      <c r="AA118" s="171">
        <v>0</v>
      </c>
      <c r="AB118" s="171">
        <v>0</v>
      </c>
      <c r="AC118" s="171">
        <v>0</v>
      </c>
      <c r="AD118" s="171">
        <v>4</v>
      </c>
      <c r="AE118" s="171">
        <v>0</v>
      </c>
      <c r="AF118" s="171">
        <v>4</v>
      </c>
      <c r="AG118" s="171">
        <v>0</v>
      </c>
      <c r="AH118" s="171">
        <v>0</v>
      </c>
      <c r="AI118" s="171">
        <v>0</v>
      </c>
      <c r="AJ118" s="171">
        <v>0</v>
      </c>
      <c r="AK118" s="171">
        <v>0</v>
      </c>
      <c r="AL118" s="171">
        <v>0</v>
      </c>
      <c r="AM118" s="171">
        <v>0</v>
      </c>
      <c r="AN118" s="171">
        <v>4.5999999999999996</v>
      </c>
      <c r="AO118" s="171">
        <v>0</v>
      </c>
      <c r="AP118" s="171">
        <v>4.5999999999999996</v>
      </c>
      <c r="AQ118" s="173" t="s">
        <v>239</v>
      </c>
    </row>
    <row r="119" spans="1:43" s="165" customFormat="1" x14ac:dyDescent="0.25">
      <c r="A119" s="169">
        <f t="shared" si="12"/>
        <v>86</v>
      </c>
      <c r="B119" s="173" t="s">
        <v>699</v>
      </c>
      <c r="C119" s="171">
        <v>0</v>
      </c>
      <c r="D119" s="171">
        <v>0</v>
      </c>
      <c r="E119" s="171">
        <v>0</v>
      </c>
      <c r="F119" s="171">
        <v>0</v>
      </c>
      <c r="G119" s="171">
        <v>0</v>
      </c>
      <c r="H119" s="171">
        <v>0</v>
      </c>
      <c r="I119" s="171">
        <v>0</v>
      </c>
      <c r="J119" s="171">
        <v>2.5</v>
      </c>
      <c r="K119" s="171">
        <v>0</v>
      </c>
      <c r="L119" s="171">
        <v>2.5</v>
      </c>
      <c r="M119" s="171">
        <v>0</v>
      </c>
      <c r="N119" s="171">
        <v>0</v>
      </c>
      <c r="O119" s="171">
        <v>0</v>
      </c>
      <c r="P119" s="171">
        <v>0</v>
      </c>
      <c r="Q119" s="171">
        <v>0</v>
      </c>
      <c r="R119" s="171">
        <v>0</v>
      </c>
      <c r="S119" s="171">
        <v>0</v>
      </c>
      <c r="T119" s="171">
        <v>3.0859999999999999</v>
      </c>
      <c r="U119" s="171">
        <v>0</v>
      </c>
      <c r="V119" s="171">
        <v>3.0859999999999999</v>
      </c>
      <c r="W119" s="171">
        <v>0</v>
      </c>
      <c r="X119" s="171">
        <v>0</v>
      </c>
      <c r="Y119" s="171">
        <v>0</v>
      </c>
      <c r="Z119" s="171">
        <v>0</v>
      </c>
      <c r="AA119" s="171">
        <v>0</v>
      </c>
      <c r="AB119" s="171">
        <v>0</v>
      </c>
      <c r="AC119" s="171">
        <v>0</v>
      </c>
      <c r="AD119" s="171">
        <v>2.5</v>
      </c>
      <c r="AE119" s="171">
        <v>0</v>
      </c>
      <c r="AF119" s="171">
        <v>2.5</v>
      </c>
      <c r="AG119" s="171">
        <v>0</v>
      </c>
      <c r="AH119" s="171">
        <v>0</v>
      </c>
      <c r="AI119" s="171">
        <v>0</v>
      </c>
      <c r="AJ119" s="171">
        <v>0</v>
      </c>
      <c r="AK119" s="171">
        <v>0</v>
      </c>
      <c r="AL119" s="171">
        <v>0</v>
      </c>
      <c r="AM119" s="171">
        <v>0</v>
      </c>
      <c r="AN119" s="171">
        <v>3.0859999999999999</v>
      </c>
      <c r="AO119" s="171">
        <v>0</v>
      </c>
      <c r="AP119" s="171">
        <v>3.0859999999999999</v>
      </c>
      <c r="AQ119" s="173" t="s">
        <v>239</v>
      </c>
    </row>
    <row r="120" spans="1:43" s="165" customFormat="1" x14ac:dyDescent="0.25">
      <c r="A120" s="169">
        <f t="shared" si="12"/>
        <v>87</v>
      </c>
      <c r="B120" s="173" t="s">
        <v>427</v>
      </c>
      <c r="C120" s="171">
        <v>0</v>
      </c>
      <c r="D120" s="171">
        <v>0</v>
      </c>
      <c r="E120" s="171">
        <v>0</v>
      </c>
      <c r="F120" s="171">
        <v>0</v>
      </c>
      <c r="G120" s="171">
        <v>0</v>
      </c>
      <c r="H120" s="171">
        <v>0</v>
      </c>
      <c r="I120" s="171">
        <v>0</v>
      </c>
      <c r="J120" s="171">
        <v>2.5</v>
      </c>
      <c r="K120" s="171">
        <v>0</v>
      </c>
      <c r="L120" s="171">
        <v>2.5</v>
      </c>
      <c r="M120" s="171">
        <v>0</v>
      </c>
      <c r="N120" s="171">
        <v>0</v>
      </c>
      <c r="O120" s="171">
        <v>0</v>
      </c>
      <c r="P120" s="171">
        <v>0</v>
      </c>
      <c r="Q120" s="171">
        <v>0</v>
      </c>
      <c r="R120" s="171">
        <v>0</v>
      </c>
      <c r="S120" s="171">
        <v>0</v>
      </c>
      <c r="T120" s="171">
        <v>2.5</v>
      </c>
      <c r="U120" s="171">
        <v>0</v>
      </c>
      <c r="V120" s="171">
        <v>2.5</v>
      </c>
      <c r="W120" s="171">
        <v>0</v>
      </c>
      <c r="X120" s="171">
        <v>0</v>
      </c>
      <c r="Y120" s="171">
        <v>0</v>
      </c>
      <c r="Z120" s="171">
        <v>0</v>
      </c>
      <c r="AA120" s="171">
        <v>0</v>
      </c>
      <c r="AB120" s="171">
        <v>0</v>
      </c>
      <c r="AC120" s="171">
        <v>0</v>
      </c>
      <c r="AD120" s="171">
        <v>2.5</v>
      </c>
      <c r="AE120" s="171">
        <v>0</v>
      </c>
      <c r="AF120" s="171">
        <v>2.5</v>
      </c>
      <c r="AG120" s="171">
        <v>0</v>
      </c>
      <c r="AH120" s="171">
        <v>0</v>
      </c>
      <c r="AI120" s="171">
        <v>0</v>
      </c>
      <c r="AJ120" s="171">
        <v>0</v>
      </c>
      <c r="AK120" s="171">
        <v>0</v>
      </c>
      <c r="AL120" s="171">
        <v>0</v>
      </c>
      <c r="AM120" s="171">
        <v>0</v>
      </c>
      <c r="AN120" s="171">
        <v>2.5</v>
      </c>
      <c r="AO120" s="171">
        <v>0</v>
      </c>
      <c r="AP120" s="171">
        <v>2.5</v>
      </c>
      <c r="AQ120" s="173" t="s">
        <v>239</v>
      </c>
    </row>
    <row r="121" spans="1:43" s="165" customFormat="1" ht="31.5" x14ac:dyDescent="0.25">
      <c r="A121" s="169">
        <f t="shared" si="12"/>
        <v>88</v>
      </c>
      <c r="B121" s="173" t="s">
        <v>700</v>
      </c>
      <c r="C121" s="171">
        <v>0</v>
      </c>
      <c r="D121" s="171">
        <v>0</v>
      </c>
      <c r="E121" s="171">
        <v>0</v>
      </c>
      <c r="F121" s="171">
        <v>3.157</v>
      </c>
      <c r="G121" s="171">
        <v>0</v>
      </c>
      <c r="H121" s="171">
        <v>0</v>
      </c>
      <c r="I121" s="171">
        <v>0</v>
      </c>
      <c r="J121" s="171">
        <v>0</v>
      </c>
      <c r="K121" s="171">
        <v>0</v>
      </c>
      <c r="L121" s="171">
        <v>3.157</v>
      </c>
      <c r="M121" s="171">
        <v>0</v>
      </c>
      <c r="N121" s="171">
        <v>0</v>
      </c>
      <c r="O121" s="171">
        <v>0</v>
      </c>
      <c r="P121" s="171">
        <v>3.157</v>
      </c>
      <c r="Q121" s="171">
        <v>0</v>
      </c>
      <c r="R121" s="171">
        <v>0</v>
      </c>
      <c r="S121" s="171">
        <v>0</v>
      </c>
      <c r="T121" s="171">
        <v>0</v>
      </c>
      <c r="U121" s="171">
        <v>0</v>
      </c>
      <c r="V121" s="171">
        <v>3.157</v>
      </c>
      <c r="W121" s="171">
        <v>0</v>
      </c>
      <c r="X121" s="171">
        <v>0</v>
      </c>
      <c r="Y121" s="171">
        <v>0</v>
      </c>
      <c r="Z121" s="171">
        <v>3.157</v>
      </c>
      <c r="AA121" s="171">
        <v>0</v>
      </c>
      <c r="AB121" s="171">
        <v>0</v>
      </c>
      <c r="AC121" s="171">
        <v>0</v>
      </c>
      <c r="AD121" s="171">
        <v>0</v>
      </c>
      <c r="AE121" s="171">
        <v>0</v>
      </c>
      <c r="AF121" s="171">
        <v>3.157</v>
      </c>
      <c r="AG121" s="171">
        <v>0</v>
      </c>
      <c r="AH121" s="171">
        <v>0</v>
      </c>
      <c r="AI121" s="171">
        <v>0</v>
      </c>
      <c r="AJ121" s="171">
        <v>3.157</v>
      </c>
      <c r="AK121" s="171">
        <v>0</v>
      </c>
      <c r="AL121" s="171">
        <v>0</v>
      </c>
      <c r="AM121" s="171">
        <v>0</v>
      </c>
      <c r="AN121" s="171">
        <v>0</v>
      </c>
      <c r="AO121" s="171">
        <v>0</v>
      </c>
      <c r="AP121" s="171">
        <v>3.157</v>
      </c>
      <c r="AQ121" s="173" t="s">
        <v>240</v>
      </c>
    </row>
    <row r="122" spans="1:43" s="165" customFormat="1" ht="31.5" x14ac:dyDescent="0.25">
      <c r="A122" s="169">
        <f t="shared" si="12"/>
        <v>89</v>
      </c>
      <c r="B122" s="173" t="s">
        <v>701</v>
      </c>
      <c r="C122" s="171">
        <v>0</v>
      </c>
      <c r="D122" s="171">
        <v>0</v>
      </c>
      <c r="E122" s="171">
        <v>0</v>
      </c>
      <c r="F122" s="171">
        <v>3.7</v>
      </c>
      <c r="G122" s="171">
        <v>0</v>
      </c>
      <c r="H122" s="171">
        <v>0</v>
      </c>
      <c r="I122" s="171">
        <v>0</v>
      </c>
      <c r="J122" s="171">
        <v>0</v>
      </c>
      <c r="K122" s="171">
        <v>0</v>
      </c>
      <c r="L122" s="171">
        <v>3.7</v>
      </c>
      <c r="M122" s="171">
        <v>0</v>
      </c>
      <c r="N122" s="171">
        <v>0</v>
      </c>
      <c r="O122" s="171">
        <v>0</v>
      </c>
      <c r="P122" s="171">
        <v>3.7</v>
      </c>
      <c r="Q122" s="171">
        <v>0</v>
      </c>
      <c r="R122" s="171">
        <v>0</v>
      </c>
      <c r="S122" s="171">
        <v>0</v>
      </c>
      <c r="T122" s="171">
        <v>0</v>
      </c>
      <c r="U122" s="171">
        <v>0</v>
      </c>
      <c r="V122" s="171">
        <v>3.7</v>
      </c>
      <c r="W122" s="171">
        <v>0</v>
      </c>
      <c r="X122" s="171">
        <v>0</v>
      </c>
      <c r="Y122" s="171">
        <v>0</v>
      </c>
      <c r="Z122" s="171">
        <v>3.7</v>
      </c>
      <c r="AA122" s="171">
        <v>0</v>
      </c>
      <c r="AB122" s="171">
        <v>0</v>
      </c>
      <c r="AC122" s="171">
        <v>0</v>
      </c>
      <c r="AD122" s="171">
        <v>0</v>
      </c>
      <c r="AE122" s="171">
        <v>0</v>
      </c>
      <c r="AF122" s="171">
        <v>3.7</v>
      </c>
      <c r="AG122" s="171">
        <v>0</v>
      </c>
      <c r="AH122" s="171">
        <v>0</v>
      </c>
      <c r="AI122" s="171">
        <v>0</v>
      </c>
      <c r="AJ122" s="171">
        <v>3.7</v>
      </c>
      <c r="AK122" s="171">
        <v>0</v>
      </c>
      <c r="AL122" s="171">
        <v>0</v>
      </c>
      <c r="AM122" s="171">
        <v>0</v>
      </c>
      <c r="AN122" s="171">
        <v>0</v>
      </c>
      <c r="AO122" s="171">
        <v>0</v>
      </c>
      <c r="AP122" s="171">
        <v>3.7</v>
      </c>
      <c r="AQ122" s="173" t="s">
        <v>240</v>
      </c>
    </row>
    <row r="123" spans="1:43" s="165" customFormat="1" ht="31.5" x14ac:dyDescent="0.25">
      <c r="A123" s="169">
        <f t="shared" si="12"/>
        <v>90</v>
      </c>
      <c r="B123" s="173" t="s">
        <v>702</v>
      </c>
      <c r="C123" s="171">
        <v>0</v>
      </c>
      <c r="D123" s="171">
        <v>0</v>
      </c>
      <c r="E123" s="171">
        <v>0</v>
      </c>
      <c r="F123" s="171">
        <v>8.25</v>
      </c>
      <c r="G123" s="171">
        <v>0</v>
      </c>
      <c r="H123" s="171">
        <v>0</v>
      </c>
      <c r="I123" s="171">
        <v>0</v>
      </c>
      <c r="J123" s="171">
        <v>0</v>
      </c>
      <c r="K123" s="171">
        <v>0</v>
      </c>
      <c r="L123" s="171">
        <v>8.25</v>
      </c>
      <c r="M123" s="171">
        <v>0</v>
      </c>
      <c r="N123" s="171">
        <v>0</v>
      </c>
      <c r="O123" s="171">
        <v>0</v>
      </c>
      <c r="P123" s="171">
        <v>8.25</v>
      </c>
      <c r="Q123" s="171">
        <v>0</v>
      </c>
      <c r="R123" s="171">
        <v>0</v>
      </c>
      <c r="S123" s="171">
        <v>0</v>
      </c>
      <c r="T123" s="171">
        <v>0</v>
      </c>
      <c r="U123" s="171">
        <v>0</v>
      </c>
      <c r="V123" s="171">
        <v>8.25</v>
      </c>
      <c r="W123" s="171">
        <v>0</v>
      </c>
      <c r="X123" s="171">
        <v>0</v>
      </c>
      <c r="Y123" s="171">
        <v>0</v>
      </c>
      <c r="Z123" s="171">
        <v>8.25</v>
      </c>
      <c r="AA123" s="171">
        <v>0</v>
      </c>
      <c r="AB123" s="171">
        <v>0</v>
      </c>
      <c r="AC123" s="171">
        <v>0</v>
      </c>
      <c r="AD123" s="171">
        <v>0</v>
      </c>
      <c r="AE123" s="171">
        <v>0</v>
      </c>
      <c r="AF123" s="171">
        <v>8.25</v>
      </c>
      <c r="AG123" s="171">
        <v>0</v>
      </c>
      <c r="AH123" s="171">
        <v>0</v>
      </c>
      <c r="AI123" s="171">
        <v>0</v>
      </c>
      <c r="AJ123" s="171">
        <v>8.25</v>
      </c>
      <c r="AK123" s="171">
        <v>0</v>
      </c>
      <c r="AL123" s="171">
        <v>0</v>
      </c>
      <c r="AM123" s="171">
        <v>0</v>
      </c>
      <c r="AN123" s="171">
        <v>0</v>
      </c>
      <c r="AO123" s="171">
        <v>0</v>
      </c>
      <c r="AP123" s="171">
        <v>8.25</v>
      </c>
      <c r="AQ123" s="173" t="s">
        <v>240</v>
      </c>
    </row>
    <row r="124" spans="1:43" s="165" customFormat="1" x14ac:dyDescent="0.25">
      <c r="A124" s="169">
        <f t="shared" si="12"/>
        <v>91</v>
      </c>
      <c r="B124" s="173" t="s">
        <v>706</v>
      </c>
      <c r="C124" s="171">
        <v>0</v>
      </c>
      <c r="D124" s="171">
        <v>0</v>
      </c>
      <c r="E124" s="171">
        <v>0</v>
      </c>
      <c r="F124" s="171">
        <v>0</v>
      </c>
      <c r="G124" s="171">
        <v>0</v>
      </c>
      <c r="H124" s="171">
        <v>13.12</v>
      </c>
      <c r="I124" s="171">
        <v>0</v>
      </c>
      <c r="J124" s="171">
        <v>0</v>
      </c>
      <c r="K124" s="171">
        <v>0</v>
      </c>
      <c r="L124" s="171">
        <v>13.12</v>
      </c>
      <c r="M124" s="171">
        <v>0</v>
      </c>
      <c r="N124" s="171">
        <v>0</v>
      </c>
      <c r="O124" s="171">
        <v>0</v>
      </c>
      <c r="P124" s="171">
        <v>0</v>
      </c>
      <c r="Q124" s="171">
        <v>0</v>
      </c>
      <c r="R124" s="171">
        <v>13.12</v>
      </c>
      <c r="S124" s="171">
        <v>0</v>
      </c>
      <c r="T124" s="171">
        <v>0</v>
      </c>
      <c r="U124" s="171">
        <v>0</v>
      </c>
      <c r="V124" s="171">
        <v>13.12</v>
      </c>
      <c r="W124" s="171">
        <v>0</v>
      </c>
      <c r="X124" s="171">
        <v>0</v>
      </c>
      <c r="Y124" s="171">
        <v>0</v>
      </c>
      <c r="Z124" s="171">
        <v>0</v>
      </c>
      <c r="AA124" s="171">
        <v>0</v>
      </c>
      <c r="AB124" s="171">
        <v>13.12</v>
      </c>
      <c r="AC124" s="171">
        <v>0</v>
      </c>
      <c r="AD124" s="171">
        <v>0</v>
      </c>
      <c r="AE124" s="171">
        <v>0</v>
      </c>
      <c r="AF124" s="171">
        <v>13.12</v>
      </c>
      <c r="AG124" s="171">
        <v>0</v>
      </c>
      <c r="AH124" s="171">
        <v>0</v>
      </c>
      <c r="AI124" s="171">
        <v>0</v>
      </c>
      <c r="AJ124" s="171">
        <v>0</v>
      </c>
      <c r="AK124" s="171">
        <v>0</v>
      </c>
      <c r="AL124" s="171">
        <v>13.12</v>
      </c>
      <c r="AM124" s="171">
        <v>0</v>
      </c>
      <c r="AN124" s="171">
        <v>0</v>
      </c>
      <c r="AO124" s="171">
        <v>0</v>
      </c>
      <c r="AP124" s="171">
        <v>13.12</v>
      </c>
      <c r="AQ124" s="173" t="s">
        <v>240</v>
      </c>
    </row>
    <row r="125" spans="1:43" s="165" customFormat="1" ht="47.25" x14ac:dyDescent="0.25">
      <c r="A125" s="169">
        <f t="shared" si="12"/>
        <v>92</v>
      </c>
      <c r="B125" s="173" t="s">
        <v>509</v>
      </c>
      <c r="C125" s="171">
        <v>0</v>
      </c>
      <c r="D125" s="171">
        <v>0</v>
      </c>
      <c r="E125" s="171">
        <v>0</v>
      </c>
      <c r="F125" s="171">
        <v>4.8</v>
      </c>
      <c r="G125" s="171">
        <v>0</v>
      </c>
      <c r="H125" s="171">
        <v>0</v>
      </c>
      <c r="I125" s="171">
        <v>0</v>
      </c>
      <c r="J125" s="171">
        <v>0</v>
      </c>
      <c r="K125" s="171">
        <v>0</v>
      </c>
      <c r="L125" s="171">
        <v>4.8</v>
      </c>
      <c r="M125" s="171">
        <v>0</v>
      </c>
      <c r="N125" s="171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171">
        <v>0</v>
      </c>
      <c r="V125" s="171">
        <v>0</v>
      </c>
      <c r="W125" s="171">
        <v>0</v>
      </c>
      <c r="X125" s="171">
        <v>0</v>
      </c>
      <c r="Y125" s="171">
        <v>0</v>
      </c>
      <c r="Z125" s="171">
        <v>4.8</v>
      </c>
      <c r="AA125" s="171">
        <v>0</v>
      </c>
      <c r="AB125" s="171">
        <v>0</v>
      </c>
      <c r="AC125" s="171">
        <v>0</v>
      </c>
      <c r="AD125" s="171">
        <v>0</v>
      </c>
      <c r="AE125" s="171">
        <v>0</v>
      </c>
      <c r="AF125" s="171">
        <v>4.8</v>
      </c>
      <c r="AG125" s="171">
        <v>0</v>
      </c>
      <c r="AH125" s="171">
        <v>0</v>
      </c>
      <c r="AI125" s="171">
        <v>0</v>
      </c>
      <c r="AJ125" s="171">
        <v>0</v>
      </c>
      <c r="AK125" s="171">
        <v>0</v>
      </c>
      <c r="AL125" s="171">
        <v>0</v>
      </c>
      <c r="AM125" s="171">
        <v>0</v>
      </c>
      <c r="AN125" s="171">
        <v>0</v>
      </c>
      <c r="AO125" s="171">
        <v>0</v>
      </c>
      <c r="AP125" s="171">
        <v>0</v>
      </c>
      <c r="AQ125" s="173" t="s">
        <v>241</v>
      </c>
    </row>
    <row r="126" spans="1:43" s="165" customFormat="1" ht="31.5" x14ac:dyDescent="0.25">
      <c r="A126" s="169">
        <f t="shared" si="12"/>
        <v>93</v>
      </c>
      <c r="B126" s="173" t="s">
        <v>394</v>
      </c>
      <c r="C126" s="171">
        <v>0</v>
      </c>
      <c r="D126" s="171">
        <v>0</v>
      </c>
      <c r="E126" s="171">
        <v>0</v>
      </c>
      <c r="F126" s="171">
        <v>0</v>
      </c>
      <c r="G126" s="171">
        <v>0</v>
      </c>
      <c r="H126" s="171">
        <v>0</v>
      </c>
      <c r="I126" s="171">
        <v>0</v>
      </c>
      <c r="J126" s="171">
        <v>0</v>
      </c>
      <c r="K126" s="171">
        <v>0</v>
      </c>
      <c r="L126" s="171">
        <v>0</v>
      </c>
      <c r="M126" s="171">
        <v>0</v>
      </c>
      <c r="N126" s="171">
        <v>0</v>
      </c>
      <c r="O126" s="171">
        <v>0</v>
      </c>
      <c r="P126" s="171">
        <v>0</v>
      </c>
      <c r="Q126" s="171">
        <v>0</v>
      </c>
      <c r="R126" s="171">
        <v>0</v>
      </c>
      <c r="S126" s="171">
        <v>0.25</v>
      </c>
      <c r="T126" s="171">
        <v>1.2</v>
      </c>
      <c r="U126" s="171">
        <v>0.25</v>
      </c>
      <c r="V126" s="171">
        <v>1.2</v>
      </c>
      <c r="W126" s="171">
        <v>0</v>
      </c>
      <c r="X126" s="171">
        <v>0</v>
      </c>
      <c r="Y126" s="171">
        <v>0</v>
      </c>
      <c r="Z126" s="171">
        <v>0</v>
      </c>
      <c r="AA126" s="171">
        <v>0</v>
      </c>
      <c r="AB126" s="171">
        <v>0</v>
      </c>
      <c r="AC126" s="171">
        <v>0</v>
      </c>
      <c r="AD126" s="171">
        <v>0</v>
      </c>
      <c r="AE126" s="171">
        <v>0</v>
      </c>
      <c r="AF126" s="171">
        <v>0</v>
      </c>
      <c r="AG126" s="171">
        <v>0</v>
      </c>
      <c r="AH126" s="171">
        <v>0</v>
      </c>
      <c r="AI126" s="171">
        <v>0</v>
      </c>
      <c r="AJ126" s="171">
        <v>0</v>
      </c>
      <c r="AK126" s="171">
        <v>0</v>
      </c>
      <c r="AL126" s="171">
        <v>0</v>
      </c>
      <c r="AM126" s="171">
        <v>0.25</v>
      </c>
      <c r="AN126" s="171">
        <v>1.2</v>
      </c>
      <c r="AO126" s="171">
        <v>0.25</v>
      </c>
      <c r="AP126" s="171">
        <v>1.2</v>
      </c>
      <c r="AQ126" s="173" t="s">
        <v>388</v>
      </c>
    </row>
    <row r="127" spans="1:43" s="165" customFormat="1" ht="31.5" x14ac:dyDescent="0.25">
      <c r="A127" s="169">
        <f t="shared" si="12"/>
        <v>94</v>
      </c>
      <c r="B127" s="173" t="s">
        <v>708</v>
      </c>
      <c r="C127" s="171">
        <v>0</v>
      </c>
      <c r="D127" s="171">
        <v>0</v>
      </c>
      <c r="E127" s="171">
        <v>0</v>
      </c>
      <c r="F127" s="171">
        <v>0</v>
      </c>
      <c r="G127" s="171">
        <v>0</v>
      </c>
      <c r="H127" s="171">
        <v>0</v>
      </c>
      <c r="I127" s="171">
        <v>0</v>
      </c>
      <c r="J127" s="171">
        <v>1.5379999076923077</v>
      </c>
      <c r="K127" s="171">
        <v>0</v>
      </c>
      <c r="L127" s="171">
        <v>1.5379999076923077</v>
      </c>
      <c r="M127" s="171">
        <v>0</v>
      </c>
      <c r="N127" s="171">
        <v>0</v>
      </c>
      <c r="O127" s="171">
        <v>0</v>
      </c>
      <c r="P127" s="171">
        <v>0</v>
      </c>
      <c r="Q127" s="171">
        <v>0</v>
      </c>
      <c r="R127" s="171">
        <v>3.16</v>
      </c>
      <c r="S127" s="171">
        <v>0</v>
      </c>
      <c r="T127" s="171">
        <v>0</v>
      </c>
      <c r="U127" s="171">
        <v>0</v>
      </c>
      <c r="V127" s="171">
        <v>3.16</v>
      </c>
      <c r="W127" s="171">
        <v>0</v>
      </c>
      <c r="X127" s="171">
        <v>0</v>
      </c>
      <c r="Y127" s="171">
        <v>0</v>
      </c>
      <c r="Z127" s="171">
        <v>0</v>
      </c>
      <c r="AA127" s="171">
        <v>0</v>
      </c>
      <c r="AB127" s="171">
        <v>0</v>
      </c>
      <c r="AC127" s="171">
        <v>0</v>
      </c>
      <c r="AD127" s="171">
        <v>1.5379999076923077</v>
      </c>
      <c r="AE127" s="171">
        <v>0</v>
      </c>
      <c r="AF127" s="171">
        <v>1.5379999076923077</v>
      </c>
      <c r="AG127" s="171">
        <v>0</v>
      </c>
      <c r="AH127" s="171">
        <v>0</v>
      </c>
      <c r="AI127" s="171">
        <v>0</v>
      </c>
      <c r="AJ127" s="171">
        <v>0</v>
      </c>
      <c r="AK127" s="171">
        <v>0</v>
      </c>
      <c r="AL127" s="171">
        <v>0</v>
      </c>
      <c r="AM127" s="171">
        <v>0</v>
      </c>
      <c r="AN127" s="171">
        <v>0</v>
      </c>
      <c r="AO127" s="171">
        <v>0</v>
      </c>
      <c r="AP127" s="171">
        <v>0</v>
      </c>
      <c r="AQ127" s="173" t="s">
        <v>237</v>
      </c>
    </row>
    <row r="128" spans="1:43" s="165" customFormat="1" ht="47.25" x14ac:dyDescent="0.25">
      <c r="A128" s="169">
        <f t="shared" si="12"/>
        <v>95</v>
      </c>
      <c r="B128" s="173" t="s">
        <v>710</v>
      </c>
      <c r="C128" s="171">
        <v>0</v>
      </c>
      <c r="D128" s="171">
        <v>0</v>
      </c>
      <c r="E128" s="171">
        <v>0</v>
      </c>
      <c r="F128" s="171">
        <v>0</v>
      </c>
      <c r="G128" s="171">
        <v>0</v>
      </c>
      <c r="H128" s="171">
        <v>0</v>
      </c>
      <c r="I128" s="171">
        <v>0</v>
      </c>
      <c r="J128" s="171">
        <v>0</v>
      </c>
      <c r="K128" s="171">
        <v>0</v>
      </c>
      <c r="L128" s="171">
        <v>0</v>
      </c>
      <c r="M128" s="171">
        <v>0</v>
      </c>
      <c r="N128" s="171">
        <v>0</v>
      </c>
      <c r="O128" s="171">
        <v>0</v>
      </c>
      <c r="P128" s="171">
        <v>0</v>
      </c>
      <c r="Q128" s="171">
        <v>0</v>
      </c>
      <c r="R128" s="171">
        <v>3.6</v>
      </c>
      <c r="S128" s="171">
        <v>0</v>
      </c>
      <c r="T128" s="171">
        <v>0</v>
      </c>
      <c r="U128" s="171">
        <v>0</v>
      </c>
      <c r="V128" s="171">
        <v>3.6</v>
      </c>
      <c r="W128" s="171">
        <v>0</v>
      </c>
      <c r="X128" s="171">
        <v>0</v>
      </c>
      <c r="Y128" s="171">
        <v>0</v>
      </c>
      <c r="Z128" s="171">
        <v>0</v>
      </c>
      <c r="AA128" s="171">
        <v>0</v>
      </c>
      <c r="AB128" s="171">
        <v>0</v>
      </c>
      <c r="AC128" s="171">
        <v>0</v>
      </c>
      <c r="AD128" s="171">
        <v>0</v>
      </c>
      <c r="AE128" s="171">
        <v>0</v>
      </c>
      <c r="AF128" s="171">
        <v>0</v>
      </c>
      <c r="AG128" s="171">
        <v>0</v>
      </c>
      <c r="AH128" s="171">
        <v>0</v>
      </c>
      <c r="AI128" s="171">
        <v>0</v>
      </c>
      <c r="AJ128" s="171">
        <v>0</v>
      </c>
      <c r="AK128" s="171">
        <v>0</v>
      </c>
      <c r="AL128" s="171">
        <v>3.6</v>
      </c>
      <c r="AM128" s="171">
        <v>0</v>
      </c>
      <c r="AN128" s="171">
        <v>0</v>
      </c>
      <c r="AO128" s="171">
        <v>0</v>
      </c>
      <c r="AP128" s="171">
        <v>3.6</v>
      </c>
      <c r="AQ128" s="173" t="s">
        <v>237</v>
      </c>
    </row>
    <row r="129" spans="1:43" s="165" customFormat="1" ht="31.5" x14ac:dyDescent="0.25">
      <c r="A129" s="169">
        <f t="shared" si="12"/>
        <v>96</v>
      </c>
      <c r="B129" s="173" t="s">
        <v>711</v>
      </c>
      <c r="C129" s="171">
        <v>0</v>
      </c>
      <c r="D129" s="171">
        <v>0</v>
      </c>
      <c r="E129" s="171">
        <v>0</v>
      </c>
      <c r="F129" s="171">
        <v>0</v>
      </c>
      <c r="G129" s="171">
        <v>0</v>
      </c>
      <c r="H129" s="171">
        <v>0</v>
      </c>
      <c r="I129" s="171">
        <v>0</v>
      </c>
      <c r="J129" s="171">
        <v>0</v>
      </c>
      <c r="K129" s="171">
        <v>0</v>
      </c>
      <c r="L129" s="171">
        <v>0</v>
      </c>
      <c r="M129" s="171">
        <v>0</v>
      </c>
      <c r="N129" s="171">
        <v>0</v>
      </c>
      <c r="O129" s="171">
        <v>0</v>
      </c>
      <c r="P129" s="171">
        <v>0</v>
      </c>
      <c r="Q129" s="171">
        <v>0</v>
      </c>
      <c r="R129" s="171">
        <v>2.5499999999999998</v>
      </c>
      <c r="S129" s="171">
        <v>0</v>
      </c>
      <c r="T129" s="171">
        <v>0</v>
      </c>
      <c r="U129" s="171">
        <v>0</v>
      </c>
      <c r="V129" s="171">
        <v>2.5499999999999998</v>
      </c>
      <c r="W129" s="171">
        <v>0</v>
      </c>
      <c r="X129" s="171">
        <v>0</v>
      </c>
      <c r="Y129" s="171">
        <v>0</v>
      </c>
      <c r="Z129" s="171">
        <v>0</v>
      </c>
      <c r="AA129" s="171">
        <v>0</v>
      </c>
      <c r="AB129" s="171">
        <v>0</v>
      </c>
      <c r="AC129" s="171">
        <v>0</v>
      </c>
      <c r="AD129" s="171">
        <v>0</v>
      </c>
      <c r="AE129" s="171">
        <v>0</v>
      </c>
      <c r="AF129" s="171">
        <v>0</v>
      </c>
      <c r="AG129" s="171">
        <v>0</v>
      </c>
      <c r="AH129" s="171">
        <v>0</v>
      </c>
      <c r="AI129" s="171">
        <v>0</v>
      </c>
      <c r="AJ129" s="171">
        <v>0</v>
      </c>
      <c r="AK129" s="171">
        <v>0</v>
      </c>
      <c r="AL129" s="171">
        <v>0</v>
      </c>
      <c r="AM129" s="171">
        <v>0</v>
      </c>
      <c r="AN129" s="171">
        <v>0</v>
      </c>
      <c r="AO129" s="171">
        <v>0</v>
      </c>
      <c r="AP129" s="171">
        <v>0</v>
      </c>
      <c r="AQ129" s="173" t="s">
        <v>237</v>
      </c>
    </row>
    <row r="130" spans="1:43" s="165" customFormat="1" ht="47.25" x14ac:dyDescent="0.25">
      <c r="A130" s="169">
        <f t="shared" si="12"/>
        <v>97</v>
      </c>
      <c r="B130" s="173" t="s">
        <v>712</v>
      </c>
      <c r="C130" s="171">
        <v>0</v>
      </c>
      <c r="D130" s="171">
        <v>0</v>
      </c>
      <c r="E130" s="171">
        <v>0</v>
      </c>
      <c r="F130" s="171">
        <v>0</v>
      </c>
      <c r="G130" s="171">
        <v>0</v>
      </c>
      <c r="H130" s="171">
        <v>0</v>
      </c>
      <c r="I130" s="171">
        <v>0</v>
      </c>
      <c r="J130" s="171">
        <v>1.3382101846153844</v>
      </c>
      <c r="K130" s="171">
        <v>0</v>
      </c>
      <c r="L130" s="171">
        <v>1.3382101846153844</v>
      </c>
      <c r="M130" s="171">
        <v>0</v>
      </c>
      <c r="N130" s="171">
        <v>0</v>
      </c>
      <c r="O130" s="171">
        <v>0</v>
      </c>
      <c r="P130" s="171">
        <v>2.2599999999999998</v>
      </c>
      <c r="Q130" s="171">
        <v>0</v>
      </c>
      <c r="R130" s="171">
        <v>0</v>
      </c>
      <c r="S130" s="171">
        <v>0</v>
      </c>
      <c r="T130" s="171">
        <v>0</v>
      </c>
      <c r="U130" s="171">
        <v>0</v>
      </c>
      <c r="V130" s="171">
        <v>2.2599999999999998</v>
      </c>
      <c r="W130" s="171">
        <v>0</v>
      </c>
      <c r="X130" s="171">
        <v>0</v>
      </c>
      <c r="Y130" s="171">
        <v>0</v>
      </c>
      <c r="Z130" s="171">
        <v>0</v>
      </c>
      <c r="AA130" s="171">
        <v>0</v>
      </c>
      <c r="AB130" s="171">
        <v>0</v>
      </c>
      <c r="AC130" s="171">
        <v>0</v>
      </c>
      <c r="AD130" s="171">
        <v>1.3382101846153844</v>
      </c>
      <c r="AE130" s="171">
        <v>0</v>
      </c>
      <c r="AF130" s="171">
        <v>1.3382101846153844</v>
      </c>
      <c r="AG130" s="171">
        <v>0</v>
      </c>
      <c r="AH130" s="171">
        <v>0</v>
      </c>
      <c r="AI130" s="171">
        <v>0</v>
      </c>
      <c r="AJ130" s="171">
        <v>2.2599999999999998</v>
      </c>
      <c r="AK130" s="171">
        <v>0</v>
      </c>
      <c r="AL130" s="171">
        <v>0</v>
      </c>
      <c r="AM130" s="171">
        <v>0</v>
      </c>
      <c r="AN130" s="171">
        <v>0</v>
      </c>
      <c r="AO130" s="171">
        <v>0</v>
      </c>
      <c r="AP130" s="171">
        <v>2.2599999999999998</v>
      </c>
      <c r="AQ130" s="173" t="s">
        <v>237</v>
      </c>
    </row>
    <row r="131" spans="1:43" s="165" customFormat="1" ht="47.25" x14ac:dyDescent="0.25">
      <c r="A131" s="169">
        <f t="shared" si="12"/>
        <v>98</v>
      </c>
      <c r="B131" s="173" t="s">
        <v>713</v>
      </c>
      <c r="C131" s="171">
        <v>0</v>
      </c>
      <c r="D131" s="171">
        <v>0</v>
      </c>
      <c r="E131" s="171">
        <v>0</v>
      </c>
      <c r="F131" s="171">
        <v>0</v>
      </c>
      <c r="G131" s="171">
        <v>0</v>
      </c>
      <c r="H131" s="171">
        <v>0</v>
      </c>
      <c r="I131" s="171">
        <v>0</v>
      </c>
      <c r="J131" s="171">
        <v>0.57701005384615389</v>
      </c>
      <c r="K131" s="171">
        <v>0</v>
      </c>
      <c r="L131" s="171">
        <v>0.57701005384615389</v>
      </c>
      <c r="M131" s="171">
        <v>0</v>
      </c>
      <c r="N131" s="171">
        <v>0</v>
      </c>
      <c r="O131" s="171">
        <v>0</v>
      </c>
      <c r="P131" s="171">
        <v>0.81499999999999995</v>
      </c>
      <c r="Q131" s="171">
        <v>0</v>
      </c>
      <c r="R131" s="171">
        <v>0</v>
      </c>
      <c r="S131" s="171">
        <v>0</v>
      </c>
      <c r="T131" s="171">
        <v>0</v>
      </c>
      <c r="U131" s="171">
        <v>0</v>
      </c>
      <c r="V131" s="171">
        <v>0.81499999999999995</v>
      </c>
      <c r="W131" s="171">
        <v>0</v>
      </c>
      <c r="X131" s="171">
        <v>0</v>
      </c>
      <c r="Y131" s="171">
        <v>0</v>
      </c>
      <c r="Z131" s="171">
        <v>0</v>
      </c>
      <c r="AA131" s="171">
        <v>0</v>
      </c>
      <c r="AB131" s="171">
        <v>0</v>
      </c>
      <c r="AC131" s="171">
        <v>0</v>
      </c>
      <c r="AD131" s="171">
        <v>0.57701005384615389</v>
      </c>
      <c r="AE131" s="171">
        <v>0</v>
      </c>
      <c r="AF131" s="171">
        <v>0.57701005384615389</v>
      </c>
      <c r="AG131" s="171">
        <v>0</v>
      </c>
      <c r="AH131" s="171">
        <v>0</v>
      </c>
      <c r="AI131" s="171">
        <v>0</v>
      </c>
      <c r="AJ131" s="171">
        <v>0.81499999999999995</v>
      </c>
      <c r="AK131" s="171">
        <v>0</v>
      </c>
      <c r="AL131" s="171">
        <v>0</v>
      </c>
      <c r="AM131" s="171">
        <v>0</v>
      </c>
      <c r="AN131" s="171">
        <v>0</v>
      </c>
      <c r="AO131" s="171">
        <v>0</v>
      </c>
      <c r="AP131" s="171">
        <v>0.81499999999999995</v>
      </c>
      <c r="AQ131" s="173" t="s">
        <v>237</v>
      </c>
    </row>
    <row r="132" spans="1:43" s="165" customFormat="1" ht="47.25" x14ac:dyDescent="0.25">
      <c r="A132" s="169">
        <f t="shared" si="12"/>
        <v>99</v>
      </c>
      <c r="B132" s="173" t="s">
        <v>714</v>
      </c>
      <c r="C132" s="171">
        <v>0</v>
      </c>
      <c r="D132" s="171">
        <v>0</v>
      </c>
      <c r="E132" s="171">
        <v>0</v>
      </c>
      <c r="F132" s="171">
        <v>0</v>
      </c>
      <c r="G132" s="171">
        <v>0</v>
      </c>
      <c r="H132" s="171">
        <v>0</v>
      </c>
      <c r="I132" s="171">
        <v>0</v>
      </c>
      <c r="J132" s="171">
        <v>1.1691419999999999</v>
      </c>
      <c r="K132" s="171">
        <v>0</v>
      </c>
      <c r="L132" s="171">
        <v>1.1691419999999999</v>
      </c>
      <c r="M132" s="171">
        <v>0</v>
      </c>
      <c r="N132" s="171">
        <v>0</v>
      </c>
      <c r="O132" s="171">
        <v>0</v>
      </c>
      <c r="P132" s="171">
        <v>3.04</v>
      </c>
      <c r="Q132" s="171">
        <v>0</v>
      </c>
      <c r="R132" s="171">
        <v>0</v>
      </c>
      <c r="S132" s="171">
        <v>0</v>
      </c>
      <c r="T132" s="171">
        <v>0</v>
      </c>
      <c r="U132" s="171">
        <v>0</v>
      </c>
      <c r="V132" s="171">
        <v>3.04</v>
      </c>
      <c r="W132" s="171">
        <v>0</v>
      </c>
      <c r="X132" s="171">
        <v>0</v>
      </c>
      <c r="Y132" s="171">
        <v>0</v>
      </c>
      <c r="Z132" s="171">
        <v>0</v>
      </c>
      <c r="AA132" s="171">
        <v>0</v>
      </c>
      <c r="AB132" s="171">
        <v>0</v>
      </c>
      <c r="AC132" s="171">
        <v>0</v>
      </c>
      <c r="AD132" s="171">
        <v>1.1691419999999999</v>
      </c>
      <c r="AE132" s="171">
        <v>0</v>
      </c>
      <c r="AF132" s="171">
        <v>1.1691419999999999</v>
      </c>
      <c r="AG132" s="171">
        <v>0</v>
      </c>
      <c r="AH132" s="171">
        <v>0</v>
      </c>
      <c r="AI132" s="171">
        <v>0</v>
      </c>
      <c r="AJ132" s="171">
        <v>3.04</v>
      </c>
      <c r="AK132" s="171">
        <v>0</v>
      </c>
      <c r="AL132" s="171">
        <v>0</v>
      </c>
      <c r="AM132" s="171">
        <v>0</v>
      </c>
      <c r="AN132" s="171">
        <v>0</v>
      </c>
      <c r="AO132" s="171">
        <v>0</v>
      </c>
      <c r="AP132" s="171">
        <v>3.04</v>
      </c>
      <c r="AQ132" s="173" t="s">
        <v>237</v>
      </c>
    </row>
    <row r="133" spans="1:43" s="165" customFormat="1" ht="31.5" x14ac:dyDescent="0.25">
      <c r="A133" s="169">
        <f t="shared" si="12"/>
        <v>100</v>
      </c>
      <c r="B133" s="173" t="s">
        <v>716</v>
      </c>
      <c r="C133" s="171">
        <v>0</v>
      </c>
      <c r="D133" s="171">
        <v>0</v>
      </c>
      <c r="E133" s="171">
        <v>0</v>
      </c>
      <c r="F133" s="171">
        <v>0</v>
      </c>
      <c r="G133" s="171">
        <v>0</v>
      </c>
      <c r="H133" s="171">
        <v>0</v>
      </c>
      <c r="I133" s="171">
        <v>0</v>
      </c>
      <c r="J133" s="171">
        <v>2.6260483230769234</v>
      </c>
      <c r="K133" s="171">
        <v>0</v>
      </c>
      <c r="L133" s="171">
        <v>2.6260483230769234</v>
      </c>
      <c r="M133" s="171">
        <v>0</v>
      </c>
      <c r="N133" s="171">
        <v>0</v>
      </c>
      <c r="O133" s="171">
        <v>0</v>
      </c>
      <c r="P133" s="171">
        <v>4.0830000000000002</v>
      </c>
      <c r="Q133" s="171">
        <v>0</v>
      </c>
      <c r="R133" s="171">
        <v>0</v>
      </c>
      <c r="S133" s="171">
        <v>0</v>
      </c>
      <c r="T133" s="171">
        <v>0</v>
      </c>
      <c r="U133" s="171">
        <v>0</v>
      </c>
      <c r="V133" s="171">
        <v>4.0830000000000002</v>
      </c>
      <c r="W133" s="171">
        <v>0</v>
      </c>
      <c r="X133" s="171">
        <v>0</v>
      </c>
      <c r="Y133" s="171">
        <v>0</v>
      </c>
      <c r="Z133" s="171">
        <v>0</v>
      </c>
      <c r="AA133" s="171">
        <v>0</v>
      </c>
      <c r="AB133" s="171">
        <v>0</v>
      </c>
      <c r="AC133" s="171">
        <v>0</v>
      </c>
      <c r="AD133" s="171">
        <v>2.6260483230769234</v>
      </c>
      <c r="AE133" s="171">
        <v>0</v>
      </c>
      <c r="AF133" s="171">
        <v>2.6260483230769234</v>
      </c>
      <c r="AG133" s="171">
        <v>0</v>
      </c>
      <c r="AH133" s="171">
        <v>0</v>
      </c>
      <c r="AI133" s="171">
        <v>0</v>
      </c>
      <c r="AJ133" s="171">
        <v>4.0830000000000002</v>
      </c>
      <c r="AK133" s="171">
        <v>0</v>
      </c>
      <c r="AL133" s="171">
        <v>0</v>
      </c>
      <c r="AM133" s="171">
        <v>0</v>
      </c>
      <c r="AN133" s="171">
        <v>0</v>
      </c>
      <c r="AO133" s="171">
        <v>0</v>
      </c>
      <c r="AP133" s="171">
        <v>4.0830000000000002</v>
      </c>
      <c r="AQ133" s="173" t="s">
        <v>237</v>
      </c>
    </row>
    <row r="134" spans="1:43" s="165" customFormat="1" ht="63" x14ac:dyDescent="0.25">
      <c r="A134" s="169">
        <f t="shared" si="12"/>
        <v>101</v>
      </c>
      <c r="B134" s="173" t="s">
        <v>717</v>
      </c>
      <c r="C134" s="171">
        <v>0</v>
      </c>
      <c r="D134" s="171">
        <v>0</v>
      </c>
      <c r="E134" s="171">
        <v>0</v>
      </c>
      <c r="F134" s="171">
        <v>0</v>
      </c>
      <c r="G134" s="171">
        <v>0</v>
      </c>
      <c r="H134" s="171">
        <v>0</v>
      </c>
      <c r="I134" s="171">
        <v>0.1</v>
      </c>
      <c r="J134" s="171">
        <v>0.66696926666666678</v>
      </c>
      <c r="K134" s="171">
        <v>0.1</v>
      </c>
      <c r="L134" s="171">
        <v>0.66696926666666678</v>
      </c>
      <c r="M134" s="171">
        <v>0</v>
      </c>
      <c r="N134" s="171">
        <v>0</v>
      </c>
      <c r="O134" s="171">
        <v>0</v>
      </c>
      <c r="P134" s="171">
        <v>0</v>
      </c>
      <c r="Q134" s="171">
        <v>0.1</v>
      </c>
      <c r="R134" s="171">
        <v>0.85</v>
      </c>
      <c r="S134" s="171">
        <v>0</v>
      </c>
      <c r="T134" s="171">
        <v>0</v>
      </c>
      <c r="U134" s="171">
        <v>0.1</v>
      </c>
      <c r="V134" s="171">
        <v>0.85</v>
      </c>
      <c r="W134" s="171">
        <v>0</v>
      </c>
      <c r="X134" s="171">
        <v>0</v>
      </c>
      <c r="Y134" s="171">
        <v>0</v>
      </c>
      <c r="Z134" s="171">
        <v>0</v>
      </c>
      <c r="AA134" s="171">
        <v>0</v>
      </c>
      <c r="AB134" s="171">
        <v>0</v>
      </c>
      <c r="AC134" s="171">
        <v>0.1</v>
      </c>
      <c r="AD134" s="171">
        <v>0.66696926666666678</v>
      </c>
      <c r="AE134" s="171">
        <v>0.1</v>
      </c>
      <c r="AF134" s="171">
        <v>0.66696926666666678</v>
      </c>
      <c r="AG134" s="171">
        <v>0</v>
      </c>
      <c r="AH134" s="171">
        <v>0</v>
      </c>
      <c r="AI134" s="171">
        <v>0</v>
      </c>
      <c r="AJ134" s="171">
        <v>0</v>
      </c>
      <c r="AK134" s="171">
        <v>0</v>
      </c>
      <c r="AL134" s="171">
        <v>0.85</v>
      </c>
      <c r="AM134" s="171">
        <v>0</v>
      </c>
      <c r="AN134" s="171">
        <v>0</v>
      </c>
      <c r="AO134" s="171">
        <v>0</v>
      </c>
      <c r="AP134" s="171">
        <v>0.85</v>
      </c>
      <c r="AQ134" s="173" t="s">
        <v>237</v>
      </c>
    </row>
    <row r="135" spans="1:43" s="165" customFormat="1" ht="63" x14ac:dyDescent="0.25">
      <c r="A135" s="169">
        <f t="shared" si="12"/>
        <v>102</v>
      </c>
      <c r="B135" s="173" t="s">
        <v>721</v>
      </c>
      <c r="C135" s="171">
        <v>0</v>
      </c>
      <c r="D135" s="171">
        <v>0</v>
      </c>
      <c r="E135" s="171">
        <v>0</v>
      </c>
      <c r="F135" s="171">
        <v>0</v>
      </c>
      <c r="G135" s="171">
        <v>0</v>
      </c>
      <c r="H135" s="171">
        <v>0</v>
      </c>
      <c r="I135" s="171">
        <v>6.3E-2</v>
      </c>
      <c r="J135" s="171">
        <v>0.2249873916666667</v>
      </c>
      <c r="K135" s="171">
        <v>6.3E-2</v>
      </c>
      <c r="L135" s="171">
        <v>0.2249873916666667</v>
      </c>
      <c r="M135" s="171">
        <v>0</v>
      </c>
      <c r="N135" s="171">
        <v>0</v>
      </c>
      <c r="O135" s="171">
        <v>0</v>
      </c>
      <c r="P135" s="171">
        <v>0</v>
      </c>
      <c r="Q135" s="171">
        <v>0</v>
      </c>
      <c r="R135" s="171">
        <v>0</v>
      </c>
      <c r="S135" s="171">
        <v>0</v>
      </c>
      <c r="T135" s="171">
        <v>0</v>
      </c>
      <c r="U135" s="171">
        <v>0</v>
      </c>
      <c r="V135" s="171">
        <v>0</v>
      </c>
      <c r="W135" s="171">
        <v>0</v>
      </c>
      <c r="X135" s="171">
        <v>0</v>
      </c>
      <c r="Y135" s="171">
        <v>0</v>
      </c>
      <c r="Z135" s="171">
        <v>0</v>
      </c>
      <c r="AA135" s="171">
        <v>0</v>
      </c>
      <c r="AB135" s="171">
        <v>0</v>
      </c>
      <c r="AC135" s="171">
        <v>6.3E-2</v>
      </c>
      <c r="AD135" s="171">
        <v>0.2249873916666667</v>
      </c>
      <c r="AE135" s="171">
        <v>6.3E-2</v>
      </c>
      <c r="AF135" s="171">
        <v>0.2249873916666667</v>
      </c>
      <c r="AG135" s="171">
        <v>0</v>
      </c>
      <c r="AH135" s="171">
        <v>0</v>
      </c>
      <c r="AI135" s="171">
        <v>0</v>
      </c>
      <c r="AJ135" s="171">
        <v>0</v>
      </c>
      <c r="AK135" s="171">
        <v>0</v>
      </c>
      <c r="AL135" s="171">
        <v>0</v>
      </c>
      <c r="AM135" s="171">
        <v>0</v>
      </c>
      <c r="AN135" s="171">
        <v>0</v>
      </c>
      <c r="AO135" s="171">
        <v>0</v>
      </c>
      <c r="AP135" s="171">
        <v>0</v>
      </c>
      <c r="AQ135" s="173" t="s">
        <v>237</v>
      </c>
    </row>
    <row r="136" spans="1:43" s="165" customFormat="1" ht="31.5" x14ac:dyDescent="0.25">
      <c r="A136" s="169">
        <f t="shared" si="12"/>
        <v>103</v>
      </c>
      <c r="B136" s="173" t="s">
        <v>723</v>
      </c>
      <c r="C136" s="171">
        <v>0</v>
      </c>
      <c r="D136" s="171">
        <v>0</v>
      </c>
      <c r="E136" s="171">
        <v>0</v>
      </c>
      <c r="F136" s="171">
        <v>0</v>
      </c>
      <c r="G136" s="171">
        <v>0</v>
      </c>
      <c r="H136" s="171">
        <v>0</v>
      </c>
      <c r="I136" s="171">
        <v>0</v>
      </c>
      <c r="J136" s="171">
        <v>0.69514066153846155</v>
      </c>
      <c r="K136" s="171">
        <v>0</v>
      </c>
      <c r="L136" s="171">
        <v>0.69514066153846155</v>
      </c>
      <c r="M136" s="171">
        <v>0</v>
      </c>
      <c r="N136" s="171">
        <v>0</v>
      </c>
      <c r="O136" s="171">
        <v>0</v>
      </c>
      <c r="P136" s="171">
        <v>0</v>
      </c>
      <c r="Q136" s="171">
        <v>0</v>
      </c>
      <c r="R136" s="171">
        <v>0</v>
      </c>
      <c r="S136" s="171">
        <v>0</v>
      </c>
      <c r="T136" s="171">
        <v>0</v>
      </c>
      <c r="U136" s="171">
        <v>0</v>
      </c>
      <c r="V136" s="171">
        <v>0</v>
      </c>
      <c r="W136" s="171">
        <v>0</v>
      </c>
      <c r="X136" s="171">
        <v>0</v>
      </c>
      <c r="Y136" s="171">
        <v>0</v>
      </c>
      <c r="Z136" s="171">
        <v>0</v>
      </c>
      <c r="AA136" s="171">
        <v>0</v>
      </c>
      <c r="AB136" s="171">
        <v>0</v>
      </c>
      <c r="AC136" s="171">
        <v>0</v>
      </c>
      <c r="AD136" s="171">
        <v>0.69514066153846155</v>
      </c>
      <c r="AE136" s="171">
        <v>0</v>
      </c>
      <c r="AF136" s="171">
        <v>0.69514066153846155</v>
      </c>
      <c r="AG136" s="171">
        <v>0</v>
      </c>
      <c r="AH136" s="171">
        <v>0</v>
      </c>
      <c r="AI136" s="171">
        <v>0</v>
      </c>
      <c r="AJ136" s="171">
        <v>0</v>
      </c>
      <c r="AK136" s="171">
        <v>0</v>
      </c>
      <c r="AL136" s="171">
        <v>0</v>
      </c>
      <c r="AM136" s="171">
        <v>0</v>
      </c>
      <c r="AN136" s="171">
        <v>0</v>
      </c>
      <c r="AO136" s="171">
        <v>0</v>
      </c>
      <c r="AP136" s="171">
        <v>0</v>
      </c>
      <c r="AQ136" s="173" t="s">
        <v>237</v>
      </c>
    </row>
    <row r="137" spans="1:43" s="165" customFormat="1" ht="31.5" x14ac:dyDescent="0.25">
      <c r="A137" s="169">
        <f t="shared" si="12"/>
        <v>104</v>
      </c>
      <c r="B137" s="173" t="s">
        <v>724</v>
      </c>
      <c r="C137" s="171">
        <v>0</v>
      </c>
      <c r="D137" s="171">
        <v>0</v>
      </c>
      <c r="E137" s="171">
        <v>0</v>
      </c>
      <c r="F137" s="171">
        <v>0</v>
      </c>
      <c r="G137" s="171">
        <v>0</v>
      </c>
      <c r="H137" s="171">
        <v>0</v>
      </c>
      <c r="I137" s="171">
        <v>0</v>
      </c>
      <c r="J137" s="171">
        <v>0.65826691538461535</v>
      </c>
      <c r="K137" s="171">
        <v>0</v>
      </c>
      <c r="L137" s="171">
        <v>0.65826691538461535</v>
      </c>
      <c r="M137" s="171">
        <v>0</v>
      </c>
      <c r="N137" s="171">
        <v>0</v>
      </c>
      <c r="O137" s="171">
        <v>0</v>
      </c>
      <c r="P137" s="171">
        <v>0</v>
      </c>
      <c r="Q137" s="171">
        <v>0</v>
      </c>
      <c r="R137" s="171">
        <v>0</v>
      </c>
      <c r="S137" s="171">
        <v>0</v>
      </c>
      <c r="T137" s="171">
        <v>0</v>
      </c>
      <c r="U137" s="171">
        <v>0</v>
      </c>
      <c r="V137" s="171">
        <v>0</v>
      </c>
      <c r="W137" s="171">
        <v>0</v>
      </c>
      <c r="X137" s="171">
        <v>0</v>
      </c>
      <c r="Y137" s="171">
        <v>0</v>
      </c>
      <c r="Z137" s="171">
        <v>0</v>
      </c>
      <c r="AA137" s="171">
        <v>0</v>
      </c>
      <c r="AB137" s="171">
        <v>0</v>
      </c>
      <c r="AC137" s="171">
        <v>0</v>
      </c>
      <c r="AD137" s="171">
        <v>0.65826691538461535</v>
      </c>
      <c r="AE137" s="171">
        <v>0</v>
      </c>
      <c r="AF137" s="171">
        <v>0.65826691538461535</v>
      </c>
      <c r="AG137" s="171">
        <v>0</v>
      </c>
      <c r="AH137" s="171">
        <v>0</v>
      </c>
      <c r="AI137" s="171">
        <v>0</v>
      </c>
      <c r="AJ137" s="171">
        <v>0</v>
      </c>
      <c r="AK137" s="171">
        <v>0</v>
      </c>
      <c r="AL137" s="171">
        <v>0</v>
      </c>
      <c r="AM137" s="171">
        <v>0</v>
      </c>
      <c r="AN137" s="171">
        <v>0</v>
      </c>
      <c r="AO137" s="171">
        <v>0</v>
      </c>
      <c r="AP137" s="171">
        <v>0</v>
      </c>
      <c r="AQ137" s="173" t="s">
        <v>237</v>
      </c>
    </row>
    <row r="138" spans="1:43" s="165" customFormat="1" ht="31.5" x14ac:dyDescent="0.25">
      <c r="A138" s="169">
        <f t="shared" si="12"/>
        <v>105</v>
      </c>
      <c r="B138" s="173" t="s">
        <v>725</v>
      </c>
      <c r="C138" s="171">
        <v>0</v>
      </c>
      <c r="D138" s="171">
        <v>1.5580886384615382</v>
      </c>
      <c r="E138" s="171">
        <v>0</v>
      </c>
      <c r="F138" s="171">
        <v>0</v>
      </c>
      <c r="G138" s="171">
        <v>0</v>
      </c>
      <c r="H138" s="171">
        <v>0</v>
      </c>
      <c r="I138" s="171">
        <v>0</v>
      </c>
      <c r="J138" s="171">
        <v>0</v>
      </c>
      <c r="K138" s="171">
        <v>0</v>
      </c>
      <c r="L138" s="171">
        <v>1.5580886384615382</v>
      </c>
      <c r="M138" s="171">
        <v>0</v>
      </c>
      <c r="N138" s="171">
        <v>2.42</v>
      </c>
      <c r="O138" s="171">
        <v>0</v>
      </c>
      <c r="P138" s="171">
        <v>0</v>
      </c>
      <c r="Q138" s="171">
        <v>0</v>
      </c>
      <c r="R138" s="171">
        <v>0</v>
      </c>
      <c r="S138" s="171">
        <v>0</v>
      </c>
      <c r="T138" s="171">
        <v>0</v>
      </c>
      <c r="U138" s="171">
        <v>0</v>
      </c>
      <c r="V138" s="171">
        <v>2.42</v>
      </c>
      <c r="W138" s="171">
        <v>0</v>
      </c>
      <c r="X138" s="171">
        <v>1.5580886384615382</v>
      </c>
      <c r="Y138" s="171">
        <v>0</v>
      </c>
      <c r="Z138" s="171">
        <v>0</v>
      </c>
      <c r="AA138" s="171">
        <v>0</v>
      </c>
      <c r="AB138" s="171">
        <v>0</v>
      </c>
      <c r="AC138" s="171">
        <v>0</v>
      </c>
      <c r="AD138" s="171">
        <v>0</v>
      </c>
      <c r="AE138" s="171">
        <v>0</v>
      </c>
      <c r="AF138" s="171">
        <v>1.5580886384615382</v>
      </c>
      <c r="AG138" s="171">
        <v>0</v>
      </c>
      <c r="AH138" s="171">
        <v>2.42</v>
      </c>
      <c r="AI138" s="171">
        <v>0</v>
      </c>
      <c r="AJ138" s="171">
        <v>0</v>
      </c>
      <c r="AK138" s="171">
        <v>0</v>
      </c>
      <c r="AL138" s="171">
        <v>0</v>
      </c>
      <c r="AM138" s="171">
        <v>0</v>
      </c>
      <c r="AN138" s="171">
        <v>0</v>
      </c>
      <c r="AO138" s="171">
        <v>0</v>
      </c>
      <c r="AP138" s="171">
        <v>2.42</v>
      </c>
      <c r="AQ138" s="173" t="s">
        <v>237</v>
      </c>
    </row>
    <row r="139" spans="1:43" s="165" customFormat="1" ht="31.5" x14ac:dyDescent="0.25">
      <c r="A139" s="169">
        <f t="shared" si="12"/>
        <v>106</v>
      </c>
      <c r="B139" s="173" t="s">
        <v>726</v>
      </c>
      <c r="C139" s="171">
        <v>0</v>
      </c>
      <c r="D139" s="171">
        <v>0</v>
      </c>
      <c r="E139" s="171">
        <v>0</v>
      </c>
      <c r="F139" s="171">
        <v>0</v>
      </c>
      <c r="G139" s="171">
        <v>0</v>
      </c>
      <c r="H139" s="171">
        <v>0</v>
      </c>
      <c r="I139" s="171">
        <v>0</v>
      </c>
      <c r="J139" s="171">
        <v>1.4825221750000004</v>
      </c>
      <c r="K139" s="171">
        <v>0</v>
      </c>
      <c r="L139" s="171">
        <v>1.4825221750000004</v>
      </c>
      <c r="M139" s="171">
        <v>0</v>
      </c>
      <c r="N139" s="171">
        <v>0</v>
      </c>
      <c r="O139" s="171">
        <v>0</v>
      </c>
      <c r="P139" s="171">
        <v>0</v>
      </c>
      <c r="Q139" s="171">
        <v>0</v>
      </c>
      <c r="R139" s="171">
        <v>0</v>
      </c>
      <c r="S139" s="171">
        <v>0</v>
      </c>
      <c r="T139" s="171">
        <v>0</v>
      </c>
      <c r="U139" s="171">
        <v>0</v>
      </c>
      <c r="V139" s="171">
        <v>0</v>
      </c>
      <c r="W139" s="171">
        <v>0</v>
      </c>
      <c r="X139" s="171">
        <v>0</v>
      </c>
      <c r="Y139" s="171">
        <v>0</v>
      </c>
      <c r="Z139" s="171">
        <v>0</v>
      </c>
      <c r="AA139" s="171">
        <v>0</v>
      </c>
      <c r="AB139" s="171">
        <v>0</v>
      </c>
      <c r="AC139" s="171">
        <v>0</v>
      </c>
      <c r="AD139" s="171">
        <v>1.4825221750000004</v>
      </c>
      <c r="AE139" s="171">
        <v>0</v>
      </c>
      <c r="AF139" s="171">
        <v>1.4825221750000004</v>
      </c>
      <c r="AG139" s="171">
        <v>0</v>
      </c>
      <c r="AH139" s="171">
        <v>0</v>
      </c>
      <c r="AI139" s="171">
        <v>0</v>
      </c>
      <c r="AJ139" s="171">
        <v>0</v>
      </c>
      <c r="AK139" s="171">
        <v>0</v>
      </c>
      <c r="AL139" s="171">
        <v>0</v>
      </c>
      <c r="AM139" s="171">
        <v>0</v>
      </c>
      <c r="AN139" s="171">
        <v>0</v>
      </c>
      <c r="AO139" s="171">
        <v>0</v>
      </c>
      <c r="AP139" s="171">
        <v>0</v>
      </c>
      <c r="AQ139" s="173" t="s">
        <v>237</v>
      </c>
    </row>
    <row r="140" spans="1:43" s="165" customFormat="1" ht="31.5" x14ac:dyDescent="0.25">
      <c r="A140" s="169">
        <f t="shared" si="12"/>
        <v>107</v>
      </c>
      <c r="B140" s="173" t="s">
        <v>730</v>
      </c>
      <c r="C140" s="171">
        <v>0</v>
      </c>
      <c r="D140" s="171">
        <v>0.91425245384615383</v>
      </c>
      <c r="E140" s="171">
        <v>0</v>
      </c>
      <c r="F140" s="171">
        <v>0</v>
      </c>
      <c r="G140" s="171">
        <v>0</v>
      </c>
      <c r="H140" s="171">
        <v>0</v>
      </c>
      <c r="I140" s="171">
        <v>0</v>
      </c>
      <c r="J140" s="171">
        <v>0</v>
      </c>
      <c r="K140" s="171">
        <v>0</v>
      </c>
      <c r="L140" s="171">
        <v>0.91425245384615383</v>
      </c>
      <c r="M140" s="171">
        <v>0</v>
      </c>
      <c r="N140" s="171">
        <v>1.65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171">
        <v>0</v>
      </c>
      <c r="V140" s="171">
        <v>1.65</v>
      </c>
      <c r="W140" s="171">
        <v>0</v>
      </c>
      <c r="X140" s="171">
        <v>0.91425245384615383</v>
      </c>
      <c r="Y140" s="171">
        <v>0</v>
      </c>
      <c r="Z140" s="171">
        <v>0</v>
      </c>
      <c r="AA140" s="171">
        <v>0</v>
      </c>
      <c r="AB140" s="171">
        <v>0</v>
      </c>
      <c r="AC140" s="171">
        <v>0</v>
      </c>
      <c r="AD140" s="171">
        <v>0</v>
      </c>
      <c r="AE140" s="171">
        <v>0</v>
      </c>
      <c r="AF140" s="171">
        <v>0.91425245384615383</v>
      </c>
      <c r="AG140" s="171">
        <v>0</v>
      </c>
      <c r="AH140" s="171">
        <v>1.65</v>
      </c>
      <c r="AI140" s="171">
        <v>0</v>
      </c>
      <c r="AJ140" s="171">
        <v>0</v>
      </c>
      <c r="AK140" s="171">
        <v>0</v>
      </c>
      <c r="AL140" s="171">
        <v>0</v>
      </c>
      <c r="AM140" s="171">
        <v>0</v>
      </c>
      <c r="AN140" s="171">
        <v>0</v>
      </c>
      <c r="AO140" s="171">
        <v>0</v>
      </c>
      <c r="AP140" s="171">
        <v>1.65</v>
      </c>
      <c r="AQ140" s="173" t="s">
        <v>237</v>
      </c>
    </row>
    <row r="141" spans="1:43" s="165" customFormat="1" ht="63" x14ac:dyDescent="0.25">
      <c r="A141" s="169">
        <f t="shared" si="12"/>
        <v>108</v>
      </c>
      <c r="B141" s="173" t="s">
        <v>732</v>
      </c>
      <c r="C141" s="171">
        <v>0</v>
      </c>
      <c r="D141" s="171">
        <v>0</v>
      </c>
      <c r="E141" s="171">
        <v>0</v>
      </c>
      <c r="F141" s="171">
        <v>0</v>
      </c>
      <c r="G141" s="171">
        <v>0</v>
      </c>
      <c r="H141" s="171">
        <v>0</v>
      </c>
      <c r="I141" s="171">
        <v>0</v>
      </c>
      <c r="J141" s="171">
        <v>0.29120434615384611</v>
      </c>
      <c r="K141" s="171">
        <v>0</v>
      </c>
      <c r="L141" s="171">
        <v>0.29120434615384611</v>
      </c>
      <c r="M141" s="171">
        <v>0</v>
      </c>
      <c r="N141" s="171">
        <v>0</v>
      </c>
      <c r="O141" s="171">
        <v>0</v>
      </c>
      <c r="P141" s="171">
        <v>0</v>
      </c>
      <c r="Q141" s="171">
        <v>0</v>
      </c>
      <c r="R141" s="171">
        <v>0</v>
      </c>
      <c r="S141" s="171">
        <v>0</v>
      </c>
      <c r="T141" s="171">
        <v>0.83499999999999996</v>
      </c>
      <c r="U141" s="171">
        <v>0</v>
      </c>
      <c r="V141" s="171">
        <v>0.83499999999999996</v>
      </c>
      <c r="W141" s="171">
        <v>0</v>
      </c>
      <c r="X141" s="171">
        <v>0</v>
      </c>
      <c r="Y141" s="171">
        <v>0</v>
      </c>
      <c r="Z141" s="171">
        <v>0</v>
      </c>
      <c r="AA141" s="171">
        <v>0</v>
      </c>
      <c r="AB141" s="171">
        <v>0</v>
      </c>
      <c r="AC141" s="171">
        <v>0</v>
      </c>
      <c r="AD141" s="171">
        <v>0.29120434615384611</v>
      </c>
      <c r="AE141" s="171">
        <v>0</v>
      </c>
      <c r="AF141" s="171">
        <v>0.29120434615384611</v>
      </c>
      <c r="AG141" s="171">
        <v>0</v>
      </c>
      <c r="AH141" s="171">
        <v>0</v>
      </c>
      <c r="AI141" s="171">
        <v>0</v>
      </c>
      <c r="AJ141" s="171">
        <v>0</v>
      </c>
      <c r="AK141" s="171">
        <v>0</v>
      </c>
      <c r="AL141" s="171">
        <v>0</v>
      </c>
      <c r="AM141" s="171">
        <v>0</v>
      </c>
      <c r="AN141" s="171">
        <v>0.8</v>
      </c>
      <c r="AO141" s="171">
        <v>0</v>
      </c>
      <c r="AP141" s="171">
        <v>0.8</v>
      </c>
      <c r="AQ141" s="173" t="s">
        <v>237</v>
      </c>
    </row>
    <row r="142" spans="1:43" s="165" customFormat="1" ht="31.5" x14ac:dyDescent="0.25">
      <c r="A142" s="169">
        <f t="shared" si="12"/>
        <v>109</v>
      </c>
      <c r="B142" s="173" t="s">
        <v>733</v>
      </c>
      <c r="C142" s="171">
        <v>0</v>
      </c>
      <c r="D142" s="171">
        <v>1.405</v>
      </c>
      <c r="E142" s="171">
        <v>0</v>
      </c>
      <c r="F142" s="171">
        <v>0</v>
      </c>
      <c r="G142" s="171">
        <v>0</v>
      </c>
      <c r="H142" s="171">
        <v>0</v>
      </c>
      <c r="I142" s="171">
        <v>0</v>
      </c>
      <c r="J142" s="171">
        <v>0</v>
      </c>
      <c r="K142" s="171">
        <v>0</v>
      </c>
      <c r="L142" s="171">
        <v>1.405</v>
      </c>
      <c r="M142" s="171">
        <v>0</v>
      </c>
      <c r="N142" s="171">
        <v>1.405</v>
      </c>
      <c r="O142" s="171">
        <v>0</v>
      </c>
      <c r="P142" s="171">
        <v>0</v>
      </c>
      <c r="Q142" s="171">
        <v>0</v>
      </c>
      <c r="R142" s="171">
        <v>0</v>
      </c>
      <c r="S142" s="171">
        <v>0</v>
      </c>
      <c r="T142" s="171">
        <v>0</v>
      </c>
      <c r="U142" s="171">
        <v>0</v>
      </c>
      <c r="V142" s="171">
        <v>1.405</v>
      </c>
      <c r="W142" s="171">
        <v>0</v>
      </c>
      <c r="X142" s="171">
        <v>1.405</v>
      </c>
      <c r="Y142" s="171">
        <v>0</v>
      </c>
      <c r="Z142" s="171">
        <v>0</v>
      </c>
      <c r="AA142" s="171">
        <v>0</v>
      </c>
      <c r="AB142" s="171">
        <v>0</v>
      </c>
      <c r="AC142" s="171">
        <v>0</v>
      </c>
      <c r="AD142" s="171">
        <v>0</v>
      </c>
      <c r="AE142" s="171">
        <v>0</v>
      </c>
      <c r="AF142" s="171">
        <v>1.405</v>
      </c>
      <c r="AG142" s="171">
        <v>0</v>
      </c>
      <c r="AH142" s="171">
        <v>1.405</v>
      </c>
      <c r="AI142" s="171">
        <v>0</v>
      </c>
      <c r="AJ142" s="171">
        <v>0</v>
      </c>
      <c r="AK142" s="171">
        <v>0</v>
      </c>
      <c r="AL142" s="171">
        <v>0</v>
      </c>
      <c r="AM142" s="171">
        <v>0</v>
      </c>
      <c r="AN142" s="171">
        <v>0</v>
      </c>
      <c r="AO142" s="171">
        <v>0</v>
      </c>
      <c r="AP142" s="171">
        <v>1.405</v>
      </c>
      <c r="AQ142" s="173" t="s">
        <v>237</v>
      </c>
    </row>
    <row r="143" spans="1:43" s="165" customFormat="1" ht="47.25" x14ac:dyDescent="0.25">
      <c r="A143" s="169">
        <f t="shared" si="12"/>
        <v>110</v>
      </c>
      <c r="B143" s="173" t="s">
        <v>734</v>
      </c>
      <c r="C143" s="171">
        <v>0</v>
      </c>
      <c r="D143" s="171">
        <v>0</v>
      </c>
      <c r="E143" s="171">
        <v>0</v>
      </c>
      <c r="F143" s="171">
        <v>0</v>
      </c>
      <c r="G143" s="171">
        <v>0</v>
      </c>
      <c r="H143" s="171">
        <v>0</v>
      </c>
      <c r="I143" s="171">
        <v>0</v>
      </c>
      <c r="J143" s="171">
        <v>0.2536406769230769</v>
      </c>
      <c r="K143" s="171">
        <v>0</v>
      </c>
      <c r="L143" s="171">
        <v>0.2536406769230769</v>
      </c>
      <c r="M143" s="171">
        <v>0</v>
      </c>
      <c r="N143" s="171">
        <v>0</v>
      </c>
      <c r="O143" s="171">
        <v>0</v>
      </c>
      <c r="P143" s="171">
        <v>0</v>
      </c>
      <c r="Q143" s="171">
        <v>0</v>
      </c>
      <c r="R143" s="171">
        <v>0</v>
      </c>
      <c r="S143" s="171">
        <v>0</v>
      </c>
      <c r="T143" s="171">
        <v>0</v>
      </c>
      <c r="U143" s="171">
        <v>0</v>
      </c>
      <c r="V143" s="171">
        <v>0</v>
      </c>
      <c r="W143" s="171">
        <v>0</v>
      </c>
      <c r="X143" s="171">
        <v>0</v>
      </c>
      <c r="Y143" s="171">
        <v>0</v>
      </c>
      <c r="Z143" s="171">
        <v>0</v>
      </c>
      <c r="AA143" s="171">
        <v>0</v>
      </c>
      <c r="AB143" s="171">
        <v>0</v>
      </c>
      <c r="AC143" s="171">
        <v>0</v>
      </c>
      <c r="AD143" s="171">
        <v>0.2536406769230769</v>
      </c>
      <c r="AE143" s="171">
        <v>0</v>
      </c>
      <c r="AF143" s="171">
        <v>0.2536406769230769</v>
      </c>
      <c r="AG143" s="171">
        <v>0</v>
      </c>
      <c r="AH143" s="171">
        <v>0</v>
      </c>
      <c r="AI143" s="171">
        <v>0</v>
      </c>
      <c r="AJ143" s="171">
        <v>0</v>
      </c>
      <c r="AK143" s="171">
        <v>0</v>
      </c>
      <c r="AL143" s="171">
        <v>0</v>
      </c>
      <c r="AM143" s="171">
        <v>0</v>
      </c>
      <c r="AN143" s="171">
        <v>0</v>
      </c>
      <c r="AO143" s="171">
        <v>0</v>
      </c>
      <c r="AP143" s="171">
        <v>0</v>
      </c>
      <c r="AQ143" s="173" t="s">
        <v>237</v>
      </c>
    </row>
    <row r="144" spans="1:43" s="165" customFormat="1" ht="63" x14ac:dyDescent="0.25">
      <c r="A144" s="169">
        <f t="shared" si="12"/>
        <v>111</v>
      </c>
      <c r="B144" s="173" t="s">
        <v>735</v>
      </c>
      <c r="C144" s="171">
        <v>0</v>
      </c>
      <c r="D144" s="171">
        <v>0</v>
      </c>
      <c r="E144" s="171">
        <v>0</v>
      </c>
      <c r="F144" s="171">
        <v>0</v>
      </c>
      <c r="G144" s="171">
        <v>0</v>
      </c>
      <c r="H144" s="171">
        <v>0</v>
      </c>
      <c r="I144" s="171">
        <v>0</v>
      </c>
      <c r="J144" s="171">
        <v>0.65703536153846154</v>
      </c>
      <c r="K144" s="171">
        <v>0</v>
      </c>
      <c r="L144" s="171">
        <v>0.65703536153846154</v>
      </c>
      <c r="M144" s="171">
        <v>0</v>
      </c>
      <c r="N144" s="171">
        <v>0</v>
      </c>
      <c r="O144" s="171">
        <v>0</v>
      </c>
      <c r="P144" s="171">
        <v>0.73</v>
      </c>
      <c r="Q144" s="171">
        <v>0</v>
      </c>
      <c r="R144" s="171">
        <v>0</v>
      </c>
      <c r="S144" s="171">
        <v>0</v>
      </c>
      <c r="T144" s="171">
        <v>0</v>
      </c>
      <c r="U144" s="171">
        <v>0</v>
      </c>
      <c r="V144" s="171">
        <v>0.73</v>
      </c>
      <c r="W144" s="171">
        <v>0</v>
      </c>
      <c r="X144" s="171">
        <v>0</v>
      </c>
      <c r="Y144" s="171">
        <v>0</v>
      </c>
      <c r="Z144" s="171">
        <v>0</v>
      </c>
      <c r="AA144" s="171">
        <v>0</v>
      </c>
      <c r="AB144" s="171">
        <v>0</v>
      </c>
      <c r="AC144" s="171">
        <v>0</v>
      </c>
      <c r="AD144" s="171">
        <v>0.65703536153846154</v>
      </c>
      <c r="AE144" s="171">
        <v>0</v>
      </c>
      <c r="AF144" s="171">
        <v>0.65703536153846154</v>
      </c>
      <c r="AG144" s="171">
        <v>0</v>
      </c>
      <c r="AH144" s="171">
        <v>0</v>
      </c>
      <c r="AI144" s="171">
        <v>0</v>
      </c>
      <c r="AJ144" s="171">
        <v>0.73</v>
      </c>
      <c r="AK144" s="171">
        <v>0</v>
      </c>
      <c r="AL144" s="171">
        <v>0</v>
      </c>
      <c r="AM144" s="171">
        <v>0</v>
      </c>
      <c r="AN144" s="171">
        <v>0</v>
      </c>
      <c r="AO144" s="171">
        <v>0</v>
      </c>
      <c r="AP144" s="171">
        <v>0.73</v>
      </c>
      <c r="AQ144" s="173" t="s">
        <v>237</v>
      </c>
    </row>
    <row r="145" spans="1:43" s="165" customFormat="1" ht="47.25" x14ac:dyDescent="0.25">
      <c r="A145" s="169">
        <f t="shared" si="12"/>
        <v>112</v>
      </c>
      <c r="B145" s="173" t="s">
        <v>736</v>
      </c>
      <c r="C145" s="171">
        <v>0</v>
      </c>
      <c r="D145" s="171">
        <v>1.3804605384615385</v>
      </c>
      <c r="E145" s="171">
        <v>0</v>
      </c>
      <c r="F145" s="171">
        <v>0</v>
      </c>
      <c r="G145" s="171">
        <v>0</v>
      </c>
      <c r="H145" s="171">
        <v>0</v>
      </c>
      <c r="I145" s="171">
        <v>0</v>
      </c>
      <c r="J145" s="171">
        <v>0</v>
      </c>
      <c r="K145" s="171">
        <v>0</v>
      </c>
      <c r="L145" s="171">
        <v>1.3804605384615385</v>
      </c>
      <c r="M145" s="171">
        <v>0</v>
      </c>
      <c r="N145" s="171">
        <v>1.78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171">
        <v>0</v>
      </c>
      <c r="V145" s="171">
        <v>1.78</v>
      </c>
      <c r="W145" s="171">
        <v>0</v>
      </c>
      <c r="X145" s="171">
        <v>1.3804605384615385</v>
      </c>
      <c r="Y145" s="171">
        <v>0</v>
      </c>
      <c r="Z145" s="171">
        <v>0</v>
      </c>
      <c r="AA145" s="171">
        <v>0</v>
      </c>
      <c r="AB145" s="171">
        <v>0</v>
      </c>
      <c r="AC145" s="171">
        <v>0</v>
      </c>
      <c r="AD145" s="171">
        <v>0</v>
      </c>
      <c r="AE145" s="171">
        <v>0</v>
      </c>
      <c r="AF145" s="171">
        <v>1.3804605384615385</v>
      </c>
      <c r="AG145" s="171">
        <v>0</v>
      </c>
      <c r="AH145" s="171">
        <v>1.78</v>
      </c>
      <c r="AI145" s="171">
        <v>0</v>
      </c>
      <c r="AJ145" s="171">
        <v>0</v>
      </c>
      <c r="AK145" s="171">
        <v>0</v>
      </c>
      <c r="AL145" s="171">
        <v>0</v>
      </c>
      <c r="AM145" s="171">
        <v>0</v>
      </c>
      <c r="AN145" s="171">
        <v>0</v>
      </c>
      <c r="AO145" s="171">
        <v>0</v>
      </c>
      <c r="AP145" s="171">
        <v>1.78</v>
      </c>
      <c r="AQ145" s="173" t="s">
        <v>237</v>
      </c>
    </row>
    <row r="146" spans="1:43" s="165" customFormat="1" ht="141.75" x14ac:dyDescent="0.25">
      <c r="A146" s="169">
        <f t="shared" si="12"/>
        <v>113</v>
      </c>
      <c r="B146" s="173" t="s">
        <v>737</v>
      </c>
      <c r="C146" s="171">
        <v>0</v>
      </c>
      <c r="D146" s="171">
        <v>0</v>
      </c>
      <c r="E146" s="171">
        <v>0</v>
      </c>
      <c r="F146" s="171">
        <v>0</v>
      </c>
      <c r="G146" s="171">
        <v>0</v>
      </c>
      <c r="H146" s="171">
        <v>0</v>
      </c>
      <c r="I146" s="171">
        <v>0</v>
      </c>
      <c r="J146" s="171">
        <v>8.3180176923076929E-2</v>
      </c>
      <c r="K146" s="171">
        <v>0</v>
      </c>
      <c r="L146" s="171">
        <v>8.3180176923076929E-2</v>
      </c>
      <c r="M146" s="171">
        <v>0</v>
      </c>
      <c r="N146" s="171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171">
        <v>0</v>
      </c>
      <c r="V146" s="171">
        <v>0</v>
      </c>
      <c r="W146" s="171">
        <v>0</v>
      </c>
      <c r="X146" s="171">
        <v>0</v>
      </c>
      <c r="Y146" s="171">
        <v>0</v>
      </c>
      <c r="Z146" s="171">
        <v>0</v>
      </c>
      <c r="AA146" s="171">
        <v>0</v>
      </c>
      <c r="AB146" s="171">
        <v>0</v>
      </c>
      <c r="AC146" s="171">
        <v>0</v>
      </c>
      <c r="AD146" s="171">
        <v>8.3180176923076929E-2</v>
      </c>
      <c r="AE146" s="171">
        <v>0</v>
      </c>
      <c r="AF146" s="171">
        <v>8.3180176923076929E-2</v>
      </c>
      <c r="AG146" s="171">
        <v>0</v>
      </c>
      <c r="AH146" s="171">
        <v>0</v>
      </c>
      <c r="AI146" s="171">
        <v>0</v>
      </c>
      <c r="AJ146" s="171">
        <v>0</v>
      </c>
      <c r="AK146" s="171">
        <v>0</v>
      </c>
      <c r="AL146" s="171">
        <v>0</v>
      </c>
      <c r="AM146" s="171">
        <v>0</v>
      </c>
      <c r="AN146" s="171">
        <v>0</v>
      </c>
      <c r="AO146" s="171">
        <v>0</v>
      </c>
      <c r="AP146" s="171">
        <v>0</v>
      </c>
      <c r="AQ146" s="173" t="s">
        <v>237</v>
      </c>
    </row>
    <row r="147" spans="1:43" s="165" customFormat="1" ht="141.75" x14ac:dyDescent="0.25">
      <c r="A147" s="169">
        <f t="shared" si="12"/>
        <v>114</v>
      </c>
      <c r="B147" s="173" t="s">
        <v>738</v>
      </c>
      <c r="C147" s="171">
        <v>0</v>
      </c>
      <c r="D147" s="171">
        <v>0</v>
      </c>
      <c r="E147" s="171">
        <v>0</v>
      </c>
      <c r="F147" s="171">
        <v>0</v>
      </c>
      <c r="G147" s="171">
        <v>0</v>
      </c>
      <c r="H147" s="171">
        <v>0</v>
      </c>
      <c r="I147" s="171">
        <v>0</v>
      </c>
      <c r="J147" s="171">
        <v>0.10583495384615385</v>
      </c>
      <c r="K147" s="171">
        <v>0</v>
      </c>
      <c r="L147" s="171">
        <v>0.10583495384615385</v>
      </c>
      <c r="M147" s="171">
        <v>0</v>
      </c>
      <c r="N147" s="171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171">
        <v>0</v>
      </c>
      <c r="V147" s="171">
        <v>0</v>
      </c>
      <c r="W147" s="171">
        <v>0</v>
      </c>
      <c r="X147" s="171">
        <v>0</v>
      </c>
      <c r="Y147" s="171">
        <v>0</v>
      </c>
      <c r="Z147" s="171">
        <v>0</v>
      </c>
      <c r="AA147" s="171">
        <v>0</v>
      </c>
      <c r="AB147" s="171">
        <v>0</v>
      </c>
      <c r="AC147" s="171">
        <v>0</v>
      </c>
      <c r="AD147" s="171">
        <v>0.10583495384615385</v>
      </c>
      <c r="AE147" s="171">
        <v>0</v>
      </c>
      <c r="AF147" s="171">
        <v>0.10583495384615385</v>
      </c>
      <c r="AG147" s="171">
        <v>0</v>
      </c>
      <c r="AH147" s="171">
        <v>0</v>
      </c>
      <c r="AI147" s="171">
        <v>0</v>
      </c>
      <c r="AJ147" s="171">
        <v>0</v>
      </c>
      <c r="AK147" s="171">
        <v>0</v>
      </c>
      <c r="AL147" s="171">
        <v>0</v>
      </c>
      <c r="AM147" s="171">
        <v>0</v>
      </c>
      <c r="AN147" s="171">
        <v>0</v>
      </c>
      <c r="AO147" s="171">
        <v>0</v>
      </c>
      <c r="AP147" s="171">
        <v>0</v>
      </c>
      <c r="AQ147" s="173" t="s">
        <v>237</v>
      </c>
    </row>
    <row r="148" spans="1:43" s="165" customFormat="1" ht="173.25" x14ac:dyDescent="0.25">
      <c r="A148" s="169">
        <f t="shared" si="12"/>
        <v>115</v>
      </c>
      <c r="B148" s="173" t="s">
        <v>739</v>
      </c>
      <c r="C148" s="171">
        <v>0</v>
      </c>
      <c r="D148" s="171">
        <v>0</v>
      </c>
      <c r="E148" s="171">
        <v>0</v>
      </c>
      <c r="F148" s="171">
        <v>0</v>
      </c>
      <c r="G148" s="171">
        <v>0</v>
      </c>
      <c r="H148" s="171">
        <v>0</v>
      </c>
      <c r="I148" s="171">
        <v>0</v>
      </c>
      <c r="J148" s="171">
        <v>5.4784723076923066E-2</v>
      </c>
      <c r="K148" s="171">
        <v>0</v>
      </c>
      <c r="L148" s="171">
        <v>5.4784723076923066E-2</v>
      </c>
      <c r="M148" s="171">
        <v>0</v>
      </c>
      <c r="N148" s="171">
        <v>0</v>
      </c>
      <c r="O148" s="171">
        <v>0</v>
      </c>
      <c r="P148" s="171">
        <v>0</v>
      </c>
      <c r="Q148" s="171">
        <v>0</v>
      </c>
      <c r="R148" s="171">
        <v>0</v>
      </c>
      <c r="S148" s="171">
        <v>0</v>
      </c>
      <c r="T148" s="171">
        <v>0</v>
      </c>
      <c r="U148" s="171">
        <v>0</v>
      </c>
      <c r="V148" s="171">
        <v>0</v>
      </c>
      <c r="W148" s="171">
        <v>0</v>
      </c>
      <c r="X148" s="171">
        <v>0</v>
      </c>
      <c r="Y148" s="171">
        <v>0</v>
      </c>
      <c r="Z148" s="171">
        <v>0</v>
      </c>
      <c r="AA148" s="171">
        <v>0</v>
      </c>
      <c r="AB148" s="171">
        <v>0</v>
      </c>
      <c r="AC148" s="171">
        <v>0</v>
      </c>
      <c r="AD148" s="171">
        <v>5.4784723076923066E-2</v>
      </c>
      <c r="AE148" s="171">
        <v>0</v>
      </c>
      <c r="AF148" s="171">
        <v>5.4784723076923066E-2</v>
      </c>
      <c r="AG148" s="171">
        <v>0</v>
      </c>
      <c r="AH148" s="171">
        <v>0</v>
      </c>
      <c r="AI148" s="171">
        <v>0</v>
      </c>
      <c r="AJ148" s="171">
        <v>0</v>
      </c>
      <c r="AK148" s="171">
        <v>0</v>
      </c>
      <c r="AL148" s="171">
        <v>0</v>
      </c>
      <c r="AM148" s="171">
        <v>0</v>
      </c>
      <c r="AN148" s="171">
        <v>0</v>
      </c>
      <c r="AO148" s="171">
        <v>0</v>
      </c>
      <c r="AP148" s="171">
        <v>0</v>
      </c>
      <c r="AQ148" s="173" t="s">
        <v>237</v>
      </c>
    </row>
    <row r="149" spans="1:43" s="165" customFormat="1" ht="63" x14ac:dyDescent="0.25">
      <c r="A149" s="169">
        <f t="shared" si="12"/>
        <v>116</v>
      </c>
      <c r="B149" s="173" t="s">
        <v>740</v>
      </c>
      <c r="C149" s="171">
        <v>0</v>
      </c>
      <c r="D149" s="171">
        <v>0</v>
      </c>
      <c r="E149" s="171">
        <v>0</v>
      </c>
      <c r="F149" s="171">
        <v>0.25</v>
      </c>
      <c r="G149" s="171">
        <v>0</v>
      </c>
      <c r="H149" s="171">
        <v>0</v>
      </c>
      <c r="I149" s="171">
        <v>0</v>
      </c>
      <c r="J149" s="171">
        <v>0</v>
      </c>
      <c r="K149" s="171">
        <v>0</v>
      </c>
      <c r="L149" s="171">
        <v>0.25</v>
      </c>
      <c r="M149" s="171">
        <v>0</v>
      </c>
      <c r="N149" s="171">
        <v>0</v>
      </c>
      <c r="O149" s="171">
        <v>0</v>
      </c>
      <c r="P149" s="171">
        <v>0</v>
      </c>
      <c r="Q149" s="171">
        <v>0</v>
      </c>
      <c r="R149" s="171">
        <v>0.245</v>
      </c>
      <c r="S149" s="171">
        <v>0</v>
      </c>
      <c r="T149" s="171">
        <v>0</v>
      </c>
      <c r="U149" s="171">
        <v>0</v>
      </c>
      <c r="V149" s="171">
        <v>0.245</v>
      </c>
      <c r="W149" s="171">
        <v>0</v>
      </c>
      <c r="X149" s="171">
        <v>0</v>
      </c>
      <c r="Y149" s="171">
        <v>0</v>
      </c>
      <c r="Z149" s="171">
        <v>0.25</v>
      </c>
      <c r="AA149" s="171">
        <v>0</v>
      </c>
      <c r="AB149" s="171">
        <v>0</v>
      </c>
      <c r="AC149" s="171">
        <v>0</v>
      </c>
      <c r="AD149" s="171">
        <v>0</v>
      </c>
      <c r="AE149" s="171">
        <v>0</v>
      </c>
      <c r="AF149" s="171">
        <v>0.25</v>
      </c>
      <c r="AG149" s="171">
        <v>0</v>
      </c>
      <c r="AH149" s="171">
        <v>0</v>
      </c>
      <c r="AI149" s="171">
        <v>0</v>
      </c>
      <c r="AJ149" s="171">
        <v>0</v>
      </c>
      <c r="AK149" s="171">
        <v>0</v>
      </c>
      <c r="AL149" s="171">
        <v>0.245</v>
      </c>
      <c r="AM149" s="171">
        <v>0</v>
      </c>
      <c r="AN149" s="171">
        <v>0</v>
      </c>
      <c r="AO149" s="171">
        <v>0</v>
      </c>
      <c r="AP149" s="171">
        <v>0.245</v>
      </c>
      <c r="AQ149" s="173" t="s">
        <v>237</v>
      </c>
    </row>
    <row r="150" spans="1:43" s="165" customFormat="1" ht="47.25" x14ac:dyDescent="0.25">
      <c r="A150" s="169">
        <f t="shared" si="12"/>
        <v>117</v>
      </c>
      <c r="B150" s="173" t="s">
        <v>741</v>
      </c>
      <c r="C150" s="171">
        <v>0</v>
      </c>
      <c r="D150" s="171">
        <v>0</v>
      </c>
      <c r="E150" s="171">
        <v>0</v>
      </c>
      <c r="F150" s="171">
        <v>0.18</v>
      </c>
      <c r="G150" s="171">
        <v>0</v>
      </c>
      <c r="H150" s="171">
        <v>0</v>
      </c>
      <c r="I150" s="171">
        <v>0</v>
      </c>
      <c r="J150" s="171">
        <v>0</v>
      </c>
      <c r="K150" s="171">
        <v>0</v>
      </c>
      <c r="L150" s="171">
        <v>0.18</v>
      </c>
      <c r="M150" s="171">
        <v>0</v>
      </c>
      <c r="N150" s="171">
        <v>0</v>
      </c>
      <c r="O150" s="171">
        <v>0</v>
      </c>
      <c r="P150" s="171">
        <v>0</v>
      </c>
      <c r="Q150" s="171">
        <v>0</v>
      </c>
      <c r="R150" s="171">
        <v>0.114</v>
      </c>
      <c r="S150" s="171">
        <v>0</v>
      </c>
      <c r="T150" s="171">
        <v>0</v>
      </c>
      <c r="U150" s="171">
        <v>0</v>
      </c>
      <c r="V150" s="171">
        <v>0.114</v>
      </c>
      <c r="W150" s="171">
        <v>0</v>
      </c>
      <c r="X150" s="171">
        <v>0</v>
      </c>
      <c r="Y150" s="171">
        <v>0</v>
      </c>
      <c r="Z150" s="171">
        <v>0.18</v>
      </c>
      <c r="AA150" s="171">
        <v>0</v>
      </c>
      <c r="AB150" s="171">
        <v>0</v>
      </c>
      <c r="AC150" s="171">
        <v>0</v>
      </c>
      <c r="AD150" s="171">
        <v>0</v>
      </c>
      <c r="AE150" s="171">
        <v>0</v>
      </c>
      <c r="AF150" s="171">
        <v>0.18</v>
      </c>
      <c r="AG150" s="171">
        <v>0</v>
      </c>
      <c r="AH150" s="171">
        <v>0</v>
      </c>
      <c r="AI150" s="171">
        <v>0</v>
      </c>
      <c r="AJ150" s="171">
        <v>0</v>
      </c>
      <c r="AK150" s="171">
        <v>0</v>
      </c>
      <c r="AL150" s="171">
        <v>0.114</v>
      </c>
      <c r="AM150" s="171">
        <v>0</v>
      </c>
      <c r="AN150" s="171">
        <v>0</v>
      </c>
      <c r="AO150" s="171">
        <v>0</v>
      </c>
      <c r="AP150" s="171">
        <v>0.114</v>
      </c>
      <c r="AQ150" s="173" t="s">
        <v>237</v>
      </c>
    </row>
    <row r="151" spans="1:43" s="165" customFormat="1" ht="31.5" x14ac:dyDescent="0.25">
      <c r="A151" s="169">
        <f t="shared" si="12"/>
        <v>118</v>
      </c>
      <c r="B151" s="173" t="s">
        <v>742</v>
      </c>
      <c r="C151" s="171">
        <v>0</v>
      </c>
      <c r="D151" s="171">
        <v>0</v>
      </c>
      <c r="E151" s="171">
        <v>0</v>
      </c>
      <c r="F151" s="171">
        <v>0</v>
      </c>
      <c r="G151" s="171">
        <v>0</v>
      </c>
      <c r="H151" s="171">
        <v>0</v>
      </c>
      <c r="I151" s="171">
        <v>0</v>
      </c>
      <c r="J151" s="171">
        <v>0</v>
      </c>
      <c r="K151" s="171">
        <v>0</v>
      </c>
      <c r="L151" s="171">
        <v>0</v>
      </c>
      <c r="M151" s="171">
        <v>0</v>
      </c>
      <c r="N151" s="171">
        <v>0</v>
      </c>
      <c r="O151" s="171">
        <v>0</v>
      </c>
      <c r="P151" s="171">
        <v>0</v>
      </c>
      <c r="Q151" s="171">
        <v>0</v>
      </c>
      <c r="R151" s="171">
        <v>1.6180000000000001</v>
      </c>
      <c r="S151" s="171">
        <v>0</v>
      </c>
      <c r="T151" s="171">
        <v>0</v>
      </c>
      <c r="U151" s="171">
        <v>0</v>
      </c>
      <c r="V151" s="171">
        <v>1.6180000000000001</v>
      </c>
      <c r="W151" s="171">
        <v>0</v>
      </c>
      <c r="X151" s="171">
        <v>0</v>
      </c>
      <c r="Y151" s="171">
        <v>0</v>
      </c>
      <c r="Z151" s="171">
        <v>0</v>
      </c>
      <c r="AA151" s="171">
        <v>0</v>
      </c>
      <c r="AB151" s="171">
        <v>0</v>
      </c>
      <c r="AC151" s="171">
        <v>0</v>
      </c>
      <c r="AD151" s="171">
        <v>0</v>
      </c>
      <c r="AE151" s="171">
        <v>0</v>
      </c>
      <c r="AF151" s="171">
        <v>0</v>
      </c>
      <c r="AG151" s="171">
        <v>0</v>
      </c>
      <c r="AH151" s="171">
        <v>0</v>
      </c>
      <c r="AI151" s="171">
        <v>0</v>
      </c>
      <c r="AJ151" s="171">
        <v>0</v>
      </c>
      <c r="AK151" s="171">
        <v>0</v>
      </c>
      <c r="AL151" s="171">
        <v>1.6180000000000001</v>
      </c>
      <c r="AM151" s="171">
        <v>0</v>
      </c>
      <c r="AN151" s="171">
        <v>0</v>
      </c>
      <c r="AO151" s="171">
        <v>0</v>
      </c>
      <c r="AP151" s="171">
        <v>1.6180000000000001</v>
      </c>
      <c r="AQ151" s="173" t="s">
        <v>237</v>
      </c>
    </row>
    <row r="152" spans="1:43" s="165" customFormat="1" ht="31.5" x14ac:dyDescent="0.25">
      <c r="A152" s="169">
        <f t="shared" si="12"/>
        <v>119</v>
      </c>
      <c r="B152" s="173" t="s">
        <v>694</v>
      </c>
      <c r="C152" s="171">
        <v>0</v>
      </c>
      <c r="D152" s="171">
        <v>0</v>
      </c>
      <c r="E152" s="171">
        <v>0</v>
      </c>
      <c r="F152" s="171">
        <v>0</v>
      </c>
      <c r="G152" s="171">
        <v>0</v>
      </c>
      <c r="H152" s="171">
        <v>0</v>
      </c>
      <c r="I152" s="171">
        <v>0</v>
      </c>
      <c r="J152" s="171">
        <v>2</v>
      </c>
      <c r="K152" s="171">
        <v>0</v>
      </c>
      <c r="L152" s="171">
        <v>2</v>
      </c>
      <c r="M152" s="171">
        <v>0</v>
      </c>
      <c r="N152" s="171">
        <v>0</v>
      </c>
      <c r="O152" s="171">
        <v>0</v>
      </c>
      <c r="P152" s="171">
        <v>0</v>
      </c>
      <c r="Q152" s="171">
        <v>0</v>
      </c>
      <c r="R152" s="171">
        <v>0</v>
      </c>
      <c r="S152" s="171">
        <v>0</v>
      </c>
      <c r="T152" s="171">
        <v>0</v>
      </c>
      <c r="U152" s="171">
        <v>0</v>
      </c>
      <c r="V152" s="171">
        <v>0</v>
      </c>
      <c r="W152" s="171">
        <v>0</v>
      </c>
      <c r="X152" s="171">
        <v>0</v>
      </c>
      <c r="Y152" s="171">
        <v>0</v>
      </c>
      <c r="Z152" s="171">
        <v>0</v>
      </c>
      <c r="AA152" s="171">
        <v>0</v>
      </c>
      <c r="AB152" s="171">
        <v>0</v>
      </c>
      <c r="AC152" s="171">
        <v>0</v>
      </c>
      <c r="AD152" s="171">
        <v>2</v>
      </c>
      <c r="AE152" s="171">
        <v>0</v>
      </c>
      <c r="AF152" s="171">
        <v>2</v>
      </c>
      <c r="AG152" s="171">
        <v>0</v>
      </c>
      <c r="AH152" s="171">
        <v>0</v>
      </c>
      <c r="AI152" s="171">
        <v>0</v>
      </c>
      <c r="AJ152" s="171">
        <v>0</v>
      </c>
      <c r="AK152" s="171">
        <v>0</v>
      </c>
      <c r="AL152" s="171">
        <v>0</v>
      </c>
      <c r="AM152" s="171">
        <v>0</v>
      </c>
      <c r="AN152" s="171">
        <v>0</v>
      </c>
      <c r="AO152" s="171">
        <v>0</v>
      </c>
      <c r="AP152" s="171">
        <v>0</v>
      </c>
      <c r="AQ152" s="173" t="s">
        <v>237</v>
      </c>
    </row>
    <row r="153" spans="1:43" s="165" customFormat="1" ht="31.5" x14ac:dyDescent="0.25">
      <c r="A153" s="169">
        <f t="shared" si="12"/>
        <v>120</v>
      </c>
      <c r="B153" s="173" t="s">
        <v>345</v>
      </c>
      <c r="C153" s="171">
        <v>0</v>
      </c>
      <c r="D153" s="171">
        <v>0</v>
      </c>
      <c r="E153" s="171">
        <v>0</v>
      </c>
      <c r="F153" s="171">
        <v>0</v>
      </c>
      <c r="G153" s="171">
        <v>0</v>
      </c>
      <c r="H153" s="171">
        <v>0</v>
      </c>
      <c r="I153" s="171">
        <v>0</v>
      </c>
      <c r="J153" s="171">
        <v>0</v>
      </c>
      <c r="K153" s="171">
        <v>0</v>
      </c>
      <c r="L153" s="171">
        <v>0</v>
      </c>
      <c r="M153" s="171">
        <v>0</v>
      </c>
      <c r="N153" s="171">
        <v>0</v>
      </c>
      <c r="O153" s="171">
        <v>0</v>
      </c>
      <c r="P153" s="171">
        <v>0</v>
      </c>
      <c r="Q153" s="171">
        <v>0</v>
      </c>
      <c r="R153" s="171">
        <v>2.09</v>
      </c>
      <c r="S153" s="171">
        <v>0</v>
      </c>
      <c r="T153" s="171">
        <v>0</v>
      </c>
      <c r="U153" s="171">
        <v>0</v>
      </c>
      <c r="V153" s="171">
        <v>2.09</v>
      </c>
      <c r="W153" s="171">
        <v>0</v>
      </c>
      <c r="X153" s="171">
        <v>0</v>
      </c>
      <c r="Y153" s="171">
        <v>0</v>
      </c>
      <c r="Z153" s="171">
        <v>0</v>
      </c>
      <c r="AA153" s="171">
        <v>0</v>
      </c>
      <c r="AB153" s="171">
        <v>0</v>
      </c>
      <c r="AC153" s="171">
        <v>0</v>
      </c>
      <c r="AD153" s="171">
        <v>0</v>
      </c>
      <c r="AE153" s="171">
        <v>0</v>
      </c>
      <c r="AF153" s="171">
        <v>0</v>
      </c>
      <c r="AG153" s="171">
        <v>0</v>
      </c>
      <c r="AH153" s="171">
        <v>0</v>
      </c>
      <c r="AI153" s="171">
        <v>0</v>
      </c>
      <c r="AJ153" s="171">
        <v>0</v>
      </c>
      <c r="AK153" s="171">
        <v>0</v>
      </c>
      <c r="AL153" s="171">
        <v>2.09</v>
      </c>
      <c r="AM153" s="171">
        <v>0</v>
      </c>
      <c r="AN153" s="171">
        <v>0</v>
      </c>
      <c r="AO153" s="171">
        <v>0</v>
      </c>
      <c r="AP153" s="171">
        <v>2.09</v>
      </c>
      <c r="AQ153" s="173" t="s">
        <v>238</v>
      </c>
    </row>
    <row r="154" spans="1:43" s="165" customFormat="1" ht="31.5" x14ac:dyDescent="0.25">
      <c r="A154" s="169">
        <f t="shared" si="12"/>
        <v>121</v>
      </c>
      <c r="B154" s="173" t="s">
        <v>346</v>
      </c>
      <c r="C154" s="171">
        <v>0</v>
      </c>
      <c r="D154" s="171">
        <v>0</v>
      </c>
      <c r="E154" s="171">
        <v>0</v>
      </c>
      <c r="F154" s="171">
        <v>0</v>
      </c>
      <c r="G154" s="171">
        <v>0</v>
      </c>
      <c r="H154" s="171">
        <v>0</v>
      </c>
      <c r="I154" s="171">
        <v>0</v>
      </c>
      <c r="J154" s="171">
        <v>0</v>
      </c>
      <c r="K154" s="171">
        <v>0</v>
      </c>
      <c r="L154" s="171">
        <v>0</v>
      </c>
      <c r="M154" s="171">
        <v>0</v>
      </c>
      <c r="N154" s="171">
        <v>0</v>
      </c>
      <c r="O154" s="171">
        <v>0</v>
      </c>
      <c r="P154" s="171">
        <v>0</v>
      </c>
      <c r="Q154" s="171">
        <v>0</v>
      </c>
      <c r="R154" s="171">
        <v>3.8</v>
      </c>
      <c r="S154" s="171">
        <v>0</v>
      </c>
      <c r="T154" s="171">
        <v>0</v>
      </c>
      <c r="U154" s="171">
        <v>0</v>
      </c>
      <c r="V154" s="171">
        <v>3.8</v>
      </c>
      <c r="W154" s="171">
        <v>0</v>
      </c>
      <c r="X154" s="171">
        <v>0</v>
      </c>
      <c r="Y154" s="171">
        <v>0</v>
      </c>
      <c r="Z154" s="171">
        <v>0</v>
      </c>
      <c r="AA154" s="171">
        <v>0</v>
      </c>
      <c r="AB154" s="171">
        <v>0</v>
      </c>
      <c r="AC154" s="171">
        <v>0</v>
      </c>
      <c r="AD154" s="171">
        <v>0</v>
      </c>
      <c r="AE154" s="171">
        <v>0</v>
      </c>
      <c r="AF154" s="171">
        <v>0</v>
      </c>
      <c r="AG154" s="171">
        <v>0</v>
      </c>
      <c r="AH154" s="171">
        <v>0</v>
      </c>
      <c r="AI154" s="171">
        <v>0</v>
      </c>
      <c r="AJ154" s="171">
        <v>0</v>
      </c>
      <c r="AK154" s="171">
        <v>0</v>
      </c>
      <c r="AL154" s="171">
        <v>3.8</v>
      </c>
      <c r="AM154" s="171">
        <v>0</v>
      </c>
      <c r="AN154" s="171">
        <v>0</v>
      </c>
      <c r="AO154" s="171">
        <v>0</v>
      </c>
      <c r="AP154" s="171">
        <v>3.8</v>
      </c>
      <c r="AQ154" s="173" t="s">
        <v>238</v>
      </c>
    </row>
    <row r="155" spans="1:43" s="165" customFormat="1" ht="31.5" x14ac:dyDescent="0.25">
      <c r="A155" s="169">
        <f t="shared" si="12"/>
        <v>122</v>
      </c>
      <c r="B155" s="173" t="s">
        <v>344</v>
      </c>
      <c r="C155" s="171">
        <v>0</v>
      </c>
      <c r="D155" s="171">
        <v>0</v>
      </c>
      <c r="E155" s="171">
        <v>0</v>
      </c>
      <c r="F155" s="171">
        <v>0</v>
      </c>
      <c r="G155" s="171">
        <v>0</v>
      </c>
      <c r="H155" s="171">
        <v>0</v>
      </c>
      <c r="I155" s="171">
        <v>0</v>
      </c>
      <c r="J155" s="171">
        <v>0</v>
      </c>
      <c r="K155" s="171">
        <v>0</v>
      </c>
      <c r="L155" s="171">
        <v>0</v>
      </c>
      <c r="M155" s="171">
        <v>0</v>
      </c>
      <c r="N155" s="171">
        <v>0</v>
      </c>
      <c r="O155" s="171">
        <v>0</v>
      </c>
      <c r="P155" s="171">
        <v>0</v>
      </c>
      <c r="Q155" s="171">
        <v>0</v>
      </c>
      <c r="R155" s="171">
        <v>0</v>
      </c>
      <c r="S155" s="171">
        <v>0</v>
      </c>
      <c r="T155" s="171">
        <v>5.4</v>
      </c>
      <c r="U155" s="171">
        <v>0</v>
      </c>
      <c r="V155" s="171">
        <v>5.4</v>
      </c>
      <c r="W155" s="171">
        <v>0</v>
      </c>
      <c r="X155" s="171">
        <v>0</v>
      </c>
      <c r="Y155" s="171">
        <v>0</v>
      </c>
      <c r="Z155" s="171">
        <v>0</v>
      </c>
      <c r="AA155" s="171">
        <v>0</v>
      </c>
      <c r="AB155" s="171">
        <v>0</v>
      </c>
      <c r="AC155" s="171">
        <v>0</v>
      </c>
      <c r="AD155" s="171">
        <v>0</v>
      </c>
      <c r="AE155" s="171">
        <v>0</v>
      </c>
      <c r="AF155" s="171">
        <v>0</v>
      </c>
      <c r="AG155" s="171">
        <v>0</v>
      </c>
      <c r="AH155" s="171">
        <v>0</v>
      </c>
      <c r="AI155" s="171">
        <v>0</v>
      </c>
      <c r="AJ155" s="171">
        <v>0</v>
      </c>
      <c r="AK155" s="171">
        <v>0</v>
      </c>
      <c r="AL155" s="171">
        <v>0</v>
      </c>
      <c r="AM155" s="171">
        <v>0</v>
      </c>
      <c r="AN155" s="171">
        <v>5.4</v>
      </c>
      <c r="AO155" s="171">
        <v>0</v>
      </c>
      <c r="AP155" s="171">
        <v>5.4</v>
      </c>
      <c r="AQ155" s="173" t="s">
        <v>238</v>
      </c>
    </row>
    <row r="156" spans="1:43" s="165" customFormat="1" ht="31.5" x14ac:dyDescent="0.25">
      <c r="A156" s="169">
        <f t="shared" si="12"/>
        <v>123</v>
      </c>
      <c r="B156" s="173" t="s">
        <v>347</v>
      </c>
      <c r="C156" s="171">
        <v>0</v>
      </c>
      <c r="D156" s="171">
        <v>0</v>
      </c>
      <c r="E156" s="171">
        <v>0</v>
      </c>
      <c r="F156" s="171">
        <v>0</v>
      </c>
      <c r="G156" s="171">
        <v>0</v>
      </c>
      <c r="H156" s="171">
        <v>0</v>
      </c>
      <c r="I156" s="171">
        <v>0</v>
      </c>
      <c r="J156" s="171">
        <v>0</v>
      </c>
      <c r="K156" s="171">
        <v>0</v>
      </c>
      <c r="L156" s="171">
        <v>0</v>
      </c>
      <c r="M156" s="171">
        <v>0</v>
      </c>
      <c r="N156" s="171">
        <v>0</v>
      </c>
      <c r="O156" s="171">
        <v>0</v>
      </c>
      <c r="P156" s="171">
        <v>0</v>
      </c>
      <c r="Q156" s="171">
        <v>0</v>
      </c>
      <c r="R156" s="171">
        <v>0</v>
      </c>
      <c r="S156" s="171">
        <v>0</v>
      </c>
      <c r="T156" s="171">
        <v>6.3</v>
      </c>
      <c r="U156" s="171">
        <v>0</v>
      </c>
      <c r="V156" s="171">
        <v>6.3</v>
      </c>
      <c r="W156" s="171">
        <v>0</v>
      </c>
      <c r="X156" s="171">
        <v>0</v>
      </c>
      <c r="Y156" s="171">
        <v>0</v>
      </c>
      <c r="Z156" s="171">
        <v>0</v>
      </c>
      <c r="AA156" s="171">
        <v>0</v>
      </c>
      <c r="AB156" s="171">
        <v>0</v>
      </c>
      <c r="AC156" s="171">
        <v>0</v>
      </c>
      <c r="AD156" s="171">
        <v>0</v>
      </c>
      <c r="AE156" s="171">
        <v>0</v>
      </c>
      <c r="AF156" s="171">
        <v>0</v>
      </c>
      <c r="AG156" s="171">
        <v>0</v>
      </c>
      <c r="AH156" s="171">
        <v>0</v>
      </c>
      <c r="AI156" s="171">
        <v>0</v>
      </c>
      <c r="AJ156" s="171">
        <v>0</v>
      </c>
      <c r="AK156" s="171">
        <v>0</v>
      </c>
      <c r="AL156" s="171">
        <v>0</v>
      </c>
      <c r="AM156" s="171">
        <v>0</v>
      </c>
      <c r="AN156" s="171">
        <v>6.3</v>
      </c>
      <c r="AO156" s="171">
        <v>0</v>
      </c>
      <c r="AP156" s="171">
        <v>6.3</v>
      </c>
      <c r="AQ156" s="173" t="s">
        <v>238</v>
      </c>
    </row>
    <row r="157" spans="1:43" s="165" customFormat="1" ht="31.5" x14ac:dyDescent="0.25">
      <c r="A157" s="169">
        <f t="shared" si="12"/>
        <v>124</v>
      </c>
      <c r="B157" s="173" t="s">
        <v>348</v>
      </c>
      <c r="C157" s="171">
        <v>0</v>
      </c>
      <c r="D157" s="171">
        <v>0</v>
      </c>
      <c r="E157" s="171">
        <v>0</v>
      </c>
      <c r="F157" s="171">
        <v>0</v>
      </c>
      <c r="G157" s="171">
        <v>0</v>
      </c>
      <c r="H157" s="171">
        <v>0</v>
      </c>
      <c r="I157" s="171">
        <v>0</v>
      </c>
      <c r="J157" s="171">
        <v>0</v>
      </c>
      <c r="K157" s="171">
        <v>0</v>
      </c>
      <c r="L157" s="171">
        <v>0</v>
      </c>
      <c r="M157" s="171">
        <v>0</v>
      </c>
      <c r="N157" s="171">
        <v>0</v>
      </c>
      <c r="O157" s="171">
        <v>0</v>
      </c>
      <c r="P157" s="171">
        <v>0</v>
      </c>
      <c r="Q157" s="171">
        <v>0</v>
      </c>
      <c r="R157" s="171">
        <v>0</v>
      </c>
      <c r="S157" s="171">
        <v>0</v>
      </c>
      <c r="T157" s="171">
        <v>5.2</v>
      </c>
      <c r="U157" s="171">
        <v>0</v>
      </c>
      <c r="V157" s="171">
        <v>5.2</v>
      </c>
      <c r="W157" s="171">
        <v>0</v>
      </c>
      <c r="X157" s="171">
        <v>0</v>
      </c>
      <c r="Y157" s="171">
        <v>0</v>
      </c>
      <c r="Z157" s="171">
        <v>0</v>
      </c>
      <c r="AA157" s="171">
        <v>0</v>
      </c>
      <c r="AB157" s="171">
        <v>0</v>
      </c>
      <c r="AC157" s="171">
        <v>0</v>
      </c>
      <c r="AD157" s="171">
        <v>0</v>
      </c>
      <c r="AE157" s="171">
        <v>0</v>
      </c>
      <c r="AF157" s="171">
        <v>0</v>
      </c>
      <c r="AG157" s="171">
        <v>0</v>
      </c>
      <c r="AH157" s="171">
        <v>0</v>
      </c>
      <c r="AI157" s="171">
        <v>0</v>
      </c>
      <c r="AJ157" s="171">
        <v>0</v>
      </c>
      <c r="AK157" s="171">
        <v>0</v>
      </c>
      <c r="AL157" s="171">
        <v>0</v>
      </c>
      <c r="AM157" s="171">
        <v>0</v>
      </c>
      <c r="AN157" s="171">
        <v>5.2</v>
      </c>
      <c r="AO157" s="171">
        <v>0</v>
      </c>
      <c r="AP157" s="171">
        <v>5.2</v>
      </c>
      <c r="AQ157" s="173" t="s">
        <v>238</v>
      </c>
    </row>
    <row r="158" spans="1:43" s="165" customFormat="1" ht="31.5" x14ac:dyDescent="0.25">
      <c r="A158" s="169">
        <f t="shared" si="12"/>
        <v>125</v>
      </c>
      <c r="B158" s="173" t="s">
        <v>349</v>
      </c>
      <c r="C158" s="171">
        <v>0</v>
      </c>
      <c r="D158" s="171">
        <v>0</v>
      </c>
      <c r="E158" s="171">
        <v>0</v>
      </c>
      <c r="F158" s="171">
        <v>0</v>
      </c>
      <c r="G158" s="171">
        <v>0</v>
      </c>
      <c r="H158" s="171">
        <v>0</v>
      </c>
      <c r="I158" s="171">
        <v>0</v>
      </c>
      <c r="J158" s="171">
        <v>0</v>
      </c>
      <c r="K158" s="171">
        <v>0</v>
      </c>
      <c r="L158" s="171">
        <v>0</v>
      </c>
      <c r="M158" s="171">
        <v>0</v>
      </c>
      <c r="N158" s="171">
        <v>0</v>
      </c>
      <c r="O158" s="171">
        <v>0</v>
      </c>
      <c r="P158" s="171">
        <v>0</v>
      </c>
      <c r="Q158" s="171">
        <v>0</v>
      </c>
      <c r="R158" s="171">
        <v>0</v>
      </c>
      <c r="S158" s="171">
        <v>0</v>
      </c>
      <c r="T158" s="171">
        <v>4.3860000000000001</v>
      </c>
      <c r="U158" s="171">
        <v>0</v>
      </c>
      <c r="V158" s="171">
        <v>4.3860000000000001</v>
      </c>
      <c r="W158" s="171">
        <v>0</v>
      </c>
      <c r="X158" s="171">
        <v>0</v>
      </c>
      <c r="Y158" s="171">
        <v>0</v>
      </c>
      <c r="Z158" s="171">
        <v>0</v>
      </c>
      <c r="AA158" s="171">
        <v>0</v>
      </c>
      <c r="AB158" s="171">
        <v>0</v>
      </c>
      <c r="AC158" s="171">
        <v>0</v>
      </c>
      <c r="AD158" s="171">
        <v>0</v>
      </c>
      <c r="AE158" s="171">
        <v>0</v>
      </c>
      <c r="AF158" s="171">
        <v>0</v>
      </c>
      <c r="AG158" s="171">
        <v>0</v>
      </c>
      <c r="AH158" s="171">
        <v>0</v>
      </c>
      <c r="AI158" s="171">
        <v>0</v>
      </c>
      <c r="AJ158" s="171">
        <v>0</v>
      </c>
      <c r="AK158" s="171">
        <v>0</v>
      </c>
      <c r="AL158" s="171">
        <v>0</v>
      </c>
      <c r="AM158" s="171">
        <v>0</v>
      </c>
      <c r="AN158" s="171">
        <v>4.3860000000000001</v>
      </c>
      <c r="AO158" s="171">
        <v>0</v>
      </c>
      <c r="AP158" s="171">
        <v>4.3860000000000001</v>
      </c>
      <c r="AQ158" s="173" t="s">
        <v>238</v>
      </c>
    </row>
    <row r="159" spans="1:43" s="165" customFormat="1" ht="31.5" x14ac:dyDescent="0.25">
      <c r="A159" s="169">
        <f t="shared" si="12"/>
        <v>126</v>
      </c>
      <c r="B159" s="173" t="s">
        <v>350</v>
      </c>
      <c r="C159" s="171">
        <v>0</v>
      </c>
      <c r="D159" s="171">
        <v>0</v>
      </c>
      <c r="E159" s="171">
        <v>0</v>
      </c>
      <c r="F159" s="171">
        <v>0</v>
      </c>
      <c r="G159" s="171">
        <v>0</v>
      </c>
      <c r="H159" s="171">
        <v>0</v>
      </c>
      <c r="I159" s="171">
        <v>0</v>
      </c>
      <c r="J159" s="171">
        <v>0</v>
      </c>
      <c r="K159" s="171">
        <v>0</v>
      </c>
      <c r="L159" s="171">
        <v>0</v>
      </c>
      <c r="M159" s="171">
        <v>0</v>
      </c>
      <c r="N159" s="171">
        <v>0</v>
      </c>
      <c r="O159" s="171">
        <v>0</v>
      </c>
      <c r="P159" s="171">
        <v>0</v>
      </c>
      <c r="Q159" s="171">
        <v>0</v>
      </c>
      <c r="R159" s="171">
        <v>0</v>
      </c>
      <c r="S159" s="171">
        <v>0</v>
      </c>
      <c r="T159" s="171">
        <v>0.25</v>
      </c>
      <c r="U159" s="171">
        <v>0</v>
      </c>
      <c r="V159" s="171">
        <v>0.25</v>
      </c>
      <c r="W159" s="171">
        <v>0</v>
      </c>
      <c r="X159" s="171">
        <v>0</v>
      </c>
      <c r="Y159" s="171">
        <v>0</v>
      </c>
      <c r="Z159" s="171">
        <v>0</v>
      </c>
      <c r="AA159" s="171">
        <v>0</v>
      </c>
      <c r="AB159" s="171">
        <v>0</v>
      </c>
      <c r="AC159" s="171">
        <v>0</v>
      </c>
      <c r="AD159" s="171">
        <v>0</v>
      </c>
      <c r="AE159" s="171">
        <v>0</v>
      </c>
      <c r="AF159" s="171">
        <v>0</v>
      </c>
      <c r="AG159" s="171">
        <v>0</v>
      </c>
      <c r="AH159" s="171">
        <v>0</v>
      </c>
      <c r="AI159" s="171">
        <v>0</v>
      </c>
      <c r="AJ159" s="171">
        <v>0</v>
      </c>
      <c r="AK159" s="171">
        <v>0</v>
      </c>
      <c r="AL159" s="171">
        <v>0</v>
      </c>
      <c r="AM159" s="171">
        <v>0</v>
      </c>
      <c r="AN159" s="171">
        <v>0.25</v>
      </c>
      <c r="AO159" s="171">
        <v>0</v>
      </c>
      <c r="AP159" s="171">
        <v>0.25</v>
      </c>
      <c r="AQ159" s="173" t="s">
        <v>238</v>
      </c>
    </row>
    <row r="160" spans="1:43" s="165" customFormat="1" ht="31.5" x14ac:dyDescent="0.25">
      <c r="A160" s="169">
        <f t="shared" si="12"/>
        <v>127</v>
      </c>
      <c r="B160" s="173" t="s">
        <v>744</v>
      </c>
      <c r="C160" s="171">
        <v>0</v>
      </c>
      <c r="D160" s="171">
        <v>0</v>
      </c>
      <c r="E160" s="171">
        <v>0</v>
      </c>
      <c r="F160" s="171">
        <v>0</v>
      </c>
      <c r="G160" s="171">
        <v>0</v>
      </c>
      <c r="H160" s="171">
        <v>0</v>
      </c>
      <c r="I160" s="171">
        <v>0</v>
      </c>
      <c r="J160" s="171">
        <v>0</v>
      </c>
      <c r="K160" s="171">
        <v>0</v>
      </c>
      <c r="L160" s="171">
        <v>0</v>
      </c>
      <c r="M160" s="171">
        <v>0</v>
      </c>
      <c r="N160" s="171">
        <v>0</v>
      </c>
      <c r="O160" s="171">
        <v>0</v>
      </c>
      <c r="P160" s="171">
        <v>0</v>
      </c>
      <c r="Q160" s="171">
        <v>0</v>
      </c>
      <c r="R160" s="171">
        <v>0</v>
      </c>
      <c r="S160" s="171">
        <v>0</v>
      </c>
      <c r="T160" s="171">
        <v>0.57999999999999996</v>
      </c>
      <c r="U160" s="171">
        <v>0</v>
      </c>
      <c r="V160" s="171">
        <v>0.57999999999999996</v>
      </c>
      <c r="W160" s="171">
        <v>0</v>
      </c>
      <c r="X160" s="171">
        <v>0</v>
      </c>
      <c r="Y160" s="171">
        <v>0</v>
      </c>
      <c r="Z160" s="171">
        <v>0</v>
      </c>
      <c r="AA160" s="171">
        <v>0</v>
      </c>
      <c r="AB160" s="171">
        <v>0</v>
      </c>
      <c r="AC160" s="171">
        <v>0</v>
      </c>
      <c r="AD160" s="171">
        <v>0</v>
      </c>
      <c r="AE160" s="171">
        <v>0</v>
      </c>
      <c r="AF160" s="171">
        <v>0</v>
      </c>
      <c r="AG160" s="171">
        <v>0</v>
      </c>
      <c r="AH160" s="171">
        <v>0</v>
      </c>
      <c r="AI160" s="171">
        <v>0</v>
      </c>
      <c r="AJ160" s="171">
        <v>0</v>
      </c>
      <c r="AK160" s="171">
        <v>0</v>
      </c>
      <c r="AL160" s="171">
        <v>0</v>
      </c>
      <c r="AM160" s="171">
        <v>0</v>
      </c>
      <c r="AN160" s="171">
        <v>0.57999999999999996</v>
      </c>
      <c r="AO160" s="171">
        <v>0</v>
      </c>
      <c r="AP160" s="171">
        <v>0.57999999999999996</v>
      </c>
      <c r="AQ160" s="173" t="s">
        <v>239</v>
      </c>
    </row>
    <row r="161" spans="1:43" s="165" customFormat="1" ht="31.5" x14ac:dyDescent="0.25">
      <c r="A161" s="169">
        <f t="shared" si="12"/>
        <v>128</v>
      </c>
      <c r="B161" s="173" t="s">
        <v>745</v>
      </c>
      <c r="C161" s="171">
        <v>0</v>
      </c>
      <c r="D161" s="171">
        <v>0</v>
      </c>
      <c r="E161" s="171">
        <v>0</v>
      </c>
      <c r="F161" s="171">
        <v>0</v>
      </c>
      <c r="G161" s="171">
        <v>0</v>
      </c>
      <c r="H161" s="171">
        <v>0</v>
      </c>
      <c r="I161" s="171">
        <v>0</v>
      </c>
      <c r="J161" s="171">
        <v>0</v>
      </c>
      <c r="K161" s="171">
        <v>0</v>
      </c>
      <c r="L161" s="171">
        <v>0</v>
      </c>
      <c r="M161" s="171">
        <v>0</v>
      </c>
      <c r="N161" s="171">
        <v>0</v>
      </c>
      <c r="O161" s="171">
        <v>0</v>
      </c>
      <c r="P161" s="171">
        <v>0</v>
      </c>
      <c r="Q161" s="171">
        <v>0</v>
      </c>
      <c r="R161" s="171">
        <v>0</v>
      </c>
      <c r="S161" s="171">
        <v>0</v>
      </c>
      <c r="T161" s="171">
        <v>1.1499999999999999</v>
      </c>
      <c r="U161" s="171">
        <v>0</v>
      </c>
      <c r="V161" s="171">
        <v>1.1499999999999999</v>
      </c>
      <c r="W161" s="171">
        <v>0</v>
      </c>
      <c r="X161" s="171">
        <v>0</v>
      </c>
      <c r="Y161" s="171">
        <v>0</v>
      </c>
      <c r="Z161" s="171">
        <v>0</v>
      </c>
      <c r="AA161" s="171">
        <v>0</v>
      </c>
      <c r="AB161" s="171">
        <v>0</v>
      </c>
      <c r="AC161" s="171">
        <v>0</v>
      </c>
      <c r="AD161" s="171">
        <v>0</v>
      </c>
      <c r="AE161" s="171">
        <v>0</v>
      </c>
      <c r="AF161" s="171">
        <v>0</v>
      </c>
      <c r="AG161" s="171">
        <v>0</v>
      </c>
      <c r="AH161" s="171">
        <v>0</v>
      </c>
      <c r="AI161" s="171">
        <v>0</v>
      </c>
      <c r="AJ161" s="171">
        <v>0</v>
      </c>
      <c r="AK161" s="171">
        <v>0</v>
      </c>
      <c r="AL161" s="171">
        <v>0</v>
      </c>
      <c r="AM161" s="171">
        <v>0</v>
      </c>
      <c r="AN161" s="171">
        <v>1.1499999999999999</v>
      </c>
      <c r="AO161" s="171">
        <v>0</v>
      </c>
      <c r="AP161" s="171">
        <v>1.1499999999999999</v>
      </c>
      <c r="AQ161" s="173" t="s">
        <v>239</v>
      </c>
    </row>
    <row r="162" spans="1:43" s="165" customFormat="1" ht="31.5" x14ac:dyDescent="0.25">
      <c r="A162" s="169">
        <f t="shared" si="12"/>
        <v>129</v>
      </c>
      <c r="B162" s="173" t="s">
        <v>746</v>
      </c>
      <c r="C162" s="171">
        <v>0</v>
      </c>
      <c r="D162" s="171">
        <v>0</v>
      </c>
      <c r="E162" s="171">
        <v>0</v>
      </c>
      <c r="F162" s="171">
        <v>0</v>
      </c>
      <c r="G162" s="171">
        <v>0</v>
      </c>
      <c r="H162" s="171">
        <v>0</v>
      </c>
      <c r="I162" s="171">
        <v>0</v>
      </c>
      <c r="J162" s="171">
        <v>0</v>
      </c>
      <c r="K162" s="171">
        <v>0</v>
      </c>
      <c r="L162" s="171">
        <v>0</v>
      </c>
      <c r="M162" s="171">
        <v>0</v>
      </c>
      <c r="N162" s="171">
        <v>0</v>
      </c>
      <c r="O162" s="171">
        <v>0</v>
      </c>
      <c r="P162" s="171">
        <v>0</v>
      </c>
      <c r="Q162" s="171">
        <v>0</v>
      </c>
      <c r="R162" s="171">
        <v>0</v>
      </c>
      <c r="S162" s="171">
        <v>0</v>
      </c>
      <c r="T162" s="171">
        <v>1.34</v>
      </c>
      <c r="U162" s="171">
        <v>0</v>
      </c>
      <c r="V162" s="171">
        <v>1.34</v>
      </c>
      <c r="W162" s="171">
        <v>0</v>
      </c>
      <c r="X162" s="171">
        <v>0</v>
      </c>
      <c r="Y162" s="171">
        <v>0</v>
      </c>
      <c r="Z162" s="171">
        <v>0</v>
      </c>
      <c r="AA162" s="171">
        <v>0</v>
      </c>
      <c r="AB162" s="171">
        <v>0</v>
      </c>
      <c r="AC162" s="171">
        <v>0</v>
      </c>
      <c r="AD162" s="171">
        <v>0</v>
      </c>
      <c r="AE162" s="171">
        <v>0</v>
      </c>
      <c r="AF162" s="171">
        <v>0</v>
      </c>
      <c r="AG162" s="171">
        <v>0</v>
      </c>
      <c r="AH162" s="171">
        <v>0</v>
      </c>
      <c r="AI162" s="171">
        <v>0</v>
      </c>
      <c r="AJ162" s="171">
        <v>0</v>
      </c>
      <c r="AK162" s="171">
        <v>0</v>
      </c>
      <c r="AL162" s="171">
        <v>0</v>
      </c>
      <c r="AM162" s="171">
        <v>0</v>
      </c>
      <c r="AN162" s="171">
        <v>1.34</v>
      </c>
      <c r="AO162" s="171">
        <v>0</v>
      </c>
      <c r="AP162" s="171">
        <v>1.34</v>
      </c>
      <c r="AQ162" s="173" t="s">
        <v>239</v>
      </c>
    </row>
    <row r="163" spans="1:43" s="165" customFormat="1" ht="31.5" x14ac:dyDescent="0.25">
      <c r="A163" s="169">
        <f t="shared" ref="A163:A193" si="13">A162+1</f>
        <v>130</v>
      </c>
      <c r="B163" s="173" t="s">
        <v>747</v>
      </c>
      <c r="C163" s="171">
        <v>0</v>
      </c>
      <c r="D163" s="171">
        <v>0</v>
      </c>
      <c r="E163" s="171">
        <v>0</v>
      </c>
      <c r="F163" s="171">
        <v>0</v>
      </c>
      <c r="G163" s="171">
        <v>0</v>
      </c>
      <c r="H163" s="171">
        <v>0</v>
      </c>
      <c r="I163" s="171">
        <v>0</v>
      </c>
      <c r="J163" s="171">
        <v>0</v>
      </c>
      <c r="K163" s="171">
        <v>0</v>
      </c>
      <c r="L163" s="171">
        <v>0</v>
      </c>
      <c r="M163" s="171">
        <v>0</v>
      </c>
      <c r="N163" s="171">
        <v>0</v>
      </c>
      <c r="O163" s="171">
        <v>0</v>
      </c>
      <c r="P163" s="171">
        <v>0</v>
      </c>
      <c r="Q163" s="171">
        <v>0</v>
      </c>
      <c r="R163" s="171">
        <v>0</v>
      </c>
      <c r="S163" s="171">
        <v>0</v>
      </c>
      <c r="T163" s="171">
        <v>0.39</v>
      </c>
      <c r="U163" s="171">
        <v>0</v>
      </c>
      <c r="V163" s="171">
        <v>0.39</v>
      </c>
      <c r="W163" s="171">
        <v>0</v>
      </c>
      <c r="X163" s="171">
        <v>0</v>
      </c>
      <c r="Y163" s="171">
        <v>0</v>
      </c>
      <c r="Z163" s="171">
        <v>0</v>
      </c>
      <c r="AA163" s="171">
        <v>0</v>
      </c>
      <c r="AB163" s="171">
        <v>0</v>
      </c>
      <c r="AC163" s="171">
        <v>0</v>
      </c>
      <c r="AD163" s="171">
        <v>0</v>
      </c>
      <c r="AE163" s="171">
        <v>0</v>
      </c>
      <c r="AF163" s="171">
        <v>0</v>
      </c>
      <c r="AG163" s="171">
        <v>0</v>
      </c>
      <c r="AH163" s="171">
        <v>0</v>
      </c>
      <c r="AI163" s="171">
        <v>0</v>
      </c>
      <c r="AJ163" s="171">
        <v>0</v>
      </c>
      <c r="AK163" s="171">
        <v>0</v>
      </c>
      <c r="AL163" s="171">
        <v>0</v>
      </c>
      <c r="AM163" s="171">
        <v>0</v>
      </c>
      <c r="AN163" s="171">
        <v>0.39</v>
      </c>
      <c r="AO163" s="171">
        <v>0</v>
      </c>
      <c r="AP163" s="171">
        <v>0.39</v>
      </c>
      <c r="AQ163" s="173" t="s">
        <v>239</v>
      </c>
    </row>
    <row r="164" spans="1:43" s="165" customFormat="1" ht="31.5" x14ac:dyDescent="0.25">
      <c r="A164" s="169">
        <f t="shared" si="13"/>
        <v>131</v>
      </c>
      <c r="B164" s="173" t="s">
        <v>748</v>
      </c>
      <c r="C164" s="171">
        <v>0</v>
      </c>
      <c r="D164" s="171">
        <v>0</v>
      </c>
      <c r="E164" s="171">
        <v>0</v>
      </c>
      <c r="F164" s="171">
        <v>0</v>
      </c>
      <c r="G164" s="171">
        <v>0</v>
      </c>
      <c r="H164" s="171">
        <v>0</v>
      </c>
      <c r="I164" s="171">
        <v>0</v>
      </c>
      <c r="J164" s="171">
        <v>0</v>
      </c>
      <c r="K164" s="171">
        <v>0</v>
      </c>
      <c r="L164" s="171">
        <v>0</v>
      </c>
      <c r="M164" s="171">
        <v>0</v>
      </c>
      <c r="N164" s="171">
        <v>0</v>
      </c>
      <c r="O164" s="171">
        <v>0</v>
      </c>
      <c r="P164" s="171">
        <v>0</v>
      </c>
      <c r="Q164" s="171">
        <v>0</v>
      </c>
      <c r="R164" s="171">
        <v>0</v>
      </c>
      <c r="S164" s="171">
        <v>0</v>
      </c>
      <c r="T164" s="171">
        <v>0.68</v>
      </c>
      <c r="U164" s="171">
        <v>0</v>
      </c>
      <c r="V164" s="171">
        <v>0.68</v>
      </c>
      <c r="W164" s="171">
        <v>0</v>
      </c>
      <c r="X164" s="171">
        <v>0</v>
      </c>
      <c r="Y164" s="171">
        <v>0</v>
      </c>
      <c r="Z164" s="171">
        <v>0</v>
      </c>
      <c r="AA164" s="171">
        <v>0</v>
      </c>
      <c r="AB164" s="171">
        <v>0</v>
      </c>
      <c r="AC164" s="171">
        <v>0</v>
      </c>
      <c r="AD164" s="171">
        <v>0</v>
      </c>
      <c r="AE164" s="171">
        <v>0</v>
      </c>
      <c r="AF164" s="171">
        <v>0</v>
      </c>
      <c r="AG164" s="171">
        <v>0</v>
      </c>
      <c r="AH164" s="171">
        <v>0</v>
      </c>
      <c r="AI164" s="171">
        <v>0</v>
      </c>
      <c r="AJ164" s="171">
        <v>0</v>
      </c>
      <c r="AK164" s="171">
        <v>0</v>
      </c>
      <c r="AL164" s="171">
        <v>0</v>
      </c>
      <c r="AM164" s="171">
        <v>0</v>
      </c>
      <c r="AN164" s="171">
        <v>0.68</v>
      </c>
      <c r="AO164" s="171">
        <v>0</v>
      </c>
      <c r="AP164" s="171">
        <v>0.68</v>
      </c>
      <c r="AQ164" s="173" t="s">
        <v>239</v>
      </c>
    </row>
    <row r="165" spans="1:43" s="165" customFormat="1" ht="31.5" x14ac:dyDescent="0.25">
      <c r="A165" s="169">
        <f t="shared" si="13"/>
        <v>132</v>
      </c>
      <c r="B165" s="173" t="s">
        <v>749</v>
      </c>
      <c r="C165" s="171">
        <v>0</v>
      </c>
      <c r="D165" s="171">
        <v>0</v>
      </c>
      <c r="E165" s="171">
        <v>0</v>
      </c>
      <c r="F165" s="171">
        <v>0</v>
      </c>
      <c r="G165" s="171">
        <v>0</v>
      </c>
      <c r="H165" s="171">
        <v>0</v>
      </c>
      <c r="I165" s="171">
        <v>0</v>
      </c>
      <c r="J165" s="171">
        <v>0</v>
      </c>
      <c r="K165" s="171">
        <v>0</v>
      </c>
      <c r="L165" s="171">
        <v>0</v>
      </c>
      <c r="M165" s="171">
        <v>0</v>
      </c>
      <c r="N165" s="171">
        <v>0</v>
      </c>
      <c r="O165" s="171">
        <v>0</v>
      </c>
      <c r="P165" s="171">
        <v>0</v>
      </c>
      <c r="Q165" s="171">
        <v>0</v>
      </c>
      <c r="R165" s="171">
        <v>0</v>
      </c>
      <c r="S165" s="171">
        <v>0</v>
      </c>
      <c r="T165" s="171">
        <v>0.6</v>
      </c>
      <c r="U165" s="171">
        <v>0</v>
      </c>
      <c r="V165" s="171">
        <v>0.6</v>
      </c>
      <c r="W165" s="171">
        <v>0</v>
      </c>
      <c r="X165" s="171">
        <v>0</v>
      </c>
      <c r="Y165" s="171">
        <v>0</v>
      </c>
      <c r="Z165" s="171">
        <v>0</v>
      </c>
      <c r="AA165" s="171">
        <v>0</v>
      </c>
      <c r="AB165" s="171">
        <v>0</v>
      </c>
      <c r="AC165" s="171">
        <v>0</v>
      </c>
      <c r="AD165" s="171">
        <v>0</v>
      </c>
      <c r="AE165" s="171">
        <v>0</v>
      </c>
      <c r="AF165" s="171">
        <v>0</v>
      </c>
      <c r="AG165" s="171">
        <v>0</v>
      </c>
      <c r="AH165" s="171">
        <v>0</v>
      </c>
      <c r="AI165" s="171">
        <v>0</v>
      </c>
      <c r="AJ165" s="171">
        <v>0</v>
      </c>
      <c r="AK165" s="171">
        <v>0</v>
      </c>
      <c r="AL165" s="171">
        <v>0</v>
      </c>
      <c r="AM165" s="171">
        <v>0</v>
      </c>
      <c r="AN165" s="171">
        <v>0.6</v>
      </c>
      <c r="AO165" s="171">
        <v>0</v>
      </c>
      <c r="AP165" s="171">
        <v>0.6</v>
      </c>
      <c r="AQ165" s="173" t="s">
        <v>239</v>
      </c>
    </row>
    <row r="166" spans="1:43" s="165" customFormat="1" ht="31.5" x14ac:dyDescent="0.25">
      <c r="A166" s="169">
        <f t="shared" si="13"/>
        <v>133</v>
      </c>
      <c r="B166" s="173" t="s">
        <v>750</v>
      </c>
      <c r="C166" s="171">
        <v>0</v>
      </c>
      <c r="D166" s="171">
        <v>0</v>
      </c>
      <c r="E166" s="171">
        <v>0</v>
      </c>
      <c r="F166" s="171">
        <v>0</v>
      </c>
      <c r="G166" s="171">
        <v>0</v>
      </c>
      <c r="H166" s="171">
        <v>0</v>
      </c>
      <c r="I166" s="171">
        <v>0</v>
      </c>
      <c r="J166" s="171">
        <v>0</v>
      </c>
      <c r="K166" s="171">
        <v>0</v>
      </c>
      <c r="L166" s="171">
        <v>0</v>
      </c>
      <c r="M166" s="171">
        <v>0</v>
      </c>
      <c r="N166" s="171">
        <v>0</v>
      </c>
      <c r="O166" s="171">
        <v>0</v>
      </c>
      <c r="P166" s="171">
        <v>0</v>
      </c>
      <c r="Q166" s="171">
        <v>0</v>
      </c>
      <c r="R166" s="171">
        <v>0</v>
      </c>
      <c r="S166" s="171">
        <v>0</v>
      </c>
      <c r="T166" s="171">
        <v>0.5</v>
      </c>
      <c r="U166" s="171">
        <v>0</v>
      </c>
      <c r="V166" s="171">
        <v>0.5</v>
      </c>
      <c r="W166" s="171">
        <v>0</v>
      </c>
      <c r="X166" s="171">
        <v>0</v>
      </c>
      <c r="Y166" s="171">
        <v>0</v>
      </c>
      <c r="Z166" s="171">
        <v>0</v>
      </c>
      <c r="AA166" s="171">
        <v>0</v>
      </c>
      <c r="AB166" s="171">
        <v>0</v>
      </c>
      <c r="AC166" s="171">
        <v>0</v>
      </c>
      <c r="AD166" s="171">
        <v>0</v>
      </c>
      <c r="AE166" s="171">
        <v>0</v>
      </c>
      <c r="AF166" s="171">
        <v>0</v>
      </c>
      <c r="AG166" s="171">
        <v>0</v>
      </c>
      <c r="AH166" s="171">
        <v>0</v>
      </c>
      <c r="AI166" s="171">
        <v>0</v>
      </c>
      <c r="AJ166" s="171">
        <v>0</v>
      </c>
      <c r="AK166" s="171">
        <v>0</v>
      </c>
      <c r="AL166" s="171">
        <v>0</v>
      </c>
      <c r="AM166" s="171">
        <v>0</v>
      </c>
      <c r="AN166" s="171">
        <v>0.5</v>
      </c>
      <c r="AO166" s="171">
        <v>0</v>
      </c>
      <c r="AP166" s="171">
        <v>0.5</v>
      </c>
      <c r="AQ166" s="173" t="s">
        <v>239</v>
      </c>
    </row>
    <row r="167" spans="1:43" s="165" customFormat="1" ht="31.5" x14ac:dyDescent="0.25">
      <c r="A167" s="169">
        <f t="shared" si="13"/>
        <v>134</v>
      </c>
      <c r="B167" s="173" t="s">
        <v>751</v>
      </c>
      <c r="C167" s="171">
        <v>0</v>
      </c>
      <c r="D167" s="171">
        <v>0</v>
      </c>
      <c r="E167" s="171">
        <v>0</v>
      </c>
      <c r="F167" s="171">
        <v>2.5499999999999998</v>
      </c>
      <c r="G167" s="171">
        <v>0</v>
      </c>
      <c r="H167" s="171">
        <v>0</v>
      </c>
      <c r="I167" s="171">
        <v>0</v>
      </c>
      <c r="J167" s="171">
        <v>0</v>
      </c>
      <c r="K167" s="171">
        <v>0</v>
      </c>
      <c r="L167" s="171">
        <v>2.5499999999999998</v>
      </c>
      <c r="M167" s="171">
        <v>0</v>
      </c>
      <c r="N167" s="171">
        <v>0</v>
      </c>
      <c r="O167" s="171">
        <v>0</v>
      </c>
      <c r="P167" s="171">
        <v>2.5499999999999998</v>
      </c>
      <c r="Q167" s="171">
        <v>0</v>
      </c>
      <c r="R167" s="171">
        <v>0</v>
      </c>
      <c r="S167" s="171">
        <v>0</v>
      </c>
      <c r="T167" s="171">
        <v>0</v>
      </c>
      <c r="U167" s="171">
        <v>0</v>
      </c>
      <c r="V167" s="171">
        <v>2.5499999999999998</v>
      </c>
      <c r="W167" s="171">
        <v>0</v>
      </c>
      <c r="X167" s="171">
        <v>0</v>
      </c>
      <c r="Y167" s="171">
        <v>0</v>
      </c>
      <c r="Z167" s="171">
        <v>2.5499999999999998</v>
      </c>
      <c r="AA167" s="171">
        <v>0</v>
      </c>
      <c r="AB167" s="171">
        <v>0</v>
      </c>
      <c r="AC167" s="171">
        <v>0</v>
      </c>
      <c r="AD167" s="171">
        <v>0</v>
      </c>
      <c r="AE167" s="171">
        <v>0</v>
      </c>
      <c r="AF167" s="171">
        <v>2.5499999999999998</v>
      </c>
      <c r="AG167" s="171">
        <v>0</v>
      </c>
      <c r="AH167" s="171">
        <v>0</v>
      </c>
      <c r="AI167" s="171">
        <v>0</v>
      </c>
      <c r="AJ167" s="171">
        <v>2.5499999999999998</v>
      </c>
      <c r="AK167" s="171">
        <v>0</v>
      </c>
      <c r="AL167" s="171">
        <v>0</v>
      </c>
      <c r="AM167" s="171">
        <v>0</v>
      </c>
      <c r="AN167" s="171">
        <v>0</v>
      </c>
      <c r="AO167" s="171">
        <v>0</v>
      </c>
      <c r="AP167" s="171">
        <v>2.5499999999999998</v>
      </c>
      <c r="AQ167" s="173" t="s">
        <v>240</v>
      </c>
    </row>
    <row r="168" spans="1:43" s="165" customFormat="1" ht="31.5" x14ac:dyDescent="0.25">
      <c r="A168" s="169">
        <f t="shared" si="13"/>
        <v>135</v>
      </c>
      <c r="B168" s="173" t="s">
        <v>752</v>
      </c>
      <c r="C168" s="171">
        <v>0</v>
      </c>
      <c r="D168" s="171">
        <v>0</v>
      </c>
      <c r="E168" s="171">
        <v>0</v>
      </c>
      <c r="F168" s="171">
        <v>0</v>
      </c>
      <c r="G168" s="171">
        <v>0</v>
      </c>
      <c r="H168" s="171">
        <v>0</v>
      </c>
      <c r="I168" s="171">
        <v>0</v>
      </c>
      <c r="J168" s="171">
        <v>2.5</v>
      </c>
      <c r="K168" s="171">
        <v>0</v>
      </c>
      <c r="L168" s="171">
        <v>2.5</v>
      </c>
      <c r="M168" s="171">
        <v>0</v>
      </c>
      <c r="N168" s="171">
        <v>0</v>
      </c>
      <c r="O168" s="171">
        <v>0</v>
      </c>
      <c r="P168" s="171">
        <v>0</v>
      </c>
      <c r="Q168" s="171">
        <v>0.25</v>
      </c>
      <c r="R168" s="171">
        <v>2.75</v>
      </c>
      <c r="S168" s="171">
        <v>0</v>
      </c>
      <c r="T168" s="171">
        <v>0</v>
      </c>
      <c r="U168" s="171">
        <v>0.25</v>
      </c>
      <c r="V168" s="171">
        <v>2.75</v>
      </c>
      <c r="W168" s="171">
        <v>0</v>
      </c>
      <c r="X168" s="171">
        <v>0</v>
      </c>
      <c r="Y168" s="171">
        <v>0</v>
      </c>
      <c r="Z168" s="171">
        <v>0</v>
      </c>
      <c r="AA168" s="171">
        <v>0</v>
      </c>
      <c r="AB168" s="171">
        <v>0</v>
      </c>
      <c r="AC168" s="171">
        <v>0</v>
      </c>
      <c r="AD168" s="171">
        <v>2.5</v>
      </c>
      <c r="AE168" s="171">
        <v>0</v>
      </c>
      <c r="AF168" s="171">
        <v>2.5</v>
      </c>
      <c r="AG168" s="171">
        <v>0</v>
      </c>
      <c r="AH168" s="171">
        <v>0</v>
      </c>
      <c r="AI168" s="171">
        <v>0</v>
      </c>
      <c r="AJ168" s="171">
        <v>0</v>
      </c>
      <c r="AK168" s="171">
        <v>0.16</v>
      </c>
      <c r="AL168" s="171">
        <v>2.75</v>
      </c>
      <c r="AM168" s="171">
        <v>0</v>
      </c>
      <c r="AN168" s="171">
        <v>0</v>
      </c>
      <c r="AO168" s="171">
        <v>0.16</v>
      </c>
      <c r="AP168" s="171">
        <v>2.75</v>
      </c>
      <c r="AQ168" s="173" t="s">
        <v>240</v>
      </c>
    </row>
    <row r="169" spans="1:43" s="165" customFormat="1" ht="31.5" x14ac:dyDescent="0.25">
      <c r="A169" s="169">
        <f t="shared" si="13"/>
        <v>136</v>
      </c>
      <c r="B169" s="173" t="s">
        <v>753</v>
      </c>
      <c r="C169" s="171">
        <v>0</v>
      </c>
      <c r="D169" s="171">
        <v>4.3</v>
      </c>
      <c r="E169" s="171">
        <v>0</v>
      </c>
      <c r="F169" s="171">
        <v>0</v>
      </c>
      <c r="G169" s="171">
        <v>0</v>
      </c>
      <c r="H169" s="171">
        <v>0</v>
      </c>
      <c r="I169" s="171">
        <v>0</v>
      </c>
      <c r="J169" s="171">
        <v>0</v>
      </c>
      <c r="K169" s="171">
        <v>0</v>
      </c>
      <c r="L169" s="171">
        <v>4.3</v>
      </c>
      <c r="M169" s="171">
        <v>0</v>
      </c>
      <c r="N169" s="171">
        <v>4.3</v>
      </c>
      <c r="O169" s="171">
        <v>0</v>
      </c>
      <c r="P169" s="171">
        <v>0</v>
      </c>
      <c r="Q169" s="171">
        <v>0</v>
      </c>
      <c r="R169" s="171">
        <v>0</v>
      </c>
      <c r="S169" s="171">
        <v>0</v>
      </c>
      <c r="T169" s="171">
        <v>0</v>
      </c>
      <c r="U169" s="171">
        <v>0</v>
      </c>
      <c r="V169" s="171">
        <v>4.3</v>
      </c>
      <c r="W169" s="171">
        <v>0</v>
      </c>
      <c r="X169" s="171">
        <v>4.3</v>
      </c>
      <c r="Y169" s="171">
        <v>0</v>
      </c>
      <c r="Z169" s="171">
        <v>0</v>
      </c>
      <c r="AA169" s="171">
        <v>0</v>
      </c>
      <c r="AB169" s="171">
        <v>0</v>
      </c>
      <c r="AC169" s="171">
        <v>0</v>
      </c>
      <c r="AD169" s="171">
        <v>0</v>
      </c>
      <c r="AE169" s="171">
        <v>0</v>
      </c>
      <c r="AF169" s="171">
        <v>4.3</v>
      </c>
      <c r="AG169" s="171">
        <v>0</v>
      </c>
      <c r="AH169" s="171">
        <v>4.3</v>
      </c>
      <c r="AI169" s="171">
        <v>0</v>
      </c>
      <c r="AJ169" s="171">
        <v>0</v>
      </c>
      <c r="AK169" s="171">
        <v>0</v>
      </c>
      <c r="AL169" s="171">
        <v>0</v>
      </c>
      <c r="AM169" s="171">
        <v>0</v>
      </c>
      <c r="AN169" s="171">
        <v>0</v>
      </c>
      <c r="AO169" s="171">
        <v>0</v>
      </c>
      <c r="AP169" s="171">
        <v>4.3</v>
      </c>
      <c r="AQ169" s="173" t="s">
        <v>240</v>
      </c>
    </row>
    <row r="170" spans="1:43" s="165" customFormat="1" ht="31.5" x14ac:dyDescent="0.25">
      <c r="A170" s="169">
        <f t="shared" si="13"/>
        <v>137</v>
      </c>
      <c r="B170" s="173" t="s">
        <v>514</v>
      </c>
      <c r="C170" s="171">
        <v>0</v>
      </c>
      <c r="D170" s="171">
        <v>2.5</v>
      </c>
      <c r="E170" s="171">
        <v>0</v>
      </c>
      <c r="F170" s="171">
        <v>0</v>
      </c>
      <c r="G170" s="171">
        <v>0</v>
      </c>
      <c r="H170" s="171">
        <v>0</v>
      </c>
      <c r="I170" s="171">
        <v>0</v>
      </c>
      <c r="J170" s="171">
        <v>0</v>
      </c>
      <c r="K170" s="171">
        <v>0</v>
      </c>
      <c r="L170" s="171">
        <v>2.5</v>
      </c>
      <c r="M170" s="171">
        <v>0</v>
      </c>
      <c r="N170" s="171">
        <v>0</v>
      </c>
      <c r="O170" s="171">
        <v>0</v>
      </c>
      <c r="P170" s="171">
        <v>0</v>
      </c>
      <c r="Q170" s="171">
        <v>0</v>
      </c>
      <c r="R170" s="171">
        <v>2.5</v>
      </c>
      <c r="S170" s="171">
        <v>0</v>
      </c>
      <c r="T170" s="171">
        <v>0</v>
      </c>
      <c r="U170" s="171">
        <v>0</v>
      </c>
      <c r="V170" s="171">
        <v>2.5</v>
      </c>
      <c r="W170" s="171">
        <v>0</v>
      </c>
      <c r="X170" s="171">
        <v>2.5</v>
      </c>
      <c r="Y170" s="171">
        <v>0</v>
      </c>
      <c r="Z170" s="171">
        <v>0</v>
      </c>
      <c r="AA170" s="171">
        <v>0</v>
      </c>
      <c r="AB170" s="171">
        <v>0</v>
      </c>
      <c r="AC170" s="171">
        <v>0</v>
      </c>
      <c r="AD170" s="171">
        <v>0</v>
      </c>
      <c r="AE170" s="171">
        <v>0</v>
      </c>
      <c r="AF170" s="171">
        <v>2.5</v>
      </c>
      <c r="AG170" s="171">
        <v>0</v>
      </c>
      <c r="AH170" s="171">
        <v>0</v>
      </c>
      <c r="AI170" s="171">
        <v>0</v>
      </c>
      <c r="AJ170" s="171">
        <v>0</v>
      </c>
      <c r="AK170" s="171">
        <v>0</v>
      </c>
      <c r="AL170" s="171">
        <v>2.5</v>
      </c>
      <c r="AM170" s="171">
        <v>0</v>
      </c>
      <c r="AN170" s="171">
        <v>0</v>
      </c>
      <c r="AO170" s="171">
        <v>0</v>
      </c>
      <c r="AP170" s="171">
        <v>2.5</v>
      </c>
      <c r="AQ170" s="173" t="s">
        <v>241</v>
      </c>
    </row>
    <row r="171" spans="1:43" s="165" customFormat="1" ht="31.5" x14ac:dyDescent="0.25">
      <c r="A171" s="169">
        <f t="shared" si="13"/>
        <v>138</v>
      </c>
      <c r="B171" s="173" t="s">
        <v>517</v>
      </c>
      <c r="C171" s="171">
        <v>0</v>
      </c>
      <c r="D171" s="171">
        <v>2.8</v>
      </c>
      <c r="E171" s="171">
        <v>0</v>
      </c>
      <c r="F171" s="171">
        <v>0</v>
      </c>
      <c r="G171" s="171">
        <v>0</v>
      </c>
      <c r="H171" s="171">
        <v>0</v>
      </c>
      <c r="I171" s="171">
        <v>0</v>
      </c>
      <c r="J171" s="171">
        <v>0</v>
      </c>
      <c r="K171" s="171">
        <v>0</v>
      </c>
      <c r="L171" s="171">
        <v>2.8</v>
      </c>
      <c r="M171" s="171">
        <v>0</v>
      </c>
      <c r="N171" s="171">
        <v>0</v>
      </c>
      <c r="O171" s="171">
        <v>0</v>
      </c>
      <c r="P171" s="171">
        <v>0</v>
      </c>
      <c r="Q171" s="171">
        <v>0</v>
      </c>
      <c r="R171" s="171">
        <v>2.7</v>
      </c>
      <c r="S171" s="171">
        <v>0</v>
      </c>
      <c r="T171" s="171">
        <v>0</v>
      </c>
      <c r="U171" s="171">
        <v>0</v>
      </c>
      <c r="V171" s="171">
        <v>2.7</v>
      </c>
      <c r="W171" s="171">
        <v>0</v>
      </c>
      <c r="X171" s="171">
        <v>2.8</v>
      </c>
      <c r="Y171" s="171">
        <v>0</v>
      </c>
      <c r="Z171" s="171">
        <v>0</v>
      </c>
      <c r="AA171" s="171">
        <v>0</v>
      </c>
      <c r="AB171" s="171">
        <v>0</v>
      </c>
      <c r="AC171" s="171">
        <v>0</v>
      </c>
      <c r="AD171" s="171">
        <v>0</v>
      </c>
      <c r="AE171" s="171">
        <v>0</v>
      </c>
      <c r="AF171" s="171">
        <v>2.8</v>
      </c>
      <c r="AG171" s="171">
        <v>0</v>
      </c>
      <c r="AH171" s="171">
        <v>0</v>
      </c>
      <c r="AI171" s="171">
        <v>0</v>
      </c>
      <c r="AJ171" s="171">
        <v>0</v>
      </c>
      <c r="AK171" s="171">
        <v>0</v>
      </c>
      <c r="AL171" s="171">
        <v>2.7</v>
      </c>
      <c r="AM171" s="171">
        <v>0</v>
      </c>
      <c r="AN171" s="171">
        <v>0</v>
      </c>
      <c r="AO171" s="171">
        <v>0</v>
      </c>
      <c r="AP171" s="171">
        <v>2.7</v>
      </c>
      <c r="AQ171" s="173" t="s">
        <v>241</v>
      </c>
    </row>
    <row r="172" spans="1:43" s="165" customFormat="1" ht="31.5" x14ac:dyDescent="0.25">
      <c r="A172" s="169">
        <f t="shared" si="13"/>
        <v>139</v>
      </c>
      <c r="B172" s="173" t="s">
        <v>392</v>
      </c>
      <c r="C172" s="171">
        <v>0</v>
      </c>
      <c r="D172" s="171">
        <v>0</v>
      </c>
      <c r="E172" s="171">
        <v>0</v>
      </c>
      <c r="F172" s="171">
        <v>0</v>
      </c>
      <c r="G172" s="171">
        <v>0</v>
      </c>
      <c r="H172" s="171">
        <v>0</v>
      </c>
      <c r="I172" s="171">
        <v>2.58</v>
      </c>
      <c r="J172" s="171">
        <v>84.347000000000008</v>
      </c>
      <c r="K172" s="171">
        <v>2.58</v>
      </c>
      <c r="L172" s="171">
        <v>84.347000000000008</v>
      </c>
      <c r="M172" s="171">
        <v>0</v>
      </c>
      <c r="N172" s="171">
        <v>0</v>
      </c>
      <c r="O172" s="171">
        <v>0</v>
      </c>
      <c r="P172" s="171">
        <v>0</v>
      </c>
      <c r="Q172" s="171">
        <v>1.76</v>
      </c>
      <c r="R172" s="171">
        <v>26.995000000000001</v>
      </c>
      <c r="S172" s="171">
        <v>0</v>
      </c>
      <c r="T172" s="171">
        <v>0</v>
      </c>
      <c r="U172" s="171">
        <v>1.76</v>
      </c>
      <c r="V172" s="171">
        <v>26.995000000000001</v>
      </c>
      <c r="W172" s="171">
        <v>0</v>
      </c>
      <c r="X172" s="171">
        <v>0</v>
      </c>
      <c r="Y172" s="171">
        <v>0</v>
      </c>
      <c r="Z172" s="171">
        <v>0</v>
      </c>
      <c r="AA172" s="171">
        <v>0</v>
      </c>
      <c r="AB172" s="171">
        <v>0</v>
      </c>
      <c r="AC172" s="171">
        <v>2.58</v>
      </c>
      <c r="AD172" s="171">
        <v>84.35</v>
      </c>
      <c r="AE172" s="171">
        <v>2.58</v>
      </c>
      <c r="AF172" s="171">
        <v>84.35</v>
      </c>
      <c r="AG172" s="171">
        <v>0</v>
      </c>
      <c r="AH172" s="171">
        <v>0</v>
      </c>
      <c r="AI172" s="171">
        <v>0</v>
      </c>
      <c r="AJ172" s="171">
        <v>0</v>
      </c>
      <c r="AK172" s="171">
        <v>1.51</v>
      </c>
      <c r="AL172" s="171">
        <v>22.995000000000001</v>
      </c>
      <c r="AM172" s="171">
        <v>0</v>
      </c>
      <c r="AN172" s="171">
        <v>0</v>
      </c>
      <c r="AO172" s="171">
        <v>1.51</v>
      </c>
      <c r="AP172" s="171">
        <v>22.995000000000001</v>
      </c>
      <c r="AQ172" s="173" t="s">
        <v>388</v>
      </c>
    </row>
    <row r="173" spans="1:43" s="165" customFormat="1" ht="31.5" x14ac:dyDescent="0.25">
      <c r="A173" s="169">
        <f t="shared" si="13"/>
        <v>140</v>
      </c>
      <c r="B173" s="173" t="s">
        <v>766</v>
      </c>
      <c r="C173" s="171">
        <v>0</v>
      </c>
      <c r="D173" s="171">
        <v>0</v>
      </c>
      <c r="E173" s="171">
        <v>0</v>
      </c>
      <c r="F173" s="171">
        <v>0</v>
      </c>
      <c r="G173" s="171">
        <v>0</v>
      </c>
      <c r="H173" s="171">
        <v>0</v>
      </c>
      <c r="I173" s="171">
        <v>0</v>
      </c>
      <c r="J173" s="171">
        <v>0</v>
      </c>
      <c r="K173" s="171">
        <v>0</v>
      </c>
      <c r="L173" s="171">
        <v>0</v>
      </c>
      <c r="M173" s="171">
        <v>0</v>
      </c>
      <c r="N173" s="171">
        <v>0</v>
      </c>
      <c r="O173" s="171">
        <v>0</v>
      </c>
      <c r="P173" s="171">
        <v>0</v>
      </c>
      <c r="Q173" s="171">
        <v>0.25</v>
      </c>
      <c r="R173" s="171">
        <v>0</v>
      </c>
      <c r="S173" s="171">
        <v>0</v>
      </c>
      <c r="T173" s="171">
        <v>0</v>
      </c>
      <c r="U173" s="171">
        <v>0.25</v>
      </c>
      <c r="V173" s="171">
        <v>0</v>
      </c>
      <c r="W173" s="171">
        <v>0</v>
      </c>
      <c r="X173" s="171">
        <v>0</v>
      </c>
      <c r="Y173" s="171">
        <v>0</v>
      </c>
      <c r="Z173" s="171">
        <v>0</v>
      </c>
      <c r="AA173" s="171">
        <v>0</v>
      </c>
      <c r="AB173" s="171">
        <v>0</v>
      </c>
      <c r="AC173" s="171">
        <v>0</v>
      </c>
      <c r="AD173" s="171">
        <v>0</v>
      </c>
      <c r="AE173" s="171">
        <v>0</v>
      </c>
      <c r="AF173" s="171">
        <v>0</v>
      </c>
      <c r="AG173" s="171">
        <v>0</v>
      </c>
      <c r="AH173" s="171">
        <v>0</v>
      </c>
      <c r="AI173" s="171">
        <v>0</v>
      </c>
      <c r="AJ173" s="171">
        <v>0</v>
      </c>
      <c r="AK173" s="171">
        <v>0.16</v>
      </c>
      <c r="AL173" s="171">
        <v>0</v>
      </c>
      <c r="AM173" s="171">
        <v>0</v>
      </c>
      <c r="AN173" s="171">
        <v>0</v>
      </c>
      <c r="AO173" s="171">
        <v>0.16</v>
      </c>
      <c r="AP173" s="171">
        <v>0</v>
      </c>
      <c r="AQ173" s="173" t="s">
        <v>237</v>
      </c>
    </row>
    <row r="174" spans="1:43" s="165" customFormat="1" ht="31.5" x14ac:dyDescent="0.25">
      <c r="A174" s="169">
        <f t="shared" si="13"/>
        <v>141</v>
      </c>
      <c r="B174" s="173" t="s">
        <v>771</v>
      </c>
      <c r="C174" s="171">
        <v>0</v>
      </c>
      <c r="D174" s="171">
        <v>0</v>
      </c>
      <c r="E174" s="171">
        <v>0</v>
      </c>
      <c r="F174" s="171">
        <v>0</v>
      </c>
      <c r="G174" s="171">
        <v>0</v>
      </c>
      <c r="H174" s="171">
        <v>0</v>
      </c>
      <c r="I174" s="171">
        <v>0</v>
      </c>
      <c r="J174" s="171">
        <v>0</v>
      </c>
      <c r="K174" s="171">
        <v>0</v>
      </c>
      <c r="L174" s="171">
        <v>0</v>
      </c>
      <c r="M174" s="171">
        <v>0</v>
      </c>
      <c r="N174" s="171">
        <v>0</v>
      </c>
      <c r="O174" s="171">
        <v>0</v>
      </c>
      <c r="P174" s="171">
        <v>0</v>
      </c>
      <c r="Q174" s="171">
        <v>0.25</v>
      </c>
      <c r="R174" s="171">
        <v>0</v>
      </c>
      <c r="S174" s="171">
        <v>0</v>
      </c>
      <c r="T174" s="171">
        <v>0</v>
      </c>
      <c r="U174" s="171">
        <v>0.25</v>
      </c>
      <c r="V174" s="171">
        <v>0</v>
      </c>
      <c r="W174" s="171">
        <v>0</v>
      </c>
      <c r="X174" s="171">
        <v>0</v>
      </c>
      <c r="Y174" s="171">
        <v>0</v>
      </c>
      <c r="Z174" s="171">
        <v>0</v>
      </c>
      <c r="AA174" s="171">
        <v>0</v>
      </c>
      <c r="AB174" s="171">
        <v>0</v>
      </c>
      <c r="AC174" s="171">
        <v>0</v>
      </c>
      <c r="AD174" s="171">
        <v>0</v>
      </c>
      <c r="AE174" s="171">
        <v>0</v>
      </c>
      <c r="AF174" s="171">
        <v>0</v>
      </c>
      <c r="AG174" s="171">
        <v>0</v>
      </c>
      <c r="AH174" s="171">
        <v>0</v>
      </c>
      <c r="AI174" s="171">
        <v>0</v>
      </c>
      <c r="AJ174" s="171">
        <v>0</v>
      </c>
      <c r="AK174" s="171">
        <v>0.16</v>
      </c>
      <c r="AL174" s="171">
        <v>0</v>
      </c>
      <c r="AM174" s="171">
        <v>0</v>
      </c>
      <c r="AN174" s="171">
        <v>0</v>
      </c>
      <c r="AO174" s="171">
        <v>0.16</v>
      </c>
      <c r="AP174" s="171">
        <v>0</v>
      </c>
      <c r="AQ174" s="173" t="s">
        <v>237</v>
      </c>
    </row>
    <row r="175" spans="1:43" s="165" customFormat="1" ht="47.25" x14ac:dyDescent="0.25">
      <c r="A175" s="169">
        <f t="shared" si="13"/>
        <v>142</v>
      </c>
      <c r="B175" s="173" t="s">
        <v>774</v>
      </c>
      <c r="C175" s="171">
        <v>0</v>
      </c>
      <c r="D175" s="171">
        <v>0</v>
      </c>
      <c r="E175" s="171">
        <v>0</v>
      </c>
      <c r="F175" s="171">
        <v>0</v>
      </c>
      <c r="G175" s="171">
        <v>0</v>
      </c>
      <c r="H175" s="171">
        <v>0</v>
      </c>
      <c r="I175" s="171">
        <v>0</v>
      </c>
      <c r="J175" s="171">
        <v>0</v>
      </c>
      <c r="K175" s="171">
        <v>0</v>
      </c>
      <c r="L175" s="171">
        <v>0</v>
      </c>
      <c r="M175" s="171">
        <v>0</v>
      </c>
      <c r="N175" s="171">
        <v>0</v>
      </c>
      <c r="O175" s="171">
        <v>6.3E-2</v>
      </c>
      <c r="P175" s="171">
        <v>0</v>
      </c>
      <c r="Q175" s="171">
        <v>0</v>
      </c>
      <c r="R175" s="171">
        <v>0</v>
      </c>
      <c r="S175" s="171">
        <v>0</v>
      </c>
      <c r="T175" s="171">
        <v>0</v>
      </c>
      <c r="U175" s="171">
        <v>6.3E-2</v>
      </c>
      <c r="V175" s="171">
        <v>0</v>
      </c>
      <c r="W175" s="171">
        <v>0</v>
      </c>
      <c r="X175" s="171">
        <v>0</v>
      </c>
      <c r="Y175" s="171">
        <v>0</v>
      </c>
      <c r="Z175" s="171">
        <v>0</v>
      </c>
      <c r="AA175" s="171">
        <v>0</v>
      </c>
      <c r="AB175" s="171">
        <v>0</v>
      </c>
      <c r="AC175" s="171">
        <v>0</v>
      </c>
      <c r="AD175" s="171">
        <v>0</v>
      </c>
      <c r="AE175" s="171">
        <v>0</v>
      </c>
      <c r="AF175" s="171">
        <v>0</v>
      </c>
      <c r="AG175" s="171">
        <v>0</v>
      </c>
      <c r="AH175" s="171">
        <v>0</v>
      </c>
      <c r="AI175" s="171">
        <v>0</v>
      </c>
      <c r="AJ175" s="171">
        <v>0</v>
      </c>
      <c r="AK175" s="171">
        <v>0</v>
      </c>
      <c r="AL175" s="171">
        <v>0</v>
      </c>
      <c r="AM175" s="171">
        <v>0</v>
      </c>
      <c r="AN175" s="171">
        <v>0</v>
      </c>
      <c r="AO175" s="171">
        <v>0</v>
      </c>
      <c r="AP175" s="171">
        <v>0</v>
      </c>
      <c r="AQ175" s="173" t="s">
        <v>237</v>
      </c>
    </row>
    <row r="176" spans="1:43" s="165" customFormat="1" ht="47.25" x14ac:dyDescent="0.25">
      <c r="A176" s="169">
        <f t="shared" si="13"/>
        <v>143</v>
      </c>
      <c r="B176" s="173" t="s">
        <v>775</v>
      </c>
      <c r="C176" s="171">
        <v>0</v>
      </c>
      <c r="D176" s="171">
        <v>0</v>
      </c>
      <c r="E176" s="171">
        <v>0</v>
      </c>
      <c r="F176" s="171">
        <v>0</v>
      </c>
      <c r="G176" s="171">
        <v>0</v>
      </c>
      <c r="H176" s="171">
        <v>0</v>
      </c>
      <c r="I176" s="171">
        <v>0</v>
      </c>
      <c r="J176" s="171">
        <v>0</v>
      </c>
      <c r="K176" s="171">
        <v>0</v>
      </c>
      <c r="L176" s="171">
        <v>0</v>
      </c>
      <c r="M176" s="171">
        <v>0</v>
      </c>
      <c r="N176" s="171">
        <v>0</v>
      </c>
      <c r="O176" s="171">
        <v>0.16</v>
      </c>
      <c r="P176" s="171">
        <v>0</v>
      </c>
      <c r="Q176" s="171">
        <v>0</v>
      </c>
      <c r="R176" s="171">
        <v>0</v>
      </c>
      <c r="S176" s="171">
        <v>0</v>
      </c>
      <c r="T176" s="171">
        <v>0</v>
      </c>
      <c r="U176" s="171">
        <v>0.16</v>
      </c>
      <c r="V176" s="171">
        <v>0</v>
      </c>
      <c r="W176" s="171">
        <v>0</v>
      </c>
      <c r="X176" s="171">
        <v>0</v>
      </c>
      <c r="Y176" s="171">
        <v>0</v>
      </c>
      <c r="Z176" s="171">
        <v>0</v>
      </c>
      <c r="AA176" s="171">
        <v>0</v>
      </c>
      <c r="AB176" s="171">
        <v>0</v>
      </c>
      <c r="AC176" s="171">
        <v>0</v>
      </c>
      <c r="AD176" s="171">
        <v>0</v>
      </c>
      <c r="AE176" s="171">
        <v>0</v>
      </c>
      <c r="AF176" s="171">
        <v>0</v>
      </c>
      <c r="AG176" s="171">
        <v>0</v>
      </c>
      <c r="AH176" s="171">
        <v>0</v>
      </c>
      <c r="AI176" s="171">
        <v>0</v>
      </c>
      <c r="AJ176" s="171">
        <v>0</v>
      </c>
      <c r="AK176" s="171">
        <v>0</v>
      </c>
      <c r="AL176" s="171">
        <v>0</v>
      </c>
      <c r="AM176" s="171">
        <v>0</v>
      </c>
      <c r="AN176" s="171">
        <v>0</v>
      </c>
      <c r="AO176" s="171">
        <v>0</v>
      </c>
      <c r="AP176" s="171">
        <v>0</v>
      </c>
      <c r="AQ176" s="173" t="s">
        <v>237</v>
      </c>
    </row>
    <row r="177" spans="1:43" s="165" customFormat="1" ht="47.25" x14ac:dyDescent="0.25">
      <c r="A177" s="169">
        <f t="shared" si="13"/>
        <v>144</v>
      </c>
      <c r="B177" s="173" t="s">
        <v>776</v>
      </c>
      <c r="C177" s="171">
        <v>0</v>
      </c>
      <c r="D177" s="171">
        <v>0</v>
      </c>
      <c r="E177" s="171">
        <v>0</v>
      </c>
      <c r="F177" s="171">
        <v>0</v>
      </c>
      <c r="G177" s="171">
        <v>0</v>
      </c>
      <c r="H177" s="171">
        <v>0</v>
      </c>
      <c r="I177" s="171">
        <v>0</v>
      </c>
      <c r="J177" s="171">
        <v>0</v>
      </c>
      <c r="K177" s="171">
        <v>0</v>
      </c>
      <c r="L177" s="171">
        <v>0</v>
      </c>
      <c r="M177" s="171">
        <v>0</v>
      </c>
      <c r="N177" s="171">
        <v>0</v>
      </c>
      <c r="O177" s="171">
        <v>0.1</v>
      </c>
      <c r="P177" s="171">
        <v>0</v>
      </c>
      <c r="Q177" s="171">
        <v>0</v>
      </c>
      <c r="R177" s="171">
        <v>0</v>
      </c>
      <c r="S177" s="171">
        <v>0</v>
      </c>
      <c r="T177" s="171">
        <v>0</v>
      </c>
      <c r="U177" s="171">
        <v>0.1</v>
      </c>
      <c r="V177" s="171">
        <v>0</v>
      </c>
      <c r="W177" s="171">
        <v>0</v>
      </c>
      <c r="X177" s="171">
        <v>0</v>
      </c>
      <c r="Y177" s="171">
        <v>0</v>
      </c>
      <c r="Z177" s="171">
        <v>0</v>
      </c>
      <c r="AA177" s="171">
        <v>0</v>
      </c>
      <c r="AB177" s="171">
        <v>0</v>
      </c>
      <c r="AC177" s="171">
        <v>0</v>
      </c>
      <c r="AD177" s="171">
        <v>0</v>
      </c>
      <c r="AE177" s="171">
        <v>0</v>
      </c>
      <c r="AF177" s="171">
        <v>0</v>
      </c>
      <c r="AG177" s="171">
        <v>0</v>
      </c>
      <c r="AH177" s="171">
        <v>0</v>
      </c>
      <c r="AI177" s="171">
        <v>0</v>
      </c>
      <c r="AJ177" s="171">
        <v>0</v>
      </c>
      <c r="AK177" s="171">
        <v>0</v>
      </c>
      <c r="AL177" s="171">
        <v>0</v>
      </c>
      <c r="AM177" s="171">
        <v>0</v>
      </c>
      <c r="AN177" s="171">
        <v>0</v>
      </c>
      <c r="AO177" s="171">
        <v>0</v>
      </c>
      <c r="AP177" s="171">
        <v>0</v>
      </c>
      <c r="AQ177" s="173" t="s">
        <v>237</v>
      </c>
    </row>
    <row r="178" spans="1:43" s="165" customFormat="1" ht="47.25" x14ac:dyDescent="0.25">
      <c r="A178" s="169">
        <f t="shared" si="13"/>
        <v>145</v>
      </c>
      <c r="B178" s="173" t="s">
        <v>777</v>
      </c>
      <c r="C178" s="171">
        <v>0</v>
      </c>
      <c r="D178" s="171">
        <v>0</v>
      </c>
      <c r="E178" s="171">
        <v>0</v>
      </c>
      <c r="F178" s="171">
        <v>0</v>
      </c>
      <c r="G178" s="171">
        <v>0</v>
      </c>
      <c r="H178" s="171">
        <v>0</v>
      </c>
      <c r="I178" s="171">
        <v>0</v>
      </c>
      <c r="J178" s="171">
        <v>0</v>
      </c>
      <c r="K178" s="171">
        <v>0</v>
      </c>
      <c r="L178" s="171">
        <v>0</v>
      </c>
      <c r="M178" s="171">
        <v>0</v>
      </c>
      <c r="N178" s="171">
        <v>0</v>
      </c>
      <c r="O178" s="171">
        <v>0.16</v>
      </c>
      <c r="P178" s="171">
        <v>0</v>
      </c>
      <c r="Q178" s="171">
        <v>0</v>
      </c>
      <c r="R178" s="171">
        <v>0</v>
      </c>
      <c r="S178" s="171">
        <v>0</v>
      </c>
      <c r="T178" s="171">
        <v>0</v>
      </c>
      <c r="U178" s="171">
        <v>0.16</v>
      </c>
      <c r="V178" s="171">
        <v>0</v>
      </c>
      <c r="W178" s="171">
        <v>0</v>
      </c>
      <c r="X178" s="171">
        <v>0</v>
      </c>
      <c r="Y178" s="171">
        <v>0</v>
      </c>
      <c r="Z178" s="171">
        <v>0</v>
      </c>
      <c r="AA178" s="171">
        <v>0</v>
      </c>
      <c r="AB178" s="171">
        <v>0</v>
      </c>
      <c r="AC178" s="171">
        <v>0</v>
      </c>
      <c r="AD178" s="171">
        <v>0</v>
      </c>
      <c r="AE178" s="171">
        <v>0</v>
      </c>
      <c r="AF178" s="171">
        <v>0</v>
      </c>
      <c r="AG178" s="171">
        <v>0</v>
      </c>
      <c r="AH178" s="171">
        <v>0</v>
      </c>
      <c r="AI178" s="171">
        <v>0</v>
      </c>
      <c r="AJ178" s="171">
        <v>0</v>
      </c>
      <c r="AK178" s="171">
        <v>0</v>
      </c>
      <c r="AL178" s="171">
        <v>0</v>
      </c>
      <c r="AM178" s="171">
        <v>0</v>
      </c>
      <c r="AN178" s="171">
        <v>0</v>
      </c>
      <c r="AO178" s="171">
        <v>0</v>
      </c>
      <c r="AP178" s="171">
        <v>0</v>
      </c>
      <c r="AQ178" s="173" t="s">
        <v>237</v>
      </c>
    </row>
    <row r="179" spans="1:43" s="165" customFormat="1" ht="63" x14ac:dyDescent="0.25">
      <c r="A179" s="169">
        <f t="shared" si="13"/>
        <v>146</v>
      </c>
      <c r="B179" s="173" t="s">
        <v>778</v>
      </c>
      <c r="C179" s="171">
        <v>0</v>
      </c>
      <c r="D179" s="171">
        <v>0</v>
      </c>
      <c r="E179" s="171">
        <v>0</v>
      </c>
      <c r="F179" s="171">
        <v>0</v>
      </c>
      <c r="G179" s="171">
        <v>0</v>
      </c>
      <c r="H179" s="171">
        <v>0</v>
      </c>
      <c r="I179" s="171">
        <v>0</v>
      </c>
      <c r="J179" s="171">
        <v>0</v>
      </c>
      <c r="K179" s="171">
        <v>0</v>
      </c>
      <c r="L179" s="171">
        <v>0</v>
      </c>
      <c r="M179" s="171">
        <v>0.25</v>
      </c>
      <c r="N179" s="171">
        <v>0</v>
      </c>
      <c r="O179" s="171">
        <v>0</v>
      </c>
      <c r="P179" s="171">
        <v>0</v>
      </c>
      <c r="Q179" s="171">
        <v>0</v>
      </c>
      <c r="R179" s="171">
        <v>0</v>
      </c>
      <c r="S179" s="171">
        <v>0</v>
      </c>
      <c r="T179" s="171">
        <v>0</v>
      </c>
      <c r="U179" s="171">
        <v>0.25</v>
      </c>
      <c r="V179" s="171">
        <v>0</v>
      </c>
      <c r="W179" s="171">
        <v>0</v>
      </c>
      <c r="X179" s="171">
        <v>0</v>
      </c>
      <c r="Y179" s="171">
        <v>0</v>
      </c>
      <c r="Z179" s="171">
        <v>0</v>
      </c>
      <c r="AA179" s="171">
        <v>0</v>
      </c>
      <c r="AB179" s="171">
        <v>0</v>
      </c>
      <c r="AC179" s="171">
        <v>0</v>
      </c>
      <c r="AD179" s="171">
        <v>0</v>
      </c>
      <c r="AE179" s="171">
        <v>0</v>
      </c>
      <c r="AF179" s="171">
        <v>0</v>
      </c>
      <c r="AG179" s="171">
        <v>0.16</v>
      </c>
      <c r="AH179" s="171">
        <v>0</v>
      </c>
      <c r="AI179" s="171">
        <v>0</v>
      </c>
      <c r="AJ179" s="171">
        <v>0</v>
      </c>
      <c r="AK179" s="171">
        <v>0</v>
      </c>
      <c r="AL179" s="171">
        <v>0</v>
      </c>
      <c r="AM179" s="171">
        <v>0</v>
      </c>
      <c r="AN179" s="171">
        <v>0</v>
      </c>
      <c r="AO179" s="171">
        <v>0.16</v>
      </c>
      <c r="AP179" s="171">
        <v>0</v>
      </c>
      <c r="AQ179" s="173" t="s">
        <v>237</v>
      </c>
    </row>
    <row r="180" spans="1:43" s="165" customFormat="1" ht="63" x14ac:dyDescent="0.25">
      <c r="A180" s="169">
        <f t="shared" si="13"/>
        <v>147</v>
      </c>
      <c r="B180" s="173" t="s">
        <v>779</v>
      </c>
      <c r="C180" s="171">
        <v>0</v>
      </c>
      <c r="D180" s="171">
        <v>0</v>
      </c>
      <c r="E180" s="171">
        <v>0</v>
      </c>
      <c r="F180" s="171">
        <v>0</v>
      </c>
      <c r="G180" s="171">
        <v>0</v>
      </c>
      <c r="H180" s="171">
        <v>0</v>
      </c>
      <c r="I180" s="171">
        <v>0</v>
      </c>
      <c r="J180" s="171">
        <v>0</v>
      </c>
      <c r="K180" s="171">
        <v>0</v>
      </c>
      <c r="L180" s="171">
        <v>0</v>
      </c>
      <c r="M180" s="171">
        <v>0</v>
      </c>
      <c r="N180" s="171">
        <v>0</v>
      </c>
      <c r="O180" s="171">
        <v>0.16</v>
      </c>
      <c r="P180" s="171">
        <v>0</v>
      </c>
      <c r="Q180" s="171">
        <v>0</v>
      </c>
      <c r="R180" s="171">
        <v>0</v>
      </c>
      <c r="S180" s="171">
        <v>0</v>
      </c>
      <c r="T180" s="171">
        <v>0</v>
      </c>
      <c r="U180" s="171">
        <v>0.16</v>
      </c>
      <c r="V180" s="171">
        <v>0</v>
      </c>
      <c r="W180" s="171">
        <v>0</v>
      </c>
      <c r="X180" s="171">
        <v>0</v>
      </c>
      <c r="Y180" s="171">
        <v>0</v>
      </c>
      <c r="Z180" s="171">
        <v>0</v>
      </c>
      <c r="AA180" s="171">
        <v>0</v>
      </c>
      <c r="AB180" s="171">
        <v>0</v>
      </c>
      <c r="AC180" s="171">
        <v>0</v>
      </c>
      <c r="AD180" s="171">
        <v>0</v>
      </c>
      <c r="AE180" s="171">
        <v>0</v>
      </c>
      <c r="AF180" s="171">
        <v>0</v>
      </c>
      <c r="AG180" s="171">
        <v>0</v>
      </c>
      <c r="AH180" s="171">
        <v>0</v>
      </c>
      <c r="AI180" s="171">
        <v>0</v>
      </c>
      <c r="AJ180" s="171">
        <v>0</v>
      </c>
      <c r="AK180" s="171">
        <v>0</v>
      </c>
      <c r="AL180" s="171">
        <v>0</v>
      </c>
      <c r="AM180" s="171">
        <v>0</v>
      </c>
      <c r="AN180" s="171">
        <v>0</v>
      </c>
      <c r="AO180" s="171">
        <v>0</v>
      </c>
      <c r="AP180" s="171">
        <v>0</v>
      </c>
      <c r="AQ180" s="173" t="s">
        <v>237</v>
      </c>
    </row>
    <row r="181" spans="1:43" s="165" customFormat="1" ht="31.5" x14ac:dyDescent="0.25">
      <c r="A181" s="169">
        <f t="shared" si="13"/>
        <v>148</v>
      </c>
      <c r="B181" s="173" t="s">
        <v>780</v>
      </c>
      <c r="C181" s="171">
        <v>0</v>
      </c>
      <c r="D181" s="171">
        <v>0</v>
      </c>
      <c r="E181" s="171">
        <v>0</v>
      </c>
      <c r="F181" s="171">
        <v>0</v>
      </c>
      <c r="G181" s="171">
        <v>0</v>
      </c>
      <c r="H181" s="171">
        <v>0</v>
      </c>
      <c r="I181" s="171">
        <v>0</v>
      </c>
      <c r="J181" s="171">
        <v>0</v>
      </c>
      <c r="K181" s="171">
        <v>0</v>
      </c>
      <c r="L181" s="171">
        <v>0</v>
      </c>
      <c r="M181" s="171">
        <v>0</v>
      </c>
      <c r="N181" s="171">
        <v>0</v>
      </c>
      <c r="O181" s="171">
        <v>0</v>
      </c>
      <c r="P181" s="171">
        <v>0</v>
      </c>
      <c r="Q181" s="171">
        <v>0</v>
      </c>
      <c r="R181" s="171">
        <v>0</v>
      </c>
      <c r="S181" s="171">
        <v>0.25</v>
      </c>
      <c r="T181" s="171">
        <v>0</v>
      </c>
      <c r="U181" s="171">
        <v>0.25</v>
      </c>
      <c r="V181" s="171">
        <v>0</v>
      </c>
      <c r="W181" s="171">
        <v>0</v>
      </c>
      <c r="X181" s="171">
        <v>0</v>
      </c>
      <c r="Y181" s="171">
        <v>0</v>
      </c>
      <c r="Z181" s="171">
        <v>0</v>
      </c>
      <c r="AA181" s="171">
        <v>0</v>
      </c>
      <c r="AB181" s="171">
        <v>0</v>
      </c>
      <c r="AC181" s="171">
        <v>0</v>
      </c>
      <c r="AD181" s="171">
        <v>0</v>
      </c>
      <c r="AE181" s="171">
        <v>0</v>
      </c>
      <c r="AF181" s="171">
        <v>0</v>
      </c>
      <c r="AG181" s="171">
        <v>0</v>
      </c>
      <c r="AH181" s="171">
        <v>0</v>
      </c>
      <c r="AI181" s="171">
        <v>0</v>
      </c>
      <c r="AJ181" s="171">
        <v>0</v>
      </c>
      <c r="AK181" s="171">
        <v>0</v>
      </c>
      <c r="AL181" s="171">
        <v>0</v>
      </c>
      <c r="AM181" s="171">
        <v>0.16</v>
      </c>
      <c r="AN181" s="171">
        <v>0</v>
      </c>
      <c r="AO181" s="171">
        <v>0.16</v>
      </c>
      <c r="AP181" s="171">
        <v>0</v>
      </c>
      <c r="AQ181" s="173" t="s">
        <v>237</v>
      </c>
    </row>
    <row r="182" spans="1:43" s="165" customFormat="1" ht="78.75" x14ac:dyDescent="0.25">
      <c r="A182" s="169">
        <f t="shared" si="13"/>
        <v>149</v>
      </c>
      <c r="B182" s="173" t="s">
        <v>781</v>
      </c>
      <c r="C182" s="171">
        <v>0</v>
      </c>
      <c r="D182" s="171">
        <v>0</v>
      </c>
      <c r="E182" s="171">
        <v>0</v>
      </c>
      <c r="F182" s="171">
        <v>0</v>
      </c>
      <c r="G182" s="171">
        <v>0</v>
      </c>
      <c r="H182" s="171">
        <v>0</v>
      </c>
      <c r="I182" s="171">
        <v>2.5000000000000001E-2</v>
      </c>
      <c r="J182" s="171">
        <v>0</v>
      </c>
      <c r="K182" s="171">
        <v>2.5000000000000001E-2</v>
      </c>
      <c r="L182" s="171">
        <v>0</v>
      </c>
      <c r="M182" s="171">
        <v>0</v>
      </c>
      <c r="N182" s="171">
        <v>0</v>
      </c>
      <c r="O182" s="171">
        <v>0</v>
      </c>
      <c r="P182" s="171">
        <v>0</v>
      </c>
      <c r="Q182" s="171">
        <v>0</v>
      </c>
      <c r="R182" s="171">
        <v>0</v>
      </c>
      <c r="S182" s="171">
        <v>0.25</v>
      </c>
      <c r="T182" s="171">
        <v>3.7999999999999999E-2</v>
      </c>
      <c r="U182" s="171">
        <v>0.25</v>
      </c>
      <c r="V182" s="171">
        <v>3.7999999999999999E-2</v>
      </c>
      <c r="W182" s="171">
        <v>0</v>
      </c>
      <c r="X182" s="171">
        <v>0</v>
      </c>
      <c r="Y182" s="171">
        <v>0</v>
      </c>
      <c r="Z182" s="171">
        <v>0</v>
      </c>
      <c r="AA182" s="171">
        <v>0</v>
      </c>
      <c r="AB182" s="171">
        <v>0</v>
      </c>
      <c r="AC182" s="171">
        <v>2.5000000000000001E-2</v>
      </c>
      <c r="AD182" s="171">
        <v>0</v>
      </c>
      <c r="AE182" s="171">
        <v>2.5000000000000001E-2</v>
      </c>
      <c r="AF182" s="171">
        <v>0</v>
      </c>
      <c r="AG182" s="171">
        <v>0</v>
      </c>
      <c r="AH182" s="171">
        <v>0</v>
      </c>
      <c r="AI182" s="171">
        <v>0</v>
      </c>
      <c r="AJ182" s="171">
        <v>0</v>
      </c>
      <c r="AK182" s="171">
        <v>0</v>
      </c>
      <c r="AL182" s="171">
        <v>0</v>
      </c>
      <c r="AM182" s="171">
        <v>0.25</v>
      </c>
      <c r="AN182" s="171">
        <v>3.7999999999999999E-2</v>
      </c>
      <c r="AO182" s="171">
        <v>0.25</v>
      </c>
      <c r="AP182" s="171">
        <v>3.7999999999999999E-2</v>
      </c>
      <c r="AQ182" s="173" t="s">
        <v>237</v>
      </c>
    </row>
    <row r="183" spans="1:43" s="165" customFormat="1" ht="47.25" x14ac:dyDescent="0.25">
      <c r="A183" s="169">
        <f t="shared" si="13"/>
        <v>150</v>
      </c>
      <c r="B183" s="173" t="s">
        <v>782</v>
      </c>
      <c r="C183" s="171">
        <v>0</v>
      </c>
      <c r="D183" s="171">
        <v>0</v>
      </c>
      <c r="E183" s="171">
        <v>0</v>
      </c>
      <c r="F183" s="171">
        <v>0</v>
      </c>
      <c r="G183" s="171">
        <v>0</v>
      </c>
      <c r="H183" s="171">
        <v>0</v>
      </c>
      <c r="I183" s="171">
        <v>0.1</v>
      </c>
      <c r="J183" s="171">
        <v>0</v>
      </c>
      <c r="K183" s="171">
        <v>0.1</v>
      </c>
      <c r="L183" s="171">
        <v>0</v>
      </c>
      <c r="M183" s="171">
        <v>0</v>
      </c>
      <c r="N183" s="171">
        <v>0</v>
      </c>
      <c r="O183" s="171">
        <v>0</v>
      </c>
      <c r="P183" s="171">
        <v>0</v>
      </c>
      <c r="Q183" s="171">
        <v>0</v>
      </c>
      <c r="R183" s="171">
        <v>0</v>
      </c>
      <c r="S183" s="171">
        <v>0.25</v>
      </c>
      <c r="T183" s="171">
        <v>0.104</v>
      </c>
      <c r="U183" s="171">
        <v>0.25</v>
      </c>
      <c r="V183" s="171">
        <v>0.104</v>
      </c>
      <c r="W183" s="171">
        <v>0</v>
      </c>
      <c r="X183" s="171">
        <v>0</v>
      </c>
      <c r="Y183" s="171">
        <v>0</v>
      </c>
      <c r="Z183" s="171">
        <v>0</v>
      </c>
      <c r="AA183" s="171">
        <v>0</v>
      </c>
      <c r="AB183" s="171">
        <v>0</v>
      </c>
      <c r="AC183" s="171">
        <v>0.1</v>
      </c>
      <c r="AD183" s="171">
        <v>0</v>
      </c>
      <c r="AE183" s="171">
        <v>0.1</v>
      </c>
      <c r="AF183" s="171">
        <v>0</v>
      </c>
      <c r="AG183" s="171">
        <v>0</v>
      </c>
      <c r="AH183" s="171">
        <v>0</v>
      </c>
      <c r="AI183" s="171">
        <v>0</v>
      </c>
      <c r="AJ183" s="171">
        <v>0</v>
      </c>
      <c r="AK183" s="171">
        <v>0</v>
      </c>
      <c r="AL183" s="171">
        <v>0</v>
      </c>
      <c r="AM183" s="171">
        <v>0.25</v>
      </c>
      <c r="AN183" s="171">
        <v>0.104</v>
      </c>
      <c r="AO183" s="171">
        <v>0.25</v>
      </c>
      <c r="AP183" s="171">
        <v>0.104</v>
      </c>
      <c r="AQ183" s="173" t="s">
        <v>237</v>
      </c>
    </row>
    <row r="184" spans="1:43" s="165" customFormat="1" ht="47.25" x14ac:dyDescent="0.25">
      <c r="A184" s="169">
        <f t="shared" si="13"/>
        <v>151</v>
      </c>
      <c r="B184" s="173" t="s">
        <v>783</v>
      </c>
      <c r="C184" s="171">
        <v>0</v>
      </c>
      <c r="D184" s="171">
        <v>0</v>
      </c>
      <c r="E184" s="171">
        <v>0</v>
      </c>
      <c r="F184" s="171">
        <v>0</v>
      </c>
      <c r="G184" s="171">
        <v>0</v>
      </c>
      <c r="H184" s="171">
        <v>0</v>
      </c>
      <c r="I184" s="171">
        <v>2.5000000000000001E-2</v>
      </c>
      <c r="J184" s="171">
        <v>0</v>
      </c>
      <c r="K184" s="171">
        <v>2.5000000000000001E-2</v>
      </c>
      <c r="L184" s="171">
        <v>0</v>
      </c>
      <c r="M184" s="171">
        <v>0</v>
      </c>
      <c r="N184" s="171">
        <v>0</v>
      </c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171">
        <v>0</v>
      </c>
      <c r="V184" s="171">
        <v>0</v>
      </c>
      <c r="W184" s="171">
        <v>0</v>
      </c>
      <c r="X184" s="171">
        <v>0</v>
      </c>
      <c r="Y184" s="171">
        <v>0</v>
      </c>
      <c r="Z184" s="171">
        <v>0</v>
      </c>
      <c r="AA184" s="171">
        <v>0</v>
      </c>
      <c r="AB184" s="171">
        <v>0</v>
      </c>
      <c r="AC184" s="171">
        <v>2.5000000000000001E-2</v>
      </c>
      <c r="AD184" s="171">
        <v>0</v>
      </c>
      <c r="AE184" s="171">
        <v>2.5000000000000001E-2</v>
      </c>
      <c r="AF184" s="171">
        <v>0</v>
      </c>
      <c r="AG184" s="171">
        <v>0</v>
      </c>
      <c r="AH184" s="171">
        <v>0</v>
      </c>
      <c r="AI184" s="171">
        <v>0</v>
      </c>
      <c r="AJ184" s="171">
        <v>0</v>
      </c>
      <c r="AK184" s="171">
        <v>0</v>
      </c>
      <c r="AL184" s="171">
        <v>0</v>
      </c>
      <c r="AM184" s="171">
        <v>0</v>
      </c>
      <c r="AN184" s="171">
        <v>0</v>
      </c>
      <c r="AO184" s="171">
        <v>0</v>
      </c>
      <c r="AP184" s="171">
        <v>0</v>
      </c>
      <c r="AQ184" s="173" t="s">
        <v>237</v>
      </c>
    </row>
    <row r="185" spans="1:43" s="165" customFormat="1" ht="63" x14ac:dyDescent="0.25">
      <c r="A185" s="169">
        <f t="shared" si="13"/>
        <v>152</v>
      </c>
      <c r="B185" s="173" t="s">
        <v>784</v>
      </c>
      <c r="C185" s="171">
        <v>0</v>
      </c>
      <c r="D185" s="171">
        <v>0</v>
      </c>
      <c r="E185" s="171">
        <v>0</v>
      </c>
      <c r="F185" s="171">
        <v>0</v>
      </c>
      <c r="G185" s="171">
        <v>0</v>
      </c>
      <c r="H185" s="171">
        <v>0</v>
      </c>
      <c r="I185" s="171">
        <v>0</v>
      </c>
      <c r="J185" s="171">
        <v>0</v>
      </c>
      <c r="K185" s="171">
        <v>0</v>
      </c>
      <c r="L185" s="171">
        <v>0</v>
      </c>
      <c r="M185" s="171">
        <v>0</v>
      </c>
      <c r="N185" s="171">
        <v>0</v>
      </c>
      <c r="O185" s="171">
        <v>0</v>
      </c>
      <c r="P185" s="171">
        <v>0</v>
      </c>
      <c r="Q185" s="171">
        <v>0.16</v>
      </c>
      <c r="R185" s="171">
        <v>0</v>
      </c>
      <c r="S185" s="171">
        <v>0</v>
      </c>
      <c r="T185" s="171">
        <v>0</v>
      </c>
      <c r="U185" s="171">
        <v>0.16</v>
      </c>
      <c r="V185" s="171">
        <v>0</v>
      </c>
      <c r="W185" s="171">
        <v>0</v>
      </c>
      <c r="X185" s="171">
        <v>0</v>
      </c>
      <c r="Y185" s="171">
        <v>0</v>
      </c>
      <c r="Z185" s="171">
        <v>0</v>
      </c>
      <c r="AA185" s="171">
        <v>0</v>
      </c>
      <c r="AB185" s="171">
        <v>0</v>
      </c>
      <c r="AC185" s="171">
        <v>0</v>
      </c>
      <c r="AD185" s="171">
        <v>0</v>
      </c>
      <c r="AE185" s="171">
        <v>0</v>
      </c>
      <c r="AF185" s="171">
        <v>0</v>
      </c>
      <c r="AG185" s="171">
        <v>0</v>
      </c>
      <c r="AH185" s="171">
        <v>0</v>
      </c>
      <c r="AI185" s="171">
        <v>0</v>
      </c>
      <c r="AJ185" s="171">
        <v>0</v>
      </c>
      <c r="AK185" s="171">
        <v>0.1</v>
      </c>
      <c r="AL185" s="171">
        <v>0</v>
      </c>
      <c r="AM185" s="171">
        <v>0</v>
      </c>
      <c r="AN185" s="171">
        <v>0</v>
      </c>
      <c r="AO185" s="171">
        <v>0.1</v>
      </c>
      <c r="AP185" s="171">
        <v>0</v>
      </c>
      <c r="AQ185" s="173" t="s">
        <v>237</v>
      </c>
    </row>
    <row r="186" spans="1:43" s="165" customFormat="1" ht="63" x14ac:dyDescent="0.25">
      <c r="A186" s="169">
        <f t="shared" si="13"/>
        <v>153</v>
      </c>
      <c r="B186" s="173" t="s">
        <v>785</v>
      </c>
      <c r="C186" s="171">
        <v>0</v>
      </c>
      <c r="D186" s="171">
        <v>0</v>
      </c>
      <c r="E186" s="171">
        <v>0</v>
      </c>
      <c r="F186" s="171">
        <v>0</v>
      </c>
      <c r="G186" s="171">
        <v>0</v>
      </c>
      <c r="H186" s="171">
        <v>0</v>
      </c>
      <c r="I186" s="171">
        <v>0</v>
      </c>
      <c r="J186" s="171">
        <v>0</v>
      </c>
      <c r="K186" s="171">
        <v>0</v>
      </c>
      <c r="L186" s="171">
        <v>0</v>
      </c>
      <c r="M186" s="171">
        <v>0</v>
      </c>
      <c r="N186" s="171">
        <v>0</v>
      </c>
      <c r="O186" s="171">
        <v>0</v>
      </c>
      <c r="P186" s="171">
        <v>0</v>
      </c>
      <c r="Q186" s="171">
        <v>0.25</v>
      </c>
      <c r="R186" s="171">
        <v>0</v>
      </c>
      <c r="S186" s="171">
        <v>0</v>
      </c>
      <c r="T186" s="171">
        <v>0</v>
      </c>
      <c r="U186" s="171">
        <v>0.25</v>
      </c>
      <c r="V186" s="171">
        <v>0</v>
      </c>
      <c r="W186" s="171">
        <v>0</v>
      </c>
      <c r="X186" s="171">
        <v>0</v>
      </c>
      <c r="Y186" s="171">
        <v>0</v>
      </c>
      <c r="Z186" s="171">
        <v>0</v>
      </c>
      <c r="AA186" s="171">
        <v>0</v>
      </c>
      <c r="AB186" s="171">
        <v>0</v>
      </c>
      <c r="AC186" s="171">
        <v>0</v>
      </c>
      <c r="AD186" s="171">
        <v>0</v>
      </c>
      <c r="AE186" s="171">
        <v>0</v>
      </c>
      <c r="AF186" s="171">
        <v>0</v>
      </c>
      <c r="AG186" s="171">
        <v>0</v>
      </c>
      <c r="AH186" s="171">
        <v>0</v>
      </c>
      <c r="AI186" s="171">
        <v>0</v>
      </c>
      <c r="AJ186" s="171">
        <v>0</v>
      </c>
      <c r="AK186" s="171">
        <v>0.16</v>
      </c>
      <c r="AL186" s="171">
        <v>0</v>
      </c>
      <c r="AM186" s="171">
        <v>0</v>
      </c>
      <c r="AN186" s="171">
        <v>0</v>
      </c>
      <c r="AO186" s="171">
        <v>0.16</v>
      </c>
      <c r="AP186" s="171">
        <v>0</v>
      </c>
      <c r="AQ186" s="173" t="s">
        <v>237</v>
      </c>
    </row>
    <row r="187" spans="1:43" s="165" customFormat="1" ht="31.5" x14ac:dyDescent="0.25">
      <c r="A187" s="169">
        <f t="shared" si="13"/>
        <v>154</v>
      </c>
      <c r="B187" s="173" t="s">
        <v>786</v>
      </c>
      <c r="C187" s="171">
        <v>0</v>
      </c>
      <c r="D187" s="171">
        <v>0</v>
      </c>
      <c r="E187" s="171">
        <v>0</v>
      </c>
      <c r="F187" s="171">
        <v>0</v>
      </c>
      <c r="G187" s="171">
        <v>0</v>
      </c>
      <c r="H187" s="171">
        <v>0</v>
      </c>
      <c r="I187" s="171">
        <v>0</v>
      </c>
      <c r="J187" s="171">
        <v>0</v>
      </c>
      <c r="K187" s="171">
        <v>0</v>
      </c>
      <c r="L187" s="171">
        <v>0</v>
      </c>
      <c r="M187" s="171">
        <v>0</v>
      </c>
      <c r="N187" s="171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0.16</v>
      </c>
      <c r="T187" s="171">
        <v>0</v>
      </c>
      <c r="U187" s="171">
        <v>0.16</v>
      </c>
      <c r="V187" s="171">
        <v>0</v>
      </c>
      <c r="W187" s="171">
        <v>0</v>
      </c>
      <c r="X187" s="171">
        <v>0</v>
      </c>
      <c r="Y187" s="171">
        <v>0</v>
      </c>
      <c r="Z187" s="171">
        <v>0</v>
      </c>
      <c r="AA187" s="171">
        <v>0</v>
      </c>
      <c r="AB187" s="171">
        <v>0</v>
      </c>
      <c r="AC187" s="171">
        <v>0</v>
      </c>
      <c r="AD187" s="171">
        <v>0</v>
      </c>
      <c r="AE187" s="171">
        <v>0</v>
      </c>
      <c r="AF187" s="171">
        <v>0</v>
      </c>
      <c r="AG187" s="171">
        <v>0</v>
      </c>
      <c r="AH187" s="171">
        <v>0</v>
      </c>
      <c r="AI187" s="171">
        <v>0</v>
      </c>
      <c r="AJ187" s="171">
        <v>0</v>
      </c>
      <c r="AK187" s="171">
        <v>0</v>
      </c>
      <c r="AL187" s="171">
        <v>0</v>
      </c>
      <c r="AM187" s="171">
        <v>0</v>
      </c>
      <c r="AN187" s="171">
        <v>0</v>
      </c>
      <c r="AO187" s="171">
        <v>0</v>
      </c>
      <c r="AP187" s="171">
        <v>0</v>
      </c>
      <c r="AQ187" s="173" t="s">
        <v>237</v>
      </c>
    </row>
    <row r="188" spans="1:43" s="165" customFormat="1" ht="47.25" x14ac:dyDescent="0.25">
      <c r="A188" s="169">
        <f t="shared" si="13"/>
        <v>155</v>
      </c>
      <c r="B188" s="173" t="s">
        <v>787</v>
      </c>
      <c r="C188" s="171">
        <v>0</v>
      </c>
      <c r="D188" s="171">
        <v>0</v>
      </c>
      <c r="E188" s="171">
        <v>0</v>
      </c>
      <c r="F188" s="171">
        <v>0</v>
      </c>
      <c r="G188" s="171">
        <v>0</v>
      </c>
      <c r="H188" s="171">
        <v>0</v>
      </c>
      <c r="I188" s="171">
        <v>0</v>
      </c>
      <c r="J188" s="171">
        <v>0</v>
      </c>
      <c r="K188" s="171">
        <v>0</v>
      </c>
      <c r="L188" s="171">
        <v>0</v>
      </c>
      <c r="M188" s="171">
        <v>0</v>
      </c>
      <c r="N188" s="171">
        <v>0</v>
      </c>
      <c r="O188" s="171">
        <v>0</v>
      </c>
      <c r="P188" s="171">
        <v>0</v>
      </c>
      <c r="Q188" s="171">
        <v>0</v>
      </c>
      <c r="R188" s="171">
        <v>0</v>
      </c>
      <c r="S188" s="171">
        <v>0.1</v>
      </c>
      <c r="T188" s="171">
        <v>0</v>
      </c>
      <c r="U188" s="171">
        <v>0.1</v>
      </c>
      <c r="V188" s="171">
        <v>0</v>
      </c>
      <c r="W188" s="171">
        <v>0</v>
      </c>
      <c r="X188" s="171">
        <v>0</v>
      </c>
      <c r="Y188" s="171">
        <v>0</v>
      </c>
      <c r="Z188" s="171">
        <v>0</v>
      </c>
      <c r="AA188" s="171">
        <v>0</v>
      </c>
      <c r="AB188" s="171">
        <v>0</v>
      </c>
      <c r="AC188" s="171">
        <v>0</v>
      </c>
      <c r="AD188" s="171">
        <v>0</v>
      </c>
      <c r="AE188" s="171">
        <v>0</v>
      </c>
      <c r="AF188" s="171">
        <v>0</v>
      </c>
      <c r="AG188" s="171">
        <v>0</v>
      </c>
      <c r="AH188" s="171">
        <v>0</v>
      </c>
      <c r="AI188" s="171">
        <v>0</v>
      </c>
      <c r="AJ188" s="171">
        <v>0</v>
      </c>
      <c r="AK188" s="171">
        <v>0</v>
      </c>
      <c r="AL188" s="171">
        <v>0</v>
      </c>
      <c r="AM188" s="171">
        <v>0.63</v>
      </c>
      <c r="AN188" s="171">
        <v>0</v>
      </c>
      <c r="AO188" s="171">
        <v>0.63</v>
      </c>
      <c r="AP188" s="171">
        <v>0</v>
      </c>
      <c r="AQ188" s="173" t="s">
        <v>237</v>
      </c>
    </row>
    <row r="189" spans="1:43" s="165" customFormat="1" ht="47.25" x14ac:dyDescent="0.25">
      <c r="A189" s="169">
        <f t="shared" si="13"/>
        <v>156</v>
      </c>
      <c r="B189" s="173" t="s">
        <v>788</v>
      </c>
      <c r="C189" s="171">
        <v>0</v>
      </c>
      <c r="D189" s="171">
        <v>0</v>
      </c>
      <c r="E189" s="171">
        <v>0</v>
      </c>
      <c r="F189" s="171">
        <v>0</v>
      </c>
      <c r="G189" s="171">
        <v>0</v>
      </c>
      <c r="H189" s="171">
        <v>0</v>
      </c>
      <c r="I189" s="171">
        <v>0</v>
      </c>
      <c r="J189" s="171">
        <v>0</v>
      </c>
      <c r="K189" s="171">
        <v>0</v>
      </c>
      <c r="L189" s="171">
        <v>0</v>
      </c>
      <c r="M189" s="171">
        <v>0</v>
      </c>
      <c r="N189" s="171">
        <v>0</v>
      </c>
      <c r="O189" s="171">
        <v>0</v>
      </c>
      <c r="P189" s="171">
        <v>0</v>
      </c>
      <c r="Q189" s="171">
        <v>0</v>
      </c>
      <c r="R189" s="171">
        <v>0</v>
      </c>
      <c r="S189" s="171">
        <v>0.1</v>
      </c>
      <c r="T189" s="171">
        <v>0</v>
      </c>
      <c r="U189" s="171">
        <v>0.1</v>
      </c>
      <c r="V189" s="171">
        <v>0</v>
      </c>
      <c r="W189" s="171">
        <v>0</v>
      </c>
      <c r="X189" s="171">
        <v>0</v>
      </c>
      <c r="Y189" s="171">
        <v>0</v>
      </c>
      <c r="Z189" s="171">
        <v>0</v>
      </c>
      <c r="AA189" s="171">
        <v>0</v>
      </c>
      <c r="AB189" s="171">
        <v>0</v>
      </c>
      <c r="AC189" s="171">
        <v>0</v>
      </c>
      <c r="AD189" s="171">
        <v>0</v>
      </c>
      <c r="AE189" s="171">
        <v>0</v>
      </c>
      <c r="AF189" s="171">
        <v>0</v>
      </c>
      <c r="AG189" s="171">
        <v>0</v>
      </c>
      <c r="AH189" s="171">
        <v>0</v>
      </c>
      <c r="AI189" s="171">
        <v>0</v>
      </c>
      <c r="AJ189" s="171">
        <v>0</v>
      </c>
      <c r="AK189" s="171">
        <v>0</v>
      </c>
      <c r="AL189" s="171">
        <v>0</v>
      </c>
      <c r="AM189" s="171">
        <v>0.63</v>
      </c>
      <c r="AN189" s="171">
        <v>0</v>
      </c>
      <c r="AO189" s="171">
        <v>0.63</v>
      </c>
      <c r="AP189" s="171">
        <v>0</v>
      </c>
      <c r="AQ189" s="173" t="s">
        <v>237</v>
      </c>
    </row>
    <row r="190" spans="1:43" s="165" customFormat="1" ht="47.25" x14ac:dyDescent="0.25">
      <c r="A190" s="169">
        <f t="shared" si="13"/>
        <v>157</v>
      </c>
      <c r="B190" s="173" t="s">
        <v>790</v>
      </c>
      <c r="C190" s="171">
        <v>0</v>
      </c>
      <c r="D190" s="171">
        <v>0</v>
      </c>
      <c r="E190" s="171">
        <v>0</v>
      </c>
      <c r="F190" s="171">
        <v>0</v>
      </c>
      <c r="G190" s="171">
        <v>0</v>
      </c>
      <c r="H190" s="171">
        <v>0</v>
      </c>
      <c r="I190" s="171">
        <v>0.05</v>
      </c>
      <c r="J190" s="171">
        <v>0</v>
      </c>
      <c r="K190" s="171">
        <v>0.05</v>
      </c>
      <c r="L190" s="171">
        <v>0</v>
      </c>
      <c r="M190" s="171">
        <v>0</v>
      </c>
      <c r="N190" s="171">
        <v>0</v>
      </c>
      <c r="O190" s="171">
        <v>0</v>
      </c>
      <c r="P190" s="171">
        <v>0</v>
      </c>
      <c r="Q190" s="171">
        <v>0</v>
      </c>
      <c r="R190" s="171">
        <v>0</v>
      </c>
      <c r="S190" s="171">
        <v>0.25</v>
      </c>
      <c r="T190" s="171">
        <v>9.1999999999999998E-2</v>
      </c>
      <c r="U190" s="171">
        <v>0.25</v>
      </c>
      <c r="V190" s="171">
        <v>9.1999999999999998E-2</v>
      </c>
      <c r="W190" s="171">
        <v>0</v>
      </c>
      <c r="X190" s="171">
        <v>0</v>
      </c>
      <c r="Y190" s="171">
        <v>0</v>
      </c>
      <c r="Z190" s="171">
        <v>0</v>
      </c>
      <c r="AA190" s="171">
        <v>0</v>
      </c>
      <c r="AB190" s="171">
        <v>0</v>
      </c>
      <c r="AC190" s="171">
        <v>0.05</v>
      </c>
      <c r="AD190" s="171">
        <v>0</v>
      </c>
      <c r="AE190" s="171">
        <v>0.05</v>
      </c>
      <c r="AF190" s="171">
        <v>0</v>
      </c>
      <c r="AG190" s="171">
        <v>0</v>
      </c>
      <c r="AH190" s="171">
        <v>0</v>
      </c>
      <c r="AI190" s="171">
        <v>0</v>
      </c>
      <c r="AJ190" s="171">
        <v>0</v>
      </c>
      <c r="AK190" s="171">
        <v>0</v>
      </c>
      <c r="AL190" s="171">
        <v>0</v>
      </c>
      <c r="AM190" s="171">
        <v>0.25</v>
      </c>
      <c r="AN190" s="171">
        <v>9.1999999999999998E-2</v>
      </c>
      <c r="AO190" s="171">
        <v>0.25</v>
      </c>
      <c r="AP190" s="171">
        <v>9.1999999999999998E-2</v>
      </c>
      <c r="AQ190" s="173" t="s">
        <v>237</v>
      </c>
    </row>
    <row r="191" spans="1:43" s="165" customFormat="1" ht="31.5" x14ac:dyDescent="0.25">
      <c r="A191" s="169">
        <f t="shared" si="13"/>
        <v>158</v>
      </c>
      <c r="B191" s="173" t="s">
        <v>791</v>
      </c>
      <c r="C191" s="171">
        <v>0</v>
      </c>
      <c r="D191" s="171">
        <v>0</v>
      </c>
      <c r="E191" s="171">
        <v>0.25</v>
      </c>
      <c r="F191" s="171">
        <v>0</v>
      </c>
      <c r="G191" s="171">
        <v>0</v>
      </c>
      <c r="H191" s="171">
        <v>0</v>
      </c>
      <c r="I191" s="171">
        <v>0</v>
      </c>
      <c r="J191" s="171">
        <v>0</v>
      </c>
      <c r="K191" s="171">
        <v>0.25</v>
      </c>
      <c r="L191" s="171">
        <v>0</v>
      </c>
      <c r="M191" s="171">
        <v>0</v>
      </c>
      <c r="N191" s="171">
        <v>0</v>
      </c>
      <c r="O191" s="171">
        <v>0.25</v>
      </c>
      <c r="P191" s="171">
        <v>0.05</v>
      </c>
      <c r="Q191" s="171">
        <v>0</v>
      </c>
      <c r="R191" s="171">
        <v>0</v>
      </c>
      <c r="S191" s="171">
        <v>0</v>
      </c>
      <c r="T191" s="171">
        <v>0</v>
      </c>
      <c r="U191" s="171">
        <v>0.25</v>
      </c>
      <c r="V191" s="171">
        <v>0.05</v>
      </c>
      <c r="W191" s="171">
        <v>0</v>
      </c>
      <c r="X191" s="171">
        <v>0</v>
      </c>
      <c r="Y191" s="171">
        <v>0.16</v>
      </c>
      <c r="Z191" s="171">
        <v>0</v>
      </c>
      <c r="AA191" s="171">
        <v>0</v>
      </c>
      <c r="AB191" s="171">
        <v>0</v>
      </c>
      <c r="AC191" s="171">
        <v>0</v>
      </c>
      <c r="AD191" s="171">
        <v>0</v>
      </c>
      <c r="AE191" s="171">
        <v>0.16</v>
      </c>
      <c r="AF191" s="171">
        <v>0</v>
      </c>
      <c r="AG191" s="171">
        <v>0</v>
      </c>
      <c r="AH191" s="171">
        <v>0</v>
      </c>
      <c r="AI191" s="171">
        <v>0.16</v>
      </c>
      <c r="AJ191" s="171">
        <v>0</v>
      </c>
      <c r="AK191" s="171">
        <v>0</v>
      </c>
      <c r="AL191" s="171">
        <v>0</v>
      </c>
      <c r="AM191" s="171">
        <v>0</v>
      </c>
      <c r="AN191" s="171">
        <v>0</v>
      </c>
      <c r="AO191" s="171">
        <v>0.16</v>
      </c>
      <c r="AP191" s="171">
        <v>0</v>
      </c>
      <c r="AQ191" s="173" t="s">
        <v>240</v>
      </c>
    </row>
    <row r="192" spans="1:43" s="165" customFormat="1" x14ac:dyDescent="0.25">
      <c r="A192" s="169">
        <f t="shared" si="13"/>
        <v>159</v>
      </c>
      <c r="B192" s="173" t="s">
        <v>792</v>
      </c>
      <c r="C192" s="171">
        <v>0</v>
      </c>
      <c r="D192" s="171">
        <v>0</v>
      </c>
      <c r="E192" s="171">
        <v>0</v>
      </c>
      <c r="F192" s="171">
        <v>0</v>
      </c>
      <c r="G192" s="171">
        <v>0</v>
      </c>
      <c r="H192" s="171">
        <v>0</v>
      </c>
      <c r="I192" s="171">
        <v>0</v>
      </c>
      <c r="J192" s="171">
        <v>0</v>
      </c>
      <c r="K192" s="171">
        <v>0</v>
      </c>
      <c r="L192" s="171">
        <v>0</v>
      </c>
      <c r="M192" s="171">
        <v>0</v>
      </c>
      <c r="N192" s="171">
        <v>0</v>
      </c>
      <c r="O192" s="171">
        <v>0.43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171">
        <v>0.43</v>
      </c>
      <c r="V192" s="171">
        <v>0</v>
      </c>
      <c r="W192" s="171">
        <v>0</v>
      </c>
      <c r="X192" s="171">
        <v>0</v>
      </c>
      <c r="Y192" s="171">
        <v>0</v>
      </c>
      <c r="Z192" s="171">
        <v>0</v>
      </c>
      <c r="AA192" s="171">
        <v>0</v>
      </c>
      <c r="AB192" s="171">
        <v>0</v>
      </c>
      <c r="AC192" s="171">
        <v>0</v>
      </c>
      <c r="AD192" s="171">
        <v>0</v>
      </c>
      <c r="AE192" s="171">
        <v>0</v>
      </c>
      <c r="AF192" s="171">
        <v>0</v>
      </c>
      <c r="AG192" s="171">
        <v>0</v>
      </c>
      <c r="AH192" s="171">
        <v>0</v>
      </c>
      <c r="AI192" s="171">
        <v>0.32</v>
      </c>
      <c r="AJ192" s="171">
        <v>0</v>
      </c>
      <c r="AK192" s="171">
        <v>0</v>
      </c>
      <c r="AL192" s="171">
        <v>0</v>
      </c>
      <c r="AM192" s="171">
        <v>0</v>
      </c>
      <c r="AN192" s="171">
        <v>0</v>
      </c>
      <c r="AO192" s="171">
        <v>0.32</v>
      </c>
      <c r="AP192" s="171">
        <v>0</v>
      </c>
      <c r="AQ192" s="173" t="s">
        <v>241</v>
      </c>
    </row>
    <row r="193" spans="1:43" s="59" customFormat="1" x14ac:dyDescent="0.25">
      <c r="A193" s="169">
        <f t="shared" si="13"/>
        <v>160</v>
      </c>
      <c r="B193" s="174" t="s">
        <v>122</v>
      </c>
      <c r="C193" s="175">
        <f>SUM(C194:C228)</f>
        <v>0</v>
      </c>
      <c r="D193" s="175">
        <f t="shared" ref="D193:AP193" si="14">SUM(D194:D228)</f>
        <v>0</v>
      </c>
      <c r="E193" s="175">
        <f t="shared" si="14"/>
        <v>0</v>
      </c>
      <c r="F193" s="175">
        <f t="shared" si="14"/>
        <v>0</v>
      </c>
      <c r="G193" s="175">
        <f t="shared" si="14"/>
        <v>0</v>
      </c>
      <c r="H193" s="175">
        <f t="shared" si="14"/>
        <v>0</v>
      </c>
      <c r="I193" s="175">
        <f t="shared" si="14"/>
        <v>0</v>
      </c>
      <c r="J193" s="175">
        <f t="shared" si="14"/>
        <v>0</v>
      </c>
      <c r="K193" s="175">
        <f t="shared" si="14"/>
        <v>0</v>
      </c>
      <c r="L193" s="175">
        <f t="shared" si="14"/>
        <v>0</v>
      </c>
      <c r="M193" s="175">
        <f t="shared" si="14"/>
        <v>0</v>
      </c>
      <c r="N193" s="175">
        <f t="shared" si="14"/>
        <v>0</v>
      </c>
      <c r="O193" s="175">
        <f t="shared" si="14"/>
        <v>0</v>
      </c>
      <c r="P193" s="175">
        <f t="shared" si="14"/>
        <v>0</v>
      </c>
      <c r="Q193" s="175">
        <f t="shared" si="14"/>
        <v>0</v>
      </c>
      <c r="R193" s="175">
        <f t="shared" si="14"/>
        <v>0</v>
      </c>
      <c r="S193" s="175">
        <f t="shared" si="14"/>
        <v>7.1150000000000002</v>
      </c>
      <c r="T193" s="175">
        <f t="shared" si="14"/>
        <v>0</v>
      </c>
      <c r="U193" s="175">
        <f t="shared" si="14"/>
        <v>7.1150000000000002</v>
      </c>
      <c r="V193" s="175">
        <f t="shared" si="14"/>
        <v>0</v>
      </c>
      <c r="W193" s="175">
        <f t="shared" si="14"/>
        <v>0</v>
      </c>
      <c r="X193" s="175">
        <f t="shared" si="14"/>
        <v>0</v>
      </c>
      <c r="Y193" s="175">
        <f t="shared" si="14"/>
        <v>0</v>
      </c>
      <c r="Z193" s="175">
        <f t="shared" si="14"/>
        <v>0</v>
      </c>
      <c r="AA193" s="175">
        <f t="shared" si="14"/>
        <v>0</v>
      </c>
      <c r="AB193" s="175">
        <f t="shared" si="14"/>
        <v>0</v>
      </c>
      <c r="AC193" s="175">
        <f t="shared" si="14"/>
        <v>0</v>
      </c>
      <c r="AD193" s="175">
        <f t="shared" si="14"/>
        <v>0</v>
      </c>
      <c r="AE193" s="175">
        <f t="shared" si="14"/>
        <v>0</v>
      </c>
      <c r="AF193" s="175">
        <f t="shared" si="14"/>
        <v>0</v>
      </c>
      <c r="AG193" s="175">
        <f t="shared" si="14"/>
        <v>0</v>
      </c>
      <c r="AH193" s="175">
        <f t="shared" si="14"/>
        <v>0</v>
      </c>
      <c r="AI193" s="175">
        <f t="shared" si="14"/>
        <v>0</v>
      </c>
      <c r="AJ193" s="175">
        <f t="shared" si="14"/>
        <v>0</v>
      </c>
      <c r="AK193" s="175">
        <f t="shared" si="14"/>
        <v>0</v>
      </c>
      <c r="AL193" s="175">
        <f t="shared" si="14"/>
        <v>0</v>
      </c>
      <c r="AM193" s="175">
        <f t="shared" si="14"/>
        <v>7.4060000000000006</v>
      </c>
      <c r="AN193" s="175">
        <f t="shared" si="14"/>
        <v>0</v>
      </c>
      <c r="AO193" s="175">
        <f t="shared" si="14"/>
        <v>7.4060000000000006</v>
      </c>
      <c r="AP193" s="175">
        <f t="shared" si="14"/>
        <v>0</v>
      </c>
      <c r="AQ193" s="174"/>
    </row>
    <row r="194" spans="1:43" s="165" customFormat="1" ht="47.25" x14ac:dyDescent="0.25">
      <c r="A194" s="169"/>
      <c r="B194" s="173" t="s">
        <v>964</v>
      </c>
      <c r="C194" s="171">
        <v>0</v>
      </c>
      <c r="D194" s="171">
        <v>0</v>
      </c>
      <c r="E194" s="171">
        <v>0</v>
      </c>
      <c r="F194" s="171">
        <v>0</v>
      </c>
      <c r="G194" s="171">
        <v>0</v>
      </c>
      <c r="H194" s="171">
        <v>0</v>
      </c>
      <c r="I194" s="171">
        <v>0</v>
      </c>
      <c r="J194" s="171">
        <v>0</v>
      </c>
      <c r="K194" s="171">
        <v>0</v>
      </c>
      <c r="L194" s="171">
        <v>0</v>
      </c>
      <c r="M194" s="171">
        <v>0</v>
      </c>
      <c r="N194" s="171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0.1</v>
      </c>
      <c r="T194" s="171">
        <v>0</v>
      </c>
      <c r="U194" s="171">
        <v>0.1</v>
      </c>
      <c r="V194" s="171">
        <v>0</v>
      </c>
      <c r="W194" s="171">
        <v>0</v>
      </c>
      <c r="X194" s="171">
        <v>0</v>
      </c>
      <c r="Y194" s="171">
        <v>0</v>
      </c>
      <c r="Z194" s="171">
        <v>0</v>
      </c>
      <c r="AA194" s="171">
        <v>0</v>
      </c>
      <c r="AB194" s="171">
        <v>0</v>
      </c>
      <c r="AC194" s="171">
        <v>0</v>
      </c>
      <c r="AD194" s="171">
        <v>0</v>
      </c>
      <c r="AE194" s="171">
        <v>0</v>
      </c>
      <c r="AF194" s="171">
        <v>0</v>
      </c>
      <c r="AG194" s="171">
        <v>0</v>
      </c>
      <c r="AH194" s="171">
        <v>0</v>
      </c>
      <c r="AI194" s="171">
        <v>0</v>
      </c>
      <c r="AJ194" s="171">
        <v>0</v>
      </c>
      <c r="AK194" s="171">
        <v>0</v>
      </c>
      <c r="AL194" s="171">
        <v>0</v>
      </c>
      <c r="AM194" s="171">
        <v>0.1</v>
      </c>
      <c r="AN194" s="171">
        <v>0</v>
      </c>
      <c r="AO194" s="171">
        <v>0.1</v>
      </c>
      <c r="AP194" s="171">
        <v>0</v>
      </c>
      <c r="AQ194" s="173" t="s">
        <v>237</v>
      </c>
    </row>
    <row r="195" spans="1:43" s="165" customFormat="1" ht="47.25" x14ac:dyDescent="0.25">
      <c r="A195" s="169"/>
      <c r="B195" s="173" t="s">
        <v>965</v>
      </c>
      <c r="C195" s="171">
        <v>0</v>
      </c>
      <c r="D195" s="171">
        <v>0</v>
      </c>
      <c r="E195" s="171">
        <v>0</v>
      </c>
      <c r="F195" s="171">
        <v>0</v>
      </c>
      <c r="G195" s="171">
        <v>0</v>
      </c>
      <c r="H195" s="171">
        <v>0</v>
      </c>
      <c r="I195" s="171">
        <v>0</v>
      </c>
      <c r="J195" s="171">
        <v>0</v>
      </c>
      <c r="K195" s="171">
        <v>0</v>
      </c>
      <c r="L195" s="171">
        <v>0</v>
      </c>
      <c r="M195" s="171">
        <v>0</v>
      </c>
      <c r="N195" s="171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0.1</v>
      </c>
      <c r="T195" s="171">
        <v>0</v>
      </c>
      <c r="U195" s="171">
        <v>0.1</v>
      </c>
      <c r="V195" s="171">
        <v>0</v>
      </c>
      <c r="W195" s="171">
        <v>0</v>
      </c>
      <c r="X195" s="171">
        <v>0</v>
      </c>
      <c r="Y195" s="171">
        <v>0</v>
      </c>
      <c r="Z195" s="171">
        <v>0</v>
      </c>
      <c r="AA195" s="171">
        <v>0</v>
      </c>
      <c r="AB195" s="171">
        <v>0</v>
      </c>
      <c r="AC195" s="171">
        <v>0</v>
      </c>
      <c r="AD195" s="171">
        <v>0</v>
      </c>
      <c r="AE195" s="171">
        <v>0</v>
      </c>
      <c r="AF195" s="171">
        <v>0</v>
      </c>
      <c r="AG195" s="171">
        <v>0</v>
      </c>
      <c r="AH195" s="171">
        <v>0</v>
      </c>
      <c r="AI195" s="171">
        <v>0</v>
      </c>
      <c r="AJ195" s="171">
        <v>0</v>
      </c>
      <c r="AK195" s="171">
        <v>0</v>
      </c>
      <c r="AL195" s="171">
        <v>0</v>
      </c>
      <c r="AM195" s="171">
        <v>0.1</v>
      </c>
      <c r="AN195" s="171">
        <v>0</v>
      </c>
      <c r="AO195" s="171">
        <v>0.1</v>
      </c>
      <c r="AP195" s="171">
        <v>0</v>
      </c>
      <c r="AQ195" s="173" t="s">
        <v>237</v>
      </c>
    </row>
    <row r="196" spans="1:43" s="165" customFormat="1" ht="47.25" x14ac:dyDescent="0.25">
      <c r="A196" s="169"/>
      <c r="B196" s="173" t="s">
        <v>966</v>
      </c>
      <c r="C196" s="171">
        <v>0</v>
      </c>
      <c r="D196" s="171">
        <v>0</v>
      </c>
      <c r="E196" s="171">
        <v>0</v>
      </c>
      <c r="F196" s="171">
        <v>0</v>
      </c>
      <c r="G196" s="171">
        <v>0</v>
      </c>
      <c r="H196" s="171">
        <v>0</v>
      </c>
      <c r="I196" s="171">
        <v>0</v>
      </c>
      <c r="J196" s="171">
        <v>0</v>
      </c>
      <c r="K196" s="171">
        <v>0</v>
      </c>
      <c r="L196" s="171">
        <v>0</v>
      </c>
      <c r="M196" s="171">
        <v>0</v>
      </c>
      <c r="N196" s="171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0.16</v>
      </c>
      <c r="T196" s="171">
        <v>0</v>
      </c>
      <c r="U196" s="171">
        <v>0.16</v>
      </c>
      <c r="V196" s="171">
        <v>0</v>
      </c>
      <c r="W196" s="171">
        <v>0</v>
      </c>
      <c r="X196" s="171">
        <v>0</v>
      </c>
      <c r="Y196" s="171">
        <v>0</v>
      </c>
      <c r="Z196" s="171">
        <v>0</v>
      </c>
      <c r="AA196" s="171">
        <v>0</v>
      </c>
      <c r="AB196" s="171">
        <v>0</v>
      </c>
      <c r="AC196" s="171">
        <v>0</v>
      </c>
      <c r="AD196" s="171">
        <v>0</v>
      </c>
      <c r="AE196" s="171">
        <v>0</v>
      </c>
      <c r="AF196" s="171">
        <v>0</v>
      </c>
      <c r="AG196" s="171">
        <v>0</v>
      </c>
      <c r="AH196" s="171">
        <v>0</v>
      </c>
      <c r="AI196" s="171">
        <v>0</v>
      </c>
      <c r="AJ196" s="171">
        <v>0</v>
      </c>
      <c r="AK196" s="171">
        <v>0</v>
      </c>
      <c r="AL196" s="171">
        <v>0</v>
      </c>
      <c r="AM196" s="171">
        <v>0.16</v>
      </c>
      <c r="AN196" s="171">
        <v>0</v>
      </c>
      <c r="AO196" s="171">
        <v>0.16</v>
      </c>
      <c r="AP196" s="171">
        <v>0</v>
      </c>
      <c r="AQ196" s="173" t="s">
        <v>237</v>
      </c>
    </row>
    <row r="197" spans="1:43" s="165" customFormat="1" ht="47.25" x14ac:dyDescent="0.25">
      <c r="A197" s="169"/>
      <c r="B197" s="173" t="s">
        <v>967</v>
      </c>
      <c r="C197" s="171">
        <v>0</v>
      </c>
      <c r="D197" s="171">
        <v>0</v>
      </c>
      <c r="E197" s="171">
        <v>0</v>
      </c>
      <c r="F197" s="171">
        <v>0</v>
      </c>
      <c r="G197" s="171">
        <v>0</v>
      </c>
      <c r="H197" s="171">
        <v>0</v>
      </c>
      <c r="I197" s="171">
        <v>0</v>
      </c>
      <c r="J197" s="171">
        <v>0</v>
      </c>
      <c r="K197" s="171">
        <v>0</v>
      </c>
      <c r="L197" s="171">
        <v>0</v>
      </c>
      <c r="M197" s="171">
        <v>0</v>
      </c>
      <c r="N197" s="171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0.16</v>
      </c>
      <c r="T197" s="171">
        <v>0</v>
      </c>
      <c r="U197" s="171">
        <v>0.16</v>
      </c>
      <c r="V197" s="171">
        <v>0</v>
      </c>
      <c r="W197" s="171">
        <v>0</v>
      </c>
      <c r="X197" s="171">
        <v>0</v>
      </c>
      <c r="Y197" s="171">
        <v>0</v>
      </c>
      <c r="Z197" s="171">
        <v>0</v>
      </c>
      <c r="AA197" s="171">
        <v>0</v>
      </c>
      <c r="AB197" s="171">
        <v>0</v>
      </c>
      <c r="AC197" s="171">
        <v>0</v>
      </c>
      <c r="AD197" s="171">
        <v>0</v>
      </c>
      <c r="AE197" s="171">
        <v>0</v>
      </c>
      <c r="AF197" s="171">
        <v>0</v>
      </c>
      <c r="AG197" s="171">
        <v>0</v>
      </c>
      <c r="AH197" s="171">
        <v>0</v>
      </c>
      <c r="AI197" s="171">
        <v>0</v>
      </c>
      <c r="AJ197" s="171">
        <v>0</v>
      </c>
      <c r="AK197" s="171">
        <v>0</v>
      </c>
      <c r="AL197" s="171">
        <v>0</v>
      </c>
      <c r="AM197" s="171">
        <v>0.16</v>
      </c>
      <c r="AN197" s="171">
        <v>0</v>
      </c>
      <c r="AO197" s="171">
        <v>0.16</v>
      </c>
      <c r="AP197" s="171">
        <v>0</v>
      </c>
      <c r="AQ197" s="173" t="s">
        <v>237</v>
      </c>
    </row>
    <row r="198" spans="1:43" s="165" customFormat="1" ht="47.25" x14ac:dyDescent="0.25">
      <c r="A198" s="169"/>
      <c r="B198" s="173" t="s">
        <v>968</v>
      </c>
      <c r="C198" s="171">
        <v>0</v>
      </c>
      <c r="D198" s="171">
        <v>0</v>
      </c>
      <c r="E198" s="171">
        <v>0</v>
      </c>
      <c r="F198" s="171">
        <v>0</v>
      </c>
      <c r="G198" s="171">
        <v>0</v>
      </c>
      <c r="H198" s="171">
        <v>0</v>
      </c>
      <c r="I198" s="171">
        <v>0</v>
      </c>
      <c r="J198" s="171">
        <v>0</v>
      </c>
      <c r="K198" s="171">
        <v>0</v>
      </c>
      <c r="L198" s="171">
        <v>0</v>
      </c>
      <c r="M198" s="171">
        <v>0</v>
      </c>
      <c r="N198" s="171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0.16</v>
      </c>
      <c r="T198" s="171">
        <v>0</v>
      </c>
      <c r="U198" s="171">
        <v>0.16</v>
      </c>
      <c r="V198" s="171">
        <v>0</v>
      </c>
      <c r="W198" s="171">
        <v>0</v>
      </c>
      <c r="X198" s="171">
        <v>0</v>
      </c>
      <c r="Y198" s="171">
        <v>0</v>
      </c>
      <c r="Z198" s="171">
        <v>0</v>
      </c>
      <c r="AA198" s="171">
        <v>0</v>
      </c>
      <c r="AB198" s="171">
        <v>0</v>
      </c>
      <c r="AC198" s="171">
        <v>0</v>
      </c>
      <c r="AD198" s="171">
        <v>0</v>
      </c>
      <c r="AE198" s="171">
        <v>0</v>
      </c>
      <c r="AF198" s="171">
        <v>0</v>
      </c>
      <c r="AG198" s="171">
        <v>0</v>
      </c>
      <c r="AH198" s="171">
        <v>0</v>
      </c>
      <c r="AI198" s="171">
        <v>0</v>
      </c>
      <c r="AJ198" s="171">
        <v>0</v>
      </c>
      <c r="AK198" s="171">
        <v>0</v>
      </c>
      <c r="AL198" s="171">
        <v>0</v>
      </c>
      <c r="AM198" s="171">
        <v>0.16</v>
      </c>
      <c r="AN198" s="171">
        <v>0</v>
      </c>
      <c r="AO198" s="171">
        <v>0.16</v>
      </c>
      <c r="AP198" s="171">
        <v>0</v>
      </c>
      <c r="AQ198" s="173" t="s">
        <v>237</v>
      </c>
    </row>
    <row r="199" spans="1:43" s="165" customFormat="1" ht="47.25" x14ac:dyDescent="0.25">
      <c r="A199" s="169"/>
      <c r="B199" s="173" t="s">
        <v>969</v>
      </c>
      <c r="C199" s="171">
        <v>0</v>
      </c>
      <c r="D199" s="171">
        <v>0</v>
      </c>
      <c r="E199" s="171">
        <v>0</v>
      </c>
      <c r="F199" s="171">
        <v>0</v>
      </c>
      <c r="G199" s="171">
        <v>0</v>
      </c>
      <c r="H199" s="171">
        <v>0</v>
      </c>
      <c r="I199" s="171">
        <v>0</v>
      </c>
      <c r="J199" s="171">
        <v>0</v>
      </c>
      <c r="K199" s="171">
        <v>0</v>
      </c>
      <c r="L199" s="171">
        <v>0</v>
      </c>
      <c r="M199" s="171">
        <v>0</v>
      </c>
      <c r="N199" s="171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0.25</v>
      </c>
      <c r="T199" s="171">
        <v>0</v>
      </c>
      <c r="U199" s="171">
        <v>0.25</v>
      </c>
      <c r="V199" s="171">
        <v>0</v>
      </c>
      <c r="W199" s="171">
        <v>0</v>
      </c>
      <c r="X199" s="171">
        <v>0</v>
      </c>
      <c r="Y199" s="171">
        <v>0</v>
      </c>
      <c r="Z199" s="171">
        <v>0</v>
      </c>
      <c r="AA199" s="171">
        <v>0</v>
      </c>
      <c r="AB199" s="171">
        <v>0</v>
      </c>
      <c r="AC199" s="171">
        <v>0</v>
      </c>
      <c r="AD199" s="171">
        <v>0</v>
      </c>
      <c r="AE199" s="171">
        <v>0</v>
      </c>
      <c r="AF199" s="171">
        <v>0</v>
      </c>
      <c r="AG199" s="171">
        <v>0</v>
      </c>
      <c r="AH199" s="171">
        <v>0</v>
      </c>
      <c r="AI199" s="171">
        <v>0</v>
      </c>
      <c r="AJ199" s="171">
        <v>0</v>
      </c>
      <c r="AK199" s="171">
        <v>0</v>
      </c>
      <c r="AL199" s="171">
        <v>0</v>
      </c>
      <c r="AM199" s="171">
        <v>0.25</v>
      </c>
      <c r="AN199" s="171">
        <v>0</v>
      </c>
      <c r="AO199" s="171">
        <v>0.25</v>
      </c>
      <c r="AP199" s="171">
        <v>0</v>
      </c>
      <c r="AQ199" s="173" t="s">
        <v>237</v>
      </c>
    </row>
    <row r="200" spans="1:43" s="165" customFormat="1" ht="47.25" x14ac:dyDescent="0.25">
      <c r="A200" s="169"/>
      <c r="B200" s="173" t="s">
        <v>970</v>
      </c>
      <c r="C200" s="171">
        <v>0</v>
      </c>
      <c r="D200" s="171">
        <v>0</v>
      </c>
      <c r="E200" s="171">
        <v>0</v>
      </c>
      <c r="F200" s="171">
        <v>0</v>
      </c>
      <c r="G200" s="171">
        <v>0</v>
      </c>
      <c r="H200" s="171">
        <v>0</v>
      </c>
      <c r="I200" s="171">
        <v>0</v>
      </c>
      <c r="J200" s="171">
        <v>0</v>
      </c>
      <c r="K200" s="171">
        <v>0</v>
      </c>
      <c r="L200" s="171">
        <v>0</v>
      </c>
      <c r="M200" s="171">
        <v>0</v>
      </c>
      <c r="N200" s="171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0.25</v>
      </c>
      <c r="T200" s="171">
        <v>0</v>
      </c>
      <c r="U200" s="171">
        <v>0.25</v>
      </c>
      <c r="V200" s="171">
        <v>0</v>
      </c>
      <c r="W200" s="171">
        <v>0</v>
      </c>
      <c r="X200" s="171">
        <v>0</v>
      </c>
      <c r="Y200" s="171">
        <v>0</v>
      </c>
      <c r="Z200" s="171">
        <v>0</v>
      </c>
      <c r="AA200" s="171">
        <v>0</v>
      </c>
      <c r="AB200" s="171">
        <v>0</v>
      </c>
      <c r="AC200" s="171">
        <v>0</v>
      </c>
      <c r="AD200" s="171">
        <v>0</v>
      </c>
      <c r="AE200" s="171">
        <v>0</v>
      </c>
      <c r="AF200" s="171">
        <v>0</v>
      </c>
      <c r="AG200" s="171">
        <v>0</v>
      </c>
      <c r="AH200" s="171">
        <v>0</v>
      </c>
      <c r="AI200" s="171">
        <v>0</v>
      </c>
      <c r="AJ200" s="171">
        <v>0</v>
      </c>
      <c r="AK200" s="171">
        <v>0</v>
      </c>
      <c r="AL200" s="171">
        <v>0</v>
      </c>
      <c r="AM200" s="171">
        <v>0.25</v>
      </c>
      <c r="AN200" s="171">
        <v>0</v>
      </c>
      <c r="AO200" s="171">
        <v>0.25</v>
      </c>
      <c r="AP200" s="171">
        <v>0</v>
      </c>
      <c r="AQ200" s="173" t="s">
        <v>237</v>
      </c>
    </row>
    <row r="201" spans="1:43" s="165" customFormat="1" ht="47.25" x14ac:dyDescent="0.25">
      <c r="A201" s="169"/>
      <c r="B201" s="173" t="s">
        <v>971</v>
      </c>
      <c r="C201" s="171">
        <v>0</v>
      </c>
      <c r="D201" s="171">
        <v>0</v>
      </c>
      <c r="E201" s="171">
        <v>0</v>
      </c>
      <c r="F201" s="171">
        <v>0</v>
      </c>
      <c r="G201" s="171">
        <v>0</v>
      </c>
      <c r="H201" s="171">
        <v>0</v>
      </c>
      <c r="I201" s="171">
        <v>0</v>
      </c>
      <c r="J201" s="171">
        <v>0</v>
      </c>
      <c r="K201" s="171">
        <v>0</v>
      </c>
      <c r="L201" s="171">
        <v>0</v>
      </c>
      <c r="M201" s="171">
        <v>0</v>
      </c>
      <c r="N201" s="171">
        <v>0</v>
      </c>
      <c r="O201" s="171">
        <v>0</v>
      </c>
      <c r="P201" s="171">
        <v>0</v>
      </c>
      <c r="Q201" s="171">
        <v>0</v>
      </c>
      <c r="R201" s="171">
        <v>0</v>
      </c>
      <c r="S201" s="171">
        <v>0.25</v>
      </c>
      <c r="T201" s="171">
        <v>0</v>
      </c>
      <c r="U201" s="171">
        <v>0.25</v>
      </c>
      <c r="V201" s="171">
        <v>0</v>
      </c>
      <c r="W201" s="171">
        <v>0</v>
      </c>
      <c r="X201" s="171">
        <v>0</v>
      </c>
      <c r="Y201" s="171">
        <v>0</v>
      </c>
      <c r="Z201" s="171">
        <v>0</v>
      </c>
      <c r="AA201" s="171">
        <v>0</v>
      </c>
      <c r="AB201" s="171">
        <v>0</v>
      </c>
      <c r="AC201" s="171">
        <v>0</v>
      </c>
      <c r="AD201" s="171">
        <v>0</v>
      </c>
      <c r="AE201" s="171">
        <v>0</v>
      </c>
      <c r="AF201" s="171">
        <v>0</v>
      </c>
      <c r="AG201" s="171">
        <v>0</v>
      </c>
      <c r="AH201" s="171">
        <v>0</v>
      </c>
      <c r="AI201" s="171">
        <v>0</v>
      </c>
      <c r="AJ201" s="171">
        <v>0</v>
      </c>
      <c r="AK201" s="171">
        <v>0</v>
      </c>
      <c r="AL201" s="171">
        <v>0</v>
      </c>
      <c r="AM201" s="171">
        <v>0.25</v>
      </c>
      <c r="AN201" s="171">
        <v>0</v>
      </c>
      <c r="AO201" s="171">
        <v>0.25</v>
      </c>
      <c r="AP201" s="171">
        <v>0</v>
      </c>
      <c r="AQ201" s="173" t="s">
        <v>237</v>
      </c>
    </row>
    <row r="202" spans="1:43" s="165" customFormat="1" ht="47.25" x14ac:dyDescent="0.25">
      <c r="A202" s="169"/>
      <c r="B202" s="173" t="s">
        <v>972</v>
      </c>
      <c r="C202" s="171">
        <v>0</v>
      </c>
      <c r="D202" s="171">
        <v>0</v>
      </c>
      <c r="E202" s="171">
        <v>0</v>
      </c>
      <c r="F202" s="171">
        <v>0</v>
      </c>
      <c r="G202" s="171">
        <v>0</v>
      </c>
      <c r="H202" s="171">
        <v>0</v>
      </c>
      <c r="I202" s="171">
        <v>0</v>
      </c>
      <c r="J202" s="171">
        <v>0</v>
      </c>
      <c r="K202" s="171">
        <v>0</v>
      </c>
      <c r="L202" s="171">
        <v>0</v>
      </c>
      <c r="M202" s="171">
        <v>0</v>
      </c>
      <c r="N202" s="171">
        <v>0</v>
      </c>
      <c r="O202" s="171">
        <v>0</v>
      </c>
      <c r="P202" s="171">
        <v>0</v>
      </c>
      <c r="Q202" s="171">
        <v>0</v>
      </c>
      <c r="R202" s="171">
        <v>0</v>
      </c>
      <c r="S202" s="171">
        <v>0.25</v>
      </c>
      <c r="T202" s="171">
        <v>0</v>
      </c>
      <c r="U202" s="171">
        <v>0.25</v>
      </c>
      <c r="V202" s="171">
        <v>0</v>
      </c>
      <c r="W202" s="171">
        <v>0</v>
      </c>
      <c r="X202" s="171">
        <v>0</v>
      </c>
      <c r="Y202" s="171">
        <v>0</v>
      </c>
      <c r="Z202" s="171">
        <v>0</v>
      </c>
      <c r="AA202" s="171">
        <v>0</v>
      </c>
      <c r="AB202" s="171">
        <v>0</v>
      </c>
      <c r="AC202" s="171">
        <v>0</v>
      </c>
      <c r="AD202" s="171">
        <v>0</v>
      </c>
      <c r="AE202" s="171">
        <v>0</v>
      </c>
      <c r="AF202" s="171">
        <v>0</v>
      </c>
      <c r="AG202" s="171">
        <v>0</v>
      </c>
      <c r="AH202" s="171">
        <v>0</v>
      </c>
      <c r="AI202" s="171">
        <v>0</v>
      </c>
      <c r="AJ202" s="171">
        <v>0</v>
      </c>
      <c r="AK202" s="171">
        <v>0</v>
      </c>
      <c r="AL202" s="171">
        <v>0</v>
      </c>
      <c r="AM202" s="171">
        <v>0.25</v>
      </c>
      <c r="AN202" s="171">
        <v>0</v>
      </c>
      <c r="AO202" s="171">
        <v>0.25</v>
      </c>
      <c r="AP202" s="171">
        <v>0</v>
      </c>
      <c r="AQ202" s="173" t="s">
        <v>237</v>
      </c>
    </row>
    <row r="203" spans="1:43" s="165" customFormat="1" ht="47.25" x14ac:dyDescent="0.25">
      <c r="A203" s="169"/>
      <c r="B203" s="173" t="s">
        <v>973</v>
      </c>
      <c r="C203" s="171">
        <v>0</v>
      </c>
      <c r="D203" s="171">
        <v>0</v>
      </c>
      <c r="E203" s="171">
        <v>0</v>
      </c>
      <c r="F203" s="171">
        <v>0</v>
      </c>
      <c r="G203" s="171">
        <v>0</v>
      </c>
      <c r="H203" s="171">
        <v>0</v>
      </c>
      <c r="I203" s="171">
        <v>0</v>
      </c>
      <c r="J203" s="171">
        <v>0</v>
      </c>
      <c r="K203" s="171">
        <v>0</v>
      </c>
      <c r="L203" s="171">
        <v>0</v>
      </c>
      <c r="M203" s="171">
        <v>0</v>
      </c>
      <c r="N203" s="171">
        <v>0</v>
      </c>
      <c r="O203" s="171">
        <v>0</v>
      </c>
      <c r="P203" s="171">
        <v>0</v>
      </c>
      <c r="Q203" s="171">
        <v>0</v>
      </c>
      <c r="R203" s="171">
        <v>0</v>
      </c>
      <c r="S203" s="171">
        <v>0.25</v>
      </c>
      <c r="T203" s="171">
        <v>0</v>
      </c>
      <c r="U203" s="171">
        <v>0.25</v>
      </c>
      <c r="V203" s="171">
        <v>0</v>
      </c>
      <c r="W203" s="171">
        <v>0</v>
      </c>
      <c r="X203" s="171">
        <v>0</v>
      </c>
      <c r="Y203" s="171">
        <v>0</v>
      </c>
      <c r="Z203" s="171">
        <v>0</v>
      </c>
      <c r="AA203" s="171">
        <v>0</v>
      </c>
      <c r="AB203" s="171">
        <v>0</v>
      </c>
      <c r="AC203" s="171">
        <v>0</v>
      </c>
      <c r="AD203" s="171">
        <v>0</v>
      </c>
      <c r="AE203" s="171">
        <v>0</v>
      </c>
      <c r="AF203" s="171">
        <v>0</v>
      </c>
      <c r="AG203" s="171">
        <v>0</v>
      </c>
      <c r="AH203" s="171">
        <v>0</v>
      </c>
      <c r="AI203" s="171">
        <v>0</v>
      </c>
      <c r="AJ203" s="171">
        <v>0</v>
      </c>
      <c r="AK203" s="171">
        <v>0</v>
      </c>
      <c r="AL203" s="171">
        <v>0</v>
      </c>
      <c r="AM203" s="171">
        <v>0.25</v>
      </c>
      <c r="AN203" s="171">
        <v>0</v>
      </c>
      <c r="AO203" s="171">
        <v>0.25</v>
      </c>
      <c r="AP203" s="171">
        <v>0</v>
      </c>
      <c r="AQ203" s="173" t="s">
        <v>237</v>
      </c>
    </row>
    <row r="204" spans="1:43" s="165" customFormat="1" ht="31.5" x14ac:dyDescent="0.25">
      <c r="A204" s="169"/>
      <c r="B204" s="173" t="s">
        <v>1030</v>
      </c>
      <c r="C204" s="171">
        <v>0</v>
      </c>
      <c r="D204" s="171">
        <v>0</v>
      </c>
      <c r="E204" s="171">
        <v>0</v>
      </c>
      <c r="F204" s="171">
        <v>0</v>
      </c>
      <c r="G204" s="171">
        <v>0</v>
      </c>
      <c r="H204" s="171">
        <v>0</v>
      </c>
      <c r="I204" s="171">
        <v>0</v>
      </c>
      <c r="J204" s="171">
        <v>0</v>
      </c>
      <c r="K204" s="171">
        <v>0</v>
      </c>
      <c r="L204" s="171">
        <v>0</v>
      </c>
      <c r="M204" s="171">
        <v>0</v>
      </c>
      <c r="N204" s="171">
        <v>0</v>
      </c>
      <c r="O204" s="171">
        <v>0</v>
      </c>
      <c r="P204" s="171">
        <v>0</v>
      </c>
      <c r="Q204" s="171">
        <v>0</v>
      </c>
      <c r="R204" s="171">
        <v>0</v>
      </c>
      <c r="S204" s="171">
        <v>0.25</v>
      </c>
      <c r="T204" s="171">
        <v>0</v>
      </c>
      <c r="U204" s="171">
        <v>0.25</v>
      </c>
      <c r="V204" s="171">
        <v>0</v>
      </c>
      <c r="W204" s="171">
        <v>0</v>
      </c>
      <c r="X204" s="171">
        <v>0</v>
      </c>
      <c r="Y204" s="171">
        <v>0</v>
      </c>
      <c r="Z204" s="171">
        <v>0</v>
      </c>
      <c r="AA204" s="171">
        <v>0</v>
      </c>
      <c r="AB204" s="171">
        <v>0</v>
      </c>
      <c r="AC204" s="171">
        <v>0</v>
      </c>
      <c r="AD204" s="171">
        <v>0</v>
      </c>
      <c r="AE204" s="171">
        <v>0</v>
      </c>
      <c r="AF204" s="171">
        <v>0</v>
      </c>
      <c r="AG204" s="171">
        <v>0</v>
      </c>
      <c r="AH204" s="171">
        <v>0</v>
      </c>
      <c r="AI204" s="171">
        <v>0</v>
      </c>
      <c r="AJ204" s="171">
        <v>0</v>
      </c>
      <c r="AK204" s="171">
        <v>0</v>
      </c>
      <c r="AL204" s="171">
        <v>0</v>
      </c>
      <c r="AM204" s="171">
        <v>0.25</v>
      </c>
      <c r="AN204" s="171">
        <v>0</v>
      </c>
      <c r="AO204" s="171">
        <v>0.25</v>
      </c>
      <c r="AP204" s="171">
        <v>0</v>
      </c>
      <c r="AQ204" s="173" t="s">
        <v>237</v>
      </c>
    </row>
    <row r="205" spans="1:43" s="165" customFormat="1" ht="31.5" x14ac:dyDescent="0.25">
      <c r="A205" s="169"/>
      <c r="B205" s="173" t="s">
        <v>1031</v>
      </c>
      <c r="C205" s="171">
        <v>0</v>
      </c>
      <c r="D205" s="171">
        <v>0</v>
      </c>
      <c r="E205" s="171">
        <v>0</v>
      </c>
      <c r="F205" s="171">
        <v>0</v>
      </c>
      <c r="G205" s="171">
        <v>0</v>
      </c>
      <c r="H205" s="171">
        <v>0</v>
      </c>
      <c r="I205" s="171">
        <v>0</v>
      </c>
      <c r="J205" s="171">
        <v>0</v>
      </c>
      <c r="K205" s="171">
        <v>0</v>
      </c>
      <c r="L205" s="171">
        <v>0</v>
      </c>
      <c r="M205" s="171">
        <v>0</v>
      </c>
      <c r="N205" s="171">
        <v>0</v>
      </c>
      <c r="O205" s="171">
        <v>0</v>
      </c>
      <c r="P205" s="171">
        <v>0</v>
      </c>
      <c r="Q205" s="171">
        <v>0</v>
      </c>
      <c r="R205" s="171">
        <v>0</v>
      </c>
      <c r="S205" s="171">
        <v>0.1</v>
      </c>
      <c r="T205" s="171">
        <v>0</v>
      </c>
      <c r="U205" s="171">
        <v>0.1</v>
      </c>
      <c r="V205" s="171">
        <v>0</v>
      </c>
      <c r="W205" s="171">
        <v>0</v>
      </c>
      <c r="X205" s="171">
        <v>0</v>
      </c>
      <c r="Y205" s="171">
        <v>0</v>
      </c>
      <c r="Z205" s="171">
        <v>0</v>
      </c>
      <c r="AA205" s="171">
        <v>0</v>
      </c>
      <c r="AB205" s="171">
        <v>0</v>
      </c>
      <c r="AC205" s="171">
        <v>0</v>
      </c>
      <c r="AD205" s="171">
        <v>0</v>
      </c>
      <c r="AE205" s="171">
        <v>0</v>
      </c>
      <c r="AF205" s="171">
        <v>0</v>
      </c>
      <c r="AG205" s="171">
        <v>0</v>
      </c>
      <c r="AH205" s="171">
        <v>0</v>
      </c>
      <c r="AI205" s="171">
        <v>0</v>
      </c>
      <c r="AJ205" s="171">
        <v>0</v>
      </c>
      <c r="AK205" s="171">
        <v>0</v>
      </c>
      <c r="AL205" s="171">
        <v>0</v>
      </c>
      <c r="AM205" s="171">
        <v>0.1</v>
      </c>
      <c r="AN205" s="171">
        <v>0</v>
      </c>
      <c r="AO205" s="171">
        <v>0.1</v>
      </c>
      <c r="AP205" s="171">
        <v>0</v>
      </c>
      <c r="AQ205" s="173" t="s">
        <v>237</v>
      </c>
    </row>
    <row r="206" spans="1:43" s="165" customFormat="1" ht="31.5" x14ac:dyDescent="0.25">
      <c r="A206" s="169"/>
      <c r="B206" s="173" t="s">
        <v>1032</v>
      </c>
      <c r="C206" s="171">
        <v>0</v>
      </c>
      <c r="D206" s="171">
        <v>0</v>
      </c>
      <c r="E206" s="171">
        <v>0</v>
      </c>
      <c r="F206" s="171">
        <v>0</v>
      </c>
      <c r="G206" s="171">
        <v>0</v>
      </c>
      <c r="H206" s="171">
        <v>0</v>
      </c>
      <c r="I206" s="171">
        <v>0</v>
      </c>
      <c r="J206" s="171">
        <v>0</v>
      </c>
      <c r="K206" s="171">
        <v>0</v>
      </c>
      <c r="L206" s="171">
        <v>0</v>
      </c>
      <c r="M206" s="171">
        <v>0</v>
      </c>
      <c r="N206" s="171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0.1</v>
      </c>
      <c r="T206" s="171">
        <v>0</v>
      </c>
      <c r="U206" s="171">
        <v>0.1</v>
      </c>
      <c r="V206" s="171">
        <v>0</v>
      </c>
      <c r="W206" s="171">
        <v>0</v>
      </c>
      <c r="X206" s="171">
        <v>0</v>
      </c>
      <c r="Y206" s="171">
        <v>0</v>
      </c>
      <c r="Z206" s="171">
        <v>0</v>
      </c>
      <c r="AA206" s="171">
        <v>0</v>
      </c>
      <c r="AB206" s="171">
        <v>0</v>
      </c>
      <c r="AC206" s="171">
        <v>0</v>
      </c>
      <c r="AD206" s="171">
        <v>0</v>
      </c>
      <c r="AE206" s="171">
        <v>0</v>
      </c>
      <c r="AF206" s="171">
        <v>0</v>
      </c>
      <c r="AG206" s="171">
        <v>0</v>
      </c>
      <c r="AH206" s="171">
        <v>0</v>
      </c>
      <c r="AI206" s="171">
        <v>0</v>
      </c>
      <c r="AJ206" s="171">
        <v>0</v>
      </c>
      <c r="AK206" s="171">
        <v>0</v>
      </c>
      <c r="AL206" s="171">
        <v>0</v>
      </c>
      <c r="AM206" s="171">
        <v>0.1</v>
      </c>
      <c r="AN206" s="171">
        <v>0</v>
      </c>
      <c r="AO206" s="171">
        <v>0.1</v>
      </c>
      <c r="AP206" s="171">
        <v>0</v>
      </c>
      <c r="AQ206" s="173" t="s">
        <v>237</v>
      </c>
    </row>
    <row r="207" spans="1:43" s="165" customFormat="1" ht="31.5" x14ac:dyDescent="0.25">
      <c r="A207" s="169"/>
      <c r="B207" s="173" t="s">
        <v>1033</v>
      </c>
      <c r="C207" s="171">
        <v>0</v>
      </c>
      <c r="D207" s="171">
        <v>0</v>
      </c>
      <c r="E207" s="171">
        <v>0</v>
      </c>
      <c r="F207" s="171">
        <v>0</v>
      </c>
      <c r="G207" s="171">
        <v>0</v>
      </c>
      <c r="H207" s="171">
        <v>0</v>
      </c>
      <c r="I207" s="171">
        <v>0</v>
      </c>
      <c r="J207" s="171">
        <v>0</v>
      </c>
      <c r="K207" s="171">
        <v>0</v>
      </c>
      <c r="L207" s="171">
        <v>0</v>
      </c>
      <c r="M207" s="171">
        <v>0</v>
      </c>
      <c r="N207" s="171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0.16</v>
      </c>
      <c r="T207" s="171">
        <v>0</v>
      </c>
      <c r="U207" s="171">
        <v>0.16</v>
      </c>
      <c r="V207" s="171">
        <v>0</v>
      </c>
      <c r="W207" s="171">
        <v>0</v>
      </c>
      <c r="X207" s="171">
        <v>0</v>
      </c>
      <c r="Y207" s="171">
        <v>0</v>
      </c>
      <c r="Z207" s="171">
        <v>0</v>
      </c>
      <c r="AA207" s="171">
        <v>0</v>
      </c>
      <c r="AB207" s="171">
        <v>0</v>
      </c>
      <c r="AC207" s="171">
        <v>0</v>
      </c>
      <c r="AD207" s="171">
        <v>0</v>
      </c>
      <c r="AE207" s="171">
        <v>0</v>
      </c>
      <c r="AF207" s="171">
        <v>0</v>
      </c>
      <c r="AG207" s="171">
        <v>0</v>
      </c>
      <c r="AH207" s="171">
        <v>0</v>
      </c>
      <c r="AI207" s="171">
        <v>0</v>
      </c>
      <c r="AJ207" s="171">
        <v>0</v>
      </c>
      <c r="AK207" s="171">
        <v>0</v>
      </c>
      <c r="AL207" s="171">
        <v>0</v>
      </c>
      <c r="AM207" s="171">
        <v>0.16</v>
      </c>
      <c r="AN207" s="171">
        <v>0</v>
      </c>
      <c r="AO207" s="171">
        <v>0.16</v>
      </c>
      <c r="AP207" s="171">
        <v>0</v>
      </c>
      <c r="AQ207" s="173" t="s">
        <v>237</v>
      </c>
    </row>
    <row r="208" spans="1:43" s="165" customFormat="1" ht="31.5" x14ac:dyDescent="0.25">
      <c r="A208" s="169"/>
      <c r="B208" s="173" t="s">
        <v>1034</v>
      </c>
      <c r="C208" s="171">
        <v>0</v>
      </c>
      <c r="D208" s="171">
        <v>0</v>
      </c>
      <c r="E208" s="171">
        <v>0</v>
      </c>
      <c r="F208" s="171">
        <v>0</v>
      </c>
      <c r="G208" s="171">
        <v>0</v>
      </c>
      <c r="H208" s="171">
        <v>0</v>
      </c>
      <c r="I208" s="171">
        <v>0</v>
      </c>
      <c r="J208" s="171">
        <v>0</v>
      </c>
      <c r="K208" s="171">
        <v>0</v>
      </c>
      <c r="L208" s="171">
        <v>0</v>
      </c>
      <c r="M208" s="171">
        <v>0</v>
      </c>
      <c r="N208" s="171">
        <v>0</v>
      </c>
      <c r="O208" s="171">
        <v>0</v>
      </c>
      <c r="P208" s="171">
        <v>0</v>
      </c>
      <c r="Q208" s="171">
        <v>0</v>
      </c>
      <c r="R208" s="171">
        <v>0</v>
      </c>
      <c r="S208" s="171">
        <v>0.16</v>
      </c>
      <c r="T208" s="171">
        <v>0</v>
      </c>
      <c r="U208" s="171">
        <v>0.16</v>
      </c>
      <c r="V208" s="171">
        <v>0</v>
      </c>
      <c r="W208" s="171">
        <v>0</v>
      </c>
      <c r="X208" s="171">
        <v>0</v>
      </c>
      <c r="Y208" s="171">
        <v>0</v>
      </c>
      <c r="Z208" s="171">
        <v>0</v>
      </c>
      <c r="AA208" s="171">
        <v>0</v>
      </c>
      <c r="AB208" s="171">
        <v>0</v>
      </c>
      <c r="AC208" s="171">
        <v>0</v>
      </c>
      <c r="AD208" s="171">
        <v>0</v>
      </c>
      <c r="AE208" s="171">
        <v>0</v>
      </c>
      <c r="AF208" s="171">
        <v>0</v>
      </c>
      <c r="AG208" s="171">
        <v>0</v>
      </c>
      <c r="AH208" s="171">
        <v>0</v>
      </c>
      <c r="AI208" s="171">
        <v>0</v>
      </c>
      <c r="AJ208" s="171">
        <v>0</v>
      </c>
      <c r="AK208" s="171">
        <v>0</v>
      </c>
      <c r="AL208" s="171">
        <v>0</v>
      </c>
      <c r="AM208" s="171">
        <v>0.16</v>
      </c>
      <c r="AN208" s="171">
        <v>0</v>
      </c>
      <c r="AO208" s="171">
        <v>0.16</v>
      </c>
      <c r="AP208" s="171">
        <v>0</v>
      </c>
      <c r="AQ208" s="173" t="s">
        <v>237</v>
      </c>
    </row>
    <row r="209" spans="1:43" s="165" customFormat="1" ht="31.5" x14ac:dyDescent="0.25">
      <c r="A209" s="169"/>
      <c r="B209" s="173" t="s">
        <v>1035</v>
      </c>
      <c r="C209" s="171">
        <v>0</v>
      </c>
      <c r="D209" s="171">
        <v>0</v>
      </c>
      <c r="E209" s="171">
        <v>0</v>
      </c>
      <c r="F209" s="171">
        <v>0</v>
      </c>
      <c r="G209" s="171">
        <v>0</v>
      </c>
      <c r="H209" s="171">
        <v>0</v>
      </c>
      <c r="I209" s="171">
        <v>0</v>
      </c>
      <c r="J209" s="171">
        <v>0</v>
      </c>
      <c r="K209" s="171">
        <v>0</v>
      </c>
      <c r="L209" s="171">
        <v>0</v>
      </c>
      <c r="M209" s="171">
        <v>0</v>
      </c>
      <c r="N209" s="171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0.16</v>
      </c>
      <c r="T209" s="171">
        <v>0</v>
      </c>
      <c r="U209" s="171">
        <v>0.16</v>
      </c>
      <c r="V209" s="171">
        <v>0</v>
      </c>
      <c r="W209" s="171">
        <v>0</v>
      </c>
      <c r="X209" s="171">
        <v>0</v>
      </c>
      <c r="Y209" s="171">
        <v>0</v>
      </c>
      <c r="Z209" s="171">
        <v>0</v>
      </c>
      <c r="AA209" s="171">
        <v>0</v>
      </c>
      <c r="AB209" s="171">
        <v>0</v>
      </c>
      <c r="AC209" s="171">
        <v>0</v>
      </c>
      <c r="AD209" s="171">
        <v>0</v>
      </c>
      <c r="AE209" s="171">
        <v>0</v>
      </c>
      <c r="AF209" s="171">
        <v>0</v>
      </c>
      <c r="AG209" s="171">
        <v>0</v>
      </c>
      <c r="AH209" s="171">
        <v>0</v>
      </c>
      <c r="AI209" s="171">
        <v>0</v>
      </c>
      <c r="AJ209" s="171">
        <v>0</v>
      </c>
      <c r="AK209" s="171">
        <v>0</v>
      </c>
      <c r="AL209" s="171">
        <v>0</v>
      </c>
      <c r="AM209" s="171">
        <v>0.16</v>
      </c>
      <c r="AN209" s="171">
        <v>0</v>
      </c>
      <c r="AO209" s="171">
        <v>0.16</v>
      </c>
      <c r="AP209" s="171">
        <v>0</v>
      </c>
      <c r="AQ209" s="173" t="s">
        <v>237</v>
      </c>
    </row>
    <row r="210" spans="1:43" s="165" customFormat="1" ht="31.5" x14ac:dyDescent="0.25">
      <c r="A210" s="169"/>
      <c r="B210" s="173" t="s">
        <v>1037</v>
      </c>
      <c r="C210" s="171">
        <v>0</v>
      </c>
      <c r="D210" s="171">
        <v>0</v>
      </c>
      <c r="E210" s="171">
        <v>0</v>
      </c>
      <c r="F210" s="171">
        <v>0</v>
      </c>
      <c r="G210" s="171">
        <v>0</v>
      </c>
      <c r="H210" s="171">
        <v>0</v>
      </c>
      <c r="I210" s="171">
        <v>0</v>
      </c>
      <c r="J210" s="171">
        <v>0</v>
      </c>
      <c r="K210" s="171">
        <v>0</v>
      </c>
      <c r="L210" s="171">
        <v>0</v>
      </c>
      <c r="M210" s="171">
        <v>0</v>
      </c>
      <c r="N210" s="171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0.25</v>
      </c>
      <c r="T210" s="171">
        <v>0</v>
      </c>
      <c r="U210" s="171">
        <v>0.25</v>
      </c>
      <c r="V210" s="171">
        <v>0</v>
      </c>
      <c r="W210" s="171">
        <v>0</v>
      </c>
      <c r="X210" s="171">
        <v>0</v>
      </c>
      <c r="Y210" s="171">
        <v>0</v>
      </c>
      <c r="Z210" s="171">
        <v>0</v>
      </c>
      <c r="AA210" s="171">
        <v>0</v>
      </c>
      <c r="AB210" s="171">
        <v>0</v>
      </c>
      <c r="AC210" s="171">
        <v>0</v>
      </c>
      <c r="AD210" s="171">
        <v>0</v>
      </c>
      <c r="AE210" s="171">
        <v>0</v>
      </c>
      <c r="AF210" s="171">
        <v>0</v>
      </c>
      <c r="AG210" s="171">
        <v>0</v>
      </c>
      <c r="AH210" s="171">
        <v>0</v>
      </c>
      <c r="AI210" s="171">
        <v>0</v>
      </c>
      <c r="AJ210" s="171">
        <v>0</v>
      </c>
      <c r="AK210" s="171">
        <v>0</v>
      </c>
      <c r="AL210" s="171">
        <v>0</v>
      </c>
      <c r="AM210" s="171">
        <v>0.25</v>
      </c>
      <c r="AN210" s="171">
        <v>0</v>
      </c>
      <c r="AO210" s="171">
        <v>0.25</v>
      </c>
      <c r="AP210" s="171">
        <v>0</v>
      </c>
      <c r="AQ210" s="173" t="s">
        <v>237</v>
      </c>
    </row>
    <row r="211" spans="1:43" s="165" customFormat="1" ht="31.5" x14ac:dyDescent="0.25">
      <c r="A211" s="169"/>
      <c r="B211" s="173" t="s">
        <v>1038</v>
      </c>
      <c r="C211" s="171">
        <v>0</v>
      </c>
      <c r="D211" s="171">
        <v>0</v>
      </c>
      <c r="E211" s="171">
        <v>0</v>
      </c>
      <c r="F211" s="171">
        <v>0</v>
      </c>
      <c r="G211" s="171">
        <v>0</v>
      </c>
      <c r="H211" s="171">
        <v>0</v>
      </c>
      <c r="I211" s="171">
        <v>0</v>
      </c>
      <c r="J211" s="171">
        <v>0</v>
      </c>
      <c r="K211" s="171">
        <v>0</v>
      </c>
      <c r="L211" s="171">
        <v>0</v>
      </c>
      <c r="M211" s="171">
        <v>0</v>
      </c>
      <c r="N211" s="171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0.1</v>
      </c>
      <c r="T211" s="171">
        <v>0</v>
      </c>
      <c r="U211" s="171">
        <v>0.1</v>
      </c>
      <c r="V211" s="171">
        <v>0</v>
      </c>
      <c r="W211" s="171">
        <v>0</v>
      </c>
      <c r="X211" s="171">
        <v>0</v>
      </c>
      <c r="Y211" s="171">
        <v>0</v>
      </c>
      <c r="Z211" s="171">
        <v>0</v>
      </c>
      <c r="AA211" s="171">
        <v>0</v>
      </c>
      <c r="AB211" s="171">
        <v>0</v>
      </c>
      <c r="AC211" s="171">
        <v>0</v>
      </c>
      <c r="AD211" s="171">
        <v>0</v>
      </c>
      <c r="AE211" s="171">
        <v>0</v>
      </c>
      <c r="AF211" s="171">
        <v>0</v>
      </c>
      <c r="AG211" s="171">
        <v>0</v>
      </c>
      <c r="AH211" s="171">
        <v>0</v>
      </c>
      <c r="AI211" s="171">
        <v>0</v>
      </c>
      <c r="AJ211" s="171">
        <v>0</v>
      </c>
      <c r="AK211" s="171">
        <v>0</v>
      </c>
      <c r="AL211" s="171">
        <v>0</v>
      </c>
      <c r="AM211" s="171">
        <v>0.1</v>
      </c>
      <c r="AN211" s="171">
        <v>0</v>
      </c>
      <c r="AO211" s="171">
        <v>0.1</v>
      </c>
      <c r="AP211" s="171">
        <v>0</v>
      </c>
      <c r="AQ211" s="173" t="s">
        <v>237</v>
      </c>
    </row>
    <row r="212" spans="1:43" s="165" customFormat="1" ht="31.5" x14ac:dyDescent="0.25">
      <c r="A212" s="169"/>
      <c r="B212" s="173" t="s">
        <v>1039</v>
      </c>
      <c r="C212" s="171">
        <v>0</v>
      </c>
      <c r="D212" s="171">
        <v>0</v>
      </c>
      <c r="E212" s="171">
        <v>0</v>
      </c>
      <c r="F212" s="171">
        <v>0</v>
      </c>
      <c r="G212" s="171">
        <v>0</v>
      </c>
      <c r="H212" s="171">
        <v>0</v>
      </c>
      <c r="I212" s="171">
        <v>0</v>
      </c>
      <c r="J212" s="171">
        <v>0</v>
      </c>
      <c r="K212" s="171">
        <v>0</v>
      </c>
      <c r="L212" s="171">
        <v>0</v>
      </c>
      <c r="M212" s="171">
        <v>0</v>
      </c>
      <c r="N212" s="171">
        <v>0</v>
      </c>
      <c r="O212" s="171">
        <v>0</v>
      </c>
      <c r="P212" s="171">
        <v>0</v>
      </c>
      <c r="Q212" s="171">
        <v>0</v>
      </c>
      <c r="R212" s="171">
        <v>0</v>
      </c>
      <c r="S212" s="171">
        <v>0.1</v>
      </c>
      <c r="T212" s="171">
        <v>0</v>
      </c>
      <c r="U212" s="171">
        <v>0.1</v>
      </c>
      <c r="V212" s="171">
        <v>0</v>
      </c>
      <c r="W212" s="171">
        <v>0</v>
      </c>
      <c r="X212" s="171">
        <v>0</v>
      </c>
      <c r="Y212" s="171">
        <v>0</v>
      </c>
      <c r="Z212" s="171">
        <v>0</v>
      </c>
      <c r="AA212" s="171">
        <v>0</v>
      </c>
      <c r="AB212" s="171">
        <v>0</v>
      </c>
      <c r="AC212" s="171">
        <v>0</v>
      </c>
      <c r="AD212" s="171">
        <v>0</v>
      </c>
      <c r="AE212" s="171">
        <v>0</v>
      </c>
      <c r="AF212" s="171">
        <v>0</v>
      </c>
      <c r="AG212" s="171">
        <v>0</v>
      </c>
      <c r="AH212" s="171">
        <v>0</v>
      </c>
      <c r="AI212" s="171">
        <v>0</v>
      </c>
      <c r="AJ212" s="171">
        <v>0</v>
      </c>
      <c r="AK212" s="171">
        <v>0</v>
      </c>
      <c r="AL212" s="171">
        <v>0</v>
      </c>
      <c r="AM212" s="171">
        <v>0.1</v>
      </c>
      <c r="AN212" s="171">
        <v>0</v>
      </c>
      <c r="AO212" s="171">
        <v>0.1</v>
      </c>
      <c r="AP212" s="171">
        <v>0</v>
      </c>
      <c r="AQ212" s="173" t="s">
        <v>237</v>
      </c>
    </row>
    <row r="213" spans="1:43" s="165" customFormat="1" ht="31.5" x14ac:dyDescent="0.25">
      <c r="A213" s="169"/>
      <c r="B213" s="173" t="s">
        <v>1040</v>
      </c>
      <c r="C213" s="171">
        <v>0</v>
      </c>
      <c r="D213" s="171">
        <v>0</v>
      </c>
      <c r="E213" s="171">
        <v>0</v>
      </c>
      <c r="F213" s="171">
        <v>0</v>
      </c>
      <c r="G213" s="171">
        <v>0</v>
      </c>
      <c r="H213" s="171">
        <v>0</v>
      </c>
      <c r="I213" s="171">
        <v>0</v>
      </c>
      <c r="J213" s="171">
        <v>0</v>
      </c>
      <c r="K213" s="171">
        <v>0</v>
      </c>
      <c r="L213" s="171">
        <v>0</v>
      </c>
      <c r="M213" s="171">
        <v>0</v>
      </c>
      <c r="N213" s="171">
        <v>0</v>
      </c>
      <c r="O213" s="171">
        <v>0</v>
      </c>
      <c r="P213" s="171">
        <v>0</v>
      </c>
      <c r="Q213" s="171">
        <v>0</v>
      </c>
      <c r="R213" s="171">
        <v>0</v>
      </c>
      <c r="S213" s="171">
        <v>0.16</v>
      </c>
      <c r="T213" s="171">
        <v>0</v>
      </c>
      <c r="U213" s="171">
        <v>0.16</v>
      </c>
      <c r="V213" s="171">
        <v>0</v>
      </c>
      <c r="W213" s="171">
        <v>0</v>
      </c>
      <c r="X213" s="171">
        <v>0</v>
      </c>
      <c r="Y213" s="171">
        <v>0</v>
      </c>
      <c r="Z213" s="171">
        <v>0</v>
      </c>
      <c r="AA213" s="171">
        <v>0</v>
      </c>
      <c r="AB213" s="171">
        <v>0</v>
      </c>
      <c r="AC213" s="171">
        <v>0</v>
      </c>
      <c r="AD213" s="171">
        <v>0</v>
      </c>
      <c r="AE213" s="171">
        <v>0</v>
      </c>
      <c r="AF213" s="171">
        <v>0</v>
      </c>
      <c r="AG213" s="171">
        <v>0</v>
      </c>
      <c r="AH213" s="171">
        <v>0</v>
      </c>
      <c r="AI213" s="171">
        <v>0</v>
      </c>
      <c r="AJ213" s="171">
        <v>0</v>
      </c>
      <c r="AK213" s="171">
        <v>0</v>
      </c>
      <c r="AL213" s="171">
        <v>0</v>
      </c>
      <c r="AM213" s="171">
        <v>0.16</v>
      </c>
      <c r="AN213" s="171">
        <v>0</v>
      </c>
      <c r="AO213" s="171">
        <v>0.16</v>
      </c>
      <c r="AP213" s="171">
        <v>0</v>
      </c>
      <c r="AQ213" s="173" t="s">
        <v>237</v>
      </c>
    </row>
    <row r="214" spans="1:43" s="165" customFormat="1" ht="31.5" x14ac:dyDescent="0.25">
      <c r="A214" s="169"/>
      <c r="B214" s="173" t="s">
        <v>1041</v>
      </c>
      <c r="C214" s="171">
        <v>0</v>
      </c>
      <c r="D214" s="171">
        <v>0</v>
      </c>
      <c r="E214" s="171">
        <v>0</v>
      </c>
      <c r="F214" s="171">
        <v>0</v>
      </c>
      <c r="G214" s="171">
        <v>0</v>
      </c>
      <c r="H214" s="171">
        <v>0</v>
      </c>
      <c r="I214" s="171">
        <v>0</v>
      </c>
      <c r="J214" s="171">
        <v>0</v>
      </c>
      <c r="K214" s="171">
        <v>0</v>
      </c>
      <c r="L214" s="171">
        <v>0</v>
      </c>
      <c r="M214" s="171">
        <v>0</v>
      </c>
      <c r="N214" s="171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0.25</v>
      </c>
      <c r="T214" s="171">
        <v>0</v>
      </c>
      <c r="U214" s="171">
        <v>0.25</v>
      </c>
      <c r="V214" s="171">
        <v>0</v>
      </c>
      <c r="W214" s="171">
        <v>0</v>
      </c>
      <c r="X214" s="171">
        <v>0</v>
      </c>
      <c r="Y214" s="171">
        <v>0</v>
      </c>
      <c r="Z214" s="171">
        <v>0</v>
      </c>
      <c r="AA214" s="171">
        <v>0</v>
      </c>
      <c r="AB214" s="171">
        <v>0</v>
      </c>
      <c r="AC214" s="171">
        <v>0</v>
      </c>
      <c r="AD214" s="171">
        <v>0</v>
      </c>
      <c r="AE214" s="171">
        <v>0</v>
      </c>
      <c r="AF214" s="171">
        <v>0</v>
      </c>
      <c r="AG214" s="171">
        <v>0</v>
      </c>
      <c r="AH214" s="171">
        <v>0</v>
      </c>
      <c r="AI214" s="171">
        <v>0</v>
      </c>
      <c r="AJ214" s="171">
        <v>0</v>
      </c>
      <c r="AK214" s="171">
        <v>0</v>
      </c>
      <c r="AL214" s="171">
        <v>0</v>
      </c>
      <c r="AM214" s="171">
        <v>0.25</v>
      </c>
      <c r="AN214" s="171">
        <v>0</v>
      </c>
      <c r="AO214" s="171">
        <v>0.25</v>
      </c>
      <c r="AP214" s="171">
        <v>0</v>
      </c>
      <c r="AQ214" s="173" t="s">
        <v>237</v>
      </c>
    </row>
    <row r="215" spans="1:43" s="165" customFormat="1" ht="31.5" x14ac:dyDescent="0.25">
      <c r="A215" s="169"/>
      <c r="B215" s="173" t="s">
        <v>1042</v>
      </c>
      <c r="C215" s="171">
        <v>0</v>
      </c>
      <c r="D215" s="171">
        <v>0</v>
      </c>
      <c r="E215" s="171">
        <v>0</v>
      </c>
      <c r="F215" s="171">
        <v>0</v>
      </c>
      <c r="G215" s="171">
        <v>0</v>
      </c>
      <c r="H215" s="171">
        <v>0</v>
      </c>
      <c r="I215" s="171">
        <v>0</v>
      </c>
      <c r="J215" s="171">
        <v>0</v>
      </c>
      <c r="K215" s="171">
        <v>0</v>
      </c>
      <c r="L215" s="171">
        <v>0</v>
      </c>
      <c r="M215" s="171">
        <v>0</v>
      </c>
      <c r="N215" s="171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0.25</v>
      </c>
      <c r="T215" s="171">
        <v>0</v>
      </c>
      <c r="U215" s="171">
        <v>0.25</v>
      </c>
      <c r="V215" s="171">
        <v>0</v>
      </c>
      <c r="W215" s="171">
        <v>0</v>
      </c>
      <c r="X215" s="171">
        <v>0</v>
      </c>
      <c r="Y215" s="171">
        <v>0</v>
      </c>
      <c r="Z215" s="171">
        <v>0</v>
      </c>
      <c r="AA215" s="171">
        <v>0</v>
      </c>
      <c r="AB215" s="171">
        <v>0</v>
      </c>
      <c r="AC215" s="171">
        <v>0</v>
      </c>
      <c r="AD215" s="171">
        <v>0</v>
      </c>
      <c r="AE215" s="171">
        <v>0</v>
      </c>
      <c r="AF215" s="171">
        <v>0</v>
      </c>
      <c r="AG215" s="171">
        <v>0</v>
      </c>
      <c r="AH215" s="171">
        <v>0</v>
      </c>
      <c r="AI215" s="171">
        <v>0</v>
      </c>
      <c r="AJ215" s="171">
        <v>0</v>
      </c>
      <c r="AK215" s="171">
        <v>0</v>
      </c>
      <c r="AL215" s="171">
        <v>0</v>
      </c>
      <c r="AM215" s="171">
        <v>0.25</v>
      </c>
      <c r="AN215" s="171">
        <v>0</v>
      </c>
      <c r="AO215" s="171">
        <v>0.25</v>
      </c>
      <c r="AP215" s="171">
        <v>0</v>
      </c>
      <c r="AQ215" s="173" t="s">
        <v>237</v>
      </c>
    </row>
    <row r="216" spans="1:43" s="165" customFormat="1" ht="63" x14ac:dyDescent="0.25">
      <c r="A216" s="169"/>
      <c r="B216" s="173" t="s">
        <v>1057</v>
      </c>
      <c r="C216" s="171">
        <v>0</v>
      </c>
      <c r="D216" s="171">
        <v>0</v>
      </c>
      <c r="E216" s="171">
        <v>0</v>
      </c>
      <c r="F216" s="171">
        <v>0</v>
      </c>
      <c r="G216" s="171">
        <v>0</v>
      </c>
      <c r="H216" s="171">
        <v>0</v>
      </c>
      <c r="I216" s="171">
        <v>0</v>
      </c>
      <c r="J216" s="171">
        <v>0</v>
      </c>
      <c r="K216" s="171">
        <v>0</v>
      </c>
      <c r="L216" s="171">
        <v>0</v>
      </c>
      <c r="M216" s="171">
        <v>0</v>
      </c>
      <c r="N216" s="171">
        <v>0</v>
      </c>
      <c r="O216" s="171">
        <v>0</v>
      </c>
      <c r="P216" s="171">
        <v>0</v>
      </c>
      <c r="Q216" s="171">
        <v>0</v>
      </c>
      <c r="R216" s="171">
        <v>0</v>
      </c>
      <c r="S216" s="171">
        <v>0.25</v>
      </c>
      <c r="T216" s="171">
        <v>0</v>
      </c>
      <c r="U216" s="171">
        <v>0.25</v>
      </c>
      <c r="V216" s="171">
        <v>0</v>
      </c>
      <c r="W216" s="171">
        <v>0</v>
      </c>
      <c r="X216" s="171">
        <v>0</v>
      </c>
      <c r="Y216" s="171">
        <v>0</v>
      </c>
      <c r="Z216" s="171">
        <v>0</v>
      </c>
      <c r="AA216" s="171">
        <v>0</v>
      </c>
      <c r="AB216" s="171">
        <v>0</v>
      </c>
      <c r="AC216" s="171">
        <v>0</v>
      </c>
      <c r="AD216" s="171">
        <v>0</v>
      </c>
      <c r="AE216" s="171">
        <v>0</v>
      </c>
      <c r="AF216" s="171">
        <v>0</v>
      </c>
      <c r="AG216" s="171">
        <v>0</v>
      </c>
      <c r="AH216" s="171">
        <v>0</v>
      </c>
      <c r="AI216" s="171">
        <v>0</v>
      </c>
      <c r="AJ216" s="171">
        <v>0</v>
      </c>
      <c r="AK216" s="171">
        <v>0</v>
      </c>
      <c r="AL216" s="171">
        <v>0</v>
      </c>
      <c r="AM216" s="171">
        <v>0.25</v>
      </c>
      <c r="AN216" s="171">
        <v>0</v>
      </c>
      <c r="AO216" s="171">
        <v>0.25</v>
      </c>
      <c r="AP216" s="171">
        <v>0</v>
      </c>
      <c r="AQ216" s="173" t="s">
        <v>237</v>
      </c>
    </row>
    <row r="217" spans="1:43" s="165" customFormat="1" ht="63" x14ac:dyDescent="0.25">
      <c r="A217" s="169"/>
      <c r="B217" s="173" t="s">
        <v>1058</v>
      </c>
      <c r="C217" s="171">
        <v>0</v>
      </c>
      <c r="D217" s="171">
        <v>0</v>
      </c>
      <c r="E217" s="171">
        <v>0</v>
      </c>
      <c r="F217" s="171">
        <v>0</v>
      </c>
      <c r="G217" s="171">
        <v>0</v>
      </c>
      <c r="H217" s="171">
        <v>0</v>
      </c>
      <c r="I217" s="171">
        <v>0</v>
      </c>
      <c r="J217" s="171">
        <v>0</v>
      </c>
      <c r="K217" s="171">
        <v>0</v>
      </c>
      <c r="L217" s="171">
        <v>0</v>
      </c>
      <c r="M217" s="171">
        <v>0</v>
      </c>
      <c r="N217" s="171">
        <v>0</v>
      </c>
      <c r="O217" s="171">
        <v>0</v>
      </c>
      <c r="P217" s="171">
        <v>0</v>
      </c>
      <c r="Q217" s="171">
        <v>0</v>
      </c>
      <c r="R217" s="171">
        <v>0</v>
      </c>
      <c r="S217" s="171">
        <v>0.25</v>
      </c>
      <c r="T217" s="171">
        <v>0</v>
      </c>
      <c r="U217" s="171">
        <v>0.25</v>
      </c>
      <c r="V217" s="171">
        <v>0</v>
      </c>
      <c r="W217" s="171">
        <v>0</v>
      </c>
      <c r="X217" s="171">
        <v>0</v>
      </c>
      <c r="Y217" s="171">
        <v>0</v>
      </c>
      <c r="Z217" s="171">
        <v>0</v>
      </c>
      <c r="AA217" s="171">
        <v>0</v>
      </c>
      <c r="AB217" s="171">
        <v>0</v>
      </c>
      <c r="AC217" s="171">
        <v>0</v>
      </c>
      <c r="AD217" s="171">
        <v>0</v>
      </c>
      <c r="AE217" s="171">
        <v>0</v>
      </c>
      <c r="AF217" s="171">
        <v>0</v>
      </c>
      <c r="AG217" s="171">
        <v>0</v>
      </c>
      <c r="AH217" s="171">
        <v>0</v>
      </c>
      <c r="AI217" s="171">
        <v>0</v>
      </c>
      <c r="AJ217" s="171">
        <v>0</v>
      </c>
      <c r="AK217" s="171">
        <v>0</v>
      </c>
      <c r="AL217" s="171">
        <v>0</v>
      </c>
      <c r="AM217" s="171">
        <v>0.25</v>
      </c>
      <c r="AN217" s="171">
        <v>0</v>
      </c>
      <c r="AO217" s="171">
        <v>0.25</v>
      </c>
      <c r="AP217" s="171">
        <v>0</v>
      </c>
      <c r="AQ217" s="173" t="s">
        <v>237</v>
      </c>
    </row>
    <row r="218" spans="1:43" s="165" customFormat="1" ht="63" x14ac:dyDescent="0.25">
      <c r="A218" s="169"/>
      <c r="B218" s="173" t="s">
        <v>1059</v>
      </c>
      <c r="C218" s="171">
        <v>0</v>
      </c>
      <c r="D218" s="171">
        <v>0</v>
      </c>
      <c r="E218" s="171">
        <v>0</v>
      </c>
      <c r="F218" s="171">
        <v>0</v>
      </c>
      <c r="G218" s="171">
        <v>0</v>
      </c>
      <c r="H218" s="171">
        <v>0</v>
      </c>
      <c r="I218" s="171">
        <v>0</v>
      </c>
      <c r="J218" s="171">
        <v>0</v>
      </c>
      <c r="K218" s="171">
        <v>0</v>
      </c>
      <c r="L218" s="171">
        <v>0</v>
      </c>
      <c r="M218" s="171">
        <v>0</v>
      </c>
      <c r="N218" s="171">
        <v>0</v>
      </c>
      <c r="O218" s="171">
        <v>0</v>
      </c>
      <c r="P218" s="171">
        <v>0</v>
      </c>
      <c r="Q218" s="171">
        <v>0</v>
      </c>
      <c r="R218" s="171">
        <v>0</v>
      </c>
      <c r="S218" s="171">
        <v>0.1</v>
      </c>
      <c r="T218" s="171">
        <v>0</v>
      </c>
      <c r="U218" s="171">
        <v>0.1</v>
      </c>
      <c r="V218" s="171">
        <v>0</v>
      </c>
      <c r="W218" s="171">
        <v>0</v>
      </c>
      <c r="X218" s="171">
        <v>0</v>
      </c>
      <c r="Y218" s="171">
        <v>0</v>
      </c>
      <c r="Z218" s="171">
        <v>0</v>
      </c>
      <c r="AA218" s="171">
        <v>0</v>
      </c>
      <c r="AB218" s="171">
        <v>0</v>
      </c>
      <c r="AC218" s="171">
        <v>0</v>
      </c>
      <c r="AD218" s="171">
        <v>0</v>
      </c>
      <c r="AE218" s="171">
        <v>0</v>
      </c>
      <c r="AF218" s="171">
        <v>0</v>
      </c>
      <c r="AG218" s="171">
        <v>0</v>
      </c>
      <c r="AH218" s="171">
        <v>0</v>
      </c>
      <c r="AI218" s="171">
        <v>0</v>
      </c>
      <c r="AJ218" s="171">
        <v>0</v>
      </c>
      <c r="AK218" s="171">
        <v>0</v>
      </c>
      <c r="AL218" s="171">
        <v>0</v>
      </c>
      <c r="AM218" s="171">
        <v>0.1</v>
      </c>
      <c r="AN218" s="171">
        <v>0</v>
      </c>
      <c r="AO218" s="171">
        <v>0.1</v>
      </c>
      <c r="AP218" s="171">
        <v>0</v>
      </c>
      <c r="AQ218" s="173" t="s">
        <v>237</v>
      </c>
    </row>
    <row r="219" spans="1:43" s="165" customFormat="1" ht="63" x14ac:dyDescent="0.25">
      <c r="A219" s="169"/>
      <c r="B219" s="173" t="s">
        <v>1060</v>
      </c>
      <c r="C219" s="171">
        <v>0</v>
      </c>
      <c r="D219" s="171">
        <v>0</v>
      </c>
      <c r="E219" s="171">
        <v>0</v>
      </c>
      <c r="F219" s="171">
        <v>0</v>
      </c>
      <c r="G219" s="171">
        <v>0</v>
      </c>
      <c r="H219" s="171">
        <v>0</v>
      </c>
      <c r="I219" s="171">
        <v>0</v>
      </c>
      <c r="J219" s="171">
        <v>0</v>
      </c>
      <c r="K219" s="171">
        <v>0</v>
      </c>
      <c r="L219" s="171">
        <v>0</v>
      </c>
      <c r="M219" s="171">
        <v>0</v>
      </c>
      <c r="N219" s="171">
        <v>0</v>
      </c>
      <c r="O219" s="171">
        <v>0</v>
      </c>
      <c r="P219" s="171">
        <v>0</v>
      </c>
      <c r="Q219" s="171">
        <v>0</v>
      </c>
      <c r="R219" s="171">
        <v>0</v>
      </c>
      <c r="S219" s="171">
        <v>0.25</v>
      </c>
      <c r="T219" s="171">
        <v>0</v>
      </c>
      <c r="U219" s="171">
        <v>0.25</v>
      </c>
      <c r="V219" s="171">
        <v>0</v>
      </c>
      <c r="W219" s="171">
        <v>0</v>
      </c>
      <c r="X219" s="171">
        <v>0</v>
      </c>
      <c r="Y219" s="171">
        <v>0</v>
      </c>
      <c r="Z219" s="171">
        <v>0</v>
      </c>
      <c r="AA219" s="171">
        <v>0</v>
      </c>
      <c r="AB219" s="171">
        <v>0</v>
      </c>
      <c r="AC219" s="171">
        <v>0</v>
      </c>
      <c r="AD219" s="171">
        <v>0</v>
      </c>
      <c r="AE219" s="171">
        <v>0</v>
      </c>
      <c r="AF219" s="171">
        <v>0</v>
      </c>
      <c r="AG219" s="171">
        <v>0</v>
      </c>
      <c r="AH219" s="171">
        <v>0</v>
      </c>
      <c r="AI219" s="171">
        <v>0</v>
      </c>
      <c r="AJ219" s="171">
        <v>0</v>
      </c>
      <c r="AK219" s="171">
        <v>0</v>
      </c>
      <c r="AL219" s="171">
        <v>0</v>
      </c>
      <c r="AM219" s="171">
        <v>0.25</v>
      </c>
      <c r="AN219" s="171">
        <v>0</v>
      </c>
      <c r="AO219" s="171">
        <v>0.25</v>
      </c>
      <c r="AP219" s="171">
        <v>0</v>
      </c>
      <c r="AQ219" s="173" t="s">
        <v>237</v>
      </c>
    </row>
    <row r="220" spans="1:43" s="165" customFormat="1" ht="63" x14ac:dyDescent="0.25">
      <c r="A220" s="169"/>
      <c r="B220" s="173" t="s">
        <v>1061</v>
      </c>
      <c r="C220" s="171">
        <v>0</v>
      </c>
      <c r="D220" s="171">
        <v>0</v>
      </c>
      <c r="E220" s="171">
        <v>0</v>
      </c>
      <c r="F220" s="171">
        <v>0</v>
      </c>
      <c r="G220" s="171">
        <v>0</v>
      </c>
      <c r="H220" s="171">
        <v>0</v>
      </c>
      <c r="I220" s="171">
        <v>0</v>
      </c>
      <c r="J220" s="171">
        <v>0</v>
      </c>
      <c r="K220" s="171">
        <v>0</v>
      </c>
      <c r="L220" s="171">
        <v>0</v>
      </c>
      <c r="M220" s="171">
        <v>0</v>
      </c>
      <c r="N220" s="171">
        <v>0</v>
      </c>
      <c r="O220" s="171">
        <v>0</v>
      </c>
      <c r="P220" s="171">
        <v>0</v>
      </c>
      <c r="Q220" s="171">
        <v>0</v>
      </c>
      <c r="R220" s="171">
        <v>0</v>
      </c>
      <c r="S220" s="171">
        <v>0.16</v>
      </c>
      <c r="T220" s="171">
        <v>0</v>
      </c>
      <c r="U220" s="171">
        <v>0.16</v>
      </c>
      <c r="V220" s="171">
        <v>0</v>
      </c>
      <c r="W220" s="171">
        <v>0</v>
      </c>
      <c r="X220" s="171">
        <v>0</v>
      </c>
      <c r="Y220" s="171">
        <v>0</v>
      </c>
      <c r="Z220" s="171">
        <v>0</v>
      </c>
      <c r="AA220" s="171">
        <v>0</v>
      </c>
      <c r="AB220" s="171">
        <v>0</v>
      </c>
      <c r="AC220" s="171">
        <v>0</v>
      </c>
      <c r="AD220" s="171">
        <v>0</v>
      </c>
      <c r="AE220" s="171">
        <v>0</v>
      </c>
      <c r="AF220" s="171">
        <v>0</v>
      </c>
      <c r="AG220" s="171">
        <v>0</v>
      </c>
      <c r="AH220" s="171">
        <v>0</v>
      </c>
      <c r="AI220" s="171">
        <v>0</v>
      </c>
      <c r="AJ220" s="171">
        <v>0</v>
      </c>
      <c r="AK220" s="171">
        <v>0</v>
      </c>
      <c r="AL220" s="171">
        <v>0</v>
      </c>
      <c r="AM220" s="171">
        <v>0.16</v>
      </c>
      <c r="AN220" s="171">
        <v>0</v>
      </c>
      <c r="AO220" s="171">
        <v>0.16</v>
      </c>
      <c r="AP220" s="171">
        <v>0</v>
      </c>
      <c r="AQ220" s="173" t="s">
        <v>237</v>
      </c>
    </row>
    <row r="221" spans="1:43" s="165" customFormat="1" ht="63" x14ac:dyDescent="0.25">
      <c r="A221" s="169"/>
      <c r="B221" s="173" t="s">
        <v>1062</v>
      </c>
      <c r="C221" s="171">
        <v>0</v>
      </c>
      <c r="D221" s="171">
        <v>0</v>
      </c>
      <c r="E221" s="171">
        <v>0</v>
      </c>
      <c r="F221" s="171">
        <v>0</v>
      </c>
      <c r="G221" s="171">
        <v>0</v>
      </c>
      <c r="H221" s="171">
        <v>0</v>
      </c>
      <c r="I221" s="171">
        <v>0</v>
      </c>
      <c r="J221" s="171">
        <v>0</v>
      </c>
      <c r="K221" s="171">
        <v>0</v>
      </c>
      <c r="L221" s="171">
        <v>0</v>
      </c>
      <c r="M221" s="171">
        <v>0</v>
      </c>
      <c r="N221" s="171">
        <v>0</v>
      </c>
      <c r="O221" s="171">
        <v>0</v>
      </c>
      <c r="P221" s="171">
        <v>0</v>
      </c>
      <c r="Q221" s="171">
        <v>0</v>
      </c>
      <c r="R221" s="171">
        <v>0</v>
      </c>
      <c r="S221" s="171">
        <v>0.16</v>
      </c>
      <c r="T221" s="171">
        <v>0</v>
      </c>
      <c r="U221" s="171">
        <v>0.16</v>
      </c>
      <c r="V221" s="171">
        <v>0</v>
      </c>
      <c r="W221" s="171">
        <v>0</v>
      </c>
      <c r="X221" s="171">
        <v>0</v>
      </c>
      <c r="Y221" s="171">
        <v>0</v>
      </c>
      <c r="Z221" s="171">
        <v>0</v>
      </c>
      <c r="AA221" s="171">
        <v>0</v>
      </c>
      <c r="AB221" s="171">
        <v>0</v>
      </c>
      <c r="AC221" s="171">
        <v>0</v>
      </c>
      <c r="AD221" s="171">
        <v>0</v>
      </c>
      <c r="AE221" s="171">
        <v>0</v>
      </c>
      <c r="AF221" s="171">
        <v>0</v>
      </c>
      <c r="AG221" s="171">
        <v>0</v>
      </c>
      <c r="AH221" s="171">
        <v>0</v>
      </c>
      <c r="AI221" s="171">
        <v>0</v>
      </c>
      <c r="AJ221" s="171">
        <v>0</v>
      </c>
      <c r="AK221" s="171">
        <v>0</v>
      </c>
      <c r="AL221" s="171">
        <v>0</v>
      </c>
      <c r="AM221" s="171">
        <v>0.16</v>
      </c>
      <c r="AN221" s="171">
        <v>0</v>
      </c>
      <c r="AO221" s="171">
        <v>0.16</v>
      </c>
      <c r="AP221" s="171">
        <v>0</v>
      </c>
      <c r="AQ221" s="173" t="s">
        <v>237</v>
      </c>
    </row>
    <row r="222" spans="1:43" s="165" customFormat="1" ht="63" x14ac:dyDescent="0.25">
      <c r="A222" s="169"/>
      <c r="B222" s="173" t="s">
        <v>1063</v>
      </c>
      <c r="C222" s="171">
        <v>0</v>
      </c>
      <c r="D222" s="171">
        <v>0</v>
      </c>
      <c r="E222" s="171">
        <v>0</v>
      </c>
      <c r="F222" s="171">
        <v>0</v>
      </c>
      <c r="G222" s="171">
        <v>0</v>
      </c>
      <c r="H222" s="171">
        <v>0</v>
      </c>
      <c r="I222" s="171">
        <v>0</v>
      </c>
      <c r="J222" s="171">
        <v>0</v>
      </c>
      <c r="K222" s="171">
        <v>0</v>
      </c>
      <c r="L222" s="171">
        <v>0</v>
      </c>
      <c r="M222" s="171">
        <v>0</v>
      </c>
      <c r="N222" s="171">
        <v>0</v>
      </c>
      <c r="O222" s="171">
        <v>0</v>
      </c>
      <c r="P222" s="171">
        <v>0</v>
      </c>
      <c r="Q222" s="171">
        <v>0</v>
      </c>
      <c r="R222" s="171">
        <v>0</v>
      </c>
      <c r="S222" s="171">
        <v>0.25</v>
      </c>
      <c r="T222" s="171">
        <v>0</v>
      </c>
      <c r="U222" s="171">
        <v>0.25</v>
      </c>
      <c r="V222" s="171">
        <v>0</v>
      </c>
      <c r="W222" s="171">
        <v>0</v>
      </c>
      <c r="X222" s="171">
        <v>0</v>
      </c>
      <c r="Y222" s="171">
        <v>0</v>
      </c>
      <c r="Z222" s="171">
        <v>0</v>
      </c>
      <c r="AA222" s="171">
        <v>0</v>
      </c>
      <c r="AB222" s="171">
        <v>0</v>
      </c>
      <c r="AC222" s="171">
        <v>0</v>
      </c>
      <c r="AD222" s="171">
        <v>0</v>
      </c>
      <c r="AE222" s="171">
        <v>0</v>
      </c>
      <c r="AF222" s="171">
        <v>0</v>
      </c>
      <c r="AG222" s="171">
        <v>0</v>
      </c>
      <c r="AH222" s="171">
        <v>0</v>
      </c>
      <c r="AI222" s="171">
        <v>0</v>
      </c>
      <c r="AJ222" s="171">
        <v>0</v>
      </c>
      <c r="AK222" s="171">
        <v>0</v>
      </c>
      <c r="AL222" s="171">
        <v>0</v>
      </c>
      <c r="AM222" s="171">
        <v>0.25</v>
      </c>
      <c r="AN222" s="171">
        <v>0</v>
      </c>
      <c r="AO222" s="171">
        <v>0.25</v>
      </c>
      <c r="AP222" s="171">
        <v>0</v>
      </c>
      <c r="AQ222" s="173" t="s">
        <v>237</v>
      </c>
    </row>
    <row r="223" spans="1:43" s="165" customFormat="1" ht="63" x14ac:dyDescent="0.25">
      <c r="A223" s="169"/>
      <c r="B223" s="173" t="s">
        <v>1064</v>
      </c>
      <c r="C223" s="171">
        <v>0</v>
      </c>
      <c r="D223" s="171">
        <v>0</v>
      </c>
      <c r="E223" s="171">
        <v>0</v>
      </c>
      <c r="F223" s="171">
        <v>0</v>
      </c>
      <c r="G223" s="171">
        <v>0</v>
      </c>
      <c r="H223" s="171">
        <v>0</v>
      </c>
      <c r="I223" s="171">
        <v>0</v>
      </c>
      <c r="J223" s="171">
        <v>0</v>
      </c>
      <c r="K223" s="171">
        <v>0</v>
      </c>
      <c r="L223" s="171">
        <v>0</v>
      </c>
      <c r="M223" s="171">
        <v>0</v>
      </c>
      <c r="N223" s="171">
        <v>0</v>
      </c>
      <c r="O223" s="171">
        <v>0</v>
      </c>
      <c r="P223" s="171">
        <v>0</v>
      </c>
      <c r="Q223" s="171">
        <v>0</v>
      </c>
      <c r="R223" s="171">
        <v>0</v>
      </c>
      <c r="S223" s="171">
        <v>0.25</v>
      </c>
      <c r="T223" s="171">
        <v>0</v>
      </c>
      <c r="U223" s="171">
        <v>0.25</v>
      </c>
      <c r="V223" s="171">
        <v>0</v>
      </c>
      <c r="W223" s="171">
        <v>0</v>
      </c>
      <c r="X223" s="171">
        <v>0</v>
      </c>
      <c r="Y223" s="171">
        <v>0</v>
      </c>
      <c r="Z223" s="171">
        <v>0</v>
      </c>
      <c r="AA223" s="171">
        <v>0</v>
      </c>
      <c r="AB223" s="171">
        <v>0</v>
      </c>
      <c r="AC223" s="171">
        <v>0</v>
      </c>
      <c r="AD223" s="171">
        <v>0</v>
      </c>
      <c r="AE223" s="171">
        <v>0</v>
      </c>
      <c r="AF223" s="171">
        <v>0</v>
      </c>
      <c r="AG223" s="171">
        <v>0</v>
      </c>
      <c r="AH223" s="171">
        <v>0</v>
      </c>
      <c r="AI223" s="171">
        <v>0</v>
      </c>
      <c r="AJ223" s="171">
        <v>0</v>
      </c>
      <c r="AK223" s="171">
        <v>0</v>
      </c>
      <c r="AL223" s="171">
        <v>0</v>
      </c>
      <c r="AM223" s="171">
        <v>0.25</v>
      </c>
      <c r="AN223" s="171">
        <v>0</v>
      </c>
      <c r="AO223" s="171">
        <v>0.25</v>
      </c>
      <c r="AP223" s="171">
        <v>0</v>
      </c>
      <c r="AQ223" s="173" t="s">
        <v>237</v>
      </c>
    </row>
    <row r="224" spans="1:43" s="165" customFormat="1" ht="63" x14ac:dyDescent="0.25">
      <c r="A224" s="169"/>
      <c r="B224" s="173" t="s">
        <v>1065</v>
      </c>
      <c r="C224" s="171">
        <v>0</v>
      </c>
      <c r="D224" s="171">
        <v>0</v>
      </c>
      <c r="E224" s="171">
        <v>0</v>
      </c>
      <c r="F224" s="171">
        <v>0</v>
      </c>
      <c r="G224" s="171">
        <v>0</v>
      </c>
      <c r="H224" s="171">
        <v>0</v>
      </c>
      <c r="I224" s="171">
        <v>0</v>
      </c>
      <c r="J224" s="171">
        <v>0</v>
      </c>
      <c r="K224" s="171">
        <v>0</v>
      </c>
      <c r="L224" s="171">
        <v>0</v>
      </c>
      <c r="M224" s="171">
        <v>0</v>
      </c>
      <c r="N224" s="171">
        <v>0</v>
      </c>
      <c r="O224" s="171">
        <v>0</v>
      </c>
      <c r="P224" s="171">
        <v>0</v>
      </c>
      <c r="Q224" s="171">
        <v>0</v>
      </c>
      <c r="R224" s="171">
        <v>0</v>
      </c>
      <c r="S224" s="171">
        <v>0.1</v>
      </c>
      <c r="T224" s="171">
        <v>0</v>
      </c>
      <c r="U224" s="171">
        <v>0.1</v>
      </c>
      <c r="V224" s="171">
        <v>0</v>
      </c>
      <c r="W224" s="171">
        <v>0</v>
      </c>
      <c r="X224" s="171">
        <v>0</v>
      </c>
      <c r="Y224" s="171">
        <v>0</v>
      </c>
      <c r="Z224" s="171">
        <v>0</v>
      </c>
      <c r="AA224" s="171">
        <v>0</v>
      </c>
      <c r="AB224" s="171">
        <v>0</v>
      </c>
      <c r="AC224" s="171">
        <v>0</v>
      </c>
      <c r="AD224" s="171">
        <v>0</v>
      </c>
      <c r="AE224" s="171">
        <v>0</v>
      </c>
      <c r="AF224" s="171">
        <v>0</v>
      </c>
      <c r="AG224" s="171">
        <v>0</v>
      </c>
      <c r="AH224" s="171">
        <v>0</v>
      </c>
      <c r="AI224" s="171">
        <v>0</v>
      </c>
      <c r="AJ224" s="171">
        <v>0</v>
      </c>
      <c r="AK224" s="171">
        <v>0</v>
      </c>
      <c r="AL224" s="171">
        <v>0</v>
      </c>
      <c r="AM224" s="171">
        <v>0.1</v>
      </c>
      <c r="AN224" s="171">
        <v>0</v>
      </c>
      <c r="AO224" s="171">
        <v>0.1</v>
      </c>
      <c r="AP224" s="171">
        <v>0</v>
      </c>
      <c r="AQ224" s="173" t="s">
        <v>237</v>
      </c>
    </row>
    <row r="225" spans="1:43" s="165" customFormat="1" ht="63" x14ac:dyDescent="0.25">
      <c r="A225" s="169"/>
      <c r="B225" s="173" t="s">
        <v>1066</v>
      </c>
      <c r="C225" s="171">
        <v>0</v>
      </c>
      <c r="D225" s="171">
        <v>0</v>
      </c>
      <c r="E225" s="171">
        <v>0</v>
      </c>
      <c r="F225" s="171">
        <v>0</v>
      </c>
      <c r="G225" s="171">
        <v>0</v>
      </c>
      <c r="H225" s="171">
        <v>0</v>
      </c>
      <c r="I225" s="171">
        <v>0</v>
      </c>
      <c r="J225" s="171">
        <v>0</v>
      </c>
      <c r="K225" s="171">
        <v>0</v>
      </c>
      <c r="L225" s="171">
        <v>0</v>
      </c>
      <c r="M225" s="171">
        <v>0</v>
      </c>
      <c r="N225" s="171">
        <v>0</v>
      </c>
      <c r="O225" s="171">
        <v>0</v>
      </c>
      <c r="P225" s="171">
        <v>0</v>
      </c>
      <c r="Q225" s="171">
        <v>0</v>
      </c>
      <c r="R225" s="171">
        <v>0</v>
      </c>
      <c r="S225" s="171">
        <v>0.4</v>
      </c>
      <c r="T225" s="171">
        <v>0</v>
      </c>
      <c r="U225" s="171">
        <v>0.4</v>
      </c>
      <c r="V225" s="171">
        <v>0</v>
      </c>
      <c r="W225" s="171">
        <v>0</v>
      </c>
      <c r="X225" s="171">
        <v>0</v>
      </c>
      <c r="Y225" s="171">
        <v>0</v>
      </c>
      <c r="Z225" s="171">
        <v>0</v>
      </c>
      <c r="AA225" s="171">
        <v>0</v>
      </c>
      <c r="AB225" s="171">
        <v>0</v>
      </c>
      <c r="AC225" s="171">
        <v>0</v>
      </c>
      <c r="AD225" s="171">
        <v>0</v>
      </c>
      <c r="AE225" s="171">
        <v>0</v>
      </c>
      <c r="AF225" s="171">
        <v>0</v>
      </c>
      <c r="AG225" s="171">
        <v>0</v>
      </c>
      <c r="AH225" s="171">
        <v>0</v>
      </c>
      <c r="AI225" s="171">
        <v>0</v>
      </c>
      <c r="AJ225" s="171">
        <v>0</v>
      </c>
      <c r="AK225" s="171">
        <v>0</v>
      </c>
      <c r="AL225" s="171">
        <v>0</v>
      </c>
      <c r="AM225" s="171">
        <v>0.4</v>
      </c>
      <c r="AN225" s="171">
        <v>0</v>
      </c>
      <c r="AO225" s="171">
        <v>0.4</v>
      </c>
      <c r="AP225" s="171">
        <v>0</v>
      </c>
      <c r="AQ225" s="173" t="s">
        <v>237</v>
      </c>
    </row>
    <row r="226" spans="1:43" s="165" customFormat="1" ht="63" x14ac:dyDescent="0.25">
      <c r="A226" s="169"/>
      <c r="B226" s="173" t="s">
        <v>1067</v>
      </c>
      <c r="C226" s="171">
        <v>0</v>
      </c>
      <c r="D226" s="171">
        <v>0</v>
      </c>
      <c r="E226" s="171">
        <v>0</v>
      </c>
      <c r="F226" s="171">
        <v>0</v>
      </c>
      <c r="G226" s="171">
        <v>0</v>
      </c>
      <c r="H226" s="171">
        <v>0</v>
      </c>
      <c r="I226" s="171">
        <v>0</v>
      </c>
      <c r="J226" s="171">
        <v>0</v>
      </c>
      <c r="K226" s="171">
        <v>0</v>
      </c>
      <c r="L226" s="171">
        <v>0</v>
      </c>
      <c r="M226" s="171">
        <v>0</v>
      </c>
      <c r="N226" s="171">
        <v>0</v>
      </c>
      <c r="O226" s="171">
        <v>0</v>
      </c>
      <c r="P226" s="171">
        <v>0</v>
      </c>
      <c r="Q226" s="171">
        <v>0</v>
      </c>
      <c r="R226" s="171">
        <v>0</v>
      </c>
      <c r="S226" s="171">
        <v>0.1</v>
      </c>
      <c r="T226" s="171">
        <v>0</v>
      </c>
      <c r="U226" s="171">
        <v>0.1</v>
      </c>
      <c r="V226" s="171">
        <v>0</v>
      </c>
      <c r="W226" s="171">
        <v>0</v>
      </c>
      <c r="X226" s="171">
        <v>0</v>
      </c>
      <c r="Y226" s="171">
        <v>0</v>
      </c>
      <c r="Z226" s="171">
        <v>0</v>
      </c>
      <c r="AA226" s="171">
        <v>0</v>
      </c>
      <c r="AB226" s="171">
        <v>0</v>
      </c>
      <c r="AC226" s="171">
        <v>0</v>
      </c>
      <c r="AD226" s="171">
        <v>0</v>
      </c>
      <c r="AE226" s="171">
        <v>0</v>
      </c>
      <c r="AF226" s="171">
        <v>0</v>
      </c>
      <c r="AG226" s="171">
        <v>0</v>
      </c>
      <c r="AH226" s="171">
        <v>0</v>
      </c>
      <c r="AI226" s="171">
        <v>0</v>
      </c>
      <c r="AJ226" s="171">
        <v>0</v>
      </c>
      <c r="AK226" s="171">
        <v>0</v>
      </c>
      <c r="AL226" s="171">
        <v>0</v>
      </c>
      <c r="AM226" s="171">
        <v>0.1</v>
      </c>
      <c r="AN226" s="171">
        <v>0</v>
      </c>
      <c r="AO226" s="171">
        <v>0.1</v>
      </c>
      <c r="AP226" s="171">
        <v>0</v>
      </c>
      <c r="AQ226" s="173" t="s">
        <v>237</v>
      </c>
    </row>
    <row r="227" spans="1:43" s="165" customFormat="1" ht="63" x14ac:dyDescent="0.25">
      <c r="A227" s="169"/>
      <c r="B227" s="173" t="s">
        <v>1068</v>
      </c>
      <c r="C227" s="171">
        <v>0</v>
      </c>
      <c r="D227" s="171">
        <v>0</v>
      </c>
      <c r="E227" s="171">
        <v>0</v>
      </c>
      <c r="F227" s="171">
        <v>0</v>
      </c>
      <c r="G227" s="171">
        <v>0</v>
      </c>
      <c r="H227" s="171">
        <v>0</v>
      </c>
      <c r="I227" s="171">
        <v>0</v>
      </c>
      <c r="J227" s="171">
        <v>0</v>
      </c>
      <c r="K227" s="171">
        <v>0</v>
      </c>
      <c r="L227" s="171">
        <v>0</v>
      </c>
      <c r="M227" s="171">
        <v>0</v>
      </c>
      <c r="N227" s="171">
        <v>0</v>
      </c>
      <c r="O227" s="171">
        <v>0</v>
      </c>
      <c r="P227" s="171">
        <v>0</v>
      </c>
      <c r="Q227" s="171">
        <v>0</v>
      </c>
      <c r="R227" s="171">
        <v>0</v>
      </c>
      <c r="S227" s="171">
        <v>0.63</v>
      </c>
      <c r="T227" s="171">
        <v>0</v>
      </c>
      <c r="U227" s="171">
        <v>0.63</v>
      </c>
      <c r="V227" s="171">
        <v>0</v>
      </c>
      <c r="W227" s="171">
        <v>0</v>
      </c>
      <c r="X227" s="171">
        <v>0</v>
      </c>
      <c r="Y227" s="171">
        <v>0</v>
      </c>
      <c r="Z227" s="171">
        <v>0</v>
      </c>
      <c r="AA227" s="171">
        <v>0</v>
      </c>
      <c r="AB227" s="171">
        <v>0</v>
      </c>
      <c r="AC227" s="171">
        <v>0</v>
      </c>
      <c r="AD227" s="171">
        <v>0</v>
      </c>
      <c r="AE227" s="171">
        <v>0</v>
      </c>
      <c r="AF227" s="171">
        <v>0</v>
      </c>
      <c r="AG227" s="171">
        <v>0</v>
      </c>
      <c r="AH227" s="171">
        <v>0</v>
      </c>
      <c r="AI227" s="171">
        <v>0</v>
      </c>
      <c r="AJ227" s="171">
        <v>0</v>
      </c>
      <c r="AK227" s="171">
        <v>0</v>
      </c>
      <c r="AL227" s="171">
        <v>0</v>
      </c>
      <c r="AM227" s="171">
        <v>0.63</v>
      </c>
      <c r="AN227" s="171">
        <v>0</v>
      </c>
      <c r="AO227" s="171">
        <v>0.63</v>
      </c>
      <c r="AP227" s="171">
        <v>0</v>
      </c>
      <c r="AQ227" s="173" t="s">
        <v>237</v>
      </c>
    </row>
    <row r="228" spans="1:43" s="165" customFormat="1" x14ac:dyDescent="0.25">
      <c r="A228" s="169">
        <v>161</v>
      </c>
      <c r="B228" s="173" t="s">
        <v>1069</v>
      </c>
      <c r="C228" s="171">
        <v>0</v>
      </c>
      <c r="D228" s="171">
        <v>0</v>
      </c>
      <c r="E228" s="171">
        <v>0</v>
      </c>
      <c r="F228" s="171">
        <v>0</v>
      </c>
      <c r="G228" s="171">
        <v>0</v>
      </c>
      <c r="H228" s="171">
        <v>0</v>
      </c>
      <c r="I228" s="171">
        <v>0</v>
      </c>
      <c r="J228" s="171">
        <v>0</v>
      </c>
      <c r="K228" s="171">
        <v>0</v>
      </c>
      <c r="L228" s="171">
        <v>0</v>
      </c>
      <c r="M228" s="171">
        <v>0</v>
      </c>
      <c r="N228" s="171">
        <v>0</v>
      </c>
      <c r="O228" s="171">
        <v>0</v>
      </c>
      <c r="P228" s="171">
        <v>0</v>
      </c>
      <c r="Q228" s="171">
        <v>0</v>
      </c>
      <c r="R228" s="171">
        <v>0</v>
      </c>
      <c r="S228" s="171">
        <v>0.245</v>
      </c>
      <c r="T228" s="171">
        <v>0</v>
      </c>
      <c r="U228" s="171">
        <v>0.245</v>
      </c>
      <c r="V228" s="171">
        <v>0</v>
      </c>
      <c r="W228" s="171">
        <v>0</v>
      </c>
      <c r="X228" s="171">
        <v>0</v>
      </c>
      <c r="Y228" s="171">
        <v>0</v>
      </c>
      <c r="Z228" s="171">
        <v>0</v>
      </c>
      <c r="AA228" s="171">
        <v>0</v>
      </c>
      <c r="AB228" s="171">
        <v>0</v>
      </c>
      <c r="AC228" s="171">
        <v>0</v>
      </c>
      <c r="AD228" s="171">
        <v>0</v>
      </c>
      <c r="AE228" s="171">
        <v>0</v>
      </c>
      <c r="AF228" s="171">
        <v>0</v>
      </c>
      <c r="AG228" s="171">
        <v>0</v>
      </c>
      <c r="AH228" s="171">
        <v>0</v>
      </c>
      <c r="AI228" s="171">
        <v>0</v>
      </c>
      <c r="AJ228" s="171">
        <v>0</v>
      </c>
      <c r="AK228" s="171">
        <v>0</v>
      </c>
      <c r="AL228" s="171">
        <v>0</v>
      </c>
      <c r="AM228" s="171">
        <v>0.53600000000000003</v>
      </c>
      <c r="AN228" s="171">
        <v>0</v>
      </c>
      <c r="AO228" s="171">
        <v>0.53600000000000003</v>
      </c>
      <c r="AP228" s="171">
        <v>0</v>
      </c>
      <c r="AQ228" s="173" t="s">
        <v>237</v>
      </c>
    </row>
    <row r="229" spans="1:43" x14ac:dyDescent="0.25">
      <c r="A229" s="163" t="s">
        <v>123</v>
      </c>
      <c r="B229" s="162" t="s">
        <v>124</v>
      </c>
      <c r="C229" s="156">
        <f t="shared" ref="C229:AQ229" si="15">C230+C231</f>
        <v>0.84499999999999997</v>
      </c>
      <c r="D229" s="156">
        <f t="shared" si="15"/>
        <v>6.7970000000000006</v>
      </c>
      <c r="E229" s="156">
        <f t="shared" si="15"/>
        <v>0.73000000000000009</v>
      </c>
      <c r="F229" s="156">
        <f t="shared" si="15"/>
        <v>15.673999999999999</v>
      </c>
      <c r="G229" s="156">
        <f t="shared" si="15"/>
        <v>0.16</v>
      </c>
      <c r="H229" s="156">
        <f t="shared" si="15"/>
        <v>5.73</v>
      </c>
      <c r="I229" s="156">
        <f t="shared" si="15"/>
        <v>0.63</v>
      </c>
      <c r="J229" s="156">
        <f t="shared" si="15"/>
        <v>6.1999999999999993</v>
      </c>
      <c r="K229" s="156">
        <f t="shared" si="15"/>
        <v>2.3649999999999998</v>
      </c>
      <c r="L229" s="156">
        <f t="shared" si="15"/>
        <v>34.40100000000001</v>
      </c>
      <c r="M229" s="156">
        <f t="shared" si="15"/>
        <v>0.52500000000000002</v>
      </c>
      <c r="N229" s="156">
        <f t="shared" si="15"/>
        <v>3.6550000000000002</v>
      </c>
      <c r="O229" s="156">
        <f t="shared" si="15"/>
        <v>1.5999999999999999</v>
      </c>
      <c r="P229" s="156">
        <f t="shared" si="15"/>
        <v>6.4459999999999997</v>
      </c>
      <c r="Q229" s="156">
        <f t="shared" si="15"/>
        <v>0.82000000000000006</v>
      </c>
      <c r="R229" s="156">
        <f t="shared" si="15"/>
        <v>0.62100000000000011</v>
      </c>
      <c r="S229" s="156">
        <f t="shared" si="15"/>
        <v>17.348000000000003</v>
      </c>
      <c r="T229" s="156">
        <f t="shared" si="15"/>
        <v>28.238999999999997</v>
      </c>
      <c r="U229" s="156">
        <f t="shared" si="15"/>
        <v>20.292999999999999</v>
      </c>
      <c r="V229" s="156">
        <f t="shared" si="15"/>
        <v>38.960999999999999</v>
      </c>
      <c r="W229" s="156">
        <f t="shared" si="15"/>
        <v>0.25</v>
      </c>
      <c r="X229" s="156">
        <f t="shared" si="15"/>
        <v>1.42</v>
      </c>
      <c r="Y229" s="156">
        <f t="shared" si="15"/>
        <v>0</v>
      </c>
      <c r="Z229" s="156">
        <f t="shared" si="15"/>
        <v>1.1200000000000001</v>
      </c>
      <c r="AA229" s="156">
        <f t="shared" si="15"/>
        <v>0</v>
      </c>
      <c r="AB229" s="156">
        <f t="shared" si="15"/>
        <v>0</v>
      </c>
      <c r="AC229" s="156">
        <f t="shared" si="15"/>
        <v>0.63</v>
      </c>
      <c r="AD229" s="156">
        <f t="shared" si="15"/>
        <v>1.35</v>
      </c>
      <c r="AE229" s="156">
        <f t="shared" si="15"/>
        <v>0.88</v>
      </c>
      <c r="AF229" s="156">
        <f t="shared" si="15"/>
        <v>3.89</v>
      </c>
      <c r="AG229" s="156">
        <f t="shared" si="15"/>
        <v>0</v>
      </c>
      <c r="AH229" s="156">
        <f t="shared" si="15"/>
        <v>0</v>
      </c>
      <c r="AI229" s="156">
        <f t="shared" si="15"/>
        <v>0.15</v>
      </c>
      <c r="AJ229" s="156">
        <f t="shared" si="15"/>
        <v>0</v>
      </c>
      <c r="AK229" s="156">
        <f t="shared" si="15"/>
        <v>0.2</v>
      </c>
      <c r="AL229" s="156">
        <f t="shared" si="15"/>
        <v>0</v>
      </c>
      <c r="AM229" s="156">
        <f t="shared" si="15"/>
        <v>2.5000000000000001E-2</v>
      </c>
      <c r="AN229" s="156">
        <f t="shared" si="15"/>
        <v>0.18</v>
      </c>
      <c r="AO229" s="156">
        <f t="shared" si="15"/>
        <v>0.375</v>
      </c>
      <c r="AP229" s="156">
        <f t="shared" si="15"/>
        <v>0.18</v>
      </c>
      <c r="AQ229" s="156">
        <f t="shared" si="15"/>
        <v>0</v>
      </c>
    </row>
    <row r="230" spans="1:43" s="177" customFormat="1" ht="31.5" x14ac:dyDescent="0.25">
      <c r="A230" s="163" t="s">
        <v>125</v>
      </c>
      <c r="B230" s="162" t="s">
        <v>44</v>
      </c>
      <c r="C230" s="176"/>
      <c r="D230" s="176"/>
      <c r="E230" s="176"/>
      <c r="F230" s="176"/>
      <c r="G230" s="176"/>
      <c r="H230" s="176"/>
      <c r="I230" s="176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  <c r="AA230" s="176"/>
      <c r="AB230" s="176"/>
      <c r="AC230" s="176"/>
      <c r="AD230" s="176"/>
      <c r="AE230" s="176"/>
      <c r="AF230" s="176"/>
      <c r="AG230" s="176"/>
      <c r="AH230" s="176"/>
      <c r="AI230" s="176"/>
      <c r="AJ230" s="176"/>
      <c r="AK230" s="176"/>
      <c r="AL230" s="176"/>
      <c r="AM230" s="176"/>
      <c r="AN230" s="176"/>
      <c r="AO230" s="176"/>
      <c r="AP230" s="176"/>
      <c r="AQ230" s="162"/>
    </row>
    <row r="231" spans="1:43" x14ac:dyDescent="0.25">
      <c r="A231" s="163" t="s">
        <v>126</v>
      </c>
      <c r="B231" s="162" t="s">
        <v>127</v>
      </c>
      <c r="C231" s="156">
        <f>SUM(C232:C295)</f>
        <v>0.84499999999999997</v>
      </c>
      <c r="D231" s="156">
        <f t="shared" ref="D231:AQ231" si="16">SUM(D232:D295)</f>
        <v>6.7970000000000006</v>
      </c>
      <c r="E231" s="156">
        <f t="shared" si="16"/>
        <v>0.73000000000000009</v>
      </c>
      <c r="F231" s="156">
        <f t="shared" si="16"/>
        <v>15.673999999999999</v>
      </c>
      <c r="G231" s="156">
        <f t="shared" si="16"/>
        <v>0.16</v>
      </c>
      <c r="H231" s="156">
        <f t="shared" si="16"/>
        <v>5.73</v>
      </c>
      <c r="I231" s="156">
        <f t="shared" si="16"/>
        <v>0.63</v>
      </c>
      <c r="J231" s="156">
        <f t="shared" si="16"/>
        <v>6.1999999999999993</v>
      </c>
      <c r="K231" s="156">
        <f t="shared" si="16"/>
        <v>2.3649999999999998</v>
      </c>
      <c r="L231" s="156">
        <f t="shared" si="16"/>
        <v>34.40100000000001</v>
      </c>
      <c r="M231" s="156">
        <f t="shared" si="16"/>
        <v>0.52500000000000002</v>
      </c>
      <c r="N231" s="156">
        <f t="shared" si="16"/>
        <v>3.6550000000000002</v>
      </c>
      <c r="O231" s="156">
        <f t="shared" si="16"/>
        <v>1.5999999999999999</v>
      </c>
      <c r="P231" s="156">
        <f t="shared" si="16"/>
        <v>6.4459999999999997</v>
      </c>
      <c r="Q231" s="156">
        <f t="shared" si="16"/>
        <v>0.82000000000000006</v>
      </c>
      <c r="R231" s="156">
        <f t="shared" si="16"/>
        <v>0.62100000000000011</v>
      </c>
      <c r="S231" s="156">
        <f t="shared" si="16"/>
        <v>17.348000000000003</v>
      </c>
      <c r="T231" s="156">
        <f t="shared" si="16"/>
        <v>28.238999999999997</v>
      </c>
      <c r="U231" s="156">
        <f t="shared" si="16"/>
        <v>20.292999999999999</v>
      </c>
      <c r="V231" s="156">
        <f t="shared" si="16"/>
        <v>38.960999999999999</v>
      </c>
      <c r="W231" s="156">
        <f t="shared" si="16"/>
        <v>0.25</v>
      </c>
      <c r="X231" s="156">
        <f t="shared" si="16"/>
        <v>1.42</v>
      </c>
      <c r="Y231" s="156">
        <f t="shared" si="16"/>
        <v>0</v>
      </c>
      <c r="Z231" s="156">
        <f t="shared" si="16"/>
        <v>1.1200000000000001</v>
      </c>
      <c r="AA231" s="156">
        <f t="shared" si="16"/>
        <v>0</v>
      </c>
      <c r="AB231" s="156">
        <f t="shared" si="16"/>
        <v>0</v>
      </c>
      <c r="AC231" s="156">
        <f t="shared" si="16"/>
        <v>0.63</v>
      </c>
      <c r="AD231" s="156">
        <f t="shared" si="16"/>
        <v>1.35</v>
      </c>
      <c r="AE231" s="156">
        <f t="shared" si="16"/>
        <v>0.88</v>
      </c>
      <c r="AF231" s="156">
        <f t="shared" si="16"/>
        <v>3.89</v>
      </c>
      <c r="AG231" s="156">
        <f t="shared" si="16"/>
        <v>0</v>
      </c>
      <c r="AH231" s="156">
        <f t="shared" si="16"/>
        <v>0</v>
      </c>
      <c r="AI231" s="156">
        <f t="shared" si="16"/>
        <v>0.15</v>
      </c>
      <c r="AJ231" s="156">
        <f t="shared" si="16"/>
        <v>0</v>
      </c>
      <c r="AK231" s="156">
        <f t="shared" si="16"/>
        <v>0.2</v>
      </c>
      <c r="AL231" s="156">
        <f t="shared" si="16"/>
        <v>0</v>
      </c>
      <c r="AM231" s="156">
        <f t="shared" si="16"/>
        <v>2.5000000000000001E-2</v>
      </c>
      <c r="AN231" s="156">
        <f t="shared" si="16"/>
        <v>0.18</v>
      </c>
      <c r="AO231" s="156">
        <f t="shared" si="16"/>
        <v>0.375</v>
      </c>
      <c r="AP231" s="156">
        <f t="shared" si="16"/>
        <v>0.18</v>
      </c>
      <c r="AQ231" s="156">
        <f t="shared" si="16"/>
        <v>0</v>
      </c>
    </row>
    <row r="232" spans="1:43" ht="110.25" x14ac:dyDescent="0.25">
      <c r="A232" s="178">
        <v>162</v>
      </c>
      <c r="B232" s="172" t="s">
        <v>1125</v>
      </c>
      <c r="C232" s="171">
        <v>0</v>
      </c>
      <c r="D232" s="171">
        <v>0</v>
      </c>
      <c r="E232" s="171">
        <v>0</v>
      </c>
      <c r="F232" s="171">
        <v>0</v>
      </c>
      <c r="G232" s="171">
        <v>0</v>
      </c>
      <c r="H232" s="171">
        <v>0</v>
      </c>
      <c r="I232" s="171">
        <v>0</v>
      </c>
      <c r="J232" s="171">
        <v>0</v>
      </c>
      <c r="K232" s="171">
        <v>0</v>
      </c>
      <c r="L232" s="171">
        <v>0</v>
      </c>
      <c r="M232" s="171">
        <v>0</v>
      </c>
      <c r="N232" s="171">
        <v>0</v>
      </c>
      <c r="O232" s="171">
        <v>0</v>
      </c>
      <c r="P232" s="171">
        <v>0</v>
      </c>
      <c r="Q232" s="171">
        <v>0</v>
      </c>
      <c r="R232" s="171">
        <v>0</v>
      </c>
      <c r="S232" s="171">
        <v>16</v>
      </c>
      <c r="T232" s="171">
        <v>1.2829999999999999</v>
      </c>
      <c r="U232" s="171">
        <v>16</v>
      </c>
      <c r="V232" s="171">
        <v>1.2829999999999999</v>
      </c>
      <c r="W232" s="171">
        <v>0</v>
      </c>
      <c r="X232" s="171">
        <v>0</v>
      </c>
      <c r="Y232" s="171">
        <v>0</v>
      </c>
      <c r="Z232" s="171">
        <v>0</v>
      </c>
      <c r="AA232" s="171">
        <v>0</v>
      </c>
      <c r="AB232" s="171">
        <v>0</v>
      </c>
      <c r="AC232" s="171">
        <v>0</v>
      </c>
      <c r="AD232" s="171">
        <v>0</v>
      </c>
      <c r="AE232" s="171">
        <v>0</v>
      </c>
      <c r="AF232" s="171">
        <v>0</v>
      </c>
      <c r="AG232" s="171">
        <v>0</v>
      </c>
      <c r="AH232" s="171">
        <v>0</v>
      </c>
      <c r="AI232" s="171">
        <v>0</v>
      </c>
      <c r="AJ232" s="171">
        <v>0</v>
      </c>
      <c r="AK232" s="171">
        <v>0</v>
      </c>
      <c r="AL232" s="171">
        <v>0</v>
      </c>
      <c r="AM232" s="171">
        <v>0</v>
      </c>
      <c r="AN232" s="171">
        <v>0</v>
      </c>
      <c r="AO232" s="171">
        <v>0</v>
      </c>
      <c r="AP232" s="171">
        <v>0</v>
      </c>
      <c r="AQ232" s="172" t="s">
        <v>237</v>
      </c>
    </row>
    <row r="233" spans="1:43" ht="31.5" x14ac:dyDescent="0.25">
      <c r="A233" s="178">
        <f t="shared" ref="A233:A295" si="17">A232+1</f>
        <v>163</v>
      </c>
      <c r="B233" s="172" t="s">
        <v>1129</v>
      </c>
      <c r="C233" s="171">
        <v>0</v>
      </c>
      <c r="D233" s="171">
        <v>0</v>
      </c>
      <c r="E233" s="171">
        <v>0</v>
      </c>
      <c r="F233" s="171">
        <v>0</v>
      </c>
      <c r="G233" s="171">
        <v>0</v>
      </c>
      <c r="H233" s="171">
        <v>0</v>
      </c>
      <c r="I233" s="171">
        <v>0</v>
      </c>
      <c r="J233" s="171">
        <v>0</v>
      </c>
      <c r="K233" s="171">
        <v>0</v>
      </c>
      <c r="L233" s="171">
        <v>0</v>
      </c>
      <c r="M233" s="171">
        <v>0</v>
      </c>
      <c r="N233" s="171">
        <v>0</v>
      </c>
      <c r="O233" s="171">
        <v>0</v>
      </c>
      <c r="P233" s="171">
        <v>0.03</v>
      </c>
      <c r="Q233" s="171">
        <v>0</v>
      </c>
      <c r="R233" s="171">
        <v>0</v>
      </c>
      <c r="S233" s="171">
        <v>0</v>
      </c>
      <c r="T233" s="171">
        <v>0</v>
      </c>
      <c r="U233" s="171">
        <v>0</v>
      </c>
      <c r="V233" s="171">
        <v>0.03</v>
      </c>
      <c r="W233" s="171">
        <v>0</v>
      </c>
      <c r="X233" s="171">
        <v>0</v>
      </c>
      <c r="Y233" s="171">
        <v>0</v>
      </c>
      <c r="Z233" s="171">
        <v>0</v>
      </c>
      <c r="AA233" s="171">
        <v>0</v>
      </c>
      <c r="AB233" s="171">
        <v>0</v>
      </c>
      <c r="AC233" s="171">
        <v>0</v>
      </c>
      <c r="AD233" s="171">
        <v>0</v>
      </c>
      <c r="AE233" s="171">
        <v>0</v>
      </c>
      <c r="AF233" s="171">
        <v>0</v>
      </c>
      <c r="AG233" s="171">
        <v>0</v>
      </c>
      <c r="AH233" s="171">
        <v>0</v>
      </c>
      <c r="AI233" s="171">
        <v>0</v>
      </c>
      <c r="AJ233" s="171">
        <v>0</v>
      </c>
      <c r="AK233" s="171">
        <v>0</v>
      </c>
      <c r="AL233" s="171">
        <v>0</v>
      </c>
      <c r="AM233" s="171">
        <v>0</v>
      </c>
      <c r="AN233" s="171">
        <v>0</v>
      </c>
      <c r="AO233" s="171">
        <v>0</v>
      </c>
      <c r="AP233" s="171">
        <v>0</v>
      </c>
      <c r="AQ233" s="172" t="s">
        <v>237</v>
      </c>
    </row>
    <row r="234" spans="1:43" ht="31.5" x14ac:dyDescent="0.25">
      <c r="A234" s="178">
        <f t="shared" si="17"/>
        <v>164</v>
      </c>
      <c r="B234" s="172" t="s">
        <v>1130</v>
      </c>
      <c r="C234" s="171">
        <v>0</v>
      </c>
      <c r="D234" s="171">
        <v>0</v>
      </c>
      <c r="E234" s="171">
        <v>0</v>
      </c>
      <c r="F234" s="171">
        <v>0</v>
      </c>
      <c r="G234" s="171">
        <v>0</v>
      </c>
      <c r="H234" s="171">
        <v>0</v>
      </c>
      <c r="I234" s="171">
        <v>0</v>
      </c>
      <c r="J234" s="171">
        <v>0</v>
      </c>
      <c r="K234" s="171">
        <v>0</v>
      </c>
      <c r="L234" s="171">
        <v>0</v>
      </c>
      <c r="M234" s="171">
        <v>0</v>
      </c>
      <c r="N234" s="171">
        <v>0</v>
      </c>
      <c r="O234" s="171">
        <v>0</v>
      </c>
      <c r="P234" s="171">
        <v>0.03</v>
      </c>
      <c r="Q234" s="171">
        <v>0</v>
      </c>
      <c r="R234" s="171">
        <v>0</v>
      </c>
      <c r="S234" s="171">
        <v>0</v>
      </c>
      <c r="T234" s="171">
        <v>0</v>
      </c>
      <c r="U234" s="171">
        <v>0</v>
      </c>
      <c r="V234" s="171">
        <v>0.03</v>
      </c>
      <c r="W234" s="171">
        <v>0</v>
      </c>
      <c r="X234" s="171">
        <v>0</v>
      </c>
      <c r="Y234" s="171">
        <v>0</v>
      </c>
      <c r="Z234" s="171">
        <v>0</v>
      </c>
      <c r="AA234" s="171">
        <v>0</v>
      </c>
      <c r="AB234" s="171">
        <v>0</v>
      </c>
      <c r="AC234" s="171">
        <v>0</v>
      </c>
      <c r="AD234" s="171">
        <v>0</v>
      </c>
      <c r="AE234" s="171">
        <v>0</v>
      </c>
      <c r="AF234" s="171">
        <v>0</v>
      </c>
      <c r="AG234" s="171">
        <v>0</v>
      </c>
      <c r="AH234" s="171">
        <v>0</v>
      </c>
      <c r="AI234" s="171">
        <v>0</v>
      </c>
      <c r="AJ234" s="171">
        <v>0</v>
      </c>
      <c r="AK234" s="171">
        <v>0</v>
      </c>
      <c r="AL234" s="171">
        <v>0</v>
      </c>
      <c r="AM234" s="171">
        <v>0</v>
      </c>
      <c r="AN234" s="171">
        <v>0</v>
      </c>
      <c r="AO234" s="171">
        <v>0</v>
      </c>
      <c r="AP234" s="171">
        <v>0</v>
      </c>
      <c r="AQ234" s="172" t="s">
        <v>237</v>
      </c>
    </row>
    <row r="235" spans="1:43" ht="126" x14ac:dyDescent="0.25">
      <c r="A235" s="178">
        <f t="shared" si="17"/>
        <v>165</v>
      </c>
      <c r="B235" s="172" t="s">
        <v>1138</v>
      </c>
      <c r="C235" s="171">
        <v>0</v>
      </c>
      <c r="D235" s="171">
        <v>0</v>
      </c>
      <c r="E235" s="171">
        <v>0</v>
      </c>
      <c r="F235" s="171">
        <v>0</v>
      </c>
      <c r="G235" s="171">
        <v>0</v>
      </c>
      <c r="H235" s="171">
        <v>0</v>
      </c>
      <c r="I235" s="171">
        <v>0</v>
      </c>
      <c r="J235" s="171">
        <v>1</v>
      </c>
      <c r="K235" s="171">
        <v>0</v>
      </c>
      <c r="L235" s="171">
        <v>1</v>
      </c>
      <c r="M235" s="171">
        <v>0</v>
      </c>
      <c r="N235" s="171">
        <v>0</v>
      </c>
      <c r="O235" s="171">
        <v>0</v>
      </c>
      <c r="P235" s="171">
        <v>0</v>
      </c>
      <c r="Q235" s="171">
        <v>0</v>
      </c>
      <c r="R235" s="171">
        <v>0</v>
      </c>
      <c r="S235" s="171">
        <v>0</v>
      </c>
      <c r="T235" s="171">
        <v>0.96</v>
      </c>
      <c r="U235" s="171">
        <v>0</v>
      </c>
      <c r="V235" s="171">
        <v>0.96</v>
      </c>
      <c r="W235" s="171">
        <v>0</v>
      </c>
      <c r="X235" s="171">
        <v>0</v>
      </c>
      <c r="Y235" s="171">
        <v>0</v>
      </c>
      <c r="Z235" s="171">
        <v>0</v>
      </c>
      <c r="AA235" s="171">
        <v>0</v>
      </c>
      <c r="AB235" s="171">
        <v>0</v>
      </c>
      <c r="AC235" s="171">
        <v>0</v>
      </c>
      <c r="AD235" s="171">
        <v>0</v>
      </c>
      <c r="AE235" s="171">
        <v>0</v>
      </c>
      <c r="AF235" s="171">
        <v>0</v>
      </c>
      <c r="AG235" s="171">
        <v>0</v>
      </c>
      <c r="AH235" s="171">
        <v>0</v>
      </c>
      <c r="AI235" s="171">
        <v>0</v>
      </c>
      <c r="AJ235" s="171">
        <v>0</v>
      </c>
      <c r="AK235" s="171">
        <v>0</v>
      </c>
      <c r="AL235" s="171">
        <v>0</v>
      </c>
      <c r="AM235" s="171">
        <v>0</v>
      </c>
      <c r="AN235" s="171">
        <v>0</v>
      </c>
      <c r="AO235" s="171">
        <v>0</v>
      </c>
      <c r="AP235" s="171">
        <v>0</v>
      </c>
      <c r="AQ235" s="172" t="s">
        <v>237</v>
      </c>
    </row>
    <row r="236" spans="1:43" ht="110.25" x14ac:dyDescent="0.25">
      <c r="A236" s="178">
        <f t="shared" si="17"/>
        <v>166</v>
      </c>
      <c r="B236" s="172" t="s">
        <v>1140</v>
      </c>
      <c r="C236" s="171">
        <v>0</v>
      </c>
      <c r="D236" s="171">
        <v>0</v>
      </c>
      <c r="E236" s="171">
        <v>0</v>
      </c>
      <c r="F236" s="171">
        <v>0</v>
      </c>
      <c r="G236" s="171">
        <v>0</v>
      </c>
      <c r="H236" s="171">
        <v>4.42</v>
      </c>
      <c r="I236" s="171">
        <v>0</v>
      </c>
      <c r="J236" s="171">
        <v>0</v>
      </c>
      <c r="K236" s="171">
        <v>0</v>
      </c>
      <c r="L236" s="171">
        <v>4.42</v>
      </c>
      <c r="M236" s="171">
        <v>0</v>
      </c>
      <c r="N236" s="171">
        <v>0</v>
      </c>
      <c r="O236" s="171">
        <v>0</v>
      </c>
      <c r="P236" s="171">
        <v>0</v>
      </c>
      <c r="Q236" s="171">
        <v>0</v>
      </c>
      <c r="R236" s="171">
        <v>0</v>
      </c>
      <c r="S236" s="171">
        <v>0</v>
      </c>
      <c r="T236" s="171">
        <v>4.0999999999999996</v>
      </c>
      <c r="U236" s="171">
        <v>0</v>
      </c>
      <c r="V236" s="171">
        <v>4.0999999999999996</v>
      </c>
      <c r="W236" s="171">
        <v>0</v>
      </c>
      <c r="X236" s="171">
        <v>0</v>
      </c>
      <c r="Y236" s="171">
        <v>0</v>
      </c>
      <c r="Z236" s="171">
        <v>0</v>
      </c>
      <c r="AA236" s="171">
        <v>0</v>
      </c>
      <c r="AB236" s="171">
        <v>0</v>
      </c>
      <c r="AC236" s="171">
        <v>0</v>
      </c>
      <c r="AD236" s="171">
        <v>0</v>
      </c>
      <c r="AE236" s="171">
        <v>0</v>
      </c>
      <c r="AF236" s="171">
        <v>0</v>
      </c>
      <c r="AG236" s="171">
        <v>0</v>
      </c>
      <c r="AH236" s="171">
        <v>0</v>
      </c>
      <c r="AI236" s="171">
        <v>0</v>
      </c>
      <c r="AJ236" s="171">
        <v>0</v>
      </c>
      <c r="AK236" s="171">
        <v>0</v>
      </c>
      <c r="AL236" s="171">
        <v>0</v>
      </c>
      <c r="AM236" s="171">
        <v>0</v>
      </c>
      <c r="AN236" s="171">
        <v>0</v>
      </c>
      <c r="AO236" s="171">
        <v>0</v>
      </c>
      <c r="AP236" s="171">
        <v>0</v>
      </c>
      <c r="AQ236" s="172" t="s">
        <v>237</v>
      </c>
    </row>
    <row r="237" spans="1:43" ht="110.25" x14ac:dyDescent="0.25">
      <c r="A237" s="178">
        <f t="shared" si="17"/>
        <v>167</v>
      </c>
      <c r="B237" s="172" t="s">
        <v>1141</v>
      </c>
      <c r="C237" s="171">
        <v>0</v>
      </c>
      <c r="D237" s="171">
        <v>0</v>
      </c>
      <c r="E237" s="171">
        <v>0</v>
      </c>
      <c r="F237" s="171">
        <v>0</v>
      </c>
      <c r="G237" s="171">
        <v>0</v>
      </c>
      <c r="H237" s="171">
        <v>0</v>
      </c>
      <c r="I237" s="171">
        <v>0</v>
      </c>
      <c r="J237" s="171">
        <v>0</v>
      </c>
      <c r="K237" s="171">
        <v>0</v>
      </c>
      <c r="L237" s="171">
        <v>0</v>
      </c>
      <c r="M237" s="171">
        <v>0</v>
      </c>
      <c r="N237" s="171">
        <v>0</v>
      </c>
      <c r="O237" s="171">
        <v>0</v>
      </c>
      <c r="P237" s="171">
        <v>0</v>
      </c>
      <c r="Q237" s="171">
        <v>0</v>
      </c>
      <c r="R237" s="171">
        <v>0</v>
      </c>
      <c r="S237" s="171">
        <v>0</v>
      </c>
      <c r="T237" s="171">
        <v>7.78</v>
      </c>
      <c r="U237" s="171">
        <v>0</v>
      </c>
      <c r="V237" s="171">
        <v>7.78</v>
      </c>
      <c r="W237" s="171">
        <v>0</v>
      </c>
      <c r="X237" s="171">
        <v>0</v>
      </c>
      <c r="Y237" s="171">
        <v>0</v>
      </c>
      <c r="Z237" s="171">
        <v>0</v>
      </c>
      <c r="AA237" s="171">
        <v>0</v>
      </c>
      <c r="AB237" s="171">
        <v>0</v>
      </c>
      <c r="AC237" s="171">
        <v>0</v>
      </c>
      <c r="AD237" s="171">
        <v>0</v>
      </c>
      <c r="AE237" s="171">
        <v>0</v>
      </c>
      <c r="AF237" s="171">
        <v>0</v>
      </c>
      <c r="AG237" s="171">
        <v>0</v>
      </c>
      <c r="AH237" s="171">
        <v>0</v>
      </c>
      <c r="AI237" s="171">
        <v>0</v>
      </c>
      <c r="AJ237" s="171">
        <v>0</v>
      </c>
      <c r="AK237" s="171">
        <v>0</v>
      </c>
      <c r="AL237" s="171">
        <v>0</v>
      </c>
      <c r="AM237" s="171">
        <v>0</v>
      </c>
      <c r="AN237" s="171">
        <v>0</v>
      </c>
      <c r="AO237" s="171">
        <v>0</v>
      </c>
      <c r="AP237" s="171">
        <v>0</v>
      </c>
      <c r="AQ237" s="172" t="s">
        <v>237</v>
      </c>
    </row>
    <row r="238" spans="1:43" ht="110.25" x14ac:dyDescent="0.25">
      <c r="A238" s="178">
        <f t="shared" si="17"/>
        <v>168</v>
      </c>
      <c r="B238" s="172" t="s">
        <v>1144</v>
      </c>
      <c r="C238" s="171">
        <v>0</v>
      </c>
      <c r="D238" s="171">
        <v>0</v>
      </c>
      <c r="E238" s="171">
        <v>0</v>
      </c>
      <c r="F238" s="171">
        <v>1.54</v>
      </c>
      <c r="G238" s="171">
        <v>0</v>
      </c>
      <c r="H238" s="171">
        <v>0</v>
      </c>
      <c r="I238" s="171">
        <v>0</v>
      </c>
      <c r="J238" s="171">
        <v>0</v>
      </c>
      <c r="K238" s="171">
        <v>0</v>
      </c>
      <c r="L238" s="171">
        <v>1.54</v>
      </c>
      <c r="M238" s="171">
        <v>0</v>
      </c>
      <c r="N238" s="171">
        <v>0</v>
      </c>
      <c r="O238" s="171">
        <v>0</v>
      </c>
      <c r="P238" s="171">
        <v>0</v>
      </c>
      <c r="Q238" s="171">
        <v>0</v>
      </c>
      <c r="R238" s="171">
        <v>0</v>
      </c>
      <c r="S238" s="171">
        <v>0</v>
      </c>
      <c r="T238" s="171">
        <v>0.01</v>
      </c>
      <c r="U238" s="171">
        <v>0</v>
      </c>
      <c r="V238" s="171">
        <v>0.01</v>
      </c>
      <c r="W238" s="171">
        <v>0</v>
      </c>
      <c r="X238" s="171">
        <v>0</v>
      </c>
      <c r="Y238" s="171">
        <v>0</v>
      </c>
      <c r="Z238" s="171">
        <v>0</v>
      </c>
      <c r="AA238" s="171">
        <v>0</v>
      </c>
      <c r="AB238" s="171">
        <v>0</v>
      </c>
      <c r="AC238" s="171">
        <v>0</v>
      </c>
      <c r="AD238" s="171">
        <v>0</v>
      </c>
      <c r="AE238" s="171">
        <v>0</v>
      </c>
      <c r="AF238" s="171">
        <v>0</v>
      </c>
      <c r="AG238" s="171">
        <v>0</v>
      </c>
      <c r="AH238" s="171">
        <v>0</v>
      </c>
      <c r="AI238" s="171">
        <v>0</v>
      </c>
      <c r="AJ238" s="171">
        <v>0</v>
      </c>
      <c r="AK238" s="171">
        <v>0</v>
      </c>
      <c r="AL238" s="171">
        <v>0</v>
      </c>
      <c r="AM238" s="171">
        <v>0</v>
      </c>
      <c r="AN238" s="171">
        <v>0</v>
      </c>
      <c r="AO238" s="171">
        <v>0</v>
      </c>
      <c r="AP238" s="171">
        <v>0</v>
      </c>
      <c r="AQ238" s="172" t="s">
        <v>237</v>
      </c>
    </row>
    <row r="239" spans="1:43" ht="94.5" x14ac:dyDescent="0.25">
      <c r="A239" s="178">
        <f t="shared" si="17"/>
        <v>169</v>
      </c>
      <c r="B239" s="172" t="s">
        <v>1158</v>
      </c>
      <c r="C239" s="171">
        <v>0</v>
      </c>
      <c r="D239" s="171">
        <v>0</v>
      </c>
      <c r="E239" s="171">
        <v>0</v>
      </c>
      <c r="F239" s="171">
        <v>3.6</v>
      </c>
      <c r="G239" s="171">
        <v>0</v>
      </c>
      <c r="H239" s="171">
        <v>0</v>
      </c>
      <c r="I239" s="171">
        <v>0</v>
      </c>
      <c r="J239" s="171">
        <v>0</v>
      </c>
      <c r="K239" s="171">
        <v>0</v>
      </c>
      <c r="L239" s="171">
        <v>3.6</v>
      </c>
      <c r="M239" s="171">
        <v>0</v>
      </c>
      <c r="N239" s="171">
        <v>0</v>
      </c>
      <c r="O239" s="171">
        <v>0</v>
      </c>
      <c r="P239" s="171">
        <v>0</v>
      </c>
      <c r="Q239" s="171">
        <v>0</v>
      </c>
      <c r="R239" s="171">
        <v>0</v>
      </c>
      <c r="S239" s="171">
        <v>0</v>
      </c>
      <c r="T239" s="171">
        <v>0</v>
      </c>
      <c r="U239" s="171">
        <v>0</v>
      </c>
      <c r="V239" s="171">
        <v>0</v>
      </c>
      <c r="W239" s="171">
        <v>0</v>
      </c>
      <c r="X239" s="171">
        <v>0</v>
      </c>
      <c r="Y239" s="171">
        <v>0</v>
      </c>
      <c r="Z239" s="171">
        <v>0</v>
      </c>
      <c r="AA239" s="171">
        <v>0</v>
      </c>
      <c r="AB239" s="171">
        <v>0</v>
      </c>
      <c r="AC239" s="171">
        <v>0</v>
      </c>
      <c r="AD239" s="171">
        <v>0</v>
      </c>
      <c r="AE239" s="171">
        <v>0</v>
      </c>
      <c r="AF239" s="171">
        <v>0</v>
      </c>
      <c r="AG239" s="171">
        <v>0</v>
      </c>
      <c r="AH239" s="171">
        <v>0</v>
      </c>
      <c r="AI239" s="171">
        <v>0</v>
      </c>
      <c r="AJ239" s="171">
        <v>0</v>
      </c>
      <c r="AK239" s="171">
        <v>0</v>
      </c>
      <c r="AL239" s="171">
        <v>0</v>
      </c>
      <c r="AM239" s="171">
        <v>0</v>
      </c>
      <c r="AN239" s="171">
        <v>0</v>
      </c>
      <c r="AO239" s="171">
        <v>0</v>
      </c>
      <c r="AP239" s="171">
        <v>0</v>
      </c>
      <c r="AQ239" s="172" t="s">
        <v>237</v>
      </c>
    </row>
    <row r="240" spans="1:43" ht="94.5" x14ac:dyDescent="0.25">
      <c r="A240" s="178">
        <f t="shared" si="17"/>
        <v>170</v>
      </c>
      <c r="B240" s="172" t="s">
        <v>1161</v>
      </c>
      <c r="C240" s="171">
        <v>0</v>
      </c>
      <c r="D240" s="171">
        <v>1.3</v>
      </c>
      <c r="E240" s="171">
        <v>0</v>
      </c>
      <c r="F240" s="171">
        <v>0</v>
      </c>
      <c r="G240" s="171">
        <v>0</v>
      </c>
      <c r="H240" s="171">
        <v>0</v>
      </c>
      <c r="I240" s="171">
        <v>0</v>
      </c>
      <c r="J240" s="171">
        <v>0</v>
      </c>
      <c r="K240" s="171">
        <v>0</v>
      </c>
      <c r="L240" s="171">
        <v>1.3</v>
      </c>
      <c r="M240" s="171">
        <v>0</v>
      </c>
      <c r="N240" s="171">
        <v>0</v>
      </c>
      <c r="O240" s="171">
        <v>0</v>
      </c>
      <c r="P240" s="171">
        <v>0</v>
      </c>
      <c r="Q240" s="171">
        <v>0</v>
      </c>
      <c r="R240" s="171">
        <v>0</v>
      </c>
      <c r="S240" s="171">
        <v>0</v>
      </c>
      <c r="T240" s="171">
        <v>0</v>
      </c>
      <c r="U240" s="171">
        <v>0</v>
      </c>
      <c r="V240" s="171">
        <v>0</v>
      </c>
      <c r="W240" s="171">
        <v>0</v>
      </c>
      <c r="X240" s="171">
        <v>0</v>
      </c>
      <c r="Y240" s="171">
        <v>0</v>
      </c>
      <c r="Z240" s="171">
        <v>0</v>
      </c>
      <c r="AA240" s="171">
        <v>0</v>
      </c>
      <c r="AB240" s="171">
        <v>0</v>
      </c>
      <c r="AC240" s="171">
        <v>0</v>
      </c>
      <c r="AD240" s="171">
        <v>0</v>
      </c>
      <c r="AE240" s="171">
        <v>0</v>
      </c>
      <c r="AF240" s="171">
        <v>0</v>
      </c>
      <c r="AG240" s="171">
        <v>0</v>
      </c>
      <c r="AH240" s="171">
        <v>0</v>
      </c>
      <c r="AI240" s="171">
        <v>0</v>
      </c>
      <c r="AJ240" s="171">
        <v>0</v>
      </c>
      <c r="AK240" s="171">
        <v>0</v>
      </c>
      <c r="AL240" s="171">
        <v>0</v>
      </c>
      <c r="AM240" s="171">
        <v>0</v>
      </c>
      <c r="AN240" s="171">
        <v>0</v>
      </c>
      <c r="AO240" s="171">
        <v>0</v>
      </c>
      <c r="AP240" s="171">
        <v>0</v>
      </c>
      <c r="AQ240" s="172" t="s">
        <v>237</v>
      </c>
    </row>
    <row r="241" spans="1:43" ht="47.25" x14ac:dyDescent="0.25">
      <c r="A241" s="178">
        <f t="shared" si="17"/>
        <v>171</v>
      </c>
      <c r="B241" s="172" t="s">
        <v>319</v>
      </c>
      <c r="C241" s="171">
        <v>0</v>
      </c>
      <c r="D241" s="171">
        <v>0</v>
      </c>
      <c r="E241" s="171">
        <v>0</v>
      </c>
      <c r="F241" s="171">
        <v>0</v>
      </c>
      <c r="G241" s="171">
        <v>0</v>
      </c>
      <c r="H241" s="171">
        <v>0</v>
      </c>
      <c r="I241" s="171">
        <v>0</v>
      </c>
      <c r="J241" s="171">
        <v>0</v>
      </c>
      <c r="K241" s="171">
        <v>0</v>
      </c>
      <c r="L241" s="171">
        <v>0</v>
      </c>
      <c r="M241" s="171">
        <v>0</v>
      </c>
      <c r="N241" s="171">
        <v>0</v>
      </c>
      <c r="O241" s="171">
        <v>0</v>
      </c>
      <c r="P241" s="171">
        <v>0</v>
      </c>
      <c r="Q241" s="171">
        <v>0</v>
      </c>
      <c r="R241" s="171">
        <v>0</v>
      </c>
      <c r="S241" s="171">
        <v>0</v>
      </c>
      <c r="T241" s="171">
        <v>4.3449999999999998</v>
      </c>
      <c r="U241" s="171">
        <v>0</v>
      </c>
      <c r="V241" s="171">
        <v>4.3449999999999998</v>
      </c>
      <c r="W241" s="171">
        <v>0</v>
      </c>
      <c r="X241" s="171">
        <v>0</v>
      </c>
      <c r="Y241" s="171">
        <v>0</v>
      </c>
      <c r="Z241" s="171">
        <v>0</v>
      </c>
      <c r="AA241" s="171">
        <v>0</v>
      </c>
      <c r="AB241" s="171">
        <v>0</v>
      </c>
      <c r="AC241" s="171">
        <v>0</v>
      </c>
      <c r="AD241" s="171">
        <v>0</v>
      </c>
      <c r="AE241" s="171">
        <v>0</v>
      </c>
      <c r="AF241" s="171">
        <v>0</v>
      </c>
      <c r="AG241" s="171">
        <v>0</v>
      </c>
      <c r="AH241" s="171">
        <v>0</v>
      </c>
      <c r="AI241" s="171">
        <v>0</v>
      </c>
      <c r="AJ241" s="171">
        <v>0</v>
      </c>
      <c r="AK241" s="171">
        <v>0</v>
      </c>
      <c r="AL241" s="171">
        <v>0</v>
      </c>
      <c r="AM241" s="171">
        <v>0</v>
      </c>
      <c r="AN241" s="171">
        <v>0</v>
      </c>
      <c r="AO241" s="171">
        <v>0</v>
      </c>
      <c r="AP241" s="171">
        <v>0</v>
      </c>
      <c r="AQ241" s="172" t="s">
        <v>1247</v>
      </c>
    </row>
    <row r="242" spans="1:43" ht="78.75" x14ac:dyDescent="0.25">
      <c r="A242" s="178">
        <f t="shared" si="17"/>
        <v>172</v>
      </c>
      <c r="B242" s="172" t="s">
        <v>1162</v>
      </c>
      <c r="C242" s="171">
        <v>0</v>
      </c>
      <c r="D242" s="171">
        <v>0</v>
      </c>
      <c r="E242" s="171">
        <v>0</v>
      </c>
      <c r="F242" s="171">
        <v>0</v>
      </c>
      <c r="G242" s="171">
        <v>0</v>
      </c>
      <c r="H242" s="171">
        <v>0</v>
      </c>
      <c r="I242" s="171">
        <v>0</v>
      </c>
      <c r="J242" s="171">
        <v>0</v>
      </c>
      <c r="K242" s="171">
        <v>0</v>
      </c>
      <c r="L242" s="171">
        <v>0</v>
      </c>
      <c r="M242" s="171">
        <v>0</v>
      </c>
      <c r="N242" s="171">
        <v>0</v>
      </c>
      <c r="O242" s="171">
        <v>0</v>
      </c>
      <c r="P242" s="171">
        <v>0.1</v>
      </c>
      <c r="Q242" s="171">
        <v>0</v>
      </c>
      <c r="R242" s="171">
        <v>0.23</v>
      </c>
      <c r="S242" s="171">
        <v>2.5000000000000001E-2</v>
      </c>
      <c r="T242" s="171">
        <v>0.79999999999999993</v>
      </c>
      <c r="U242" s="171">
        <v>2.5000000000000001E-2</v>
      </c>
      <c r="V242" s="171">
        <v>1.1299999999999999</v>
      </c>
      <c r="W242" s="171">
        <v>0</v>
      </c>
      <c r="X242" s="171">
        <v>0</v>
      </c>
      <c r="Y242" s="171">
        <v>0</v>
      </c>
      <c r="Z242" s="171">
        <v>0</v>
      </c>
      <c r="AA242" s="171">
        <v>0</v>
      </c>
      <c r="AB242" s="171">
        <v>0</v>
      </c>
      <c r="AC242" s="171">
        <v>0</v>
      </c>
      <c r="AD242" s="171">
        <v>0</v>
      </c>
      <c r="AE242" s="171">
        <v>0</v>
      </c>
      <c r="AF242" s="171">
        <v>0</v>
      </c>
      <c r="AG242" s="171">
        <v>0</v>
      </c>
      <c r="AH242" s="171">
        <v>0</v>
      </c>
      <c r="AI242" s="171">
        <v>0</v>
      </c>
      <c r="AJ242" s="171">
        <v>0</v>
      </c>
      <c r="AK242" s="171">
        <v>0</v>
      </c>
      <c r="AL242" s="171">
        <v>0</v>
      </c>
      <c r="AM242" s="171">
        <v>2.5000000000000001E-2</v>
      </c>
      <c r="AN242" s="171">
        <v>0.18</v>
      </c>
      <c r="AO242" s="171">
        <v>2.5000000000000001E-2</v>
      </c>
      <c r="AP242" s="171">
        <v>0.18</v>
      </c>
      <c r="AQ242" s="172" t="s">
        <v>237</v>
      </c>
    </row>
    <row r="243" spans="1:43" ht="110.25" x14ac:dyDescent="0.25">
      <c r="A243" s="178">
        <f t="shared" si="17"/>
        <v>173</v>
      </c>
      <c r="B243" s="172" t="s">
        <v>1165</v>
      </c>
      <c r="C243" s="171">
        <v>2.5000000000000001E-2</v>
      </c>
      <c r="D243" s="171">
        <v>0.01</v>
      </c>
      <c r="E243" s="171">
        <v>0</v>
      </c>
      <c r="F243" s="171">
        <v>0</v>
      </c>
      <c r="G243" s="171">
        <v>0</v>
      </c>
      <c r="H243" s="171">
        <v>0</v>
      </c>
      <c r="I243" s="171">
        <v>0</v>
      </c>
      <c r="J243" s="171">
        <v>0</v>
      </c>
      <c r="K243" s="171">
        <v>2.5000000000000001E-2</v>
      </c>
      <c r="L243" s="171">
        <v>0.01</v>
      </c>
      <c r="M243" s="171">
        <v>2.5000000000000001E-2</v>
      </c>
      <c r="N243" s="171">
        <v>0</v>
      </c>
      <c r="O243" s="171">
        <v>0</v>
      </c>
      <c r="P243" s="171">
        <v>0</v>
      </c>
      <c r="Q243" s="171">
        <v>0</v>
      </c>
      <c r="R243" s="171">
        <v>0</v>
      </c>
      <c r="S243" s="171">
        <v>0</v>
      </c>
      <c r="T243" s="171">
        <v>0</v>
      </c>
      <c r="U243" s="171">
        <v>2.5000000000000001E-2</v>
      </c>
      <c r="V243" s="171">
        <v>0</v>
      </c>
      <c r="W243" s="171">
        <v>0</v>
      </c>
      <c r="X243" s="171">
        <v>0</v>
      </c>
      <c r="Y243" s="171">
        <v>0</v>
      </c>
      <c r="Z243" s="171">
        <v>0</v>
      </c>
      <c r="AA243" s="171">
        <v>0</v>
      </c>
      <c r="AB243" s="171">
        <v>0</v>
      </c>
      <c r="AC243" s="171">
        <v>0</v>
      </c>
      <c r="AD243" s="171">
        <v>0</v>
      </c>
      <c r="AE243" s="171">
        <v>0</v>
      </c>
      <c r="AF243" s="171">
        <v>0</v>
      </c>
      <c r="AG243" s="171">
        <v>0</v>
      </c>
      <c r="AH243" s="171">
        <v>0</v>
      </c>
      <c r="AI243" s="171">
        <v>0</v>
      </c>
      <c r="AJ243" s="171">
        <v>0</v>
      </c>
      <c r="AK243" s="171">
        <v>0</v>
      </c>
      <c r="AL243" s="171">
        <v>0</v>
      </c>
      <c r="AM243" s="171">
        <v>0</v>
      </c>
      <c r="AN243" s="171">
        <v>0</v>
      </c>
      <c r="AO243" s="171">
        <v>0</v>
      </c>
      <c r="AP243" s="171">
        <v>0</v>
      </c>
      <c r="AQ243" s="172" t="s">
        <v>237</v>
      </c>
    </row>
    <row r="244" spans="1:43" ht="110.25" x14ac:dyDescent="0.25">
      <c r="A244" s="178">
        <f t="shared" si="17"/>
        <v>174</v>
      </c>
      <c r="B244" s="172" t="s">
        <v>1166</v>
      </c>
      <c r="C244" s="171">
        <v>0</v>
      </c>
      <c r="D244" s="171">
        <v>0</v>
      </c>
      <c r="E244" s="171">
        <v>0</v>
      </c>
      <c r="F244" s="171">
        <v>0.3</v>
      </c>
      <c r="G244" s="171">
        <v>0</v>
      </c>
      <c r="H244" s="171">
        <v>0</v>
      </c>
      <c r="I244" s="171">
        <v>0</v>
      </c>
      <c r="J244" s="171">
        <v>0</v>
      </c>
      <c r="K244" s="171">
        <v>0</v>
      </c>
      <c r="L244" s="171">
        <v>0.3</v>
      </c>
      <c r="M244" s="171">
        <v>0</v>
      </c>
      <c r="N244" s="171">
        <v>0</v>
      </c>
      <c r="O244" s="171">
        <v>0</v>
      </c>
      <c r="P244" s="171">
        <v>0</v>
      </c>
      <c r="Q244" s="171">
        <v>0</v>
      </c>
      <c r="R244" s="171">
        <v>0</v>
      </c>
      <c r="S244" s="171">
        <v>0</v>
      </c>
      <c r="T244" s="171">
        <v>0</v>
      </c>
      <c r="U244" s="171">
        <v>0</v>
      </c>
      <c r="V244" s="171">
        <v>0</v>
      </c>
      <c r="W244" s="171">
        <v>0</v>
      </c>
      <c r="X244" s="171">
        <v>0</v>
      </c>
      <c r="Y244" s="171">
        <v>0</v>
      </c>
      <c r="Z244" s="171">
        <v>0</v>
      </c>
      <c r="AA244" s="171">
        <v>0</v>
      </c>
      <c r="AB244" s="171">
        <v>0</v>
      </c>
      <c r="AC244" s="171">
        <v>0</v>
      </c>
      <c r="AD244" s="171">
        <v>0</v>
      </c>
      <c r="AE244" s="171">
        <v>0</v>
      </c>
      <c r="AF244" s="171">
        <v>0</v>
      </c>
      <c r="AG244" s="171">
        <v>0</v>
      </c>
      <c r="AH244" s="171">
        <v>0</v>
      </c>
      <c r="AI244" s="171">
        <v>0</v>
      </c>
      <c r="AJ244" s="171">
        <v>0</v>
      </c>
      <c r="AK244" s="171">
        <v>0</v>
      </c>
      <c r="AL244" s="171">
        <v>0</v>
      </c>
      <c r="AM244" s="171">
        <v>0</v>
      </c>
      <c r="AN244" s="171">
        <v>0</v>
      </c>
      <c r="AO244" s="171">
        <v>0</v>
      </c>
      <c r="AP244" s="171">
        <v>0</v>
      </c>
      <c r="AQ244" s="172" t="s">
        <v>237</v>
      </c>
    </row>
    <row r="245" spans="1:43" ht="126" x14ac:dyDescent="0.25">
      <c r="A245" s="178">
        <f t="shared" si="17"/>
        <v>175</v>
      </c>
      <c r="B245" s="172" t="s">
        <v>1167</v>
      </c>
      <c r="C245" s="171">
        <v>0</v>
      </c>
      <c r="D245" s="171">
        <v>0</v>
      </c>
      <c r="E245" s="171">
        <v>0</v>
      </c>
      <c r="F245" s="171">
        <v>0.28000000000000003</v>
      </c>
      <c r="G245" s="171">
        <v>0</v>
      </c>
      <c r="H245" s="171">
        <v>0</v>
      </c>
      <c r="I245" s="171">
        <v>0</v>
      </c>
      <c r="J245" s="171">
        <v>0</v>
      </c>
      <c r="K245" s="171">
        <v>0</v>
      </c>
      <c r="L245" s="171">
        <v>0.28000000000000003</v>
      </c>
      <c r="M245" s="171">
        <v>0</v>
      </c>
      <c r="N245" s="171">
        <v>0</v>
      </c>
      <c r="O245" s="171">
        <v>0</v>
      </c>
      <c r="P245" s="171">
        <v>0</v>
      </c>
      <c r="Q245" s="171">
        <v>0</v>
      </c>
      <c r="R245" s="171">
        <v>0</v>
      </c>
      <c r="S245" s="171">
        <v>0</v>
      </c>
      <c r="T245" s="171">
        <v>0</v>
      </c>
      <c r="U245" s="171">
        <v>0</v>
      </c>
      <c r="V245" s="171">
        <v>0</v>
      </c>
      <c r="W245" s="171">
        <v>0</v>
      </c>
      <c r="X245" s="171">
        <v>0</v>
      </c>
      <c r="Y245" s="171">
        <v>0</v>
      </c>
      <c r="Z245" s="171">
        <v>0</v>
      </c>
      <c r="AA245" s="171">
        <v>0</v>
      </c>
      <c r="AB245" s="171">
        <v>0</v>
      </c>
      <c r="AC245" s="171">
        <v>0</v>
      </c>
      <c r="AD245" s="171">
        <v>0</v>
      </c>
      <c r="AE245" s="171">
        <v>0</v>
      </c>
      <c r="AF245" s="171">
        <v>0</v>
      </c>
      <c r="AG245" s="171">
        <v>0</v>
      </c>
      <c r="AH245" s="171">
        <v>0</v>
      </c>
      <c r="AI245" s="171">
        <v>0</v>
      </c>
      <c r="AJ245" s="171">
        <v>0</v>
      </c>
      <c r="AK245" s="171">
        <v>0</v>
      </c>
      <c r="AL245" s="171">
        <v>0</v>
      </c>
      <c r="AM245" s="171">
        <v>0</v>
      </c>
      <c r="AN245" s="171">
        <v>0</v>
      </c>
      <c r="AO245" s="171">
        <v>0</v>
      </c>
      <c r="AP245" s="171">
        <v>0</v>
      </c>
      <c r="AQ245" s="172" t="s">
        <v>237</v>
      </c>
    </row>
    <row r="246" spans="1:43" ht="110.25" x14ac:dyDescent="0.25">
      <c r="A246" s="178">
        <f t="shared" si="17"/>
        <v>176</v>
      </c>
      <c r="B246" s="172" t="s">
        <v>1168</v>
      </c>
      <c r="C246" s="171">
        <v>0</v>
      </c>
      <c r="D246" s="171">
        <v>0</v>
      </c>
      <c r="E246" s="171">
        <v>0</v>
      </c>
      <c r="F246" s="171">
        <v>0.19</v>
      </c>
      <c r="G246" s="171">
        <v>0</v>
      </c>
      <c r="H246" s="171">
        <v>0</v>
      </c>
      <c r="I246" s="171">
        <v>0</v>
      </c>
      <c r="J246" s="171">
        <v>0</v>
      </c>
      <c r="K246" s="171">
        <v>0</v>
      </c>
      <c r="L246" s="171">
        <v>0.19</v>
      </c>
      <c r="M246" s="171">
        <v>0</v>
      </c>
      <c r="N246" s="171">
        <v>0</v>
      </c>
      <c r="O246" s="171">
        <v>0</v>
      </c>
      <c r="P246" s="171">
        <v>0</v>
      </c>
      <c r="Q246" s="171">
        <v>0</v>
      </c>
      <c r="R246" s="171">
        <v>0</v>
      </c>
      <c r="S246" s="171">
        <v>0</v>
      </c>
      <c r="T246" s="171">
        <v>0</v>
      </c>
      <c r="U246" s="171">
        <v>0</v>
      </c>
      <c r="V246" s="171">
        <v>0</v>
      </c>
      <c r="W246" s="171">
        <v>0</v>
      </c>
      <c r="X246" s="171">
        <v>0</v>
      </c>
      <c r="Y246" s="171">
        <v>0</v>
      </c>
      <c r="Z246" s="171">
        <v>0</v>
      </c>
      <c r="AA246" s="171">
        <v>0</v>
      </c>
      <c r="AB246" s="171">
        <v>0</v>
      </c>
      <c r="AC246" s="171">
        <v>0</v>
      </c>
      <c r="AD246" s="171">
        <v>0</v>
      </c>
      <c r="AE246" s="171">
        <v>0</v>
      </c>
      <c r="AF246" s="171">
        <v>0</v>
      </c>
      <c r="AG246" s="171">
        <v>0</v>
      </c>
      <c r="AH246" s="171">
        <v>0</v>
      </c>
      <c r="AI246" s="171">
        <v>0</v>
      </c>
      <c r="AJ246" s="171">
        <v>0</v>
      </c>
      <c r="AK246" s="171">
        <v>0</v>
      </c>
      <c r="AL246" s="171">
        <v>0</v>
      </c>
      <c r="AM246" s="171">
        <v>0</v>
      </c>
      <c r="AN246" s="171">
        <v>0</v>
      </c>
      <c r="AO246" s="171">
        <v>0</v>
      </c>
      <c r="AP246" s="171">
        <v>0</v>
      </c>
      <c r="AQ246" s="172" t="s">
        <v>237</v>
      </c>
    </row>
    <row r="247" spans="1:43" ht="126" x14ac:dyDescent="0.25">
      <c r="A247" s="178">
        <f t="shared" si="17"/>
        <v>177</v>
      </c>
      <c r="B247" s="172" t="s">
        <v>1169</v>
      </c>
      <c r="C247" s="171">
        <v>0</v>
      </c>
      <c r="D247" s="171">
        <v>0</v>
      </c>
      <c r="E247" s="171">
        <v>0</v>
      </c>
      <c r="F247" s="171">
        <v>4.0999999999999996</v>
      </c>
      <c r="G247" s="171">
        <v>0</v>
      </c>
      <c r="H247" s="171">
        <v>0</v>
      </c>
      <c r="I247" s="171">
        <v>0</v>
      </c>
      <c r="J247" s="171">
        <v>0</v>
      </c>
      <c r="K247" s="171">
        <v>0</v>
      </c>
      <c r="L247" s="171">
        <v>4.0999999999999996</v>
      </c>
      <c r="M247" s="171">
        <v>0</v>
      </c>
      <c r="N247" s="171">
        <v>0</v>
      </c>
      <c r="O247" s="171">
        <v>0</v>
      </c>
      <c r="P247" s="171">
        <v>0</v>
      </c>
      <c r="Q247" s="171">
        <v>0</v>
      </c>
      <c r="R247" s="171">
        <v>0</v>
      </c>
      <c r="S247" s="171">
        <v>0</v>
      </c>
      <c r="T247" s="171">
        <v>0</v>
      </c>
      <c r="U247" s="171">
        <v>0</v>
      </c>
      <c r="V247" s="171">
        <v>0</v>
      </c>
      <c r="W247" s="171">
        <v>0</v>
      </c>
      <c r="X247" s="171">
        <v>0</v>
      </c>
      <c r="Y247" s="171">
        <v>0</v>
      </c>
      <c r="Z247" s="171">
        <v>0</v>
      </c>
      <c r="AA247" s="171">
        <v>0</v>
      </c>
      <c r="AB247" s="171">
        <v>0</v>
      </c>
      <c r="AC247" s="171">
        <v>0</v>
      </c>
      <c r="AD247" s="171">
        <v>0</v>
      </c>
      <c r="AE247" s="171">
        <v>0</v>
      </c>
      <c r="AF247" s="171">
        <v>0</v>
      </c>
      <c r="AG247" s="171">
        <v>0</v>
      </c>
      <c r="AH247" s="171">
        <v>0</v>
      </c>
      <c r="AI247" s="171">
        <v>0</v>
      </c>
      <c r="AJ247" s="171">
        <v>0</v>
      </c>
      <c r="AK247" s="171">
        <v>0</v>
      </c>
      <c r="AL247" s="171">
        <v>0</v>
      </c>
      <c r="AM247" s="171">
        <v>0</v>
      </c>
      <c r="AN247" s="171">
        <v>0</v>
      </c>
      <c r="AO247" s="171">
        <v>0</v>
      </c>
      <c r="AP247" s="171">
        <v>0</v>
      </c>
      <c r="AQ247" s="172" t="s">
        <v>237</v>
      </c>
    </row>
    <row r="248" spans="1:43" ht="94.5" x14ac:dyDescent="0.25">
      <c r="A248" s="178">
        <f t="shared" si="17"/>
        <v>178</v>
      </c>
      <c r="B248" s="172" t="s">
        <v>1170</v>
      </c>
      <c r="C248" s="171">
        <v>0</v>
      </c>
      <c r="D248" s="171">
        <v>0.2</v>
      </c>
      <c r="E248" s="171">
        <v>0</v>
      </c>
      <c r="F248" s="171">
        <v>0</v>
      </c>
      <c r="G248" s="171">
        <v>0</v>
      </c>
      <c r="H248" s="171">
        <v>0</v>
      </c>
      <c r="I248" s="171">
        <v>0</v>
      </c>
      <c r="J248" s="171">
        <v>0</v>
      </c>
      <c r="K248" s="171">
        <v>0</v>
      </c>
      <c r="L248" s="171">
        <v>0.2</v>
      </c>
      <c r="M248" s="171">
        <v>0</v>
      </c>
      <c r="N248" s="171">
        <v>0</v>
      </c>
      <c r="O248" s="171">
        <v>0</v>
      </c>
      <c r="P248" s="171">
        <v>0</v>
      </c>
      <c r="Q248" s="171">
        <v>0</v>
      </c>
      <c r="R248" s="171">
        <v>0</v>
      </c>
      <c r="S248" s="171">
        <v>0</v>
      </c>
      <c r="T248" s="171">
        <v>0</v>
      </c>
      <c r="U248" s="171">
        <v>0</v>
      </c>
      <c r="V248" s="171">
        <v>0</v>
      </c>
      <c r="W248" s="171">
        <v>0</v>
      </c>
      <c r="X248" s="171">
        <v>0</v>
      </c>
      <c r="Y248" s="171">
        <v>0</v>
      </c>
      <c r="Z248" s="171">
        <v>0</v>
      </c>
      <c r="AA248" s="171">
        <v>0</v>
      </c>
      <c r="AB248" s="171">
        <v>0</v>
      </c>
      <c r="AC248" s="171">
        <v>0</v>
      </c>
      <c r="AD248" s="171">
        <v>0</v>
      </c>
      <c r="AE248" s="171">
        <v>0</v>
      </c>
      <c r="AF248" s="171">
        <v>0</v>
      </c>
      <c r="AG248" s="171">
        <v>0</v>
      </c>
      <c r="AH248" s="171">
        <v>0</v>
      </c>
      <c r="AI248" s="171">
        <v>0</v>
      </c>
      <c r="AJ248" s="171">
        <v>0</v>
      </c>
      <c r="AK248" s="171">
        <v>0</v>
      </c>
      <c r="AL248" s="171">
        <v>0</v>
      </c>
      <c r="AM248" s="171">
        <v>0</v>
      </c>
      <c r="AN248" s="171">
        <v>0</v>
      </c>
      <c r="AO248" s="171">
        <v>0</v>
      </c>
      <c r="AP248" s="171">
        <v>0</v>
      </c>
      <c r="AQ248" s="172" t="s">
        <v>237</v>
      </c>
    </row>
    <row r="249" spans="1:43" ht="110.25" x14ac:dyDescent="0.25">
      <c r="A249" s="178">
        <f t="shared" si="17"/>
        <v>179</v>
      </c>
      <c r="B249" s="172" t="s">
        <v>1171</v>
      </c>
      <c r="C249" s="171">
        <v>0</v>
      </c>
      <c r="D249" s="171">
        <v>0</v>
      </c>
      <c r="E249" s="171">
        <v>0.16</v>
      </c>
      <c r="F249" s="171">
        <v>0.02</v>
      </c>
      <c r="G249" s="171">
        <v>0</v>
      </c>
      <c r="H249" s="171">
        <v>0</v>
      </c>
      <c r="I249" s="171">
        <v>0</v>
      </c>
      <c r="J249" s="171">
        <v>0</v>
      </c>
      <c r="K249" s="171">
        <v>0.16</v>
      </c>
      <c r="L249" s="171">
        <v>0.02</v>
      </c>
      <c r="M249" s="171">
        <v>0</v>
      </c>
      <c r="N249" s="171">
        <v>0</v>
      </c>
      <c r="O249" s="171">
        <v>0</v>
      </c>
      <c r="P249" s="171">
        <v>0</v>
      </c>
      <c r="Q249" s="171">
        <v>0.16</v>
      </c>
      <c r="R249" s="171">
        <v>0.02</v>
      </c>
      <c r="S249" s="171">
        <v>0</v>
      </c>
      <c r="T249" s="171">
        <v>0</v>
      </c>
      <c r="U249" s="171">
        <v>0.16</v>
      </c>
      <c r="V249" s="171">
        <v>0.02</v>
      </c>
      <c r="W249" s="171">
        <v>0</v>
      </c>
      <c r="X249" s="171">
        <v>0</v>
      </c>
      <c r="Y249" s="171">
        <v>0</v>
      </c>
      <c r="Z249" s="171">
        <v>0</v>
      </c>
      <c r="AA249" s="171">
        <v>0</v>
      </c>
      <c r="AB249" s="171">
        <v>0</v>
      </c>
      <c r="AC249" s="171">
        <v>0</v>
      </c>
      <c r="AD249" s="171">
        <v>0</v>
      </c>
      <c r="AE249" s="171">
        <v>0</v>
      </c>
      <c r="AF249" s="171">
        <v>0</v>
      </c>
      <c r="AG249" s="171">
        <v>0</v>
      </c>
      <c r="AH249" s="171">
        <v>0</v>
      </c>
      <c r="AI249" s="171">
        <v>0</v>
      </c>
      <c r="AJ249" s="171">
        <v>0</v>
      </c>
      <c r="AK249" s="171">
        <v>0</v>
      </c>
      <c r="AL249" s="171">
        <v>0</v>
      </c>
      <c r="AM249" s="171">
        <v>0</v>
      </c>
      <c r="AN249" s="171">
        <v>0</v>
      </c>
      <c r="AO249" s="171">
        <v>0</v>
      </c>
      <c r="AP249" s="171">
        <v>0</v>
      </c>
      <c r="AQ249" s="172" t="s">
        <v>237</v>
      </c>
    </row>
    <row r="250" spans="1:43" ht="110.25" x14ac:dyDescent="0.25">
      <c r="A250" s="178">
        <f t="shared" si="17"/>
        <v>180</v>
      </c>
      <c r="B250" s="172" t="s">
        <v>1172</v>
      </c>
      <c r="C250" s="171">
        <v>0</v>
      </c>
      <c r="D250" s="171">
        <v>0</v>
      </c>
      <c r="E250" s="171">
        <v>0.16</v>
      </c>
      <c r="F250" s="171">
        <v>0.02</v>
      </c>
      <c r="G250" s="171">
        <v>0</v>
      </c>
      <c r="H250" s="171">
        <v>0</v>
      </c>
      <c r="I250" s="171">
        <v>0</v>
      </c>
      <c r="J250" s="171">
        <v>0</v>
      </c>
      <c r="K250" s="171">
        <v>0.16</v>
      </c>
      <c r="L250" s="171">
        <v>0.02</v>
      </c>
      <c r="M250" s="171">
        <v>0</v>
      </c>
      <c r="N250" s="171">
        <v>0</v>
      </c>
      <c r="O250" s="171">
        <v>0</v>
      </c>
      <c r="P250" s="171">
        <v>0</v>
      </c>
      <c r="Q250" s="171">
        <v>0.16</v>
      </c>
      <c r="R250" s="171">
        <v>0.02</v>
      </c>
      <c r="S250" s="171">
        <v>0</v>
      </c>
      <c r="T250" s="171">
        <v>0</v>
      </c>
      <c r="U250" s="171">
        <v>0.16</v>
      </c>
      <c r="V250" s="171">
        <v>0.02</v>
      </c>
      <c r="W250" s="171">
        <v>0</v>
      </c>
      <c r="X250" s="171">
        <v>0</v>
      </c>
      <c r="Y250" s="171">
        <v>0</v>
      </c>
      <c r="Z250" s="171">
        <v>0</v>
      </c>
      <c r="AA250" s="171">
        <v>0</v>
      </c>
      <c r="AB250" s="171">
        <v>0</v>
      </c>
      <c r="AC250" s="171">
        <v>0</v>
      </c>
      <c r="AD250" s="171">
        <v>0</v>
      </c>
      <c r="AE250" s="171">
        <v>0</v>
      </c>
      <c r="AF250" s="171">
        <v>0</v>
      </c>
      <c r="AG250" s="171">
        <v>0</v>
      </c>
      <c r="AH250" s="171">
        <v>0</v>
      </c>
      <c r="AI250" s="171">
        <v>0</v>
      </c>
      <c r="AJ250" s="171">
        <v>0</v>
      </c>
      <c r="AK250" s="171">
        <v>0</v>
      </c>
      <c r="AL250" s="171">
        <v>0</v>
      </c>
      <c r="AM250" s="171">
        <v>0</v>
      </c>
      <c r="AN250" s="171">
        <v>0</v>
      </c>
      <c r="AO250" s="171">
        <v>0</v>
      </c>
      <c r="AP250" s="171">
        <v>0</v>
      </c>
      <c r="AQ250" s="172" t="s">
        <v>237</v>
      </c>
    </row>
    <row r="251" spans="1:43" ht="110.25" x14ac:dyDescent="0.25">
      <c r="A251" s="178">
        <f t="shared" si="17"/>
        <v>181</v>
      </c>
      <c r="B251" s="172" t="s">
        <v>1173</v>
      </c>
      <c r="C251" s="171">
        <v>0.16</v>
      </c>
      <c r="D251" s="171">
        <v>0.03</v>
      </c>
      <c r="E251" s="171">
        <v>0</v>
      </c>
      <c r="F251" s="171">
        <v>0</v>
      </c>
      <c r="G251" s="171">
        <v>0</v>
      </c>
      <c r="H251" s="171">
        <v>0</v>
      </c>
      <c r="I251" s="171">
        <v>0</v>
      </c>
      <c r="J251" s="171">
        <v>0</v>
      </c>
      <c r="K251" s="171">
        <v>0.16</v>
      </c>
      <c r="L251" s="171">
        <v>0.03</v>
      </c>
      <c r="M251" s="171">
        <v>0</v>
      </c>
      <c r="N251" s="171">
        <v>0</v>
      </c>
      <c r="O251" s="171">
        <v>0.4</v>
      </c>
      <c r="P251" s="171">
        <v>0.14499999999999999</v>
      </c>
      <c r="Q251" s="171">
        <v>0</v>
      </c>
      <c r="R251" s="171">
        <v>0</v>
      </c>
      <c r="S251" s="171">
        <v>0</v>
      </c>
      <c r="T251" s="171">
        <v>0</v>
      </c>
      <c r="U251" s="171">
        <v>0.4</v>
      </c>
      <c r="V251" s="171">
        <v>0.14499999999999999</v>
      </c>
      <c r="W251" s="171">
        <v>0</v>
      </c>
      <c r="X251" s="171">
        <v>0</v>
      </c>
      <c r="Y251" s="171">
        <v>0</v>
      </c>
      <c r="Z251" s="171">
        <v>0</v>
      </c>
      <c r="AA251" s="171">
        <v>0</v>
      </c>
      <c r="AB251" s="171">
        <v>0</v>
      </c>
      <c r="AC251" s="171">
        <v>0</v>
      </c>
      <c r="AD251" s="171">
        <v>0</v>
      </c>
      <c r="AE251" s="171">
        <v>0</v>
      </c>
      <c r="AF251" s="171">
        <v>0</v>
      </c>
      <c r="AG251" s="171">
        <v>0</v>
      </c>
      <c r="AH251" s="171">
        <v>0</v>
      </c>
      <c r="AI251" s="171">
        <v>0.15</v>
      </c>
      <c r="AJ251" s="171">
        <v>0</v>
      </c>
      <c r="AK251" s="171">
        <v>0</v>
      </c>
      <c r="AL251" s="171">
        <v>0</v>
      </c>
      <c r="AM251" s="171">
        <v>0</v>
      </c>
      <c r="AN251" s="171">
        <v>0</v>
      </c>
      <c r="AO251" s="171">
        <v>0.15</v>
      </c>
      <c r="AP251" s="171">
        <v>0</v>
      </c>
      <c r="AQ251" s="172" t="s">
        <v>237</v>
      </c>
    </row>
    <row r="252" spans="1:43" ht="110.25" x14ac:dyDescent="0.25">
      <c r="A252" s="178">
        <f t="shared" si="17"/>
        <v>182</v>
      </c>
      <c r="B252" s="172" t="s">
        <v>1174</v>
      </c>
      <c r="C252" s="171">
        <v>0</v>
      </c>
      <c r="D252" s="171">
        <v>4.4999999999999998E-2</v>
      </c>
      <c r="E252" s="171">
        <v>0</v>
      </c>
      <c r="F252" s="171">
        <v>0</v>
      </c>
      <c r="G252" s="171">
        <v>0</v>
      </c>
      <c r="H252" s="171">
        <v>0</v>
      </c>
      <c r="I252" s="171">
        <v>0</v>
      </c>
      <c r="J252" s="171">
        <v>0</v>
      </c>
      <c r="K252" s="171">
        <v>0</v>
      </c>
      <c r="L252" s="171">
        <v>4.4999999999999998E-2</v>
      </c>
      <c r="M252" s="171">
        <v>0</v>
      </c>
      <c r="N252" s="171">
        <v>0</v>
      </c>
      <c r="O252" s="171">
        <v>0</v>
      </c>
      <c r="P252" s="171">
        <v>0</v>
      </c>
      <c r="Q252" s="171">
        <v>0</v>
      </c>
      <c r="R252" s="171">
        <v>0</v>
      </c>
      <c r="S252" s="171">
        <v>0</v>
      </c>
      <c r="T252" s="171">
        <v>0</v>
      </c>
      <c r="U252" s="171">
        <v>0</v>
      </c>
      <c r="V252" s="171">
        <v>0</v>
      </c>
      <c r="W252" s="171">
        <v>0</v>
      </c>
      <c r="X252" s="171">
        <v>0</v>
      </c>
      <c r="Y252" s="171">
        <v>0</v>
      </c>
      <c r="Z252" s="171">
        <v>0</v>
      </c>
      <c r="AA252" s="171">
        <v>0</v>
      </c>
      <c r="AB252" s="171">
        <v>0</v>
      </c>
      <c r="AC252" s="171">
        <v>0</v>
      </c>
      <c r="AD252" s="171">
        <v>0</v>
      </c>
      <c r="AE252" s="171">
        <v>0</v>
      </c>
      <c r="AF252" s="171">
        <v>0</v>
      </c>
      <c r="AG252" s="171">
        <v>0</v>
      </c>
      <c r="AH252" s="171">
        <v>0</v>
      </c>
      <c r="AI252" s="171">
        <v>0</v>
      </c>
      <c r="AJ252" s="171">
        <v>0</v>
      </c>
      <c r="AK252" s="171">
        <v>0</v>
      </c>
      <c r="AL252" s="171">
        <v>0</v>
      </c>
      <c r="AM252" s="171">
        <v>0</v>
      </c>
      <c r="AN252" s="171">
        <v>0</v>
      </c>
      <c r="AO252" s="171">
        <v>0</v>
      </c>
      <c r="AP252" s="171">
        <v>0</v>
      </c>
      <c r="AQ252" s="172" t="s">
        <v>237</v>
      </c>
    </row>
    <row r="253" spans="1:43" x14ac:dyDescent="0.25">
      <c r="A253" s="178">
        <f t="shared" si="17"/>
        <v>183</v>
      </c>
      <c r="B253" s="172" t="s">
        <v>320</v>
      </c>
      <c r="C253" s="171">
        <v>0</v>
      </c>
      <c r="D253" s="171">
        <v>0</v>
      </c>
      <c r="E253" s="171">
        <v>0</v>
      </c>
      <c r="F253" s="171">
        <v>0</v>
      </c>
      <c r="G253" s="171">
        <v>0</v>
      </c>
      <c r="H253" s="171">
        <v>0</v>
      </c>
      <c r="I253" s="171">
        <v>0</v>
      </c>
      <c r="J253" s="171">
        <v>0</v>
      </c>
      <c r="K253" s="171">
        <v>0</v>
      </c>
      <c r="L253" s="171">
        <v>0</v>
      </c>
      <c r="M253" s="171">
        <v>0</v>
      </c>
      <c r="N253" s="171">
        <v>0</v>
      </c>
      <c r="O253" s="171">
        <v>0</v>
      </c>
      <c r="P253" s="171">
        <v>0</v>
      </c>
      <c r="Q253" s="171">
        <v>0</v>
      </c>
      <c r="R253" s="171">
        <v>0</v>
      </c>
      <c r="S253" s="171">
        <v>0</v>
      </c>
      <c r="T253" s="171">
        <v>0.03</v>
      </c>
      <c r="U253" s="171">
        <v>0</v>
      </c>
      <c r="V253" s="171">
        <v>0.03</v>
      </c>
      <c r="W253" s="171">
        <v>0</v>
      </c>
      <c r="X253" s="171">
        <v>0</v>
      </c>
      <c r="Y253" s="171">
        <v>0</v>
      </c>
      <c r="Z253" s="171">
        <v>0</v>
      </c>
      <c r="AA253" s="171">
        <v>0</v>
      </c>
      <c r="AB253" s="171">
        <v>0</v>
      </c>
      <c r="AC253" s="171">
        <v>0</v>
      </c>
      <c r="AD253" s="171">
        <v>0</v>
      </c>
      <c r="AE253" s="171">
        <v>0</v>
      </c>
      <c r="AF253" s="171">
        <v>0</v>
      </c>
      <c r="AG253" s="171">
        <v>0</v>
      </c>
      <c r="AH253" s="171">
        <v>0</v>
      </c>
      <c r="AI253" s="171">
        <v>0</v>
      </c>
      <c r="AJ253" s="171">
        <v>0</v>
      </c>
      <c r="AK253" s="171">
        <v>0</v>
      </c>
      <c r="AL253" s="171">
        <v>0</v>
      </c>
      <c r="AM253" s="171">
        <v>0</v>
      </c>
      <c r="AN253" s="171">
        <v>0</v>
      </c>
      <c r="AO253" s="171">
        <v>0</v>
      </c>
      <c r="AP253" s="171">
        <v>0</v>
      </c>
      <c r="AQ253" s="172" t="s">
        <v>1247</v>
      </c>
    </row>
    <row r="254" spans="1:43" x14ac:dyDescent="0.25">
      <c r="A254" s="178">
        <f t="shared" si="17"/>
        <v>184</v>
      </c>
      <c r="B254" s="172" t="s">
        <v>321</v>
      </c>
      <c r="C254" s="171">
        <v>0</v>
      </c>
      <c r="D254" s="171">
        <v>0</v>
      </c>
      <c r="E254" s="171">
        <v>0</v>
      </c>
      <c r="F254" s="171">
        <v>0</v>
      </c>
      <c r="G254" s="171">
        <v>0</v>
      </c>
      <c r="H254" s="171">
        <v>0</v>
      </c>
      <c r="I254" s="171">
        <v>0</v>
      </c>
      <c r="J254" s="171">
        <v>0</v>
      </c>
      <c r="K254" s="171">
        <v>0</v>
      </c>
      <c r="L254" s="171">
        <v>0</v>
      </c>
      <c r="M254" s="171">
        <v>0</v>
      </c>
      <c r="N254" s="171">
        <v>0</v>
      </c>
      <c r="O254" s="171">
        <v>0</v>
      </c>
      <c r="P254" s="171">
        <v>0</v>
      </c>
      <c r="Q254" s="171">
        <v>0</v>
      </c>
      <c r="R254" s="171">
        <v>0</v>
      </c>
      <c r="S254" s="171">
        <v>0</v>
      </c>
      <c r="T254" s="171">
        <v>3.5000000000000003E-2</v>
      </c>
      <c r="U254" s="171">
        <v>0</v>
      </c>
      <c r="V254" s="171">
        <v>3.5000000000000003E-2</v>
      </c>
      <c r="W254" s="171">
        <v>0</v>
      </c>
      <c r="X254" s="171">
        <v>0</v>
      </c>
      <c r="Y254" s="171">
        <v>0</v>
      </c>
      <c r="Z254" s="171">
        <v>0</v>
      </c>
      <c r="AA254" s="171">
        <v>0</v>
      </c>
      <c r="AB254" s="171">
        <v>0</v>
      </c>
      <c r="AC254" s="171">
        <v>0</v>
      </c>
      <c r="AD254" s="171">
        <v>0</v>
      </c>
      <c r="AE254" s="171">
        <v>0</v>
      </c>
      <c r="AF254" s="171">
        <v>0</v>
      </c>
      <c r="AG254" s="171">
        <v>0</v>
      </c>
      <c r="AH254" s="171">
        <v>0</v>
      </c>
      <c r="AI254" s="171">
        <v>0</v>
      </c>
      <c r="AJ254" s="171">
        <v>0</v>
      </c>
      <c r="AK254" s="171">
        <v>0</v>
      </c>
      <c r="AL254" s="171">
        <v>0</v>
      </c>
      <c r="AM254" s="171">
        <v>0</v>
      </c>
      <c r="AN254" s="171">
        <v>0</v>
      </c>
      <c r="AO254" s="171">
        <v>0</v>
      </c>
      <c r="AP254" s="171">
        <v>0</v>
      </c>
      <c r="AQ254" s="172" t="s">
        <v>1247</v>
      </c>
    </row>
    <row r="255" spans="1:43" ht="31.5" x14ac:dyDescent="0.25">
      <c r="A255" s="178">
        <f t="shared" si="17"/>
        <v>185</v>
      </c>
      <c r="B255" s="172" t="s">
        <v>322</v>
      </c>
      <c r="C255" s="171">
        <v>0</v>
      </c>
      <c r="D255" s="171">
        <v>0</v>
      </c>
      <c r="E255" s="171">
        <v>0</v>
      </c>
      <c r="F255" s="171">
        <v>0</v>
      </c>
      <c r="G255" s="171">
        <v>0</v>
      </c>
      <c r="H255" s="171">
        <v>0</v>
      </c>
      <c r="I255" s="171">
        <v>0</v>
      </c>
      <c r="J255" s="171">
        <v>0</v>
      </c>
      <c r="K255" s="171">
        <v>0</v>
      </c>
      <c r="L255" s="171">
        <v>0</v>
      </c>
      <c r="M255" s="171">
        <v>0</v>
      </c>
      <c r="N255" s="171">
        <v>0</v>
      </c>
      <c r="O255" s="171">
        <v>0</v>
      </c>
      <c r="P255" s="171">
        <v>0</v>
      </c>
      <c r="Q255" s="171">
        <v>0</v>
      </c>
      <c r="R255" s="171">
        <v>0</v>
      </c>
      <c r="S255" s="171">
        <v>0</v>
      </c>
      <c r="T255" s="171">
        <v>0.05</v>
      </c>
      <c r="U255" s="171">
        <v>0</v>
      </c>
      <c r="V255" s="171">
        <v>0.05</v>
      </c>
      <c r="W255" s="171">
        <v>0</v>
      </c>
      <c r="X255" s="171">
        <v>0</v>
      </c>
      <c r="Y255" s="171">
        <v>0</v>
      </c>
      <c r="Z255" s="171">
        <v>0</v>
      </c>
      <c r="AA255" s="171">
        <v>0</v>
      </c>
      <c r="AB255" s="171">
        <v>0</v>
      </c>
      <c r="AC255" s="171">
        <v>0</v>
      </c>
      <c r="AD255" s="171">
        <v>0</v>
      </c>
      <c r="AE255" s="171">
        <v>0</v>
      </c>
      <c r="AF255" s="171">
        <v>0</v>
      </c>
      <c r="AG255" s="171">
        <v>0</v>
      </c>
      <c r="AH255" s="171">
        <v>0</v>
      </c>
      <c r="AI255" s="171">
        <v>0</v>
      </c>
      <c r="AJ255" s="171">
        <v>0</v>
      </c>
      <c r="AK255" s="171">
        <v>0</v>
      </c>
      <c r="AL255" s="171">
        <v>0</v>
      </c>
      <c r="AM255" s="171">
        <v>0</v>
      </c>
      <c r="AN255" s="171">
        <v>0</v>
      </c>
      <c r="AO255" s="171">
        <v>0</v>
      </c>
      <c r="AP255" s="171">
        <v>0</v>
      </c>
      <c r="AQ255" s="172" t="s">
        <v>1247</v>
      </c>
    </row>
    <row r="256" spans="1:43" ht="63" x14ac:dyDescent="0.25">
      <c r="A256" s="178">
        <f t="shared" si="17"/>
        <v>186</v>
      </c>
      <c r="B256" s="172" t="s">
        <v>1177</v>
      </c>
      <c r="C256" s="171">
        <v>0</v>
      </c>
      <c r="D256" s="171">
        <v>0</v>
      </c>
      <c r="E256" s="171">
        <v>0</v>
      </c>
      <c r="F256" s="171">
        <v>0</v>
      </c>
      <c r="G256" s="171">
        <v>0</v>
      </c>
      <c r="H256" s="171">
        <v>0</v>
      </c>
      <c r="I256" s="171">
        <v>0</v>
      </c>
      <c r="J256" s="171">
        <v>0</v>
      </c>
      <c r="K256" s="171">
        <v>0</v>
      </c>
      <c r="L256" s="171">
        <v>0</v>
      </c>
      <c r="M256" s="171">
        <v>0</v>
      </c>
      <c r="N256" s="171">
        <v>0</v>
      </c>
      <c r="O256" s="171">
        <v>0</v>
      </c>
      <c r="P256" s="171">
        <v>0</v>
      </c>
      <c r="Q256" s="171">
        <v>0</v>
      </c>
      <c r="R256" s="171">
        <v>0</v>
      </c>
      <c r="S256" s="171">
        <v>0.25</v>
      </c>
      <c r="T256" s="171">
        <v>0.215</v>
      </c>
      <c r="U256" s="171">
        <v>0.25</v>
      </c>
      <c r="V256" s="171">
        <v>0.215</v>
      </c>
      <c r="W256" s="171">
        <v>0</v>
      </c>
      <c r="X256" s="171">
        <v>0</v>
      </c>
      <c r="Y256" s="171">
        <v>0</v>
      </c>
      <c r="Z256" s="171">
        <v>0</v>
      </c>
      <c r="AA256" s="171">
        <v>0</v>
      </c>
      <c r="AB256" s="171">
        <v>0</v>
      </c>
      <c r="AC256" s="171">
        <v>0</v>
      </c>
      <c r="AD256" s="171">
        <v>0</v>
      </c>
      <c r="AE256" s="171">
        <v>0</v>
      </c>
      <c r="AF256" s="171">
        <v>0</v>
      </c>
      <c r="AG256" s="171">
        <v>0</v>
      </c>
      <c r="AH256" s="171">
        <v>0</v>
      </c>
      <c r="AI256" s="171">
        <v>0</v>
      </c>
      <c r="AJ256" s="171">
        <v>0</v>
      </c>
      <c r="AK256" s="171">
        <v>0</v>
      </c>
      <c r="AL256" s="171">
        <v>0</v>
      </c>
      <c r="AM256" s="171">
        <v>0</v>
      </c>
      <c r="AN256" s="171">
        <v>0</v>
      </c>
      <c r="AO256" s="171">
        <v>0</v>
      </c>
      <c r="AP256" s="171">
        <v>0</v>
      </c>
      <c r="AQ256" s="172" t="s">
        <v>237</v>
      </c>
    </row>
    <row r="257" spans="1:43" ht="63" x14ac:dyDescent="0.25">
      <c r="A257" s="178">
        <f t="shared" si="17"/>
        <v>187</v>
      </c>
      <c r="B257" s="172" t="s">
        <v>1178</v>
      </c>
      <c r="C257" s="171">
        <v>0</v>
      </c>
      <c r="D257" s="171">
        <v>0</v>
      </c>
      <c r="E257" s="171">
        <v>0</v>
      </c>
      <c r="F257" s="171">
        <v>0</v>
      </c>
      <c r="G257" s="171">
        <v>0</v>
      </c>
      <c r="H257" s="171">
        <v>0</v>
      </c>
      <c r="I257" s="171">
        <v>0</v>
      </c>
      <c r="J257" s="171">
        <v>0</v>
      </c>
      <c r="K257" s="171">
        <v>0</v>
      </c>
      <c r="L257" s="171">
        <v>0</v>
      </c>
      <c r="M257" s="171">
        <v>0</v>
      </c>
      <c r="N257" s="171">
        <v>0</v>
      </c>
      <c r="O257" s="171">
        <v>0</v>
      </c>
      <c r="P257" s="171">
        <v>0</v>
      </c>
      <c r="Q257" s="171">
        <v>0</v>
      </c>
      <c r="R257" s="171">
        <v>0</v>
      </c>
      <c r="S257" s="171">
        <v>0</v>
      </c>
      <c r="T257" s="171">
        <v>0.13</v>
      </c>
      <c r="U257" s="171">
        <v>0</v>
      </c>
      <c r="V257" s="171">
        <v>0.13</v>
      </c>
      <c r="W257" s="171">
        <v>0</v>
      </c>
      <c r="X257" s="171">
        <v>0</v>
      </c>
      <c r="Y257" s="171">
        <v>0</v>
      </c>
      <c r="Z257" s="171">
        <v>0</v>
      </c>
      <c r="AA257" s="171">
        <v>0</v>
      </c>
      <c r="AB257" s="171">
        <v>0</v>
      </c>
      <c r="AC257" s="171">
        <v>0</v>
      </c>
      <c r="AD257" s="171">
        <v>0</v>
      </c>
      <c r="AE257" s="171">
        <v>0</v>
      </c>
      <c r="AF257" s="171">
        <v>0</v>
      </c>
      <c r="AG257" s="171">
        <v>0</v>
      </c>
      <c r="AH257" s="171">
        <v>0</v>
      </c>
      <c r="AI257" s="171">
        <v>0</v>
      </c>
      <c r="AJ257" s="171">
        <v>0</v>
      </c>
      <c r="AK257" s="171">
        <v>0</v>
      </c>
      <c r="AL257" s="171">
        <v>0</v>
      </c>
      <c r="AM257" s="171">
        <v>0</v>
      </c>
      <c r="AN257" s="171">
        <v>0</v>
      </c>
      <c r="AO257" s="171">
        <v>0</v>
      </c>
      <c r="AP257" s="171">
        <v>0</v>
      </c>
      <c r="AQ257" s="172" t="s">
        <v>237</v>
      </c>
    </row>
    <row r="258" spans="1:43" ht="47.25" x14ac:dyDescent="0.25">
      <c r="A258" s="178">
        <f t="shared" si="17"/>
        <v>188</v>
      </c>
      <c r="B258" s="172" t="s">
        <v>1180</v>
      </c>
      <c r="C258" s="171">
        <v>0</v>
      </c>
      <c r="D258" s="171">
        <v>0</v>
      </c>
      <c r="E258" s="171">
        <v>0</v>
      </c>
      <c r="F258" s="171">
        <v>0</v>
      </c>
      <c r="G258" s="171">
        <v>0</v>
      </c>
      <c r="H258" s="171">
        <v>0</v>
      </c>
      <c r="I258" s="171">
        <v>0</v>
      </c>
      <c r="J258" s="171">
        <v>3.85</v>
      </c>
      <c r="K258" s="171">
        <v>0</v>
      </c>
      <c r="L258" s="171">
        <v>3.85</v>
      </c>
      <c r="M258" s="171">
        <v>0</v>
      </c>
      <c r="N258" s="171">
        <v>0</v>
      </c>
      <c r="O258" s="171">
        <v>0</v>
      </c>
      <c r="P258" s="171">
        <v>0</v>
      </c>
      <c r="Q258" s="171">
        <v>0</v>
      </c>
      <c r="R258" s="171">
        <v>0</v>
      </c>
      <c r="S258" s="171">
        <v>0.1</v>
      </c>
      <c r="T258" s="171">
        <v>2.2610000000000001</v>
      </c>
      <c r="U258" s="171">
        <v>0.1</v>
      </c>
      <c r="V258" s="171">
        <v>2.2610000000000001</v>
      </c>
      <c r="W258" s="171">
        <v>0</v>
      </c>
      <c r="X258" s="171">
        <v>0</v>
      </c>
      <c r="Y258" s="171">
        <v>0</v>
      </c>
      <c r="Z258" s="171">
        <v>0</v>
      </c>
      <c r="AA258" s="171">
        <v>0</v>
      </c>
      <c r="AB258" s="171">
        <v>0</v>
      </c>
      <c r="AC258" s="171">
        <v>0</v>
      </c>
      <c r="AD258" s="171">
        <v>0</v>
      </c>
      <c r="AE258" s="171">
        <v>0</v>
      </c>
      <c r="AF258" s="171">
        <v>0</v>
      </c>
      <c r="AG258" s="171">
        <v>0</v>
      </c>
      <c r="AH258" s="171">
        <v>0</v>
      </c>
      <c r="AI258" s="171">
        <v>0</v>
      </c>
      <c r="AJ258" s="171">
        <v>0</v>
      </c>
      <c r="AK258" s="171">
        <v>0</v>
      </c>
      <c r="AL258" s="171">
        <v>0</v>
      </c>
      <c r="AM258" s="171">
        <v>0</v>
      </c>
      <c r="AN258" s="171">
        <v>0</v>
      </c>
      <c r="AO258" s="171">
        <v>0</v>
      </c>
      <c r="AP258" s="171">
        <v>0</v>
      </c>
      <c r="AQ258" s="172" t="s">
        <v>237</v>
      </c>
    </row>
    <row r="259" spans="1:43" ht="141.75" x14ac:dyDescent="0.25">
      <c r="A259" s="178">
        <f t="shared" si="17"/>
        <v>189</v>
      </c>
      <c r="B259" s="172" t="s">
        <v>1181</v>
      </c>
      <c r="C259" s="171">
        <v>0.25</v>
      </c>
      <c r="D259" s="171">
        <v>0.2</v>
      </c>
      <c r="E259" s="171">
        <v>0</v>
      </c>
      <c r="F259" s="171">
        <v>0</v>
      </c>
      <c r="G259" s="171">
        <v>0</v>
      </c>
      <c r="H259" s="171">
        <v>0</v>
      </c>
      <c r="I259" s="171">
        <v>0</v>
      </c>
      <c r="J259" s="171">
        <v>0</v>
      </c>
      <c r="K259" s="171">
        <v>0.25</v>
      </c>
      <c r="L259" s="171">
        <v>0.2</v>
      </c>
      <c r="M259" s="171">
        <v>0</v>
      </c>
      <c r="N259" s="171">
        <v>0</v>
      </c>
      <c r="O259" s="171">
        <v>0</v>
      </c>
      <c r="P259" s="171">
        <v>0</v>
      </c>
      <c r="Q259" s="171">
        <v>0.25</v>
      </c>
      <c r="R259" s="171">
        <v>0.2</v>
      </c>
      <c r="S259" s="171">
        <v>0</v>
      </c>
      <c r="T259" s="171">
        <v>0</v>
      </c>
      <c r="U259" s="171">
        <v>0.25</v>
      </c>
      <c r="V259" s="171">
        <v>0.2</v>
      </c>
      <c r="W259" s="171">
        <v>0</v>
      </c>
      <c r="X259" s="171">
        <v>0</v>
      </c>
      <c r="Y259" s="171">
        <v>0</v>
      </c>
      <c r="Z259" s="171">
        <v>0</v>
      </c>
      <c r="AA259" s="171">
        <v>0</v>
      </c>
      <c r="AB259" s="171">
        <v>0</v>
      </c>
      <c r="AC259" s="171">
        <v>0</v>
      </c>
      <c r="AD259" s="171">
        <v>0</v>
      </c>
      <c r="AE259" s="171">
        <v>0</v>
      </c>
      <c r="AF259" s="171">
        <v>0</v>
      </c>
      <c r="AG259" s="171">
        <v>0</v>
      </c>
      <c r="AH259" s="171">
        <v>0</v>
      </c>
      <c r="AI259" s="171">
        <v>0</v>
      </c>
      <c r="AJ259" s="171">
        <v>0</v>
      </c>
      <c r="AK259" s="171">
        <v>0.2</v>
      </c>
      <c r="AL259" s="171">
        <v>0</v>
      </c>
      <c r="AM259" s="171">
        <v>0</v>
      </c>
      <c r="AN259" s="171">
        <v>0</v>
      </c>
      <c r="AO259" s="171">
        <v>0.2</v>
      </c>
      <c r="AP259" s="171">
        <v>0</v>
      </c>
      <c r="AQ259" s="172" t="s">
        <v>237</v>
      </c>
    </row>
    <row r="260" spans="1:43" ht="94.5" x14ac:dyDescent="0.25">
      <c r="A260" s="178">
        <f t="shared" si="17"/>
        <v>190</v>
      </c>
      <c r="B260" s="172" t="s">
        <v>1182</v>
      </c>
      <c r="C260" s="171">
        <v>0</v>
      </c>
      <c r="D260" s="171">
        <v>0</v>
      </c>
      <c r="E260" s="171">
        <v>0</v>
      </c>
      <c r="F260" s="171">
        <v>0.96</v>
      </c>
      <c r="G260" s="171">
        <v>0</v>
      </c>
      <c r="H260" s="171">
        <v>0</v>
      </c>
      <c r="I260" s="171">
        <v>0</v>
      </c>
      <c r="J260" s="171">
        <v>0</v>
      </c>
      <c r="K260" s="171">
        <v>0</v>
      </c>
      <c r="L260" s="171">
        <v>0.96</v>
      </c>
      <c r="M260" s="171">
        <v>0</v>
      </c>
      <c r="N260" s="171">
        <v>0</v>
      </c>
      <c r="O260" s="171">
        <v>0</v>
      </c>
      <c r="P260" s="171">
        <v>0</v>
      </c>
      <c r="Q260" s="171">
        <v>0</v>
      </c>
      <c r="R260" s="171">
        <v>0</v>
      </c>
      <c r="S260" s="171">
        <v>0</v>
      </c>
      <c r="T260" s="171">
        <v>0</v>
      </c>
      <c r="U260" s="171">
        <v>0</v>
      </c>
      <c r="V260" s="171">
        <v>0</v>
      </c>
      <c r="W260" s="171">
        <v>0</v>
      </c>
      <c r="X260" s="171">
        <v>0</v>
      </c>
      <c r="Y260" s="171">
        <v>0</v>
      </c>
      <c r="Z260" s="171">
        <v>0</v>
      </c>
      <c r="AA260" s="171">
        <v>0</v>
      </c>
      <c r="AB260" s="171">
        <v>0</v>
      </c>
      <c r="AC260" s="171">
        <v>0</v>
      </c>
      <c r="AD260" s="171">
        <v>0</v>
      </c>
      <c r="AE260" s="171">
        <v>0</v>
      </c>
      <c r="AF260" s="171">
        <v>0</v>
      </c>
      <c r="AG260" s="171">
        <v>0</v>
      </c>
      <c r="AH260" s="171">
        <v>0</v>
      </c>
      <c r="AI260" s="171">
        <v>0</v>
      </c>
      <c r="AJ260" s="171">
        <v>0</v>
      </c>
      <c r="AK260" s="171">
        <v>0</v>
      </c>
      <c r="AL260" s="171">
        <v>0</v>
      </c>
      <c r="AM260" s="171">
        <v>0</v>
      </c>
      <c r="AN260" s="171">
        <v>0</v>
      </c>
      <c r="AO260" s="171">
        <v>0</v>
      </c>
      <c r="AP260" s="171">
        <v>0</v>
      </c>
      <c r="AQ260" s="172" t="s">
        <v>237</v>
      </c>
    </row>
    <row r="261" spans="1:43" ht="110.25" x14ac:dyDescent="0.25">
      <c r="A261" s="178">
        <f t="shared" si="17"/>
        <v>191</v>
      </c>
      <c r="B261" s="172" t="s">
        <v>1184</v>
      </c>
      <c r="C261" s="171">
        <v>0</v>
      </c>
      <c r="D261" s="171">
        <v>0</v>
      </c>
      <c r="E261" s="171">
        <v>0.25</v>
      </c>
      <c r="F261" s="171">
        <v>0.93</v>
      </c>
      <c r="G261" s="171">
        <v>0</v>
      </c>
      <c r="H261" s="171">
        <v>0</v>
      </c>
      <c r="I261" s="171">
        <v>0</v>
      </c>
      <c r="J261" s="171">
        <v>0</v>
      </c>
      <c r="K261" s="171">
        <v>0.25</v>
      </c>
      <c r="L261" s="171">
        <v>0.93</v>
      </c>
      <c r="M261" s="171">
        <v>0</v>
      </c>
      <c r="N261" s="171">
        <v>0</v>
      </c>
      <c r="O261" s="171">
        <v>0</v>
      </c>
      <c r="P261" s="171">
        <v>0</v>
      </c>
      <c r="Q261" s="171">
        <v>0</v>
      </c>
      <c r="R261" s="171">
        <v>0</v>
      </c>
      <c r="S261" s="171">
        <v>0.25</v>
      </c>
      <c r="T261" s="171">
        <v>0.45</v>
      </c>
      <c r="U261" s="171">
        <v>0.25</v>
      </c>
      <c r="V261" s="171">
        <v>0.45</v>
      </c>
      <c r="W261" s="171">
        <v>0</v>
      </c>
      <c r="X261" s="171">
        <v>0</v>
      </c>
      <c r="Y261" s="171">
        <v>0</v>
      </c>
      <c r="Z261" s="171">
        <v>0.93</v>
      </c>
      <c r="AA261" s="171">
        <v>0</v>
      </c>
      <c r="AB261" s="171">
        <v>0</v>
      </c>
      <c r="AC261" s="171">
        <v>0</v>
      </c>
      <c r="AD261" s="171">
        <v>0</v>
      </c>
      <c r="AE261" s="171">
        <v>0</v>
      </c>
      <c r="AF261" s="171">
        <v>0.93</v>
      </c>
      <c r="AG261" s="171">
        <v>0</v>
      </c>
      <c r="AH261" s="171">
        <v>0</v>
      </c>
      <c r="AI261" s="171">
        <v>0</v>
      </c>
      <c r="AJ261" s="171">
        <v>0</v>
      </c>
      <c r="AK261" s="171">
        <v>0</v>
      </c>
      <c r="AL261" s="171">
        <v>0</v>
      </c>
      <c r="AM261" s="171">
        <v>0</v>
      </c>
      <c r="AN261" s="171">
        <v>0</v>
      </c>
      <c r="AO261" s="171">
        <v>0</v>
      </c>
      <c r="AP261" s="171">
        <v>0</v>
      </c>
      <c r="AQ261" s="172" t="s">
        <v>237</v>
      </c>
    </row>
    <row r="262" spans="1:43" ht="47.25" x14ac:dyDescent="0.25">
      <c r="A262" s="178">
        <f t="shared" si="17"/>
        <v>192</v>
      </c>
      <c r="B262" s="172" t="s">
        <v>1186</v>
      </c>
      <c r="C262" s="171">
        <v>0</v>
      </c>
      <c r="D262" s="171">
        <v>0</v>
      </c>
      <c r="E262" s="171">
        <v>0</v>
      </c>
      <c r="F262" s="171">
        <v>0</v>
      </c>
      <c r="G262" s="171">
        <v>0</v>
      </c>
      <c r="H262" s="171">
        <v>0</v>
      </c>
      <c r="I262" s="171">
        <v>0</v>
      </c>
      <c r="J262" s="171">
        <v>0</v>
      </c>
      <c r="K262" s="171">
        <v>0</v>
      </c>
      <c r="L262" s="171">
        <v>0</v>
      </c>
      <c r="M262" s="171">
        <v>0</v>
      </c>
      <c r="N262" s="171">
        <v>0.7</v>
      </c>
      <c r="O262" s="171">
        <v>0</v>
      </c>
      <c r="P262" s="171">
        <v>0</v>
      </c>
      <c r="Q262" s="171">
        <v>0</v>
      </c>
      <c r="R262" s="171">
        <v>0</v>
      </c>
      <c r="S262" s="171">
        <v>0</v>
      </c>
      <c r="T262" s="171">
        <v>0</v>
      </c>
      <c r="U262" s="171">
        <v>0</v>
      </c>
      <c r="V262" s="171">
        <v>0.7</v>
      </c>
      <c r="W262" s="171">
        <v>0</v>
      </c>
      <c r="X262" s="171">
        <v>0</v>
      </c>
      <c r="Y262" s="171">
        <v>0</v>
      </c>
      <c r="Z262" s="171">
        <v>0</v>
      </c>
      <c r="AA262" s="171">
        <v>0</v>
      </c>
      <c r="AB262" s="171">
        <v>0</v>
      </c>
      <c r="AC262" s="171">
        <v>0</v>
      </c>
      <c r="AD262" s="171">
        <v>0</v>
      </c>
      <c r="AE262" s="171">
        <v>0</v>
      </c>
      <c r="AF262" s="171">
        <v>0</v>
      </c>
      <c r="AG262" s="171">
        <v>0</v>
      </c>
      <c r="AH262" s="171">
        <v>0</v>
      </c>
      <c r="AI262" s="171">
        <v>0</v>
      </c>
      <c r="AJ262" s="171">
        <v>0</v>
      </c>
      <c r="AK262" s="171">
        <v>0</v>
      </c>
      <c r="AL262" s="171">
        <v>0</v>
      </c>
      <c r="AM262" s="171">
        <v>0</v>
      </c>
      <c r="AN262" s="171">
        <v>0</v>
      </c>
      <c r="AO262" s="171">
        <v>0</v>
      </c>
      <c r="AP262" s="171">
        <v>0</v>
      </c>
      <c r="AQ262" s="172" t="s">
        <v>237</v>
      </c>
    </row>
    <row r="263" spans="1:43" ht="110.25" x14ac:dyDescent="0.25">
      <c r="A263" s="178">
        <f t="shared" si="17"/>
        <v>193</v>
      </c>
      <c r="B263" s="172" t="s">
        <v>1191</v>
      </c>
      <c r="C263" s="171">
        <v>0</v>
      </c>
      <c r="D263" s="171">
        <v>0</v>
      </c>
      <c r="E263" s="171">
        <v>0</v>
      </c>
      <c r="F263" s="171">
        <v>0</v>
      </c>
      <c r="G263" s="171">
        <v>0</v>
      </c>
      <c r="H263" s="171">
        <v>0.5</v>
      </c>
      <c r="I263" s="171">
        <v>0</v>
      </c>
      <c r="J263" s="171">
        <v>0</v>
      </c>
      <c r="K263" s="171">
        <v>0</v>
      </c>
      <c r="L263" s="171">
        <v>0.5</v>
      </c>
      <c r="M263" s="171">
        <v>0</v>
      </c>
      <c r="N263" s="171">
        <v>0</v>
      </c>
      <c r="O263" s="171">
        <v>0</v>
      </c>
      <c r="P263" s="171">
        <v>0</v>
      </c>
      <c r="Q263" s="171">
        <v>0</v>
      </c>
      <c r="R263" s="171">
        <v>0</v>
      </c>
      <c r="S263" s="171">
        <v>0</v>
      </c>
      <c r="T263" s="171">
        <v>0.53</v>
      </c>
      <c r="U263" s="171">
        <v>0</v>
      </c>
      <c r="V263" s="171">
        <v>0.53</v>
      </c>
      <c r="W263" s="171">
        <v>0</v>
      </c>
      <c r="X263" s="171">
        <v>0</v>
      </c>
      <c r="Y263" s="171">
        <v>0</v>
      </c>
      <c r="Z263" s="171">
        <v>0</v>
      </c>
      <c r="AA263" s="171">
        <v>0</v>
      </c>
      <c r="AB263" s="171">
        <v>0</v>
      </c>
      <c r="AC263" s="171">
        <v>0</v>
      </c>
      <c r="AD263" s="171">
        <v>0</v>
      </c>
      <c r="AE263" s="171">
        <v>0</v>
      </c>
      <c r="AF263" s="171">
        <v>0</v>
      </c>
      <c r="AG263" s="171">
        <v>0</v>
      </c>
      <c r="AH263" s="171">
        <v>0</v>
      </c>
      <c r="AI263" s="171">
        <v>0</v>
      </c>
      <c r="AJ263" s="171">
        <v>0</v>
      </c>
      <c r="AK263" s="171">
        <v>0</v>
      </c>
      <c r="AL263" s="171">
        <v>0</v>
      </c>
      <c r="AM263" s="171">
        <v>0</v>
      </c>
      <c r="AN263" s="171">
        <v>0</v>
      </c>
      <c r="AO263" s="171">
        <v>0</v>
      </c>
      <c r="AP263" s="171">
        <v>0</v>
      </c>
      <c r="AQ263" s="172" t="s">
        <v>237</v>
      </c>
    </row>
    <row r="264" spans="1:43" ht="110.25" x14ac:dyDescent="0.25">
      <c r="A264" s="178">
        <f t="shared" si="17"/>
        <v>194</v>
      </c>
      <c r="B264" s="172" t="s">
        <v>1192</v>
      </c>
      <c r="C264" s="171">
        <v>0</v>
      </c>
      <c r="D264" s="171">
        <v>0</v>
      </c>
      <c r="E264" s="171">
        <v>0</v>
      </c>
      <c r="F264" s="171">
        <v>2.11</v>
      </c>
      <c r="G264" s="171">
        <v>0</v>
      </c>
      <c r="H264" s="171">
        <v>0</v>
      </c>
      <c r="I264" s="171">
        <v>0</v>
      </c>
      <c r="J264" s="171">
        <v>0</v>
      </c>
      <c r="K264" s="171">
        <v>0</v>
      </c>
      <c r="L264" s="171">
        <v>2.11</v>
      </c>
      <c r="M264" s="171">
        <v>0</v>
      </c>
      <c r="N264" s="171">
        <v>0</v>
      </c>
      <c r="O264" s="171">
        <v>0</v>
      </c>
      <c r="P264" s="171">
        <v>2.048</v>
      </c>
      <c r="Q264" s="171">
        <v>0</v>
      </c>
      <c r="R264" s="171">
        <v>0</v>
      </c>
      <c r="S264" s="171">
        <v>0</v>
      </c>
      <c r="T264" s="171">
        <v>0</v>
      </c>
      <c r="U264" s="171">
        <v>0</v>
      </c>
      <c r="V264" s="171">
        <v>2.048</v>
      </c>
      <c r="W264" s="171">
        <v>0</v>
      </c>
      <c r="X264" s="171">
        <v>0</v>
      </c>
      <c r="Y264" s="171">
        <v>0</v>
      </c>
      <c r="Z264" s="171">
        <v>0.18999999999999995</v>
      </c>
      <c r="AA264" s="171">
        <v>0</v>
      </c>
      <c r="AB264" s="171">
        <v>0</v>
      </c>
      <c r="AC264" s="171">
        <v>0</v>
      </c>
      <c r="AD264" s="171">
        <v>0</v>
      </c>
      <c r="AE264" s="171">
        <v>0</v>
      </c>
      <c r="AF264" s="171">
        <v>0.18999999999999995</v>
      </c>
      <c r="AG264" s="171">
        <v>0</v>
      </c>
      <c r="AH264" s="171">
        <v>0</v>
      </c>
      <c r="AI264" s="171">
        <v>0</v>
      </c>
      <c r="AJ264" s="171">
        <v>0</v>
      </c>
      <c r="AK264" s="171">
        <v>0</v>
      </c>
      <c r="AL264" s="171">
        <v>0</v>
      </c>
      <c r="AM264" s="171">
        <v>0</v>
      </c>
      <c r="AN264" s="171">
        <v>0</v>
      </c>
      <c r="AO264" s="171">
        <v>0</v>
      </c>
      <c r="AP264" s="171">
        <v>0</v>
      </c>
      <c r="AQ264" s="172" t="s">
        <v>237</v>
      </c>
    </row>
    <row r="265" spans="1:43" ht="110.25" x14ac:dyDescent="0.25">
      <c r="A265" s="178">
        <f t="shared" si="17"/>
        <v>195</v>
      </c>
      <c r="B265" s="172" t="s">
        <v>1193</v>
      </c>
      <c r="C265" s="171">
        <v>0.16</v>
      </c>
      <c r="D265" s="171">
        <v>1.89</v>
      </c>
      <c r="E265" s="171">
        <v>0</v>
      </c>
      <c r="F265" s="171">
        <v>0</v>
      </c>
      <c r="G265" s="171">
        <v>0</v>
      </c>
      <c r="H265" s="171">
        <v>0</v>
      </c>
      <c r="I265" s="171">
        <v>0</v>
      </c>
      <c r="J265" s="171">
        <v>0</v>
      </c>
      <c r="K265" s="171">
        <v>0.16</v>
      </c>
      <c r="L265" s="171">
        <v>1.89</v>
      </c>
      <c r="M265" s="171">
        <v>0.25</v>
      </c>
      <c r="N265" s="171">
        <v>1.9370000000000001</v>
      </c>
      <c r="O265" s="171">
        <v>0</v>
      </c>
      <c r="P265" s="171">
        <v>0</v>
      </c>
      <c r="Q265" s="171">
        <v>0</v>
      </c>
      <c r="R265" s="171">
        <v>0</v>
      </c>
      <c r="S265" s="171">
        <v>0</v>
      </c>
      <c r="T265" s="171">
        <v>0</v>
      </c>
      <c r="U265" s="171">
        <v>0.25</v>
      </c>
      <c r="V265" s="171">
        <v>1.9370000000000001</v>
      </c>
      <c r="W265" s="171">
        <v>0</v>
      </c>
      <c r="X265" s="171">
        <v>0.18999999999999995</v>
      </c>
      <c r="Y265" s="171">
        <v>0</v>
      </c>
      <c r="Z265" s="171">
        <v>0</v>
      </c>
      <c r="AA265" s="171">
        <v>0</v>
      </c>
      <c r="AB265" s="171">
        <v>0</v>
      </c>
      <c r="AC265" s="171">
        <v>0</v>
      </c>
      <c r="AD265" s="171">
        <v>0</v>
      </c>
      <c r="AE265" s="171">
        <v>0</v>
      </c>
      <c r="AF265" s="171">
        <v>0.18999999999999995</v>
      </c>
      <c r="AG265" s="171">
        <v>0</v>
      </c>
      <c r="AH265" s="171">
        <v>0</v>
      </c>
      <c r="AI265" s="171">
        <v>0</v>
      </c>
      <c r="AJ265" s="171">
        <v>0</v>
      </c>
      <c r="AK265" s="171">
        <v>0</v>
      </c>
      <c r="AL265" s="171">
        <v>0</v>
      </c>
      <c r="AM265" s="171">
        <v>0</v>
      </c>
      <c r="AN265" s="171">
        <v>0</v>
      </c>
      <c r="AO265" s="171">
        <v>0</v>
      </c>
      <c r="AP265" s="171">
        <v>0</v>
      </c>
      <c r="AQ265" s="172" t="s">
        <v>237</v>
      </c>
    </row>
    <row r="266" spans="1:43" ht="94.5" x14ac:dyDescent="0.25">
      <c r="A266" s="178">
        <f t="shared" si="17"/>
        <v>196</v>
      </c>
      <c r="B266" s="172" t="s">
        <v>1197</v>
      </c>
      <c r="C266" s="171">
        <v>0</v>
      </c>
      <c r="D266" s="171">
        <v>0</v>
      </c>
      <c r="E266" s="171">
        <v>0.16</v>
      </c>
      <c r="F266" s="171">
        <v>0.87</v>
      </c>
      <c r="G266" s="171">
        <v>0</v>
      </c>
      <c r="H266" s="171">
        <v>0</v>
      </c>
      <c r="I266" s="171">
        <v>0</v>
      </c>
      <c r="J266" s="171">
        <v>0</v>
      </c>
      <c r="K266" s="171">
        <v>0.16</v>
      </c>
      <c r="L266" s="171">
        <v>0.87</v>
      </c>
      <c r="M266" s="171">
        <v>0</v>
      </c>
      <c r="N266" s="171">
        <v>0</v>
      </c>
      <c r="O266" s="171">
        <v>0.16</v>
      </c>
      <c r="P266" s="171">
        <v>1.0349999999999999</v>
      </c>
      <c r="Q266" s="171">
        <v>0</v>
      </c>
      <c r="R266" s="171">
        <v>0</v>
      </c>
      <c r="S266" s="171">
        <v>0</v>
      </c>
      <c r="T266" s="171">
        <v>0</v>
      </c>
      <c r="U266" s="171">
        <v>0.16</v>
      </c>
      <c r="V266" s="171">
        <v>1.0349999999999999</v>
      </c>
      <c r="W266" s="171">
        <v>0</v>
      </c>
      <c r="X266" s="171">
        <v>0</v>
      </c>
      <c r="Y266" s="171">
        <v>0</v>
      </c>
      <c r="Z266" s="171">
        <v>0</v>
      </c>
      <c r="AA266" s="171">
        <v>0</v>
      </c>
      <c r="AB266" s="171">
        <v>0</v>
      </c>
      <c r="AC266" s="171">
        <v>0</v>
      </c>
      <c r="AD266" s="171">
        <v>0</v>
      </c>
      <c r="AE266" s="171">
        <v>0</v>
      </c>
      <c r="AF266" s="171">
        <v>0</v>
      </c>
      <c r="AG266" s="171">
        <v>0</v>
      </c>
      <c r="AH266" s="171">
        <v>0</v>
      </c>
      <c r="AI266" s="171">
        <v>0</v>
      </c>
      <c r="AJ266" s="171">
        <v>0</v>
      </c>
      <c r="AK266" s="171">
        <v>0</v>
      </c>
      <c r="AL266" s="171">
        <v>0</v>
      </c>
      <c r="AM266" s="171">
        <v>0</v>
      </c>
      <c r="AN266" s="171">
        <v>0</v>
      </c>
      <c r="AO266" s="171">
        <v>0</v>
      </c>
      <c r="AP266" s="171">
        <v>0</v>
      </c>
      <c r="AQ266" s="172" t="s">
        <v>237</v>
      </c>
    </row>
    <row r="267" spans="1:43" ht="94.5" x14ac:dyDescent="0.25">
      <c r="A267" s="178">
        <f t="shared" si="17"/>
        <v>197</v>
      </c>
      <c r="B267" s="172" t="s">
        <v>1198</v>
      </c>
      <c r="C267" s="171">
        <v>0</v>
      </c>
      <c r="D267" s="171">
        <v>0</v>
      </c>
      <c r="E267" s="171">
        <v>0</v>
      </c>
      <c r="F267" s="171">
        <v>0.16</v>
      </c>
      <c r="G267" s="171">
        <v>0</v>
      </c>
      <c r="H267" s="171">
        <v>0</v>
      </c>
      <c r="I267" s="171">
        <v>0</v>
      </c>
      <c r="J267" s="171">
        <v>0</v>
      </c>
      <c r="K267" s="171">
        <v>0</v>
      </c>
      <c r="L267" s="171">
        <v>0.16</v>
      </c>
      <c r="M267" s="171">
        <v>0</v>
      </c>
      <c r="N267" s="171">
        <v>0</v>
      </c>
      <c r="O267" s="171">
        <v>0</v>
      </c>
      <c r="P267" s="171">
        <v>0.16500000000000001</v>
      </c>
      <c r="Q267" s="171">
        <v>0</v>
      </c>
      <c r="R267" s="171">
        <v>0</v>
      </c>
      <c r="S267" s="171">
        <v>0</v>
      </c>
      <c r="T267" s="171">
        <v>0</v>
      </c>
      <c r="U267" s="171">
        <v>0</v>
      </c>
      <c r="V267" s="171">
        <v>0.16500000000000001</v>
      </c>
      <c r="W267" s="171">
        <v>0</v>
      </c>
      <c r="X267" s="171">
        <v>0</v>
      </c>
      <c r="Y267" s="171">
        <v>0</v>
      </c>
      <c r="Z267" s="171">
        <v>0</v>
      </c>
      <c r="AA267" s="171">
        <v>0</v>
      </c>
      <c r="AB267" s="171">
        <v>0</v>
      </c>
      <c r="AC267" s="171">
        <v>0</v>
      </c>
      <c r="AD267" s="171">
        <v>0</v>
      </c>
      <c r="AE267" s="171">
        <v>0</v>
      </c>
      <c r="AF267" s="171">
        <v>0</v>
      </c>
      <c r="AG267" s="171">
        <v>0</v>
      </c>
      <c r="AH267" s="171">
        <v>0</v>
      </c>
      <c r="AI267" s="171">
        <v>0</v>
      </c>
      <c r="AJ267" s="171">
        <v>0</v>
      </c>
      <c r="AK267" s="171">
        <v>0</v>
      </c>
      <c r="AL267" s="171">
        <v>0</v>
      </c>
      <c r="AM267" s="171">
        <v>0</v>
      </c>
      <c r="AN267" s="171">
        <v>0</v>
      </c>
      <c r="AO267" s="171">
        <v>0</v>
      </c>
      <c r="AP267" s="171">
        <v>0</v>
      </c>
      <c r="AQ267" s="172" t="s">
        <v>237</v>
      </c>
    </row>
    <row r="268" spans="1:43" ht="94.5" x14ac:dyDescent="0.25">
      <c r="A268" s="178">
        <f t="shared" si="17"/>
        <v>198</v>
      </c>
      <c r="B268" s="172" t="s">
        <v>1199</v>
      </c>
      <c r="C268" s="171">
        <v>0</v>
      </c>
      <c r="D268" s="171">
        <v>0</v>
      </c>
      <c r="E268" s="171">
        <v>0</v>
      </c>
      <c r="F268" s="171">
        <v>9.4E-2</v>
      </c>
      <c r="G268" s="171">
        <v>0</v>
      </c>
      <c r="H268" s="171">
        <v>0</v>
      </c>
      <c r="I268" s="171">
        <v>0</v>
      </c>
      <c r="J268" s="171">
        <v>0</v>
      </c>
      <c r="K268" s="171">
        <v>0</v>
      </c>
      <c r="L268" s="171">
        <v>9.4E-2</v>
      </c>
      <c r="M268" s="171">
        <v>0</v>
      </c>
      <c r="N268" s="171">
        <v>0.12</v>
      </c>
      <c r="O268" s="171">
        <v>0</v>
      </c>
      <c r="P268" s="171">
        <v>0</v>
      </c>
      <c r="Q268" s="171">
        <v>0</v>
      </c>
      <c r="R268" s="171">
        <v>0</v>
      </c>
      <c r="S268" s="171">
        <v>0</v>
      </c>
      <c r="T268" s="171">
        <v>0</v>
      </c>
      <c r="U268" s="171">
        <v>0</v>
      </c>
      <c r="V268" s="171">
        <v>0.12</v>
      </c>
      <c r="W268" s="171">
        <v>0</v>
      </c>
      <c r="X268" s="171">
        <v>0</v>
      </c>
      <c r="Y268" s="171">
        <v>0</v>
      </c>
      <c r="Z268" s="171">
        <v>0</v>
      </c>
      <c r="AA268" s="171">
        <v>0</v>
      </c>
      <c r="AB268" s="171">
        <v>0</v>
      </c>
      <c r="AC268" s="171">
        <v>0</v>
      </c>
      <c r="AD268" s="171">
        <v>0</v>
      </c>
      <c r="AE268" s="171">
        <v>0</v>
      </c>
      <c r="AF268" s="171">
        <v>0</v>
      </c>
      <c r="AG268" s="171">
        <v>0</v>
      </c>
      <c r="AH268" s="171">
        <v>0</v>
      </c>
      <c r="AI268" s="171">
        <v>0</v>
      </c>
      <c r="AJ268" s="171">
        <v>0</v>
      </c>
      <c r="AK268" s="171">
        <v>0</v>
      </c>
      <c r="AL268" s="171">
        <v>0</v>
      </c>
      <c r="AM268" s="171">
        <v>0</v>
      </c>
      <c r="AN268" s="171">
        <v>0</v>
      </c>
      <c r="AO268" s="171">
        <v>0</v>
      </c>
      <c r="AP268" s="171">
        <v>0</v>
      </c>
      <c r="AQ268" s="172" t="s">
        <v>237</v>
      </c>
    </row>
    <row r="269" spans="1:43" ht="78.75" x14ac:dyDescent="0.25">
      <c r="A269" s="178">
        <f t="shared" si="17"/>
        <v>199</v>
      </c>
      <c r="B269" s="172" t="s">
        <v>1200</v>
      </c>
      <c r="C269" s="171">
        <v>0</v>
      </c>
      <c r="D269" s="171">
        <v>0</v>
      </c>
      <c r="E269" s="171">
        <v>0</v>
      </c>
      <c r="F269" s="171">
        <v>0.15</v>
      </c>
      <c r="G269" s="171">
        <v>0</v>
      </c>
      <c r="H269" s="171">
        <v>0</v>
      </c>
      <c r="I269" s="171">
        <v>0</v>
      </c>
      <c r="J269" s="171">
        <v>0</v>
      </c>
      <c r="K269" s="171">
        <v>0</v>
      </c>
      <c r="L269" s="171">
        <v>0.15</v>
      </c>
      <c r="M269" s="171">
        <v>0</v>
      </c>
      <c r="N269" s="171">
        <v>0</v>
      </c>
      <c r="O269" s="171">
        <v>0</v>
      </c>
      <c r="P269" s="171">
        <v>0</v>
      </c>
      <c r="Q269" s="171">
        <v>0</v>
      </c>
      <c r="R269" s="171">
        <v>0</v>
      </c>
      <c r="S269" s="171">
        <v>0</v>
      </c>
      <c r="T269" s="171">
        <v>0</v>
      </c>
      <c r="U269" s="171">
        <v>0</v>
      </c>
      <c r="V269" s="171">
        <v>0</v>
      </c>
      <c r="W269" s="171">
        <v>0</v>
      </c>
      <c r="X269" s="171">
        <v>0</v>
      </c>
      <c r="Y269" s="171">
        <v>0</v>
      </c>
      <c r="Z269" s="171">
        <v>0</v>
      </c>
      <c r="AA269" s="171">
        <v>0</v>
      </c>
      <c r="AB269" s="171">
        <v>0</v>
      </c>
      <c r="AC269" s="171">
        <v>0</v>
      </c>
      <c r="AD269" s="171">
        <v>0</v>
      </c>
      <c r="AE269" s="171">
        <v>0</v>
      </c>
      <c r="AF269" s="171">
        <v>0</v>
      </c>
      <c r="AG269" s="171">
        <v>0</v>
      </c>
      <c r="AH269" s="171">
        <v>0</v>
      </c>
      <c r="AI269" s="171">
        <v>0</v>
      </c>
      <c r="AJ269" s="171">
        <v>0</v>
      </c>
      <c r="AK269" s="171">
        <v>0</v>
      </c>
      <c r="AL269" s="171">
        <v>0</v>
      </c>
      <c r="AM269" s="171">
        <v>0</v>
      </c>
      <c r="AN269" s="171">
        <v>0</v>
      </c>
      <c r="AO269" s="171">
        <v>0</v>
      </c>
      <c r="AP269" s="171">
        <v>0</v>
      </c>
      <c r="AQ269" s="172" t="s">
        <v>237</v>
      </c>
    </row>
    <row r="270" spans="1:43" ht="78.75" x14ac:dyDescent="0.25">
      <c r="A270" s="178">
        <f t="shared" si="17"/>
        <v>200</v>
      </c>
      <c r="B270" s="172" t="s">
        <v>1201</v>
      </c>
      <c r="C270" s="171">
        <v>0</v>
      </c>
      <c r="D270" s="171">
        <v>0.41799999999999998</v>
      </c>
      <c r="E270" s="171">
        <v>0</v>
      </c>
      <c r="F270" s="171">
        <v>0</v>
      </c>
      <c r="G270" s="171">
        <v>0</v>
      </c>
      <c r="H270" s="171">
        <v>0</v>
      </c>
      <c r="I270" s="171">
        <v>0</v>
      </c>
      <c r="J270" s="171">
        <v>0</v>
      </c>
      <c r="K270" s="171">
        <v>0</v>
      </c>
      <c r="L270" s="171">
        <v>0.41799999999999998</v>
      </c>
      <c r="M270" s="171">
        <v>0</v>
      </c>
      <c r="N270" s="171">
        <v>0.38300000000000001</v>
      </c>
      <c r="O270" s="171">
        <v>0</v>
      </c>
      <c r="P270" s="171">
        <v>0</v>
      </c>
      <c r="Q270" s="171">
        <v>0</v>
      </c>
      <c r="R270" s="171">
        <v>0</v>
      </c>
      <c r="S270" s="171">
        <v>0</v>
      </c>
      <c r="T270" s="171">
        <v>0</v>
      </c>
      <c r="U270" s="171">
        <v>0</v>
      </c>
      <c r="V270" s="171">
        <v>0.38300000000000001</v>
      </c>
      <c r="W270" s="171">
        <v>0</v>
      </c>
      <c r="X270" s="171">
        <v>0</v>
      </c>
      <c r="Y270" s="171">
        <v>0</v>
      </c>
      <c r="Z270" s="171">
        <v>0</v>
      </c>
      <c r="AA270" s="171">
        <v>0</v>
      </c>
      <c r="AB270" s="171">
        <v>0</v>
      </c>
      <c r="AC270" s="171">
        <v>0</v>
      </c>
      <c r="AD270" s="171">
        <v>0</v>
      </c>
      <c r="AE270" s="171">
        <v>0</v>
      </c>
      <c r="AF270" s="171">
        <v>0</v>
      </c>
      <c r="AG270" s="171">
        <v>0</v>
      </c>
      <c r="AH270" s="171">
        <v>0</v>
      </c>
      <c r="AI270" s="171">
        <v>0</v>
      </c>
      <c r="AJ270" s="171">
        <v>0</v>
      </c>
      <c r="AK270" s="171">
        <v>0</v>
      </c>
      <c r="AL270" s="171">
        <v>0</v>
      </c>
      <c r="AM270" s="171">
        <v>0</v>
      </c>
      <c r="AN270" s="171">
        <v>0</v>
      </c>
      <c r="AO270" s="171">
        <v>0</v>
      </c>
      <c r="AP270" s="171">
        <v>0</v>
      </c>
      <c r="AQ270" s="172" t="s">
        <v>237</v>
      </c>
    </row>
    <row r="271" spans="1:43" ht="63" x14ac:dyDescent="0.25">
      <c r="A271" s="178">
        <f t="shared" si="17"/>
        <v>201</v>
      </c>
      <c r="B271" s="172" t="s">
        <v>1202</v>
      </c>
      <c r="C271" s="171">
        <v>0</v>
      </c>
      <c r="D271" s="171">
        <v>0.48899999999999999</v>
      </c>
      <c r="E271" s="171">
        <v>0</v>
      </c>
      <c r="F271" s="171">
        <v>0</v>
      </c>
      <c r="G271" s="171">
        <v>0</v>
      </c>
      <c r="H271" s="171">
        <v>0</v>
      </c>
      <c r="I271" s="171">
        <v>0</v>
      </c>
      <c r="J271" s="171">
        <v>0</v>
      </c>
      <c r="K271" s="171">
        <v>0</v>
      </c>
      <c r="L271" s="171">
        <v>0.48899999999999999</v>
      </c>
      <c r="M271" s="171">
        <v>0</v>
      </c>
      <c r="N271" s="171">
        <v>0.51500000000000001</v>
      </c>
      <c r="O271" s="171">
        <v>0</v>
      </c>
      <c r="P271" s="171">
        <v>0</v>
      </c>
      <c r="Q271" s="171">
        <v>0</v>
      </c>
      <c r="R271" s="171">
        <v>0</v>
      </c>
      <c r="S271" s="171">
        <v>0</v>
      </c>
      <c r="T271" s="171">
        <v>0</v>
      </c>
      <c r="U271" s="171">
        <v>0</v>
      </c>
      <c r="V271" s="171">
        <v>0.51500000000000001</v>
      </c>
      <c r="W271" s="171">
        <v>0</v>
      </c>
      <c r="X271" s="171">
        <v>0</v>
      </c>
      <c r="Y271" s="171">
        <v>0</v>
      </c>
      <c r="Z271" s="171">
        <v>0</v>
      </c>
      <c r="AA271" s="171">
        <v>0</v>
      </c>
      <c r="AB271" s="171">
        <v>0</v>
      </c>
      <c r="AC271" s="171">
        <v>0</v>
      </c>
      <c r="AD271" s="171">
        <v>0</v>
      </c>
      <c r="AE271" s="171">
        <v>0</v>
      </c>
      <c r="AF271" s="171">
        <v>0</v>
      </c>
      <c r="AG271" s="171">
        <v>0</v>
      </c>
      <c r="AH271" s="171">
        <v>0</v>
      </c>
      <c r="AI271" s="171">
        <v>0</v>
      </c>
      <c r="AJ271" s="171">
        <v>0</v>
      </c>
      <c r="AK271" s="171">
        <v>0</v>
      </c>
      <c r="AL271" s="171">
        <v>0</v>
      </c>
      <c r="AM271" s="171">
        <v>0</v>
      </c>
      <c r="AN271" s="171">
        <v>0</v>
      </c>
      <c r="AO271" s="171">
        <v>0</v>
      </c>
      <c r="AP271" s="171">
        <v>0</v>
      </c>
      <c r="AQ271" s="172" t="s">
        <v>237</v>
      </c>
    </row>
    <row r="272" spans="1:43" ht="78.75" x14ac:dyDescent="0.25">
      <c r="A272" s="178">
        <f t="shared" si="17"/>
        <v>202</v>
      </c>
      <c r="B272" s="172" t="s">
        <v>1203</v>
      </c>
      <c r="C272" s="171">
        <v>0</v>
      </c>
      <c r="D272" s="171">
        <v>6.5000000000000002E-2</v>
      </c>
      <c r="E272" s="171">
        <v>0</v>
      </c>
      <c r="F272" s="171">
        <v>0</v>
      </c>
      <c r="G272" s="171">
        <v>0</v>
      </c>
      <c r="H272" s="171">
        <v>0</v>
      </c>
      <c r="I272" s="171">
        <v>0</v>
      </c>
      <c r="J272" s="171">
        <v>0</v>
      </c>
      <c r="K272" s="171">
        <v>0</v>
      </c>
      <c r="L272" s="171">
        <v>6.5000000000000002E-2</v>
      </c>
      <c r="M272" s="171">
        <v>0</v>
      </c>
      <c r="N272" s="171">
        <v>0</v>
      </c>
      <c r="O272" s="171">
        <v>0</v>
      </c>
      <c r="P272" s="171">
        <v>0</v>
      </c>
      <c r="Q272" s="171">
        <v>0</v>
      </c>
      <c r="R272" s="171">
        <v>0</v>
      </c>
      <c r="S272" s="171">
        <v>0</v>
      </c>
      <c r="T272" s="171">
        <v>0</v>
      </c>
      <c r="U272" s="171">
        <v>0</v>
      </c>
      <c r="V272" s="171">
        <v>0</v>
      </c>
      <c r="W272" s="171">
        <v>0</v>
      </c>
      <c r="X272" s="171">
        <v>0</v>
      </c>
      <c r="Y272" s="171">
        <v>0</v>
      </c>
      <c r="Z272" s="171">
        <v>0</v>
      </c>
      <c r="AA272" s="171">
        <v>0</v>
      </c>
      <c r="AB272" s="171">
        <v>0</v>
      </c>
      <c r="AC272" s="171">
        <v>0</v>
      </c>
      <c r="AD272" s="171">
        <v>0</v>
      </c>
      <c r="AE272" s="171">
        <v>0</v>
      </c>
      <c r="AF272" s="171">
        <v>0</v>
      </c>
      <c r="AG272" s="171">
        <v>0</v>
      </c>
      <c r="AH272" s="171">
        <v>0</v>
      </c>
      <c r="AI272" s="171">
        <v>0</v>
      </c>
      <c r="AJ272" s="171">
        <v>0</v>
      </c>
      <c r="AK272" s="171">
        <v>0</v>
      </c>
      <c r="AL272" s="171">
        <v>0</v>
      </c>
      <c r="AM272" s="171">
        <v>0</v>
      </c>
      <c r="AN272" s="171">
        <v>0</v>
      </c>
      <c r="AO272" s="171">
        <v>0</v>
      </c>
      <c r="AP272" s="171">
        <v>0</v>
      </c>
      <c r="AQ272" s="172" t="s">
        <v>237</v>
      </c>
    </row>
    <row r="273" spans="1:43" ht="78.75" x14ac:dyDescent="0.25">
      <c r="A273" s="178">
        <f t="shared" si="17"/>
        <v>203</v>
      </c>
      <c r="B273" s="172" t="s">
        <v>1204</v>
      </c>
      <c r="C273" s="171">
        <v>0</v>
      </c>
      <c r="D273" s="171">
        <v>0.32</v>
      </c>
      <c r="E273" s="171">
        <v>0</v>
      </c>
      <c r="F273" s="171">
        <v>0</v>
      </c>
      <c r="G273" s="171">
        <v>0</v>
      </c>
      <c r="H273" s="171">
        <v>0</v>
      </c>
      <c r="I273" s="171">
        <v>0</v>
      </c>
      <c r="J273" s="171">
        <v>0</v>
      </c>
      <c r="K273" s="171">
        <v>0</v>
      </c>
      <c r="L273" s="171">
        <v>0.32</v>
      </c>
      <c r="M273" s="171">
        <v>0</v>
      </c>
      <c r="N273" s="171">
        <v>0</v>
      </c>
      <c r="O273" s="171">
        <v>0</v>
      </c>
      <c r="P273" s="171">
        <v>0</v>
      </c>
      <c r="Q273" s="171">
        <v>0</v>
      </c>
      <c r="R273" s="171">
        <v>0</v>
      </c>
      <c r="S273" s="171">
        <v>0</v>
      </c>
      <c r="T273" s="171">
        <v>0.4</v>
      </c>
      <c r="U273" s="171">
        <v>0</v>
      </c>
      <c r="V273" s="171">
        <v>0.4</v>
      </c>
      <c r="W273" s="171">
        <v>0</v>
      </c>
      <c r="X273" s="171">
        <v>0</v>
      </c>
      <c r="Y273" s="171">
        <v>0</v>
      </c>
      <c r="Z273" s="171">
        <v>0</v>
      </c>
      <c r="AA273" s="171">
        <v>0</v>
      </c>
      <c r="AB273" s="171">
        <v>0</v>
      </c>
      <c r="AC273" s="171">
        <v>0</v>
      </c>
      <c r="AD273" s="171">
        <v>0</v>
      </c>
      <c r="AE273" s="171">
        <v>0</v>
      </c>
      <c r="AF273" s="171">
        <v>0</v>
      </c>
      <c r="AG273" s="171">
        <v>0</v>
      </c>
      <c r="AH273" s="171">
        <v>0</v>
      </c>
      <c r="AI273" s="171">
        <v>0</v>
      </c>
      <c r="AJ273" s="171">
        <v>0</v>
      </c>
      <c r="AK273" s="171">
        <v>0</v>
      </c>
      <c r="AL273" s="171">
        <v>0</v>
      </c>
      <c r="AM273" s="171">
        <v>0</v>
      </c>
      <c r="AN273" s="171">
        <v>0</v>
      </c>
      <c r="AO273" s="171">
        <v>0</v>
      </c>
      <c r="AP273" s="171">
        <v>0</v>
      </c>
      <c r="AQ273" s="172" t="s">
        <v>237</v>
      </c>
    </row>
    <row r="274" spans="1:43" ht="110.25" x14ac:dyDescent="0.25">
      <c r="A274" s="178">
        <f t="shared" si="17"/>
        <v>204</v>
      </c>
      <c r="B274" s="172" t="s">
        <v>1205</v>
      </c>
      <c r="C274" s="171">
        <v>0</v>
      </c>
      <c r="D274" s="171">
        <v>0</v>
      </c>
      <c r="E274" s="171">
        <v>0</v>
      </c>
      <c r="F274" s="171">
        <v>0.17</v>
      </c>
      <c r="G274" s="171">
        <v>0</v>
      </c>
      <c r="H274" s="171">
        <v>0</v>
      </c>
      <c r="I274" s="171">
        <v>0</v>
      </c>
      <c r="J274" s="171">
        <v>0</v>
      </c>
      <c r="K274" s="171">
        <v>0</v>
      </c>
      <c r="L274" s="171">
        <v>0.17</v>
      </c>
      <c r="M274" s="171">
        <v>0</v>
      </c>
      <c r="N274" s="171">
        <v>0</v>
      </c>
      <c r="O274" s="171">
        <v>0</v>
      </c>
      <c r="P274" s="171">
        <v>0</v>
      </c>
      <c r="Q274" s="171">
        <v>0</v>
      </c>
      <c r="R274" s="171">
        <v>0</v>
      </c>
      <c r="S274" s="171">
        <v>0</v>
      </c>
      <c r="T274" s="171">
        <v>0.17499999999999999</v>
      </c>
      <c r="U274" s="171">
        <v>0</v>
      </c>
      <c r="V274" s="171">
        <v>0.17499999999999999</v>
      </c>
      <c r="W274" s="171">
        <v>0</v>
      </c>
      <c r="X274" s="171">
        <v>0</v>
      </c>
      <c r="Y274" s="171">
        <v>0</v>
      </c>
      <c r="Z274" s="171">
        <v>0</v>
      </c>
      <c r="AA274" s="171">
        <v>0</v>
      </c>
      <c r="AB274" s="171">
        <v>0</v>
      </c>
      <c r="AC274" s="171">
        <v>0</v>
      </c>
      <c r="AD274" s="171">
        <v>0</v>
      </c>
      <c r="AE274" s="171">
        <v>0</v>
      </c>
      <c r="AF274" s="171">
        <v>0</v>
      </c>
      <c r="AG274" s="171">
        <v>0</v>
      </c>
      <c r="AH274" s="171">
        <v>0</v>
      </c>
      <c r="AI274" s="171">
        <v>0</v>
      </c>
      <c r="AJ274" s="171">
        <v>0</v>
      </c>
      <c r="AK274" s="171">
        <v>0</v>
      </c>
      <c r="AL274" s="171">
        <v>0</v>
      </c>
      <c r="AM274" s="171">
        <v>0</v>
      </c>
      <c r="AN274" s="171">
        <v>0</v>
      </c>
      <c r="AO274" s="171">
        <v>0</v>
      </c>
      <c r="AP274" s="171">
        <v>0</v>
      </c>
      <c r="AQ274" s="172" t="s">
        <v>237</v>
      </c>
    </row>
    <row r="275" spans="1:43" ht="78.75" x14ac:dyDescent="0.25">
      <c r="A275" s="178">
        <f t="shared" si="17"/>
        <v>205</v>
      </c>
      <c r="B275" s="172" t="s">
        <v>1206</v>
      </c>
      <c r="C275" s="171">
        <v>0</v>
      </c>
      <c r="D275" s="171">
        <v>0</v>
      </c>
      <c r="E275" s="171">
        <v>0</v>
      </c>
      <c r="F275" s="171">
        <v>0</v>
      </c>
      <c r="G275" s="171">
        <v>0</v>
      </c>
      <c r="H275" s="171">
        <v>0</v>
      </c>
      <c r="I275" s="171">
        <v>0</v>
      </c>
      <c r="J275" s="171">
        <v>0</v>
      </c>
      <c r="K275" s="171">
        <v>0</v>
      </c>
      <c r="L275" s="171">
        <v>0</v>
      </c>
      <c r="M275" s="171">
        <v>0</v>
      </c>
      <c r="N275" s="171">
        <v>0</v>
      </c>
      <c r="O275" s="171">
        <v>0</v>
      </c>
      <c r="P275" s="171">
        <v>0.08</v>
      </c>
      <c r="Q275" s="171">
        <v>0</v>
      </c>
      <c r="R275" s="171">
        <v>0</v>
      </c>
      <c r="S275" s="171">
        <v>0</v>
      </c>
      <c r="T275" s="171">
        <v>0</v>
      </c>
      <c r="U275" s="171">
        <v>0</v>
      </c>
      <c r="V275" s="171">
        <v>0.08</v>
      </c>
      <c r="W275" s="171">
        <v>0</v>
      </c>
      <c r="X275" s="171">
        <v>0</v>
      </c>
      <c r="Y275" s="171">
        <v>0</v>
      </c>
      <c r="Z275" s="171">
        <v>0</v>
      </c>
      <c r="AA275" s="171">
        <v>0</v>
      </c>
      <c r="AB275" s="171">
        <v>0</v>
      </c>
      <c r="AC275" s="171">
        <v>0</v>
      </c>
      <c r="AD275" s="171">
        <v>0</v>
      </c>
      <c r="AE275" s="171">
        <v>0</v>
      </c>
      <c r="AF275" s="171">
        <v>0</v>
      </c>
      <c r="AG275" s="171">
        <v>0</v>
      </c>
      <c r="AH275" s="171">
        <v>0</v>
      </c>
      <c r="AI275" s="171">
        <v>0</v>
      </c>
      <c r="AJ275" s="171">
        <v>0</v>
      </c>
      <c r="AK275" s="171">
        <v>0</v>
      </c>
      <c r="AL275" s="171">
        <v>0</v>
      </c>
      <c r="AM275" s="171">
        <v>0</v>
      </c>
      <c r="AN275" s="171">
        <v>0</v>
      </c>
      <c r="AO275" s="171">
        <v>0</v>
      </c>
      <c r="AP275" s="171">
        <v>0</v>
      </c>
      <c r="AQ275" s="172" t="s">
        <v>237</v>
      </c>
    </row>
    <row r="276" spans="1:43" ht="63" x14ac:dyDescent="0.25">
      <c r="A276" s="178">
        <f t="shared" si="17"/>
        <v>206</v>
      </c>
      <c r="B276" s="172" t="s">
        <v>1207</v>
      </c>
      <c r="C276" s="171">
        <v>0</v>
      </c>
      <c r="D276" s="171">
        <v>0</v>
      </c>
      <c r="E276" s="171">
        <v>0</v>
      </c>
      <c r="F276" s="171">
        <v>0</v>
      </c>
      <c r="G276" s="171">
        <v>0</v>
      </c>
      <c r="H276" s="171">
        <v>0.81</v>
      </c>
      <c r="I276" s="171">
        <v>0</v>
      </c>
      <c r="J276" s="171">
        <v>0</v>
      </c>
      <c r="K276" s="171">
        <v>0</v>
      </c>
      <c r="L276" s="171">
        <v>0.81</v>
      </c>
      <c r="M276" s="171">
        <v>0</v>
      </c>
      <c r="N276" s="171">
        <v>0</v>
      </c>
      <c r="O276" s="171">
        <v>0</v>
      </c>
      <c r="P276" s="171">
        <v>0</v>
      </c>
      <c r="Q276" s="171">
        <v>0</v>
      </c>
      <c r="R276" s="171">
        <v>0</v>
      </c>
      <c r="S276" s="171">
        <v>0</v>
      </c>
      <c r="T276" s="171">
        <v>0</v>
      </c>
      <c r="U276" s="171">
        <v>0</v>
      </c>
      <c r="V276" s="171">
        <v>0</v>
      </c>
      <c r="W276" s="171">
        <v>0</v>
      </c>
      <c r="X276" s="171">
        <v>0</v>
      </c>
      <c r="Y276" s="171">
        <v>0</v>
      </c>
      <c r="Z276" s="171">
        <v>0</v>
      </c>
      <c r="AA276" s="171">
        <v>0</v>
      </c>
      <c r="AB276" s="171">
        <v>0</v>
      </c>
      <c r="AC276" s="171">
        <v>0</v>
      </c>
      <c r="AD276" s="171">
        <v>0</v>
      </c>
      <c r="AE276" s="171">
        <v>0</v>
      </c>
      <c r="AF276" s="171">
        <v>0</v>
      </c>
      <c r="AG276" s="171">
        <v>0</v>
      </c>
      <c r="AH276" s="171">
        <v>0</v>
      </c>
      <c r="AI276" s="171">
        <v>0</v>
      </c>
      <c r="AJ276" s="171">
        <v>0</v>
      </c>
      <c r="AK276" s="171">
        <v>0</v>
      </c>
      <c r="AL276" s="171">
        <v>0</v>
      </c>
      <c r="AM276" s="171">
        <v>0</v>
      </c>
      <c r="AN276" s="171">
        <v>0</v>
      </c>
      <c r="AO276" s="171">
        <v>0</v>
      </c>
      <c r="AP276" s="171">
        <v>0</v>
      </c>
      <c r="AQ276" s="172" t="s">
        <v>237</v>
      </c>
    </row>
    <row r="277" spans="1:43" ht="94.5" x14ac:dyDescent="0.25">
      <c r="A277" s="178">
        <f t="shared" si="17"/>
        <v>207</v>
      </c>
      <c r="B277" s="172" t="s">
        <v>1208</v>
      </c>
      <c r="C277" s="171">
        <v>0</v>
      </c>
      <c r="D277" s="171">
        <v>0</v>
      </c>
      <c r="E277" s="171">
        <v>0</v>
      </c>
      <c r="F277" s="171">
        <v>0.18</v>
      </c>
      <c r="G277" s="171">
        <v>0</v>
      </c>
      <c r="H277" s="171">
        <v>0</v>
      </c>
      <c r="I277" s="171">
        <v>0</v>
      </c>
      <c r="J277" s="171">
        <v>0</v>
      </c>
      <c r="K277" s="171">
        <v>0</v>
      </c>
      <c r="L277" s="171">
        <v>0.18</v>
      </c>
      <c r="M277" s="171">
        <v>0</v>
      </c>
      <c r="N277" s="171">
        <v>0</v>
      </c>
      <c r="O277" s="171">
        <v>0</v>
      </c>
      <c r="P277" s="171">
        <v>0.185</v>
      </c>
      <c r="Q277" s="171">
        <v>0</v>
      </c>
      <c r="R277" s="171">
        <v>0</v>
      </c>
      <c r="S277" s="171">
        <v>0</v>
      </c>
      <c r="T277" s="171">
        <v>0</v>
      </c>
      <c r="U277" s="171">
        <v>0</v>
      </c>
      <c r="V277" s="171">
        <v>0.185</v>
      </c>
      <c r="W277" s="171">
        <v>0</v>
      </c>
      <c r="X277" s="171">
        <v>0</v>
      </c>
      <c r="Y277" s="171">
        <v>0</v>
      </c>
      <c r="Z277" s="171">
        <v>0</v>
      </c>
      <c r="AA277" s="171">
        <v>0</v>
      </c>
      <c r="AB277" s="171">
        <v>0</v>
      </c>
      <c r="AC277" s="171">
        <v>0</v>
      </c>
      <c r="AD277" s="171">
        <v>0</v>
      </c>
      <c r="AE277" s="171">
        <v>0</v>
      </c>
      <c r="AF277" s="171">
        <v>0</v>
      </c>
      <c r="AG277" s="171">
        <v>0</v>
      </c>
      <c r="AH277" s="171">
        <v>0</v>
      </c>
      <c r="AI277" s="171">
        <v>0</v>
      </c>
      <c r="AJ277" s="171">
        <v>0</v>
      </c>
      <c r="AK277" s="171">
        <v>0</v>
      </c>
      <c r="AL277" s="171">
        <v>0</v>
      </c>
      <c r="AM277" s="171">
        <v>0</v>
      </c>
      <c r="AN277" s="171">
        <v>0</v>
      </c>
      <c r="AO277" s="171">
        <v>0</v>
      </c>
      <c r="AP277" s="171">
        <v>0</v>
      </c>
      <c r="AQ277" s="172" t="s">
        <v>237</v>
      </c>
    </row>
    <row r="278" spans="1:43" ht="63" x14ac:dyDescent="0.25">
      <c r="A278" s="178">
        <f t="shared" si="17"/>
        <v>208</v>
      </c>
      <c r="B278" s="172" t="s">
        <v>1209</v>
      </c>
      <c r="C278" s="171">
        <v>0</v>
      </c>
      <c r="D278" s="171">
        <v>0</v>
      </c>
      <c r="E278" s="171">
        <v>0</v>
      </c>
      <c r="F278" s="171">
        <v>0</v>
      </c>
      <c r="G278" s="171">
        <v>0</v>
      </c>
      <c r="H278" s="171">
        <v>0</v>
      </c>
      <c r="I278" s="171">
        <v>0</v>
      </c>
      <c r="J278" s="171">
        <v>0</v>
      </c>
      <c r="K278" s="171">
        <v>0</v>
      </c>
      <c r="L278" s="171">
        <v>0</v>
      </c>
      <c r="M278" s="171">
        <v>0</v>
      </c>
      <c r="N278" s="171">
        <v>0</v>
      </c>
      <c r="O278" s="171">
        <v>0</v>
      </c>
      <c r="P278" s="171">
        <v>0</v>
      </c>
      <c r="Q278" s="171">
        <v>0</v>
      </c>
      <c r="R278" s="171">
        <v>0.1</v>
      </c>
      <c r="S278" s="171">
        <v>0</v>
      </c>
      <c r="T278" s="171">
        <v>0</v>
      </c>
      <c r="U278" s="171">
        <v>0</v>
      </c>
      <c r="V278" s="171">
        <v>0.1</v>
      </c>
      <c r="W278" s="171">
        <v>0</v>
      </c>
      <c r="X278" s="171">
        <v>0</v>
      </c>
      <c r="Y278" s="171">
        <v>0</v>
      </c>
      <c r="Z278" s="171">
        <v>0</v>
      </c>
      <c r="AA278" s="171">
        <v>0</v>
      </c>
      <c r="AB278" s="171">
        <v>0</v>
      </c>
      <c r="AC278" s="171">
        <v>0</v>
      </c>
      <c r="AD278" s="171">
        <v>0</v>
      </c>
      <c r="AE278" s="171">
        <v>0</v>
      </c>
      <c r="AF278" s="171">
        <v>0</v>
      </c>
      <c r="AG278" s="171">
        <v>0</v>
      </c>
      <c r="AH278" s="171">
        <v>0</v>
      </c>
      <c r="AI278" s="171">
        <v>0</v>
      </c>
      <c r="AJ278" s="171">
        <v>0</v>
      </c>
      <c r="AK278" s="171">
        <v>0</v>
      </c>
      <c r="AL278" s="171">
        <v>0</v>
      </c>
      <c r="AM278" s="171">
        <v>0</v>
      </c>
      <c r="AN278" s="171">
        <v>0</v>
      </c>
      <c r="AO278" s="171">
        <v>0</v>
      </c>
      <c r="AP278" s="171">
        <v>0</v>
      </c>
      <c r="AQ278" s="172" t="s">
        <v>237</v>
      </c>
    </row>
    <row r="279" spans="1:43" ht="63" x14ac:dyDescent="0.25">
      <c r="A279" s="178">
        <f t="shared" si="17"/>
        <v>209</v>
      </c>
      <c r="B279" s="172" t="s">
        <v>1214</v>
      </c>
      <c r="C279" s="171">
        <v>0</v>
      </c>
      <c r="D279" s="171">
        <v>0</v>
      </c>
      <c r="E279" s="171">
        <v>0</v>
      </c>
      <c r="F279" s="171">
        <v>0</v>
      </c>
      <c r="G279" s="171">
        <v>0</v>
      </c>
      <c r="H279" s="171">
        <v>0</v>
      </c>
      <c r="I279" s="171">
        <v>0</v>
      </c>
      <c r="J279" s="171">
        <v>0</v>
      </c>
      <c r="K279" s="171">
        <v>0</v>
      </c>
      <c r="L279" s="171">
        <v>0</v>
      </c>
      <c r="M279" s="171">
        <v>0</v>
      </c>
      <c r="N279" s="171">
        <v>0</v>
      </c>
      <c r="O279" s="171">
        <v>0</v>
      </c>
      <c r="P279" s="171">
        <v>0</v>
      </c>
      <c r="Q279" s="171">
        <v>0</v>
      </c>
      <c r="R279" s="171">
        <v>5.0999999999999997E-2</v>
      </c>
      <c r="S279" s="171">
        <v>0</v>
      </c>
      <c r="T279" s="171">
        <v>0</v>
      </c>
      <c r="U279" s="171">
        <v>0</v>
      </c>
      <c r="V279" s="171">
        <v>5.0999999999999997E-2</v>
      </c>
      <c r="W279" s="171">
        <v>0</v>
      </c>
      <c r="X279" s="171">
        <v>0</v>
      </c>
      <c r="Y279" s="171">
        <v>0</v>
      </c>
      <c r="Z279" s="171">
        <v>0</v>
      </c>
      <c r="AA279" s="171">
        <v>0</v>
      </c>
      <c r="AB279" s="171">
        <v>0</v>
      </c>
      <c r="AC279" s="171">
        <v>0</v>
      </c>
      <c r="AD279" s="171">
        <v>0</v>
      </c>
      <c r="AE279" s="171">
        <v>0</v>
      </c>
      <c r="AF279" s="171">
        <v>0</v>
      </c>
      <c r="AG279" s="171">
        <v>0</v>
      </c>
      <c r="AH279" s="171">
        <v>0</v>
      </c>
      <c r="AI279" s="171">
        <v>0</v>
      </c>
      <c r="AJ279" s="171">
        <v>0</v>
      </c>
      <c r="AK279" s="171">
        <v>0</v>
      </c>
      <c r="AL279" s="171">
        <v>0</v>
      </c>
      <c r="AM279" s="171">
        <v>0</v>
      </c>
      <c r="AN279" s="171">
        <v>0</v>
      </c>
      <c r="AO279" s="171">
        <v>0</v>
      </c>
      <c r="AP279" s="171">
        <v>0</v>
      </c>
      <c r="AQ279" s="172" t="s">
        <v>237</v>
      </c>
    </row>
    <row r="280" spans="1:43" ht="63" x14ac:dyDescent="0.25">
      <c r="A280" s="178">
        <f t="shared" si="17"/>
        <v>210</v>
      </c>
      <c r="B280" s="172" t="s">
        <v>1215</v>
      </c>
      <c r="C280" s="171">
        <v>0</v>
      </c>
      <c r="D280" s="171">
        <v>0.35</v>
      </c>
      <c r="E280" s="171">
        <v>0</v>
      </c>
      <c r="F280" s="171">
        <v>0</v>
      </c>
      <c r="G280" s="171">
        <v>0</v>
      </c>
      <c r="H280" s="171">
        <v>0</v>
      </c>
      <c r="I280" s="171">
        <v>0</v>
      </c>
      <c r="J280" s="171">
        <v>0</v>
      </c>
      <c r="K280" s="171">
        <v>0</v>
      </c>
      <c r="L280" s="171">
        <v>0.35</v>
      </c>
      <c r="M280" s="171">
        <v>0</v>
      </c>
      <c r="N280" s="171">
        <v>0</v>
      </c>
      <c r="O280" s="171">
        <v>0</v>
      </c>
      <c r="P280" s="171">
        <v>0</v>
      </c>
      <c r="Q280" s="171">
        <v>0</v>
      </c>
      <c r="R280" s="171">
        <v>0</v>
      </c>
      <c r="S280" s="171">
        <v>0</v>
      </c>
      <c r="T280" s="171">
        <v>0.56000000000000005</v>
      </c>
      <c r="U280" s="171">
        <v>0</v>
      </c>
      <c r="V280" s="171">
        <v>0.56000000000000005</v>
      </c>
      <c r="W280" s="171">
        <v>0</v>
      </c>
      <c r="X280" s="171">
        <v>0</v>
      </c>
      <c r="Y280" s="171">
        <v>0</v>
      </c>
      <c r="Z280" s="171">
        <v>0</v>
      </c>
      <c r="AA280" s="171">
        <v>0</v>
      </c>
      <c r="AB280" s="171">
        <v>0</v>
      </c>
      <c r="AC280" s="171">
        <v>0</v>
      </c>
      <c r="AD280" s="171">
        <v>0</v>
      </c>
      <c r="AE280" s="171">
        <v>0</v>
      </c>
      <c r="AF280" s="171">
        <v>0</v>
      </c>
      <c r="AG280" s="171">
        <v>0</v>
      </c>
      <c r="AH280" s="171">
        <v>0</v>
      </c>
      <c r="AI280" s="171">
        <v>0</v>
      </c>
      <c r="AJ280" s="171">
        <v>0</v>
      </c>
      <c r="AK280" s="171">
        <v>0</v>
      </c>
      <c r="AL280" s="171">
        <v>0</v>
      </c>
      <c r="AM280" s="171">
        <v>0</v>
      </c>
      <c r="AN280" s="171">
        <v>0</v>
      </c>
      <c r="AO280" s="171">
        <v>0</v>
      </c>
      <c r="AP280" s="171">
        <v>0</v>
      </c>
      <c r="AQ280" s="172" t="s">
        <v>237</v>
      </c>
    </row>
    <row r="281" spans="1:43" ht="94.5" x14ac:dyDescent="0.25">
      <c r="A281" s="178">
        <f t="shared" si="17"/>
        <v>211</v>
      </c>
      <c r="B281" s="172" t="s">
        <v>1216</v>
      </c>
      <c r="C281" s="171">
        <v>0</v>
      </c>
      <c r="D281" s="171">
        <v>0.25</v>
      </c>
      <c r="E281" s="171">
        <v>0</v>
      </c>
      <c r="F281" s="171">
        <v>0</v>
      </c>
      <c r="G281" s="171">
        <v>0</v>
      </c>
      <c r="H281" s="171">
        <v>0</v>
      </c>
      <c r="I281" s="171">
        <v>0</v>
      </c>
      <c r="J281" s="171">
        <v>0</v>
      </c>
      <c r="K281" s="171">
        <v>0</v>
      </c>
      <c r="L281" s="171">
        <v>0.25</v>
      </c>
      <c r="M281" s="171">
        <v>0</v>
      </c>
      <c r="N281" s="171">
        <v>0</v>
      </c>
      <c r="O281" s="171">
        <v>0</v>
      </c>
      <c r="P281" s="171">
        <v>0</v>
      </c>
      <c r="Q281" s="171">
        <v>0</v>
      </c>
      <c r="R281" s="171">
        <v>0</v>
      </c>
      <c r="S281" s="171">
        <v>0</v>
      </c>
      <c r="T281" s="171">
        <v>0.25</v>
      </c>
      <c r="U281" s="171">
        <v>0</v>
      </c>
      <c r="V281" s="171">
        <v>0.25</v>
      </c>
      <c r="W281" s="171">
        <v>0</v>
      </c>
      <c r="X281" s="171">
        <v>0</v>
      </c>
      <c r="Y281" s="171">
        <v>0</v>
      </c>
      <c r="Z281" s="171">
        <v>0</v>
      </c>
      <c r="AA281" s="171">
        <v>0</v>
      </c>
      <c r="AB281" s="171">
        <v>0</v>
      </c>
      <c r="AC281" s="171">
        <v>0</v>
      </c>
      <c r="AD281" s="171">
        <v>0</v>
      </c>
      <c r="AE281" s="171">
        <v>0</v>
      </c>
      <c r="AF281" s="171">
        <v>0</v>
      </c>
      <c r="AG281" s="171">
        <v>0</v>
      </c>
      <c r="AH281" s="171">
        <v>0</v>
      </c>
      <c r="AI281" s="171">
        <v>0</v>
      </c>
      <c r="AJ281" s="171">
        <v>0</v>
      </c>
      <c r="AK281" s="171">
        <v>0</v>
      </c>
      <c r="AL281" s="171">
        <v>0</v>
      </c>
      <c r="AM281" s="171">
        <v>0</v>
      </c>
      <c r="AN281" s="171">
        <v>0</v>
      </c>
      <c r="AO281" s="171">
        <v>0</v>
      </c>
      <c r="AP281" s="171">
        <v>0</v>
      </c>
      <c r="AQ281" s="172" t="s">
        <v>237</v>
      </c>
    </row>
    <row r="282" spans="1:43" ht="47.25" x14ac:dyDescent="0.25">
      <c r="A282" s="178">
        <f t="shared" si="17"/>
        <v>212</v>
      </c>
      <c r="B282" s="172" t="s">
        <v>1217</v>
      </c>
      <c r="C282" s="171">
        <v>0</v>
      </c>
      <c r="D282" s="171">
        <v>0</v>
      </c>
      <c r="E282" s="171">
        <v>0</v>
      </c>
      <c r="F282" s="171">
        <v>0</v>
      </c>
      <c r="G282" s="171">
        <v>0</v>
      </c>
      <c r="H282" s="171">
        <v>0</v>
      </c>
      <c r="I282" s="171">
        <v>0</v>
      </c>
      <c r="J282" s="171">
        <v>0</v>
      </c>
      <c r="K282" s="171">
        <v>0</v>
      </c>
      <c r="L282" s="171">
        <v>0</v>
      </c>
      <c r="M282" s="171">
        <v>0.25</v>
      </c>
      <c r="N282" s="171">
        <v>0</v>
      </c>
      <c r="O282" s="171">
        <v>0</v>
      </c>
      <c r="P282" s="171">
        <v>0</v>
      </c>
      <c r="Q282" s="171">
        <v>0</v>
      </c>
      <c r="R282" s="171">
        <v>0</v>
      </c>
      <c r="S282" s="171">
        <v>0</v>
      </c>
      <c r="T282" s="171">
        <v>0</v>
      </c>
      <c r="U282" s="171">
        <v>0.25</v>
      </c>
      <c r="V282" s="171">
        <v>0</v>
      </c>
      <c r="W282" s="171">
        <v>0</v>
      </c>
      <c r="X282" s="171">
        <v>0</v>
      </c>
      <c r="Y282" s="171">
        <v>0</v>
      </c>
      <c r="Z282" s="171">
        <v>0</v>
      </c>
      <c r="AA282" s="171">
        <v>0</v>
      </c>
      <c r="AB282" s="171">
        <v>0</v>
      </c>
      <c r="AC282" s="171">
        <v>0</v>
      </c>
      <c r="AD282" s="171">
        <v>0</v>
      </c>
      <c r="AE282" s="171">
        <v>0</v>
      </c>
      <c r="AF282" s="171">
        <v>0</v>
      </c>
      <c r="AG282" s="171">
        <v>0</v>
      </c>
      <c r="AH282" s="171">
        <v>0</v>
      </c>
      <c r="AI282" s="171">
        <v>0</v>
      </c>
      <c r="AJ282" s="171">
        <v>0</v>
      </c>
      <c r="AK282" s="171">
        <v>0</v>
      </c>
      <c r="AL282" s="171">
        <v>0</v>
      </c>
      <c r="AM282" s="171">
        <v>0</v>
      </c>
      <c r="AN282" s="171">
        <v>0</v>
      </c>
      <c r="AO282" s="171">
        <v>0</v>
      </c>
      <c r="AP282" s="171">
        <v>0</v>
      </c>
      <c r="AQ282" s="172" t="s">
        <v>237</v>
      </c>
    </row>
    <row r="283" spans="1:43" ht="78.75" x14ac:dyDescent="0.25">
      <c r="A283" s="178">
        <f t="shared" si="17"/>
        <v>213</v>
      </c>
      <c r="B283" s="172" t="s">
        <v>1219</v>
      </c>
      <c r="C283" s="171">
        <v>0</v>
      </c>
      <c r="D283" s="171">
        <v>0</v>
      </c>
      <c r="E283" s="171">
        <v>0</v>
      </c>
      <c r="F283" s="171">
        <v>0</v>
      </c>
      <c r="G283" s="171">
        <v>0</v>
      </c>
      <c r="H283" s="171">
        <v>0</v>
      </c>
      <c r="I283" s="171">
        <v>0</v>
      </c>
      <c r="J283" s="171">
        <v>0</v>
      </c>
      <c r="K283" s="171">
        <v>0</v>
      </c>
      <c r="L283" s="171">
        <v>0</v>
      </c>
      <c r="M283" s="171">
        <v>0</v>
      </c>
      <c r="N283" s="171">
        <v>0</v>
      </c>
      <c r="O283" s="171">
        <v>0</v>
      </c>
      <c r="P283" s="171">
        <v>0</v>
      </c>
      <c r="Q283" s="171">
        <v>0</v>
      </c>
      <c r="R283" s="171">
        <v>0</v>
      </c>
      <c r="S283" s="171">
        <v>0.1</v>
      </c>
      <c r="T283" s="171">
        <v>1.88</v>
      </c>
      <c r="U283" s="171">
        <v>0.1</v>
      </c>
      <c r="V283" s="171">
        <v>1.88</v>
      </c>
      <c r="W283" s="171">
        <v>0</v>
      </c>
      <c r="X283" s="171">
        <v>0</v>
      </c>
      <c r="Y283" s="171">
        <v>0</v>
      </c>
      <c r="Z283" s="171">
        <v>0</v>
      </c>
      <c r="AA283" s="171">
        <v>0</v>
      </c>
      <c r="AB283" s="171">
        <v>0</v>
      </c>
      <c r="AC283" s="171">
        <v>0</v>
      </c>
      <c r="AD283" s="171">
        <v>0</v>
      </c>
      <c r="AE283" s="171">
        <v>0</v>
      </c>
      <c r="AF283" s="171">
        <v>0</v>
      </c>
      <c r="AG283" s="171">
        <v>0</v>
      </c>
      <c r="AH283" s="171">
        <v>0</v>
      </c>
      <c r="AI283" s="171">
        <v>0</v>
      </c>
      <c r="AJ283" s="171">
        <v>0</v>
      </c>
      <c r="AK283" s="171">
        <v>0</v>
      </c>
      <c r="AL283" s="171">
        <v>0</v>
      </c>
      <c r="AM283" s="171">
        <v>0</v>
      </c>
      <c r="AN283" s="171">
        <v>0</v>
      </c>
      <c r="AO283" s="171">
        <v>0</v>
      </c>
      <c r="AP283" s="171">
        <v>0</v>
      </c>
      <c r="AQ283" s="172" t="s">
        <v>237</v>
      </c>
    </row>
    <row r="284" spans="1:43" ht="47.25" x14ac:dyDescent="0.25">
      <c r="A284" s="178">
        <f t="shared" si="17"/>
        <v>214</v>
      </c>
      <c r="B284" s="172" t="s">
        <v>1220</v>
      </c>
      <c r="C284" s="171">
        <v>0.25</v>
      </c>
      <c r="D284" s="171">
        <v>1.23</v>
      </c>
      <c r="E284" s="171">
        <v>0</v>
      </c>
      <c r="F284" s="171">
        <v>0</v>
      </c>
      <c r="G284" s="171">
        <v>0</v>
      </c>
      <c r="H284" s="171">
        <v>0</v>
      </c>
      <c r="I284" s="171">
        <v>0</v>
      </c>
      <c r="J284" s="171">
        <v>0</v>
      </c>
      <c r="K284" s="171">
        <v>0.25</v>
      </c>
      <c r="L284" s="171">
        <v>1.23</v>
      </c>
      <c r="M284" s="171">
        <v>0</v>
      </c>
      <c r="N284" s="171">
        <v>0</v>
      </c>
      <c r="O284" s="171">
        <v>0.25</v>
      </c>
      <c r="P284" s="171">
        <v>1.2929999999999999</v>
      </c>
      <c r="Q284" s="171">
        <v>0</v>
      </c>
      <c r="R284" s="171">
        <v>0</v>
      </c>
      <c r="S284" s="171">
        <v>0</v>
      </c>
      <c r="T284" s="171">
        <v>0</v>
      </c>
      <c r="U284" s="171">
        <v>0.25</v>
      </c>
      <c r="V284" s="171">
        <v>1.2929999999999999</v>
      </c>
      <c r="W284" s="171">
        <v>0.25</v>
      </c>
      <c r="X284" s="171">
        <v>1.23</v>
      </c>
      <c r="Y284" s="171">
        <v>0</v>
      </c>
      <c r="Z284" s="171">
        <v>0</v>
      </c>
      <c r="AA284" s="171">
        <v>0</v>
      </c>
      <c r="AB284" s="171">
        <v>0</v>
      </c>
      <c r="AC284" s="171">
        <v>0</v>
      </c>
      <c r="AD284" s="171">
        <v>0</v>
      </c>
      <c r="AE284" s="171">
        <v>0.25</v>
      </c>
      <c r="AF284" s="171">
        <v>1.23</v>
      </c>
      <c r="AG284" s="171">
        <v>0</v>
      </c>
      <c r="AH284" s="171">
        <v>0</v>
      </c>
      <c r="AI284" s="171">
        <v>0</v>
      </c>
      <c r="AJ284" s="171">
        <v>0</v>
      </c>
      <c r="AK284" s="171">
        <v>0</v>
      </c>
      <c r="AL284" s="171">
        <v>0</v>
      </c>
      <c r="AM284" s="171">
        <v>0</v>
      </c>
      <c r="AN284" s="171">
        <v>0</v>
      </c>
      <c r="AO284" s="171">
        <v>0</v>
      </c>
      <c r="AP284" s="171">
        <v>0</v>
      </c>
      <c r="AQ284" s="172" t="s">
        <v>240</v>
      </c>
    </row>
    <row r="285" spans="1:43" ht="94.5" x14ac:dyDescent="0.25">
      <c r="A285" s="178">
        <f t="shared" si="17"/>
        <v>215</v>
      </c>
      <c r="B285" s="172" t="s">
        <v>1221</v>
      </c>
      <c r="C285" s="171">
        <v>0</v>
      </c>
      <c r="D285" s="171">
        <v>0</v>
      </c>
      <c r="E285" s="171">
        <v>0</v>
      </c>
      <c r="F285" s="171">
        <v>0</v>
      </c>
      <c r="G285" s="171">
        <v>0</v>
      </c>
      <c r="H285" s="171">
        <v>0</v>
      </c>
      <c r="I285" s="171">
        <v>0</v>
      </c>
      <c r="J285" s="171">
        <v>0</v>
      </c>
      <c r="K285" s="171">
        <v>0</v>
      </c>
      <c r="L285" s="171">
        <v>0</v>
      </c>
      <c r="M285" s="171">
        <v>0</v>
      </c>
      <c r="N285" s="171">
        <v>0</v>
      </c>
      <c r="O285" s="171">
        <v>0</v>
      </c>
      <c r="P285" s="171">
        <v>0</v>
      </c>
      <c r="Q285" s="171">
        <v>0</v>
      </c>
      <c r="R285" s="171">
        <v>0</v>
      </c>
      <c r="S285" s="171">
        <v>0.16</v>
      </c>
      <c r="T285" s="171">
        <v>1.47</v>
      </c>
      <c r="U285" s="171">
        <v>0.16</v>
      </c>
      <c r="V285" s="171">
        <v>1.47</v>
      </c>
      <c r="W285" s="171">
        <v>0</v>
      </c>
      <c r="X285" s="171">
        <v>0</v>
      </c>
      <c r="Y285" s="171">
        <v>0</v>
      </c>
      <c r="Z285" s="171">
        <v>0</v>
      </c>
      <c r="AA285" s="171">
        <v>0</v>
      </c>
      <c r="AB285" s="171">
        <v>0</v>
      </c>
      <c r="AC285" s="171">
        <v>0</v>
      </c>
      <c r="AD285" s="171">
        <v>0</v>
      </c>
      <c r="AE285" s="171">
        <v>0</v>
      </c>
      <c r="AF285" s="171">
        <v>0</v>
      </c>
      <c r="AG285" s="171">
        <v>0</v>
      </c>
      <c r="AH285" s="171">
        <v>0</v>
      </c>
      <c r="AI285" s="171">
        <v>0</v>
      </c>
      <c r="AJ285" s="171">
        <v>0</v>
      </c>
      <c r="AK285" s="171">
        <v>0</v>
      </c>
      <c r="AL285" s="171">
        <v>0</v>
      </c>
      <c r="AM285" s="171">
        <v>0</v>
      </c>
      <c r="AN285" s="171">
        <v>0</v>
      </c>
      <c r="AO285" s="171">
        <v>0</v>
      </c>
      <c r="AP285" s="171">
        <v>0</v>
      </c>
      <c r="AQ285" s="172" t="s">
        <v>237</v>
      </c>
    </row>
    <row r="286" spans="1:43" ht="31.5" x14ac:dyDescent="0.25">
      <c r="A286" s="178">
        <f t="shared" si="17"/>
        <v>216</v>
      </c>
      <c r="B286" s="172" t="s">
        <v>1222</v>
      </c>
      <c r="C286" s="171">
        <v>0</v>
      </c>
      <c r="D286" s="171">
        <v>0</v>
      </c>
      <c r="E286" s="171">
        <v>0</v>
      </c>
      <c r="F286" s="171">
        <v>0</v>
      </c>
      <c r="G286" s="171">
        <v>0</v>
      </c>
      <c r="H286" s="171">
        <v>0</v>
      </c>
      <c r="I286" s="171">
        <v>0</v>
      </c>
      <c r="J286" s="171">
        <v>0</v>
      </c>
      <c r="K286" s="171">
        <v>0</v>
      </c>
      <c r="L286" s="171">
        <v>0</v>
      </c>
      <c r="M286" s="171">
        <v>0</v>
      </c>
      <c r="N286" s="171">
        <v>0</v>
      </c>
      <c r="O286" s="171">
        <v>0</v>
      </c>
      <c r="P286" s="171">
        <v>0</v>
      </c>
      <c r="Q286" s="171">
        <v>0</v>
      </c>
      <c r="R286" s="171">
        <v>0</v>
      </c>
      <c r="S286" s="171">
        <v>0</v>
      </c>
      <c r="T286" s="171">
        <v>0.34</v>
      </c>
      <c r="U286" s="171">
        <v>0</v>
      </c>
      <c r="V286" s="171">
        <v>0.34</v>
      </c>
      <c r="W286" s="171">
        <v>0</v>
      </c>
      <c r="X286" s="171">
        <v>0</v>
      </c>
      <c r="Y286" s="171">
        <v>0</v>
      </c>
      <c r="Z286" s="171">
        <v>0</v>
      </c>
      <c r="AA286" s="171">
        <v>0</v>
      </c>
      <c r="AB286" s="171">
        <v>0</v>
      </c>
      <c r="AC286" s="171">
        <v>0</v>
      </c>
      <c r="AD286" s="171">
        <v>0</v>
      </c>
      <c r="AE286" s="171">
        <v>0</v>
      </c>
      <c r="AF286" s="171">
        <v>0</v>
      </c>
      <c r="AG286" s="171">
        <v>0</v>
      </c>
      <c r="AH286" s="171">
        <v>0</v>
      </c>
      <c r="AI286" s="171">
        <v>0</v>
      </c>
      <c r="AJ286" s="171">
        <v>0</v>
      </c>
      <c r="AK286" s="171">
        <v>0</v>
      </c>
      <c r="AL286" s="171">
        <v>0</v>
      </c>
      <c r="AM286" s="171">
        <v>0</v>
      </c>
      <c r="AN286" s="171">
        <v>0</v>
      </c>
      <c r="AO286" s="171">
        <v>0</v>
      </c>
      <c r="AP286" s="171">
        <v>0</v>
      </c>
      <c r="AQ286" s="172" t="s">
        <v>237</v>
      </c>
    </row>
    <row r="287" spans="1:43" ht="31.5" x14ac:dyDescent="0.25">
      <c r="A287" s="178">
        <f t="shared" si="17"/>
        <v>217</v>
      </c>
      <c r="B287" s="172" t="s">
        <v>367</v>
      </c>
      <c r="C287" s="171">
        <v>0</v>
      </c>
      <c r="D287" s="171">
        <v>0</v>
      </c>
      <c r="E287" s="171">
        <v>0</v>
      </c>
      <c r="F287" s="171">
        <v>0</v>
      </c>
      <c r="G287" s="171">
        <v>0</v>
      </c>
      <c r="H287" s="171">
        <v>0</v>
      </c>
      <c r="I287" s="171">
        <v>0</v>
      </c>
      <c r="J287" s="171">
        <v>0</v>
      </c>
      <c r="K287" s="171">
        <v>0</v>
      </c>
      <c r="L287" s="171">
        <v>0</v>
      </c>
      <c r="M287" s="171">
        <v>0</v>
      </c>
      <c r="N287" s="171">
        <v>0</v>
      </c>
      <c r="O287" s="171">
        <v>0</v>
      </c>
      <c r="P287" s="171">
        <v>0</v>
      </c>
      <c r="Q287" s="171">
        <v>0</v>
      </c>
      <c r="R287" s="171">
        <v>0</v>
      </c>
      <c r="S287" s="171">
        <v>0</v>
      </c>
      <c r="T287" s="171">
        <v>0.185</v>
      </c>
      <c r="U287" s="171">
        <v>0</v>
      </c>
      <c r="V287" s="171">
        <v>0.185</v>
      </c>
      <c r="W287" s="171">
        <v>0</v>
      </c>
      <c r="X287" s="171">
        <v>0</v>
      </c>
      <c r="Y287" s="171">
        <v>0</v>
      </c>
      <c r="Z287" s="171">
        <v>0</v>
      </c>
      <c r="AA287" s="171">
        <v>0</v>
      </c>
      <c r="AB287" s="171">
        <v>0</v>
      </c>
      <c r="AC287" s="171">
        <v>0</v>
      </c>
      <c r="AD287" s="171">
        <v>0</v>
      </c>
      <c r="AE287" s="171">
        <v>0</v>
      </c>
      <c r="AF287" s="171">
        <v>0</v>
      </c>
      <c r="AG287" s="171">
        <v>0</v>
      </c>
      <c r="AH287" s="171">
        <v>0</v>
      </c>
      <c r="AI287" s="171">
        <v>0</v>
      </c>
      <c r="AJ287" s="171">
        <v>0</v>
      </c>
      <c r="AK287" s="171">
        <v>0</v>
      </c>
      <c r="AL287" s="171">
        <v>0</v>
      </c>
      <c r="AM287" s="171">
        <v>0</v>
      </c>
      <c r="AN287" s="171">
        <v>0</v>
      </c>
      <c r="AO287" s="171">
        <v>0</v>
      </c>
      <c r="AP287" s="171">
        <v>0</v>
      </c>
      <c r="AQ287" s="172" t="s">
        <v>238</v>
      </c>
    </row>
    <row r="288" spans="1:43" ht="31.5" x14ac:dyDescent="0.25">
      <c r="A288" s="178">
        <f t="shared" si="17"/>
        <v>218</v>
      </c>
      <c r="B288" s="172" t="s">
        <v>1223</v>
      </c>
      <c r="C288" s="171">
        <v>0</v>
      </c>
      <c r="D288" s="171">
        <v>0</v>
      </c>
      <c r="E288" s="171">
        <v>0</v>
      </c>
      <c r="F288" s="171">
        <v>0</v>
      </c>
      <c r="G288" s="171">
        <v>0</v>
      </c>
      <c r="H288" s="171">
        <v>0</v>
      </c>
      <c r="I288" s="171">
        <v>0.63</v>
      </c>
      <c r="J288" s="171">
        <v>1.35</v>
      </c>
      <c r="K288" s="171">
        <v>0.63</v>
      </c>
      <c r="L288" s="171">
        <v>1.35</v>
      </c>
      <c r="M288" s="171">
        <v>0</v>
      </c>
      <c r="N288" s="171">
        <v>0</v>
      </c>
      <c r="O288" s="171">
        <v>0.63</v>
      </c>
      <c r="P288" s="171">
        <v>1.335</v>
      </c>
      <c r="Q288" s="171">
        <v>0</v>
      </c>
      <c r="R288" s="171">
        <v>0</v>
      </c>
      <c r="S288" s="171">
        <v>0</v>
      </c>
      <c r="T288" s="171">
        <v>0</v>
      </c>
      <c r="U288" s="171">
        <v>0.63</v>
      </c>
      <c r="V288" s="171">
        <v>1.335</v>
      </c>
      <c r="W288" s="171">
        <v>0</v>
      </c>
      <c r="X288" s="171">
        <v>0</v>
      </c>
      <c r="Y288" s="171">
        <v>0</v>
      </c>
      <c r="Z288" s="171">
        <v>0</v>
      </c>
      <c r="AA288" s="171">
        <v>0</v>
      </c>
      <c r="AB288" s="171">
        <v>0</v>
      </c>
      <c r="AC288" s="171">
        <v>0.63</v>
      </c>
      <c r="AD288" s="171">
        <v>1.35</v>
      </c>
      <c r="AE288" s="171">
        <v>0.63</v>
      </c>
      <c r="AF288" s="171">
        <v>1.35</v>
      </c>
      <c r="AG288" s="171">
        <v>0</v>
      </c>
      <c r="AH288" s="171">
        <v>0</v>
      </c>
      <c r="AI288" s="171">
        <v>0</v>
      </c>
      <c r="AJ288" s="171">
        <v>0</v>
      </c>
      <c r="AK288" s="171">
        <v>0</v>
      </c>
      <c r="AL288" s="171">
        <v>0</v>
      </c>
      <c r="AM288" s="171">
        <v>0</v>
      </c>
      <c r="AN288" s="171">
        <v>0</v>
      </c>
      <c r="AO288" s="171">
        <v>0</v>
      </c>
      <c r="AP288" s="171">
        <v>0</v>
      </c>
      <c r="AQ288" s="172" t="s">
        <v>240</v>
      </c>
    </row>
    <row r="289" spans="1:43" ht="31.5" x14ac:dyDescent="0.25">
      <c r="A289" s="178">
        <f t="shared" si="17"/>
        <v>219</v>
      </c>
      <c r="B289" s="172" t="s">
        <v>1224</v>
      </c>
      <c r="C289" s="171">
        <v>0</v>
      </c>
      <c r="D289" s="171">
        <v>0</v>
      </c>
      <c r="E289" s="171">
        <v>0</v>
      </c>
      <c r="F289" s="171">
        <v>0</v>
      </c>
      <c r="G289" s="171">
        <v>0</v>
      </c>
      <c r="H289" s="171">
        <v>0</v>
      </c>
      <c r="I289" s="171">
        <v>0</v>
      </c>
      <c r="J289" s="171">
        <v>0</v>
      </c>
      <c r="K289" s="171">
        <v>0</v>
      </c>
      <c r="L289" s="171">
        <v>0</v>
      </c>
      <c r="M289" s="171">
        <v>0</v>
      </c>
      <c r="N289" s="171">
        <v>0</v>
      </c>
      <c r="O289" s="171">
        <v>0</v>
      </c>
      <c r="P289" s="171">
        <v>0</v>
      </c>
      <c r="Q289" s="171">
        <v>0.25</v>
      </c>
      <c r="R289" s="171">
        <v>0</v>
      </c>
      <c r="S289" s="171">
        <v>0</v>
      </c>
      <c r="T289" s="171">
        <v>0</v>
      </c>
      <c r="U289" s="171">
        <v>0.25</v>
      </c>
      <c r="V289" s="171">
        <v>0</v>
      </c>
      <c r="W289" s="171">
        <v>0</v>
      </c>
      <c r="X289" s="171">
        <v>0</v>
      </c>
      <c r="Y289" s="171">
        <v>0</v>
      </c>
      <c r="Z289" s="171">
        <v>0</v>
      </c>
      <c r="AA289" s="171">
        <v>0</v>
      </c>
      <c r="AB289" s="171">
        <v>0</v>
      </c>
      <c r="AC289" s="171">
        <v>0</v>
      </c>
      <c r="AD289" s="171">
        <v>0</v>
      </c>
      <c r="AE289" s="171">
        <v>0</v>
      </c>
      <c r="AF289" s="171">
        <v>0</v>
      </c>
      <c r="AG289" s="171">
        <v>0</v>
      </c>
      <c r="AH289" s="171">
        <v>0</v>
      </c>
      <c r="AI289" s="171">
        <v>0</v>
      </c>
      <c r="AJ289" s="171">
        <v>0</v>
      </c>
      <c r="AK289" s="171">
        <v>0</v>
      </c>
      <c r="AL289" s="171">
        <v>0</v>
      </c>
      <c r="AM289" s="171">
        <v>0</v>
      </c>
      <c r="AN289" s="171">
        <v>0</v>
      </c>
      <c r="AO289" s="171">
        <v>0</v>
      </c>
      <c r="AP289" s="171">
        <v>0</v>
      </c>
      <c r="AQ289" s="172" t="s">
        <v>237</v>
      </c>
    </row>
    <row r="290" spans="1:43" x14ac:dyDescent="0.25">
      <c r="A290" s="178">
        <f t="shared" si="17"/>
        <v>220</v>
      </c>
      <c r="B290" s="172" t="s">
        <v>1225</v>
      </c>
      <c r="C290" s="171">
        <v>0</v>
      </c>
      <c r="D290" s="171">
        <v>0</v>
      </c>
      <c r="E290" s="171">
        <v>0</v>
      </c>
      <c r="F290" s="171">
        <v>0</v>
      </c>
      <c r="G290" s="171">
        <v>0</v>
      </c>
      <c r="H290" s="171">
        <v>0</v>
      </c>
      <c r="I290" s="171">
        <v>0</v>
      </c>
      <c r="J290" s="171">
        <v>0</v>
      </c>
      <c r="K290" s="171">
        <v>0</v>
      </c>
      <c r="L290" s="171">
        <v>0</v>
      </c>
      <c r="M290" s="171">
        <v>0</v>
      </c>
      <c r="N290" s="171">
        <v>0</v>
      </c>
      <c r="O290" s="171">
        <v>0</v>
      </c>
      <c r="P290" s="171">
        <v>0</v>
      </c>
      <c r="Q290" s="171">
        <v>0</v>
      </c>
      <c r="R290" s="171">
        <v>0</v>
      </c>
      <c r="S290" s="171">
        <v>0.04</v>
      </c>
      <c r="T290" s="171">
        <v>0</v>
      </c>
      <c r="U290" s="171">
        <v>0.04</v>
      </c>
      <c r="V290" s="171">
        <v>0</v>
      </c>
      <c r="W290" s="171">
        <v>0</v>
      </c>
      <c r="X290" s="171">
        <v>0</v>
      </c>
      <c r="Y290" s="171">
        <v>0</v>
      </c>
      <c r="Z290" s="171">
        <v>0</v>
      </c>
      <c r="AA290" s="171">
        <v>0</v>
      </c>
      <c r="AB290" s="171">
        <v>0</v>
      </c>
      <c r="AC290" s="171">
        <v>0</v>
      </c>
      <c r="AD290" s="171">
        <v>0</v>
      </c>
      <c r="AE290" s="171">
        <v>0</v>
      </c>
      <c r="AF290" s="171">
        <v>0</v>
      </c>
      <c r="AG290" s="171">
        <v>0</v>
      </c>
      <c r="AH290" s="171">
        <v>0</v>
      </c>
      <c r="AI290" s="171">
        <v>0</v>
      </c>
      <c r="AJ290" s="171">
        <v>0</v>
      </c>
      <c r="AK290" s="171">
        <v>0</v>
      </c>
      <c r="AL290" s="171">
        <v>0</v>
      </c>
      <c r="AM290" s="171">
        <v>0</v>
      </c>
      <c r="AN290" s="171">
        <v>0</v>
      </c>
      <c r="AO290" s="171">
        <v>0</v>
      </c>
      <c r="AP290" s="171">
        <v>0</v>
      </c>
      <c r="AQ290" s="172" t="s">
        <v>237</v>
      </c>
    </row>
    <row r="291" spans="1:43" x14ac:dyDescent="0.25">
      <c r="A291" s="178">
        <f t="shared" si="17"/>
        <v>221</v>
      </c>
      <c r="B291" s="172" t="s">
        <v>1226</v>
      </c>
      <c r="C291" s="171">
        <v>0</v>
      </c>
      <c r="D291" s="171">
        <v>0</v>
      </c>
      <c r="E291" s="171">
        <v>0</v>
      </c>
      <c r="F291" s="171">
        <v>0</v>
      </c>
      <c r="G291" s="171">
        <v>0</v>
      </c>
      <c r="H291" s="171">
        <v>0</v>
      </c>
      <c r="I291" s="171">
        <v>0</v>
      </c>
      <c r="J291" s="171">
        <v>0</v>
      </c>
      <c r="K291" s="171">
        <v>0</v>
      </c>
      <c r="L291" s="171">
        <v>0</v>
      </c>
      <c r="M291" s="171">
        <v>0</v>
      </c>
      <c r="N291" s="171">
        <v>0</v>
      </c>
      <c r="O291" s="171">
        <v>0</v>
      </c>
      <c r="P291" s="171">
        <v>0</v>
      </c>
      <c r="Q291" s="171">
        <v>0</v>
      </c>
      <c r="R291" s="171">
        <v>0</v>
      </c>
      <c r="S291" s="171">
        <v>6.3E-2</v>
      </c>
      <c r="T291" s="171">
        <v>0</v>
      </c>
      <c r="U291" s="171">
        <v>6.3E-2</v>
      </c>
      <c r="V291" s="171">
        <v>0</v>
      </c>
      <c r="W291" s="171">
        <v>0</v>
      </c>
      <c r="X291" s="171">
        <v>0</v>
      </c>
      <c r="Y291" s="171">
        <v>0</v>
      </c>
      <c r="Z291" s="171">
        <v>0</v>
      </c>
      <c r="AA291" s="171">
        <v>0</v>
      </c>
      <c r="AB291" s="171">
        <v>0</v>
      </c>
      <c r="AC291" s="171">
        <v>0</v>
      </c>
      <c r="AD291" s="171">
        <v>0</v>
      </c>
      <c r="AE291" s="171">
        <v>0</v>
      </c>
      <c r="AF291" s="171">
        <v>0</v>
      </c>
      <c r="AG291" s="171">
        <v>0</v>
      </c>
      <c r="AH291" s="171">
        <v>0</v>
      </c>
      <c r="AI291" s="171">
        <v>0</v>
      </c>
      <c r="AJ291" s="171">
        <v>0</v>
      </c>
      <c r="AK291" s="171">
        <v>0</v>
      </c>
      <c r="AL291" s="171">
        <v>0</v>
      </c>
      <c r="AM291" s="171">
        <v>0</v>
      </c>
      <c r="AN291" s="171">
        <v>0</v>
      </c>
      <c r="AO291" s="171">
        <v>0</v>
      </c>
      <c r="AP291" s="171">
        <v>0</v>
      </c>
      <c r="AQ291" s="172" t="s">
        <v>237</v>
      </c>
    </row>
    <row r="292" spans="1:43" x14ac:dyDescent="0.25">
      <c r="A292" s="178">
        <f t="shared" si="17"/>
        <v>222</v>
      </c>
      <c r="B292" s="172" t="s">
        <v>1227</v>
      </c>
      <c r="C292" s="171">
        <v>0</v>
      </c>
      <c r="D292" s="171">
        <v>0</v>
      </c>
      <c r="E292" s="171">
        <v>0</v>
      </c>
      <c r="F292" s="171">
        <v>0</v>
      </c>
      <c r="G292" s="171">
        <v>0</v>
      </c>
      <c r="H292" s="171">
        <v>0</v>
      </c>
      <c r="I292" s="171">
        <v>0</v>
      </c>
      <c r="J292" s="171">
        <v>0</v>
      </c>
      <c r="K292" s="171">
        <v>0</v>
      </c>
      <c r="L292" s="171">
        <v>0</v>
      </c>
      <c r="M292" s="171">
        <v>0</v>
      </c>
      <c r="N292" s="171">
        <v>0</v>
      </c>
      <c r="O292" s="171">
        <v>0</v>
      </c>
      <c r="P292" s="171">
        <v>0</v>
      </c>
      <c r="Q292" s="171">
        <v>0</v>
      </c>
      <c r="R292" s="171">
        <v>0</v>
      </c>
      <c r="S292" s="171">
        <v>0.1</v>
      </c>
      <c r="T292" s="171">
        <v>0</v>
      </c>
      <c r="U292" s="171">
        <v>0.1</v>
      </c>
      <c r="V292" s="171">
        <v>0</v>
      </c>
      <c r="W292" s="171">
        <v>0</v>
      </c>
      <c r="X292" s="171">
        <v>0</v>
      </c>
      <c r="Y292" s="171">
        <v>0</v>
      </c>
      <c r="Z292" s="171">
        <v>0</v>
      </c>
      <c r="AA292" s="171">
        <v>0</v>
      </c>
      <c r="AB292" s="171">
        <v>0</v>
      </c>
      <c r="AC292" s="171">
        <v>0</v>
      </c>
      <c r="AD292" s="171">
        <v>0</v>
      </c>
      <c r="AE292" s="171">
        <v>0</v>
      </c>
      <c r="AF292" s="171">
        <v>0</v>
      </c>
      <c r="AG292" s="171">
        <v>0</v>
      </c>
      <c r="AH292" s="171">
        <v>0</v>
      </c>
      <c r="AI292" s="171">
        <v>0</v>
      </c>
      <c r="AJ292" s="171">
        <v>0</v>
      </c>
      <c r="AK292" s="171">
        <v>0</v>
      </c>
      <c r="AL292" s="171">
        <v>0</v>
      </c>
      <c r="AM292" s="171">
        <v>0</v>
      </c>
      <c r="AN292" s="171">
        <v>0</v>
      </c>
      <c r="AO292" s="171">
        <v>0</v>
      </c>
      <c r="AP292" s="171">
        <v>0</v>
      </c>
      <c r="AQ292" s="172" t="s">
        <v>237</v>
      </c>
    </row>
    <row r="293" spans="1:43" x14ac:dyDescent="0.25">
      <c r="A293" s="178">
        <f t="shared" si="17"/>
        <v>223</v>
      </c>
      <c r="B293" s="172" t="s">
        <v>1228</v>
      </c>
      <c r="C293" s="171">
        <v>0</v>
      </c>
      <c r="D293" s="171">
        <v>0</v>
      </c>
      <c r="E293" s="171">
        <v>0</v>
      </c>
      <c r="F293" s="171">
        <v>0</v>
      </c>
      <c r="G293" s="171">
        <v>0</v>
      </c>
      <c r="H293" s="171">
        <v>0</v>
      </c>
      <c r="I293" s="171">
        <v>0</v>
      </c>
      <c r="J293" s="171">
        <v>0</v>
      </c>
      <c r="K293" s="171">
        <v>0</v>
      </c>
      <c r="L293" s="171">
        <v>0</v>
      </c>
      <c r="M293" s="171">
        <v>0</v>
      </c>
      <c r="N293" s="171">
        <v>0</v>
      </c>
      <c r="O293" s="171">
        <v>0</v>
      </c>
      <c r="P293" s="171">
        <v>0</v>
      </c>
      <c r="Q293" s="171">
        <v>0</v>
      </c>
      <c r="R293" s="171">
        <v>0</v>
      </c>
      <c r="S293" s="171">
        <v>0.1</v>
      </c>
      <c r="T293" s="171">
        <v>0</v>
      </c>
      <c r="U293" s="171">
        <v>0.1</v>
      </c>
      <c r="V293" s="171">
        <v>0</v>
      </c>
      <c r="W293" s="171">
        <v>0</v>
      </c>
      <c r="X293" s="171">
        <v>0</v>
      </c>
      <c r="Y293" s="171">
        <v>0</v>
      </c>
      <c r="Z293" s="171">
        <v>0</v>
      </c>
      <c r="AA293" s="171">
        <v>0</v>
      </c>
      <c r="AB293" s="171">
        <v>0</v>
      </c>
      <c r="AC293" s="171">
        <v>0</v>
      </c>
      <c r="AD293" s="171">
        <v>0</v>
      </c>
      <c r="AE293" s="171">
        <v>0</v>
      </c>
      <c r="AF293" s="171">
        <v>0</v>
      </c>
      <c r="AG293" s="171">
        <v>0</v>
      </c>
      <c r="AH293" s="171">
        <v>0</v>
      </c>
      <c r="AI293" s="171">
        <v>0</v>
      </c>
      <c r="AJ293" s="171">
        <v>0</v>
      </c>
      <c r="AK293" s="171">
        <v>0</v>
      </c>
      <c r="AL293" s="171">
        <v>0</v>
      </c>
      <c r="AM293" s="171">
        <v>0</v>
      </c>
      <c r="AN293" s="171">
        <v>0</v>
      </c>
      <c r="AO293" s="171">
        <v>0</v>
      </c>
      <c r="AP293" s="171">
        <v>0</v>
      </c>
      <c r="AQ293" s="172" t="s">
        <v>237</v>
      </c>
    </row>
    <row r="294" spans="1:43" x14ac:dyDescent="0.25">
      <c r="A294" s="178">
        <f t="shared" si="17"/>
        <v>224</v>
      </c>
      <c r="B294" s="172" t="s">
        <v>1229</v>
      </c>
      <c r="C294" s="171">
        <v>0</v>
      </c>
      <c r="D294" s="171">
        <v>0</v>
      </c>
      <c r="E294" s="171">
        <v>0</v>
      </c>
      <c r="F294" s="171">
        <v>0</v>
      </c>
      <c r="G294" s="171">
        <v>0</v>
      </c>
      <c r="H294" s="171">
        <v>0</v>
      </c>
      <c r="I294" s="171">
        <v>0</v>
      </c>
      <c r="J294" s="171">
        <v>0</v>
      </c>
      <c r="K294" s="171">
        <v>0</v>
      </c>
      <c r="L294" s="171">
        <v>0</v>
      </c>
      <c r="M294" s="171">
        <v>0</v>
      </c>
      <c r="N294" s="171">
        <v>0</v>
      </c>
      <c r="O294" s="171">
        <v>0</v>
      </c>
      <c r="P294" s="171">
        <v>0</v>
      </c>
      <c r="Q294" s="171">
        <v>0</v>
      </c>
      <c r="R294" s="171">
        <v>0</v>
      </c>
      <c r="S294" s="171">
        <v>0.16</v>
      </c>
      <c r="T294" s="171">
        <v>0</v>
      </c>
      <c r="U294" s="171">
        <v>0.16</v>
      </c>
      <c r="V294" s="171">
        <v>0</v>
      </c>
      <c r="W294" s="171">
        <v>0</v>
      </c>
      <c r="X294" s="171">
        <v>0</v>
      </c>
      <c r="Y294" s="171">
        <v>0</v>
      </c>
      <c r="Z294" s="171">
        <v>0</v>
      </c>
      <c r="AA294" s="171">
        <v>0</v>
      </c>
      <c r="AB294" s="171">
        <v>0</v>
      </c>
      <c r="AC294" s="171">
        <v>0</v>
      </c>
      <c r="AD294" s="171">
        <v>0</v>
      </c>
      <c r="AE294" s="171">
        <v>0</v>
      </c>
      <c r="AF294" s="171">
        <v>0</v>
      </c>
      <c r="AG294" s="171">
        <v>0</v>
      </c>
      <c r="AH294" s="171">
        <v>0</v>
      </c>
      <c r="AI294" s="171">
        <v>0</v>
      </c>
      <c r="AJ294" s="171">
        <v>0</v>
      </c>
      <c r="AK294" s="171">
        <v>0</v>
      </c>
      <c r="AL294" s="171">
        <v>0</v>
      </c>
      <c r="AM294" s="171">
        <v>0</v>
      </c>
      <c r="AN294" s="171">
        <v>0</v>
      </c>
      <c r="AO294" s="171">
        <v>0</v>
      </c>
      <c r="AP294" s="171">
        <v>0</v>
      </c>
      <c r="AQ294" s="172" t="s">
        <v>237</v>
      </c>
    </row>
    <row r="295" spans="1:43" ht="31.5" x14ac:dyDescent="0.25">
      <c r="A295" s="178">
        <f t="shared" si="17"/>
        <v>225</v>
      </c>
      <c r="B295" s="172" t="s">
        <v>1232</v>
      </c>
      <c r="C295" s="171">
        <v>0</v>
      </c>
      <c r="D295" s="171">
        <v>0</v>
      </c>
      <c r="E295" s="171">
        <v>0</v>
      </c>
      <c r="F295" s="171">
        <v>0</v>
      </c>
      <c r="G295" s="171">
        <v>0.16</v>
      </c>
      <c r="H295" s="171">
        <v>0</v>
      </c>
      <c r="I295" s="171">
        <v>0</v>
      </c>
      <c r="J295" s="171">
        <v>0</v>
      </c>
      <c r="K295" s="171">
        <v>0.16</v>
      </c>
      <c r="L295" s="171">
        <v>0</v>
      </c>
      <c r="M295" s="171">
        <v>0</v>
      </c>
      <c r="N295" s="171">
        <v>0</v>
      </c>
      <c r="O295" s="171">
        <v>0.16</v>
      </c>
      <c r="P295" s="171">
        <v>0</v>
      </c>
      <c r="Q295" s="171">
        <v>0</v>
      </c>
      <c r="R295" s="171">
        <v>0</v>
      </c>
      <c r="S295" s="171">
        <v>0</v>
      </c>
      <c r="T295" s="171">
        <v>0</v>
      </c>
      <c r="U295" s="171">
        <v>0.16</v>
      </c>
      <c r="V295" s="171">
        <v>0</v>
      </c>
      <c r="W295" s="171">
        <v>0</v>
      </c>
      <c r="X295" s="171">
        <v>0</v>
      </c>
      <c r="Y295" s="171">
        <v>0</v>
      </c>
      <c r="Z295" s="171">
        <v>0</v>
      </c>
      <c r="AA295" s="171">
        <v>0</v>
      </c>
      <c r="AB295" s="171">
        <v>0</v>
      </c>
      <c r="AC295" s="171">
        <v>0</v>
      </c>
      <c r="AD295" s="171">
        <v>0</v>
      </c>
      <c r="AE295" s="171">
        <v>0</v>
      </c>
      <c r="AF295" s="171">
        <v>0</v>
      </c>
      <c r="AG295" s="171">
        <v>0</v>
      </c>
      <c r="AH295" s="171">
        <v>0</v>
      </c>
      <c r="AI295" s="171">
        <v>0</v>
      </c>
      <c r="AJ295" s="171">
        <v>0</v>
      </c>
      <c r="AK295" s="171">
        <v>0</v>
      </c>
      <c r="AL295" s="171">
        <v>0</v>
      </c>
      <c r="AM295" s="171">
        <v>0</v>
      </c>
      <c r="AN295" s="171">
        <v>0</v>
      </c>
      <c r="AO295" s="171">
        <v>0</v>
      </c>
      <c r="AP295" s="171">
        <v>0</v>
      </c>
      <c r="AQ295" s="172" t="s">
        <v>240</v>
      </c>
    </row>
    <row r="296" spans="1:43" x14ac:dyDescent="0.25">
      <c r="A296" s="179">
        <v>3</v>
      </c>
      <c r="B296" s="162" t="s">
        <v>157</v>
      </c>
      <c r="C296" s="176">
        <f t="shared" ref="C296:AP296" si="18">C297</f>
        <v>0</v>
      </c>
      <c r="D296" s="176">
        <f t="shared" si="18"/>
        <v>0</v>
      </c>
      <c r="E296" s="176">
        <f t="shared" si="18"/>
        <v>2.79</v>
      </c>
      <c r="F296" s="176">
        <f t="shared" si="18"/>
        <v>46.47</v>
      </c>
      <c r="G296" s="176">
        <f t="shared" si="18"/>
        <v>0</v>
      </c>
      <c r="H296" s="176">
        <f t="shared" si="18"/>
        <v>0</v>
      </c>
      <c r="I296" s="176">
        <f t="shared" si="18"/>
        <v>0</v>
      </c>
      <c r="J296" s="176">
        <f t="shared" si="18"/>
        <v>0</v>
      </c>
      <c r="K296" s="176">
        <f t="shared" si="18"/>
        <v>2.79</v>
      </c>
      <c r="L296" s="176">
        <f t="shared" si="18"/>
        <v>46.47</v>
      </c>
      <c r="M296" s="176">
        <f t="shared" si="18"/>
        <v>0</v>
      </c>
      <c r="N296" s="176">
        <f t="shared" si="18"/>
        <v>0</v>
      </c>
      <c r="O296" s="176">
        <f t="shared" si="18"/>
        <v>2.7879999999999998</v>
      </c>
      <c r="P296" s="176">
        <f t="shared" si="18"/>
        <v>46.468000000000004</v>
      </c>
      <c r="Q296" s="176">
        <f t="shared" si="18"/>
        <v>0</v>
      </c>
      <c r="R296" s="176">
        <f t="shared" si="18"/>
        <v>0</v>
      </c>
      <c r="S296" s="176">
        <f t="shared" si="18"/>
        <v>0</v>
      </c>
      <c r="T296" s="176">
        <f t="shared" si="18"/>
        <v>0</v>
      </c>
      <c r="U296" s="176">
        <f t="shared" si="18"/>
        <v>2.7879999999999998</v>
      </c>
      <c r="V296" s="176">
        <f t="shared" si="18"/>
        <v>46.468000000000004</v>
      </c>
      <c r="W296" s="176">
        <f t="shared" si="18"/>
        <v>0</v>
      </c>
      <c r="X296" s="176">
        <f t="shared" si="18"/>
        <v>0</v>
      </c>
      <c r="Y296" s="176">
        <f t="shared" si="18"/>
        <v>0</v>
      </c>
      <c r="Z296" s="176">
        <f t="shared" si="18"/>
        <v>0</v>
      </c>
      <c r="AA296" s="176">
        <f t="shared" si="18"/>
        <v>0</v>
      </c>
      <c r="AB296" s="176">
        <f t="shared" si="18"/>
        <v>0</v>
      </c>
      <c r="AC296" s="176">
        <f t="shared" si="18"/>
        <v>0</v>
      </c>
      <c r="AD296" s="176">
        <f t="shared" si="18"/>
        <v>0</v>
      </c>
      <c r="AE296" s="176">
        <f t="shared" si="18"/>
        <v>0</v>
      </c>
      <c r="AF296" s="176">
        <f t="shared" si="18"/>
        <v>0</v>
      </c>
      <c r="AG296" s="176">
        <f t="shared" si="18"/>
        <v>0</v>
      </c>
      <c r="AH296" s="176">
        <f t="shared" si="18"/>
        <v>0</v>
      </c>
      <c r="AI296" s="176">
        <f t="shared" si="18"/>
        <v>0</v>
      </c>
      <c r="AJ296" s="176">
        <f t="shared" si="18"/>
        <v>0</v>
      </c>
      <c r="AK296" s="176">
        <f t="shared" si="18"/>
        <v>0</v>
      </c>
      <c r="AL296" s="176">
        <f t="shared" si="18"/>
        <v>0</v>
      </c>
      <c r="AM296" s="176">
        <f t="shared" si="18"/>
        <v>0</v>
      </c>
      <c r="AN296" s="176">
        <f t="shared" si="18"/>
        <v>0</v>
      </c>
      <c r="AO296" s="176">
        <f t="shared" si="18"/>
        <v>0</v>
      </c>
      <c r="AP296" s="176">
        <f t="shared" si="18"/>
        <v>0</v>
      </c>
      <c r="AQ296" s="176"/>
    </row>
    <row r="297" spans="1:43" ht="31.5" x14ac:dyDescent="0.25">
      <c r="A297" s="178">
        <v>226</v>
      </c>
      <c r="B297" s="172" t="s">
        <v>383</v>
      </c>
      <c r="C297" s="171">
        <v>0</v>
      </c>
      <c r="D297" s="171">
        <v>0</v>
      </c>
      <c r="E297" s="171">
        <v>2.79</v>
      </c>
      <c r="F297" s="171">
        <v>46.47</v>
      </c>
      <c r="G297" s="171">
        <v>0</v>
      </c>
      <c r="H297" s="171">
        <v>0</v>
      </c>
      <c r="I297" s="171">
        <v>0</v>
      </c>
      <c r="J297" s="171">
        <v>0</v>
      </c>
      <c r="K297" s="171">
        <v>2.79</v>
      </c>
      <c r="L297" s="171">
        <v>46.47</v>
      </c>
      <c r="M297" s="171">
        <v>0</v>
      </c>
      <c r="N297" s="171">
        <v>0</v>
      </c>
      <c r="O297" s="171">
        <v>2.7879999999999998</v>
      </c>
      <c r="P297" s="171">
        <v>46.468000000000004</v>
      </c>
      <c r="Q297" s="171">
        <v>0</v>
      </c>
      <c r="R297" s="171">
        <v>0</v>
      </c>
      <c r="S297" s="171">
        <v>0</v>
      </c>
      <c r="T297" s="171">
        <v>0</v>
      </c>
      <c r="U297" s="171">
        <v>2.7879999999999998</v>
      </c>
      <c r="V297" s="171">
        <v>46.468000000000004</v>
      </c>
      <c r="W297" s="171">
        <v>0</v>
      </c>
      <c r="X297" s="171">
        <v>0</v>
      </c>
      <c r="Y297" s="171">
        <v>0</v>
      </c>
      <c r="Z297" s="171">
        <v>0</v>
      </c>
      <c r="AA297" s="171">
        <v>0</v>
      </c>
      <c r="AB297" s="171">
        <v>0</v>
      </c>
      <c r="AC297" s="171">
        <v>0</v>
      </c>
      <c r="AD297" s="171">
        <v>0</v>
      </c>
      <c r="AE297" s="171">
        <v>0</v>
      </c>
      <c r="AF297" s="171">
        <v>0</v>
      </c>
      <c r="AG297" s="171">
        <v>0</v>
      </c>
      <c r="AH297" s="171">
        <v>0</v>
      </c>
      <c r="AI297" s="171">
        <v>0</v>
      </c>
      <c r="AJ297" s="171">
        <v>0</v>
      </c>
      <c r="AK297" s="171">
        <v>0</v>
      </c>
      <c r="AL297" s="171">
        <v>0</v>
      </c>
      <c r="AM297" s="171">
        <v>0</v>
      </c>
      <c r="AN297" s="171">
        <v>0</v>
      </c>
      <c r="AO297" s="171">
        <v>0</v>
      </c>
      <c r="AP297" s="171">
        <v>0</v>
      </c>
      <c r="AQ297" s="172" t="s">
        <v>238</v>
      </c>
    </row>
    <row r="298" spans="1:43" x14ac:dyDescent="0.25">
      <c r="A298" s="178"/>
      <c r="B298" s="172"/>
      <c r="C298" s="171"/>
      <c r="D298" s="171"/>
      <c r="E298" s="171"/>
      <c r="F298" s="171"/>
      <c r="G298" s="171"/>
      <c r="H298" s="171"/>
      <c r="I298" s="171"/>
      <c r="J298" s="171"/>
      <c r="K298" s="176"/>
      <c r="L298" s="176"/>
      <c r="M298" s="171"/>
      <c r="N298" s="171"/>
      <c r="O298" s="171"/>
      <c r="P298" s="171"/>
      <c r="Q298" s="171"/>
      <c r="R298" s="171"/>
      <c r="S298" s="171"/>
      <c r="T298" s="171"/>
      <c r="U298" s="176"/>
      <c r="V298" s="176"/>
      <c r="W298" s="171"/>
      <c r="X298" s="171"/>
      <c r="Y298" s="171"/>
      <c r="Z298" s="171"/>
      <c r="AA298" s="171"/>
      <c r="AB298" s="171"/>
      <c r="AC298" s="171"/>
      <c r="AD298" s="171"/>
      <c r="AE298" s="176"/>
      <c r="AF298" s="176"/>
      <c r="AG298" s="171"/>
      <c r="AH298" s="171"/>
      <c r="AI298" s="171"/>
      <c r="AJ298" s="171"/>
      <c r="AK298" s="171"/>
      <c r="AL298" s="171"/>
      <c r="AM298" s="171"/>
      <c r="AN298" s="171"/>
      <c r="AO298" s="176"/>
      <c r="AP298" s="176"/>
      <c r="AQ298" s="172"/>
    </row>
    <row r="300" spans="1:43" s="29" customFormat="1" x14ac:dyDescent="0.25"/>
    <row r="301" spans="1:43" s="29" customFormat="1" x14ac:dyDescent="0.25">
      <c r="AE301" s="146"/>
      <c r="AF301" s="146"/>
    </row>
    <row r="302" spans="1:43" ht="23.25" x14ac:dyDescent="0.35">
      <c r="C302" s="180" t="s">
        <v>220</v>
      </c>
      <c r="D302" s="181"/>
      <c r="E302" s="182"/>
      <c r="F302" s="183"/>
      <c r="G302" s="181"/>
      <c r="H302" s="184"/>
      <c r="I302" s="181"/>
      <c r="J302" s="184"/>
      <c r="K302" s="184"/>
      <c r="L302" s="184"/>
      <c r="M302" s="181"/>
      <c r="N302" s="185"/>
      <c r="O302" s="185"/>
      <c r="P302" s="1"/>
      <c r="Q302" s="185"/>
      <c r="R302" s="186"/>
      <c r="S302" s="186"/>
      <c r="T302" s="1"/>
      <c r="U302" s="1"/>
      <c r="V302" s="1"/>
      <c r="W302" s="1"/>
      <c r="X302" s="1"/>
      <c r="Y302" s="185"/>
    </row>
  </sheetData>
  <mergeCells count="33">
    <mergeCell ref="A16:A19"/>
    <mergeCell ref="B16:B19"/>
    <mergeCell ref="C16:V16"/>
    <mergeCell ref="W16:AP16"/>
    <mergeCell ref="C17:L17"/>
    <mergeCell ref="A6:AP6"/>
    <mergeCell ref="AM7:AP7"/>
    <mergeCell ref="AL8:AP8"/>
    <mergeCell ref="AL9:AP9"/>
    <mergeCell ref="AL10:AP10"/>
    <mergeCell ref="AA18:AB18"/>
    <mergeCell ref="M17:V17"/>
    <mergeCell ref="W17:AF17"/>
    <mergeCell ref="AG17:AP17"/>
    <mergeCell ref="C18:D18"/>
    <mergeCell ref="E18:F18"/>
    <mergeCell ref="G18:H18"/>
    <mergeCell ref="I18:J18"/>
    <mergeCell ref="K18:L18"/>
    <mergeCell ref="M18:N18"/>
    <mergeCell ref="O18:P18"/>
    <mergeCell ref="Q18:R18"/>
    <mergeCell ref="S18:T18"/>
    <mergeCell ref="U18:V18"/>
    <mergeCell ref="W18:X18"/>
    <mergeCell ref="Y18:Z18"/>
    <mergeCell ref="AO18:AP18"/>
    <mergeCell ref="AC18:AD18"/>
    <mergeCell ref="AE18:AF18"/>
    <mergeCell ref="AG18:AH18"/>
    <mergeCell ref="AI18:AJ18"/>
    <mergeCell ref="AK18:AL18"/>
    <mergeCell ref="AM18:AN18"/>
  </mergeCells>
  <pageMargins left="0.35433070866141736" right="0.19685039370078741" top="0.19685039370078741" bottom="0.19685039370078741" header="0.51181102362204722" footer="0.51181102362204722"/>
  <pageSetup paperSize="8" scale="48" fitToWidth="0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107"/>
  <sheetViews>
    <sheetView view="pageBreakPreview" topLeftCell="A26" zoomScale="90" zoomScaleNormal="100" zoomScaleSheetLayoutView="90" workbookViewId="0">
      <selection activeCell="A64" sqref="A64"/>
    </sheetView>
  </sheetViews>
  <sheetFormatPr defaultRowHeight="15.75" x14ac:dyDescent="0.25"/>
  <cols>
    <col min="1" max="1" width="57.875" style="377" customWidth="1"/>
    <col min="2" max="2" width="42.375" style="377" customWidth="1"/>
    <col min="3" max="256" width="9" style="379"/>
    <col min="257" max="258" width="57.875" style="379" customWidth="1"/>
    <col min="259" max="512" width="9" style="379"/>
    <col min="513" max="514" width="57.875" style="379" customWidth="1"/>
    <col min="515" max="768" width="9" style="379"/>
    <col min="769" max="770" width="57.875" style="379" customWidth="1"/>
    <col min="771" max="1024" width="9" style="379"/>
    <col min="1025" max="1026" width="57.875" style="379" customWidth="1"/>
    <col min="1027" max="1280" width="9" style="379"/>
    <col min="1281" max="1282" width="57.875" style="379" customWidth="1"/>
    <col min="1283" max="1536" width="9" style="379"/>
    <col min="1537" max="1538" width="57.875" style="379" customWidth="1"/>
    <col min="1539" max="1792" width="9" style="379"/>
    <col min="1793" max="1794" width="57.875" style="379" customWidth="1"/>
    <col min="1795" max="2048" width="9" style="379"/>
    <col min="2049" max="2050" width="57.875" style="379" customWidth="1"/>
    <col min="2051" max="2304" width="9" style="379"/>
    <col min="2305" max="2306" width="57.875" style="379" customWidth="1"/>
    <col min="2307" max="2560" width="9" style="379"/>
    <col min="2561" max="2562" width="57.875" style="379" customWidth="1"/>
    <col min="2563" max="2816" width="9" style="379"/>
    <col min="2817" max="2818" width="57.875" style="379" customWidth="1"/>
    <col min="2819" max="3072" width="9" style="379"/>
    <col min="3073" max="3074" width="57.875" style="379" customWidth="1"/>
    <col min="3075" max="3328" width="9" style="379"/>
    <col min="3329" max="3330" width="57.875" style="379" customWidth="1"/>
    <col min="3331" max="3584" width="9" style="379"/>
    <col min="3585" max="3586" width="57.875" style="379" customWidth="1"/>
    <col min="3587" max="3840" width="9" style="379"/>
    <col min="3841" max="3842" width="57.875" style="379" customWidth="1"/>
    <col min="3843" max="4096" width="9" style="379"/>
    <col min="4097" max="4098" width="57.875" style="379" customWidth="1"/>
    <col min="4099" max="4352" width="9" style="379"/>
    <col min="4353" max="4354" width="57.875" style="379" customWidth="1"/>
    <col min="4355" max="4608" width="9" style="379"/>
    <col min="4609" max="4610" width="57.875" style="379" customWidth="1"/>
    <col min="4611" max="4864" width="9" style="379"/>
    <col min="4865" max="4866" width="57.875" style="379" customWidth="1"/>
    <col min="4867" max="5120" width="9" style="379"/>
    <col min="5121" max="5122" width="57.875" style="379" customWidth="1"/>
    <col min="5123" max="5376" width="9" style="379"/>
    <col min="5377" max="5378" width="57.875" style="379" customWidth="1"/>
    <col min="5379" max="5632" width="9" style="379"/>
    <col min="5633" max="5634" width="57.875" style="379" customWidth="1"/>
    <col min="5635" max="5888" width="9" style="379"/>
    <col min="5889" max="5890" width="57.875" style="379" customWidth="1"/>
    <col min="5891" max="6144" width="9" style="379"/>
    <col min="6145" max="6146" width="57.875" style="379" customWidth="1"/>
    <col min="6147" max="6400" width="9" style="379"/>
    <col min="6401" max="6402" width="57.875" style="379" customWidth="1"/>
    <col min="6403" max="6656" width="9" style="379"/>
    <col min="6657" max="6658" width="57.875" style="379" customWidth="1"/>
    <col min="6659" max="6912" width="9" style="379"/>
    <col min="6913" max="6914" width="57.875" style="379" customWidth="1"/>
    <col min="6915" max="7168" width="9" style="379"/>
    <col min="7169" max="7170" width="57.875" style="379" customWidth="1"/>
    <col min="7171" max="7424" width="9" style="379"/>
    <col min="7425" max="7426" width="57.875" style="379" customWidth="1"/>
    <col min="7427" max="7680" width="9" style="379"/>
    <col min="7681" max="7682" width="57.875" style="379" customWidth="1"/>
    <col min="7683" max="7936" width="9" style="379"/>
    <col min="7937" max="7938" width="57.875" style="379" customWidth="1"/>
    <col min="7939" max="8192" width="9" style="379"/>
    <col min="8193" max="8194" width="57.875" style="379" customWidth="1"/>
    <col min="8195" max="8448" width="9" style="379"/>
    <col min="8449" max="8450" width="57.875" style="379" customWidth="1"/>
    <col min="8451" max="8704" width="9" style="379"/>
    <col min="8705" max="8706" width="57.875" style="379" customWidth="1"/>
    <col min="8707" max="8960" width="9" style="379"/>
    <col min="8961" max="8962" width="57.875" style="379" customWidth="1"/>
    <col min="8963" max="9216" width="9" style="379"/>
    <col min="9217" max="9218" width="57.875" style="379" customWidth="1"/>
    <col min="9219" max="9472" width="9" style="379"/>
    <col min="9473" max="9474" width="57.875" style="379" customWidth="1"/>
    <col min="9475" max="9728" width="9" style="379"/>
    <col min="9729" max="9730" width="57.875" style="379" customWidth="1"/>
    <col min="9731" max="9984" width="9" style="379"/>
    <col min="9985" max="9986" width="57.875" style="379" customWidth="1"/>
    <col min="9987" max="10240" width="9" style="379"/>
    <col min="10241" max="10242" width="57.875" style="379" customWidth="1"/>
    <col min="10243" max="10496" width="9" style="379"/>
    <col min="10497" max="10498" width="57.875" style="379" customWidth="1"/>
    <col min="10499" max="10752" width="9" style="379"/>
    <col min="10753" max="10754" width="57.875" style="379" customWidth="1"/>
    <col min="10755" max="11008" width="9" style="379"/>
    <col min="11009" max="11010" width="57.875" style="379" customWidth="1"/>
    <col min="11011" max="11264" width="9" style="379"/>
    <col min="11265" max="11266" width="57.875" style="379" customWidth="1"/>
    <col min="11267" max="11520" width="9" style="379"/>
    <col min="11521" max="11522" width="57.875" style="379" customWidth="1"/>
    <col min="11523" max="11776" width="9" style="379"/>
    <col min="11777" max="11778" width="57.875" style="379" customWidth="1"/>
    <col min="11779" max="12032" width="9" style="379"/>
    <col min="12033" max="12034" width="57.875" style="379" customWidth="1"/>
    <col min="12035" max="12288" width="9" style="379"/>
    <col min="12289" max="12290" width="57.875" style="379" customWidth="1"/>
    <col min="12291" max="12544" width="9" style="379"/>
    <col min="12545" max="12546" width="57.875" style="379" customWidth="1"/>
    <col min="12547" max="12800" width="9" style="379"/>
    <col min="12801" max="12802" width="57.875" style="379" customWidth="1"/>
    <col min="12803" max="13056" width="9" style="379"/>
    <col min="13057" max="13058" width="57.875" style="379" customWidth="1"/>
    <col min="13059" max="13312" width="9" style="379"/>
    <col min="13313" max="13314" width="57.875" style="379" customWidth="1"/>
    <col min="13315" max="13568" width="9" style="379"/>
    <col min="13569" max="13570" width="57.875" style="379" customWidth="1"/>
    <col min="13571" max="13824" width="9" style="379"/>
    <col min="13825" max="13826" width="57.875" style="379" customWidth="1"/>
    <col min="13827" max="14080" width="9" style="379"/>
    <col min="14081" max="14082" width="57.875" style="379" customWidth="1"/>
    <col min="14083" max="14336" width="9" style="379"/>
    <col min="14337" max="14338" width="57.875" style="379" customWidth="1"/>
    <col min="14339" max="14592" width="9" style="379"/>
    <col min="14593" max="14594" width="57.875" style="379" customWidth="1"/>
    <col min="14595" max="14848" width="9" style="379"/>
    <col min="14849" max="14850" width="57.875" style="379" customWidth="1"/>
    <col min="14851" max="15104" width="9" style="379"/>
    <col min="15105" max="15106" width="57.875" style="379" customWidth="1"/>
    <col min="15107" max="15360" width="9" style="379"/>
    <col min="15361" max="15362" width="57.875" style="379" customWidth="1"/>
    <col min="15363" max="15616" width="9" style="379"/>
    <col min="15617" max="15618" width="57.875" style="379" customWidth="1"/>
    <col min="15619" max="15872" width="9" style="379"/>
    <col min="15873" max="15874" width="57.875" style="379" customWidth="1"/>
    <col min="15875" max="16128" width="9" style="379"/>
    <col min="16129" max="16130" width="57.875" style="379" customWidth="1"/>
    <col min="16131" max="16384" width="9" style="379"/>
  </cols>
  <sheetData>
    <row r="1" spans="1:2" x14ac:dyDescent="0.25">
      <c r="B1" s="378" t="s">
        <v>1806</v>
      </c>
    </row>
    <row r="2" spans="1:2" x14ac:dyDescent="0.25">
      <c r="B2" s="378" t="s">
        <v>1</v>
      </c>
    </row>
    <row r="3" spans="1:2" x14ac:dyDescent="0.25">
      <c r="B3" s="378" t="s">
        <v>1807</v>
      </c>
    </row>
    <row r="4" spans="1:2" x14ac:dyDescent="0.25">
      <c r="B4" s="378"/>
    </row>
    <row r="5" spans="1:2" ht="30.75" customHeight="1" x14ac:dyDescent="0.25">
      <c r="A5" s="380" t="s">
        <v>1808</v>
      </c>
      <c r="B5" s="381"/>
    </row>
    <row r="6" spans="1:2" x14ac:dyDescent="0.25">
      <c r="B6" s="378"/>
    </row>
    <row r="7" spans="1:2" x14ac:dyDescent="0.25">
      <c r="B7" s="378" t="s">
        <v>1809</v>
      </c>
    </row>
    <row r="8" spans="1:2" x14ac:dyDescent="0.25">
      <c r="B8" s="378" t="s">
        <v>1810</v>
      </c>
    </row>
    <row r="9" spans="1:2" x14ac:dyDescent="0.25">
      <c r="B9" s="378"/>
    </row>
    <row r="10" spans="1:2" x14ac:dyDescent="0.25">
      <c r="B10" s="382" t="s">
        <v>1811</v>
      </c>
    </row>
    <row r="11" spans="1:2" x14ac:dyDescent="0.25">
      <c r="B11" s="378" t="s">
        <v>1709</v>
      </c>
    </row>
    <row r="12" spans="1:2" x14ac:dyDescent="0.25">
      <c r="B12" s="378" t="s">
        <v>8</v>
      </c>
    </row>
    <row r="13" spans="1:2" ht="16.5" thickBot="1" x14ac:dyDescent="0.3">
      <c r="B13" s="383"/>
    </row>
    <row r="14" spans="1:2" ht="16.5" thickBot="1" x14ac:dyDescent="0.3">
      <c r="A14" s="384" t="s">
        <v>10</v>
      </c>
      <c r="B14" s="385" t="s">
        <v>1812</v>
      </c>
    </row>
    <row r="15" spans="1:2" ht="16.5" thickBot="1" x14ac:dyDescent="0.3">
      <c r="A15" s="384" t="s">
        <v>1813</v>
      </c>
      <c r="B15" s="386" t="s">
        <v>1814</v>
      </c>
    </row>
    <row r="16" spans="1:2" ht="16.5" thickBot="1" x14ac:dyDescent="0.3">
      <c r="A16" s="384" t="s">
        <v>1815</v>
      </c>
      <c r="B16" s="387" t="s">
        <v>1816</v>
      </c>
    </row>
    <row r="17" spans="1:2" ht="16.5" thickBot="1" x14ac:dyDescent="0.3">
      <c r="A17" s="388" t="s">
        <v>1817</v>
      </c>
      <c r="B17" s="389" t="s">
        <v>1818</v>
      </c>
    </row>
    <row r="18" spans="1:2" ht="16.5" thickBot="1" x14ac:dyDescent="0.3">
      <c r="A18" s="390" t="s">
        <v>1819</v>
      </c>
      <c r="B18" s="391" t="s">
        <v>1820</v>
      </c>
    </row>
    <row r="19" spans="1:2" ht="16.5" thickBot="1" x14ac:dyDescent="0.3">
      <c r="A19" s="392" t="s">
        <v>1821</v>
      </c>
      <c r="B19" s="393" t="s">
        <v>1822</v>
      </c>
    </row>
    <row r="20" spans="1:2" ht="16.5" thickBot="1" x14ac:dyDescent="0.3">
      <c r="A20" s="394" t="s">
        <v>1823</v>
      </c>
      <c r="B20" s="395"/>
    </row>
    <row r="21" spans="1:2" ht="30.75" thickBot="1" x14ac:dyDescent="0.3">
      <c r="A21" s="395" t="s">
        <v>1824</v>
      </c>
      <c r="B21" s="396" t="s">
        <v>1825</v>
      </c>
    </row>
    <row r="22" spans="1:2" ht="60.75" thickBot="1" x14ac:dyDescent="0.3">
      <c r="A22" s="397" t="s">
        <v>1826</v>
      </c>
      <c r="B22" s="398" t="s">
        <v>1827</v>
      </c>
    </row>
    <row r="23" spans="1:2" ht="75.75" customHeight="1" thickBot="1" x14ac:dyDescent="0.3">
      <c r="A23" s="399" t="s">
        <v>1828</v>
      </c>
      <c r="B23" s="395" t="s">
        <v>1829</v>
      </c>
    </row>
    <row r="24" spans="1:2" ht="16.5" thickBot="1" x14ac:dyDescent="0.3">
      <c r="A24" s="400" t="s">
        <v>1830</v>
      </c>
      <c r="B24" s="395"/>
    </row>
    <row r="25" spans="1:2" ht="30.75" thickBot="1" x14ac:dyDescent="0.3">
      <c r="A25" s="399" t="s">
        <v>1831</v>
      </c>
      <c r="B25" s="398" t="s">
        <v>1832</v>
      </c>
    </row>
    <row r="26" spans="1:2" ht="16.5" thickBot="1" x14ac:dyDescent="0.3">
      <c r="A26" s="400" t="s">
        <v>1833</v>
      </c>
      <c r="B26" s="395"/>
    </row>
    <row r="27" spans="1:2" ht="30.75" thickBot="1" x14ac:dyDescent="0.3">
      <c r="A27" s="401" t="s">
        <v>1834</v>
      </c>
      <c r="B27" s="395" t="s">
        <v>1832</v>
      </c>
    </row>
    <row r="28" spans="1:2" ht="16.5" thickBot="1" x14ac:dyDescent="0.3">
      <c r="A28" s="400" t="s">
        <v>1835</v>
      </c>
      <c r="B28" s="402"/>
    </row>
    <row r="29" spans="1:2" ht="16.5" thickBot="1" x14ac:dyDescent="0.3">
      <c r="A29" s="394" t="s">
        <v>1836</v>
      </c>
      <c r="B29" s="402"/>
    </row>
    <row r="30" spans="1:2" ht="16.5" thickBot="1" x14ac:dyDescent="0.3">
      <c r="A30" s="400" t="s">
        <v>1837</v>
      </c>
      <c r="B30" s="403"/>
    </row>
    <row r="31" spans="1:2" ht="16.5" customHeight="1" x14ac:dyDescent="0.25">
      <c r="A31" s="394" t="s">
        <v>1838</v>
      </c>
      <c r="B31" s="397"/>
    </row>
    <row r="32" spans="1:2" ht="30" customHeight="1" x14ac:dyDescent="0.25">
      <c r="A32" s="404" t="s">
        <v>1839</v>
      </c>
      <c r="B32" s="404" t="s">
        <v>1840</v>
      </c>
    </row>
    <row r="33" spans="1:3" x14ac:dyDescent="0.25">
      <c r="A33" s="404" t="s">
        <v>1841</v>
      </c>
      <c r="B33" s="404"/>
    </row>
    <row r="34" spans="1:3" x14ac:dyDescent="0.25">
      <c r="A34" s="404" t="s">
        <v>1842</v>
      </c>
      <c r="B34" s="404" t="s">
        <v>1843</v>
      </c>
    </row>
    <row r="35" spans="1:3" ht="16.5" thickBot="1" x14ac:dyDescent="0.3">
      <c r="A35" s="405" t="s">
        <v>1844</v>
      </c>
      <c r="B35" s="406"/>
    </row>
    <row r="36" spans="1:3" ht="17.25" customHeight="1" thickBot="1" x14ac:dyDescent="0.3">
      <c r="A36" s="407" t="s">
        <v>1845</v>
      </c>
      <c r="B36" s="408">
        <v>494.7</v>
      </c>
    </row>
    <row r="37" spans="1:3" ht="18" customHeight="1" thickBot="1" x14ac:dyDescent="0.3">
      <c r="A37" s="395" t="s">
        <v>1846</v>
      </c>
      <c r="B37" s="395"/>
    </row>
    <row r="38" spans="1:3" ht="16.5" customHeight="1" thickBot="1" x14ac:dyDescent="0.3">
      <c r="A38" s="409" t="s">
        <v>1847</v>
      </c>
      <c r="B38" s="410">
        <f>203.45+45.14+12.6+227</f>
        <v>488.19</v>
      </c>
      <c r="C38" s="379">
        <f>30.61+214.34</f>
        <v>244.95</v>
      </c>
    </row>
    <row r="39" spans="1:3" ht="17.25" customHeight="1" thickBot="1" x14ac:dyDescent="0.3">
      <c r="A39" s="409" t="s">
        <v>1848</v>
      </c>
      <c r="B39" s="410">
        <f>B38</f>
        <v>488.19</v>
      </c>
    </row>
    <row r="40" spans="1:3" ht="16.5" thickBot="1" x14ac:dyDescent="0.3">
      <c r="A40" s="395" t="s">
        <v>1849</v>
      </c>
      <c r="B40" s="395"/>
    </row>
    <row r="41" spans="1:3" ht="29.25" thickBot="1" x14ac:dyDescent="0.3">
      <c r="A41" s="409" t="s">
        <v>1850</v>
      </c>
      <c r="B41" s="395"/>
    </row>
    <row r="42" spans="1:3" ht="16.5" thickBot="1" x14ac:dyDescent="0.3">
      <c r="A42" s="395" t="s">
        <v>1851</v>
      </c>
      <c r="B42" s="410" t="s">
        <v>1852</v>
      </c>
    </row>
    <row r="43" spans="1:3" ht="16.5" thickBot="1" x14ac:dyDescent="0.3">
      <c r="A43" s="395" t="s">
        <v>1853</v>
      </c>
      <c r="B43" s="411">
        <f>203.4/B36</f>
        <v>0.41115827774408736</v>
      </c>
    </row>
    <row r="44" spans="1:3" ht="16.5" thickBot="1" x14ac:dyDescent="0.3">
      <c r="A44" s="395" t="s">
        <v>1854</v>
      </c>
      <c r="B44" s="412">
        <v>203.446</v>
      </c>
      <c r="C44" s="379" t="s">
        <v>1855</v>
      </c>
    </row>
    <row r="45" spans="1:3" ht="16.5" thickBot="1" x14ac:dyDescent="0.3">
      <c r="A45" s="395" t="s">
        <v>1856</v>
      </c>
      <c r="B45" s="412">
        <v>193.82300000000001</v>
      </c>
    </row>
    <row r="46" spans="1:3" ht="16.5" thickBot="1" x14ac:dyDescent="0.3">
      <c r="A46" s="395" t="s">
        <v>1857</v>
      </c>
      <c r="B46" s="410" t="s">
        <v>1858</v>
      </c>
    </row>
    <row r="47" spans="1:3" ht="16.5" thickBot="1" x14ac:dyDescent="0.3">
      <c r="A47" s="395" t="s">
        <v>1853</v>
      </c>
      <c r="B47" s="411">
        <f>227.05/B36</f>
        <v>0.45896502931069338</v>
      </c>
    </row>
    <row r="48" spans="1:3" ht="16.5" thickBot="1" x14ac:dyDescent="0.3">
      <c r="A48" s="395" t="s">
        <v>1854</v>
      </c>
      <c r="B48" s="413">
        <v>11</v>
      </c>
    </row>
    <row r="49" spans="1:2" ht="16.5" thickBot="1" x14ac:dyDescent="0.3">
      <c r="A49" s="395" t="s">
        <v>1856</v>
      </c>
      <c r="B49" s="413">
        <v>227</v>
      </c>
    </row>
    <row r="50" spans="1:2" ht="16.5" thickBot="1" x14ac:dyDescent="0.3">
      <c r="A50" s="395" t="s">
        <v>1859</v>
      </c>
      <c r="B50" s="395"/>
    </row>
    <row r="51" spans="1:2" ht="16.5" thickBot="1" x14ac:dyDescent="0.3">
      <c r="A51" s="395" t="s">
        <v>1853</v>
      </c>
      <c r="B51" s="395"/>
    </row>
    <row r="52" spans="1:2" ht="16.5" thickBot="1" x14ac:dyDescent="0.3">
      <c r="A52" s="395" t="s">
        <v>1854</v>
      </c>
      <c r="B52" s="395"/>
    </row>
    <row r="53" spans="1:2" ht="16.5" thickBot="1" x14ac:dyDescent="0.3">
      <c r="A53" s="395" t="s">
        <v>1856</v>
      </c>
      <c r="B53" s="395"/>
    </row>
    <row r="54" spans="1:2" ht="29.25" thickBot="1" x14ac:dyDescent="0.3">
      <c r="A54" s="409" t="s">
        <v>1860</v>
      </c>
      <c r="B54" s="395"/>
    </row>
    <row r="55" spans="1:2" ht="16.5" thickBot="1" x14ac:dyDescent="0.3">
      <c r="A55" s="395" t="s">
        <v>1861</v>
      </c>
      <c r="B55" s="414" t="s">
        <v>1862</v>
      </c>
    </row>
    <row r="56" spans="1:2" ht="16.5" thickBot="1" x14ac:dyDescent="0.3">
      <c r="A56" s="395" t="s">
        <v>1853</v>
      </c>
      <c r="B56" s="415">
        <f>45.144/B36</f>
        <v>9.1255306246209825E-2</v>
      </c>
    </row>
    <row r="57" spans="1:2" ht="16.5" thickBot="1" x14ac:dyDescent="0.3">
      <c r="A57" s="395" t="s">
        <v>1854</v>
      </c>
      <c r="B57" s="395">
        <v>45.14</v>
      </c>
    </row>
    <row r="58" spans="1:2" ht="16.5" thickBot="1" x14ac:dyDescent="0.3">
      <c r="A58" s="395" t="s">
        <v>1856</v>
      </c>
      <c r="B58" s="395">
        <v>45.14</v>
      </c>
    </row>
    <row r="59" spans="1:2" ht="16.5" thickBot="1" x14ac:dyDescent="0.3">
      <c r="A59" s="395" t="s">
        <v>1861</v>
      </c>
      <c r="B59" s="395" t="s">
        <v>1863</v>
      </c>
    </row>
    <row r="60" spans="1:2" ht="16.5" thickBot="1" x14ac:dyDescent="0.3">
      <c r="A60" s="395" t="s">
        <v>1853</v>
      </c>
      <c r="B60" s="415">
        <f>12.6/B36</f>
        <v>2.5469981807155852E-2</v>
      </c>
    </row>
    <row r="61" spans="1:2" ht="16.5" thickBot="1" x14ac:dyDescent="0.3">
      <c r="A61" s="395" t="s">
        <v>1854</v>
      </c>
      <c r="B61" s="395">
        <v>0</v>
      </c>
    </row>
    <row r="62" spans="1:2" ht="16.5" thickBot="1" x14ac:dyDescent="0.3">
      <c r="A62" s="395" t="s">
        <v>1856</v>
      </c>
      <c r="B62" s="395">
        <v>12.6</v>
      </c>
    </row>
    <row r="63" spans="1:2" ht="29.25" thickBot="1" x14ac:dyDescent="0.3">
      <c r="A63" s="394" t="s">
        <v>1864</v>
      </c>
    </row>
    <row r="64" spans="1:2" ht="16.5" thickBot="1" x14ac:dyDescent="0.3">
      <c r="A64" s="397" t="s">
        <v>1849</v>
      </c>
      <c r="B64" s="416"/>
    </row>
    <row r="65" spans="1:2" ht="16.5" thickBot="1" x14ac:dyDescent="0.3">
      <c r="A65" s="397" t="s">
        <v>1865</v>
      </c>
      <c r="B65" s="417">
        <f>(203+227)/B38</f>
        <v>0.88080460476453837</v>
      </c>
    </row>
    <row r="66" spans="1:2" ht="16.5" thickBot="1" x14ac:dyDescent="0.3">
      <c r="A66" s="397" t="s">
        <v>1866</v>
      </c>
      <c r="B66" s="417"/>
    </row>
    <row r="67" spans="1:2" ht="16.5" thickBot="1" x14ac:dyDescent="0.3">
      <c r="A67" s="397" t="s">
        <v>1867</v>
      </c>
      <c r="B67" s="417">
        <f>B56</f>
        <v>9.1255306246209825E-2</v>
      </c>
    </row>
    <row r="68" spans="1:2" ht="16.5" thickBot="1" x14ac:dyDescent="0.3">
      <c r="A68" s="400" t="s">
        <v>1868</v>
      </c>
      <c r="B68" s="418">
        <f>B69/B36</f>
        <v>0.52473418233272695</v>
      </c>
    </row>
    <row r="69" spans="1:2" ht="16.5" thickBot="1" x14ac:dyDescent="0.3">
      <c r="A69" s="400" t="s">
        <v>1869</v>
      </c>
      <c r="B69" s="419">
        <f>B44+B57+B61+B48</f>
        <v>259.58600000000001</v>
      </c>
    </row>
    <row r="70" spans="1:2" ht="16.5" thickBot="1" x14ac:dyDescent="0.3">
      <c r="A70" s="400" t="s">
        <v>1870</v>
      </c>
      <c r="B70" s="418">
        <f>B71/B36</f>
        <v>0.9673802304426925</v>
      </c>
    </row>
    <row r="71" spans="1:2" ht="16.5" thickBot="1" x14ac:dyDescent="0.3">
      <c r="A71" s="392" t="s">
        <v>1871</v>
      </c>
      <c r="B71" s="420">
        <f>B45+B58+B62+B49</f>
        <v>478.56299999999999</v>
      </c>
    </row>
    <row r="72" spans="1:2" x14ac:dyDescent="0.25">
      <c r="A72" s="394" t="s">
        <v>1872</v>
      </c>
      <c r="B72" s="421"/>
    </row>
    <row r="73" spans="1:2" x14ac:dyDescent="0.25">
      <c r="A73" s="404" t="s">
        <v>1873</v>
      </c>
      <c r="B73" s="422" t="s">
        <v>5</v>
      </c>
    </row>
    <row r="74" spans="1:2" x14ac:dyDescent="0.25">
      <c r="A74" s="404" t="s">
        <v>1874</v>
      </c>
      <c r="B74" s="422" t="s">
        <v>1875</v>
      </c>
    </row>
    <row r="75" spans="1:2" x14ac:dyDescent="0.25">
      <c r="A75" s="404" t="s">
        <v>1876</v>
      </c>
      <c r="B75" s="422"/>
    </row>
    <row r="76" spans="1:2" x14ac:dyDescent="0.25">
      <c r="A76" s="404" t="s">
        <v>1877</v>
      </c>
      <c r="B76" s="422" t="s">
        <v>1878</v>
      </c>
    </row>
    <row r="77" spans="1:2" ht="16.5" thickBot="1" x14ac:dyDescent="0.3">
      <c r="A77" s="406" t="s">
        <v>1879</v>
      </c>
      <c r="B77" s="423"/>
    </row>
    <row r="78" spans="1:2" ht="30.75" thickBot="1" x14ac:dyDescent="0.3">
      <c r="A78" s="397" t="s">
        <v>1880</v>
      </c>
      <c r="B78" s="399"/>
    </row>
    <row r="79" spans="1:2" ht="29.25" thickBot="1" x14ac:dyDescent="0.3">
      <c r="A79" s="400" t="s">
        <v>1881</v>
      </c>
      <c r="B79" s="399"/>
    </row>
    <row r="80" spans="1:2" ht="16.5" thickBot="1" x14ac:dyDescent="0.3">
      <c r="A80" s="397" t="s">
        <v>1849</v>
      </c>
      <c r="B80" s="424"/>
    </row>
    <row r="81" spans="1:2" ht="16.5" thickBot="1" x14ac:dyDescent="0.3">
      <c r="A81" s="397" t="s">
        <v>1882</v>
      </c>
      <c r="B81" s="425">
        <v>25</v>
      </c>
    </row>
    <row r="82" spans="1:2" ht="16.5" thickBot="1" x14ac:dyDescent="0.3">
      <c r="A82" s="397" t="s">
        <v>1883</v>
      </c>
      <c r="B82" s="426"/>
    </row>
    <row r="83" spans="1:2" ht="16.5" thickBot="1" x14ac:dyDescent="0.3">
      <c r="A83" s="427" t="s">
        <v>1884</v>
      </c>
      <c r="B83" s="421"/>
    </row>
    <row r="84" spans="1:2" ht="16.5" thickBot="1" x14ac:dyDescent="0.3">
      <c r="A84" s="400" t="s">
        <v>1885</v>
      </c>
      <c r="B84" s="428"/>
    </row>
    <row r="85" spans="1:2" ht="16.5" thickBot="1" x14ac:dyDescent="0.3">
      <c r="A85" s="404" t="s">
        <v>1886</v>
      </c>
      <c r="B85" s="429"/>
    </row>
    <row r="86" spans="1:2" ht="16.5" thickBot="1" x14ac:dyDescent="0.3">
      <c r="A86" s="404" t="s">
        <v>1887</v>
      </c>
      <c r="B86" s="429"/>
    </row>
    <row r="87" spans="1:2" ht="16.5" thickBot="1" x14ac:dyDescent="0.3">
      <c r="A87" s="404" t="s">
        <v>1888</v>
      </c>
      <c r="B87" s="429"/>
    </row>
    <row r="88" spans="1:2" ht="29.25" thickBot="1" x14ac:dyDescent="0.3">
      <c r="A88" s="430" t="s">
        <v>1889</v>
      </c>
      <c r="B88" s="424"/>
    </row>
    <row r="89" spans="1:2" ht="28.5" x14ac:dyDescent="0.25">
      <c r="A89" s="394" t="s">
        <v>1890</v>
      </c>
      <c r="B89" s="431" t="s">
        <v>1891</v>
      </c>
    </row>
    <row r="90" spans="1:2" x14ac:dyDescent="0.25">
      <c r="A90" s="404" t="s">
        <v>1892</v>
      </c>
      <c r="B90" s="432"/>
    </row>
    <row r="91" spans="1:2" x14ac:dyDescent="0.25">
      <c r="A91" s="404" t="s">
        <v>1893</v>
      </c>
      <c r="B91" s="432"/>
    </row>
    <row r="92" spans="1:2" x14ac:dyDescent="0.25">
      <c r="A92" s="404" t="s">
        <v>1894</v>
      </c>
      <c r="B92" s="432"/>
    </row>
    <row r="93" spans="1:2" x14ac:dyDescent="0.25">
      <c r="A93" s="404" t="s">
        <v>1895</v>
      </c>
      <c r="B93" s="432"/>
    </row>
    <row r="94" spans="1:2" ht="16.5" thickBot="1" x14ac:dyDescent="0.3">
      <c r="A94" s="433" t="s">
        <v>1896</v>
      </c>
      <c r="B94" s="434"/>
    </row>
    <row r="96" spans="1:2" x14ac:dyDescent="0.25">
      <c r="A96" s="435" t="s">
        <v>1897</v>
      </c>
      <c r="B96" s="435"/>
    </row>
    <row r="97" spans="1:2" ht="29.25" customHeight="1" x14ac:dyDescent="0.25">
      <c r="A97" s="436" t="s">
        <v>1898</v>
      </c>
      <c r="B97" s="436"/>
    </row>
    <row r="98" spans="1:2" x14ac:dyDescent="0.25">
      <c r="A98" s="377" t="s">
        <v>1899</v>
      </c>
    </row>
    <row r="99" spans="1:2" x14ac:dyDescent="0.25">
      <c r="A99" s="377" t="s">
        <v>1900</v>
      </c>
    </row>
    <row r="100" spans="1:2" x14ac:dyDescent="0.25">
      <c r="A100" s="377" t="s">
        <v>1901</v>
      </c>
    </row>
    <row r="101" spans="1:2" x14ac:dyDescent="0.25">
      <c r="A101" s="377" t="s">
        <v>1902</v>
      </c>
    </row>
    <row r="102" spans="1:2" x14ac:dyDescent="0.25">
      <c r="A102" s="377" t="s">
        <v>1903</v>
      </c>
    </row>
    <row r="103" spans="1:2" x14ac:dyDescent="0.25">
      <c r="A103" s="437" t="s">
        <v>1904</v>
      </c>
      <c r="B103" s="437"/>
    </row>
    <row r="105" spans="1:2" x14ac:dyDescent="0.25">
      <c r="A105" s="438" t="s">
        <v>1905</v>
      </c>
      <c r="B105" s="439"/>
    </row>
    <row r="106" spans="1:2" x14ac:dyDescent="0.25">
      <c r="B106" s="440" t="s">
        <v>1906</v>
      </c>
    </row>
    <row r="107" spans="1:2" x14ac:dyDescent="0.25">
      <c r="B107" s="441" t="s">
        <v>1907</v>
      </c>
    </row>
  </sheetData>
  <mergeCells count="4">
    <mergeCell ref="A5:B5"/>
    <mergeCell ref="B89:B94"/>
    <mergeCell ref="A97:B97"/>
    <mergeCell ref="A103:B103"/>
  </mergeCells>
  <pageMargins left="0.59055118110236227" right="0" top="0.59055118110236227" bottom="0.59055118110236227" header="0.31496062992125984" footer="0.31496062992125984"/>
  <pageSetup paperSize="9" scale="77" fitToHeight="2" orientation="portrait" r:id="rId1"/>
  <headerFooter alignWithMargins="0">
    <oddFooter>Страница &amp;P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M46"/>
  <sheetViews>
    <sheetView view="pageBreakPreview" topLeftCell="A13" zoomScale="80" zoomScaleNormal="80" zoomScaleSheetLayoutView="80" workbookViewId="0">
      <selection activeCell="A64" sqref="A64"/>
    </sheetView>
  </sheetViews>
  <sheetFormatPr defaultRowHeight="15.75" x14ac:dyDescent="0.25"/>
  <cols>
    <col min="1" max="1" width="9" style="442"/>
    <col min="2" max="2" width="38.625" style="442" customWidth="1"/>
    <col min="3" max="3" width="11.625" style="442" customWidth="1"/>
    <col min="4" max="4" width="12.125" style="442" customWidth="1"/>
    <col min="5" max="5" width="12.5" style="442" customWidth="1"/>
    <col min="6" max="6" width="12.875" style="442" customWidth="1"/>
    <col min="7" max="7" width="13.75" style="442" customWidth="1"/>
    <col min="8" max="8" width="14.25" style="442" customWidth="1"/>
    <col min="9" max="9" width="14.625" style="442" customWidth="1"/>
    <col min="10" max="10" width="21.625" style="442" customWidth="1"/>
    <col min="11" max="13" width="9" style="442"/>
    <col min="14" max="14" width="13" style="442" customWidth="1"/>
    <col min="15" max="258" width="9" style="442"/>
    <col min="259" max="259" width="5" style="442" customWidth="1"/>
    <col min="260" max="260" width="9" style="442"/>
    <col min="261" max="261" width="38.625" style="442" customWidth="1"/>
    <col min="262" max="262" width="12.75" style="442" customWidth="1"/>
    <col min="263" max="263" width="16.625" style="442" customWidth="1"/>
    <col min="264" max="264" width="20.75" style="442" customWidth="1"/>
    <col min="265" max="265" width="25.5" style="442" customWidth="1"/>
    <col min="266" max="266" width="12.5" style="442" customWidth="1"/>
    <col min="267" max="269" width="9" style="442"/>
    <col min="270" max="270" width="13" style="442" customWidth="1"/>
    <col min="271" max="514" width="9" style="442"/>
    <col min="515" max="515" width="5" style="442" customWidth="1"/>
    <col min="516" max="516" width="9" style="442"/>
    <col min="517" max="517" width="38.625" style="442" customWidth="1"/>
    <col min="518" max="518" width="12.75" style="442" customWidth="1"/>
    <col min="519" max="519" width="16.625" style="442" customWidth="1"/>
    <col min="520" max="520" width="20.75" style="442" customWidth="1"/>
    <col min="521" max="521" width="25.5" style="442" customWidth="1"/>
    <col min="522" max="522" width="12.5" style="442" customWidth="1"/>
    <col min="523" max="525" width="9" style="442"/>
    <col min="526" max="526" width="13" style="442" customWidth="1"/>
    <col min="527" max="770" width="9" style="442"/>
    <col min="771" max="771" width="5" style="442" customWidth="1"/>
    <col min="772" max="772" width="9" style="442"/>
    <col min="773" max="773" width="38.625" style="442" customWidth="1"/>
    <col min="774" max="774" width="12.75" style="442" customWidth="1"/>
    <col min="775" max="775" width="16.625" style="442" customWidth="1"/>
    <col min="776" max="776" width="20.75" style="442" customWidth="1"/>
    <col min="777" max="777" width="25.5" style="442" customWidth="1"/>
    <col min="778" max="778" width="12.5" style="442" customWidth="1"/>
    <col min="779" max="781" width="9" style="442"/>
    <col min="782" max="782" width="13" style="442" customWidth="1"/>
    <col min="783" max="1026" width="9" style="442"/>
    <col min="1027" max="1027" width="5" style="442" customWidth="1"/>
    <col min="1028" max="1028" width="9" style="442"/>
    <col min="1029" max="1029" width="38.625" style="442" customWidth="1"/>
    <col min="1030" max="1030" width="12.75" style="442" customWidth="1"/>
    <col min="1031" max="1031" width="16.625" style="442" customWidth="1"/>
    <col min="1032" max="1032" width="20.75" style="442" customWidth="1"/>
    <col min="1033" max="1033" width="25.5" style="442" customWidth="1"/>
    <col min="1034" max="1034" width="12.5" style="442" customWidth="1"/>
    <col min="1035" max="1037" width="9" style="442"/>
    <col min="1038" max="1038" width="13" style="442" customWidth="1"/>
    <col min="1039" max="1282" width="9" style="442"/>
    <col min="1283" max="1283" width="5" style="442" customWidth="1"/>
    <col min="1284" max="1284" width="9" style="442"/>
    <col min="1285" max="1285" width="38.625" style="442" customWidth="1"/>
    <col min="1286" max="1286" width="12.75" style="442" customWidth="1"/>
    <col min="1287" max="1287" width="16.625" style="442" customWidth="1"/>
    <col min="1288" max="1288" width="20.75" style="442" customWidth="1"/>
    <col min="1289" max="1289" width="25.5" style="442" customWidth="1"/>
    <col min="1290" max="1290" width="12.5" style="442" customWidth="1"/>
    <col min="1291" max="1293" width="9" style="442"/>
    <col min="1294" max="1294" width="13" style="442" customWidth="1"/>
    <col min="1295" max="1538" width="9" style="442"/>
    <col min="1539" max="1539" width="5" style="442" customWidth="1"/>
    <col min="1540" max="1540" width="9" style="442"/>
    <col min="1541" max="1541" width="38.625" style="442" customWidth="1"/>
    <col min="1542" max="1542" width="12.75" style="442" customWidth="1"/>
    <col min="1543" max="1543" width="16.625" style="442" customWidth="1"/>
    <col min="1544" max="1544" width="20.75" style="442" customWidth="1"/>
    <col min="1545" max="1545" width="25.5" style="442" customWidth="1"/>
    <col min="1546" max="1546" width="12.5" style="442" customWidth="1"/>
    <col min="1547" max="1549" width="9" style="442"/>
    <col min="1550" max="1550" width="13" style="442" customWidth="1"/>
    <col min="1551" max="1794" width="9" style="442"/>
    <col min="1795" max="1795" width="5" style="442" customWidth="1"/>
    <col min="1796" max="1796" width="9" style="442"/>
    <col min="1797" max="1797" width="38.625" style="442" customWidth="1"/>
    <col min="1798" max="1798" width="12.75" style="442" customWidth="1"/>
    <col min="1799" max="1799" width="16.625" style="442" customWidth="1"/>
    <col min="1800" max="1800" width="20.75" style="442" customWidth="1"/>
    <col min="1801" max="1801" width="25.5" style="442" customWidth="1"/>
    <col min="1802" max="1802" width="12.5" style="442" customWidth="1"/>
    <col min="1803" max="1805" width="9" style="442"/>
    <col min="1806" max="1806" width="13" style="442" customWidth="1"/>
    <col min="1807" max="2050" width="9" style="442"/>
    <col min="2051" max="2051" width="5" style="442" customWidth="1"/>
    <col min="2052" max="2052" width="9" style="442"/>
    <col min="2053" max="2053" width="38.625" style="442" customWidth="1"/>
    <col min="2054" max="2054" width="12.75" style="442" customWidth="1"/>
    <col min="2055" max="2055" width="16.625" style="442" customWidth="1"/>
    <col min="2056" max="2056" width="20.75" style="442" customWidth="1"/>
    <col min="2057" max="2057" width="25.5" style="442" customWidth="1"/>
    <col min="2058" max="2058" width="12.5" style="442" customWidth="1"/>
    <col min="2059" max="2061" width="9" style="442"/>
    <col min="2062" max="2062" width="13" style="442" customWidth="1"/>
    <col min="2063" max="2306" width="9" style="442"/>
    <col min="2307" max="2307" width="5" style="442" customWidth="1"/>
    <col min="2308" max="2308" width="9" style="442"/>
    <col min="2309" max="2309" width="38.625" style="442" customWidth="1"/>
    <col min="2310" max="2310" width="12.75" style="442" customWidth="1"/>
    <col min="2311" max="2311" width="16.625" style="442" customWidth="1"/>
    <col min="2312" max="2312" width="20.75" style="442" customWidth="1"/>
    <col min="2313" max="2313" width="25.5" style="442" customWidth="1"/>
    <col min="2314" max="2314" width="12.5" style="442" customWidth="1"/>
    <col min="2315" max="2317" width="9" style="442"/>
    <col min="2318" max="2318" width="13" style="442" customWidth="1"/>
    <col min="2319" max="2562" width="9" style="442"/>
    <col min="2563" max="2563" width="5" style="442" customWidth="1"/>
    <col min="2564" max="2564" width="9" style="442"/>
    <col min="2565" max="2565" width="38.625" style="442" customWidth="1"/>
    <col min="2566" max="2566" width="12.75" style="442" customWidth="1"/>
    <col min="2567" max="2567" width="16.625" style="442" customWidth="1"/>
    <col min="2568" max="2568" width="20.75" style="442" customWidth="1"/>
    <col min="2569" max="2569" width="25.5" style="442" customWidth="1"/>
    <col min="2570" max="2570" width="12.5" style="442" customWidth="1"/>
    <col min="2571" max="2573" width="9" style="442"/>
    <col min="2574" max="2574" width="13" style="442" customWidth="1"/>
    <col min="2575" max="2818" width="9" style="442"/>
    <col min="2819" max="2819" width="5" style="442" customWidth="1"/>
    <col min="2820" max="2820" width="9" style="442"/>
    <col min="2821" max="2821" width="38.625" style="442" customWidth="1"/>
    <col min="2822" max="2822" width="12.75" style="442" customWidth="1"/>
    <col min="2823" max="2823" width="16.625" style="442" customWidth="1"/>
    <col min="2824" max="2824" width="20.75" style="442" customWidth="1"/>
    <col min="2825" max="2825" width="25.5" style="442" customWidth="1"/>
    <col min="2826" max="2826" width="12.5" style="442" customWidth="1"/>
    <col min="2827" max="2829" width="9" style="442"/>
    <col min="2830" max="2830" width="13" style="442" customWidth="1"/>
    <col min="2831" max="3074" width="9" style="442"/>
    <col min="3075" max="3075" width="5" style="442" customWidth="1"/>
    <col min="3076" max="3076" width="9" style="442"/>
    <col min="3077" max="3077" width="38.625" style="442" customWidth="1"/>
    <col min="3078" max="3078" width="12.75" style="442" customWidth="1"/>
    <col min="3079" max="3079" width="16.625" style="442" customWidth="1"/>
    <col min="3080" max="3080" width="20.75" style="442" customWidth="1"/>
    <col min="3081" max="3081" width="25.5" style="442" customWidth="1"/>
    <col min="3082" max="3082" width="12.5" style="442" customWidth="1"/>
    <col min="3083" max="3085" width="9" style="442"/>
    <col min="3086" max="3086" width="13" style="442" customWidth="1"/>
    <col min="3087" max="3330" width="9" style="442"/>
    <col min="3331" max="3331" width="5" style="442" customWidth="1"/>
    <col min="3332" max="3332" width="9" style="442"/>
    <col min="3333" max="3333" width="38.625" style="442" customWidth="1"/>
    <col min="3334" max="3334" width="12.75" style="442" customWidth="1"/>
    <col min="3335" max="3335" width="16.625" style="442" customWidth="1"/>
    <col min="3336" max="3336" width="20.75" style="442" customWidth="1"/>
    <col min="3337" max="3337" width="25.5" style="442" customWidth="1"/>
    <col min="3338" max="3338" width="12.5" style="442" customWidth="1"/>
    <col min="3339" max="3341" width="9" style="442"/>
    <col min="3342" max="3342" width="13" style="442" customWidth="1"/>
    <col min="3343" max="3586" width="9" style="442"/>
    <col min="3587" max="3587" width="5" style="442" customWidth="1"/>
    <col min="3588" max="3588" width="9" style="442"/>
    <col min="3589" max="3589" width="38.625" style="442" customWidth="1"/>
    <col min="3590" max="3590" width="12.75" style="442" customWidth="1"/>
    <col min="3591" max="3591" width="16.625" style="442" customWidth="1"/>
    <col min="3592" max="3592" width="20.75" style="442" customWidth="1"/>
    <col min="3593" max="3593" width="25.5" style="442" customWidth="1"/>
    <col min="3594" max="3594" width="12.5" style="442" customWidth="1"/>
    <col min="3595" max="3597" width="9" style="442"/>
    <col min="3598" max="3598" width="13" style="442" customWidth="1"/>
    <col min="3599" max="3842" width="9" style="442"/>
    <col min="3843" max="3843" width="5" style="442" customWidth="1"/>
    <col min="3844" max="3844" width="9" style="442"/>
    <col min="3845" max="3845" width="38.625" style="442" customWidth="1"/>
    <col min="3846" max="3846" width="12.75" style="442" customWidth="1"/>
    <col min="3847" max="3847" width="16.625" style="442" customWidth="1"/>
    <col min="3848" max="3848" width="20.75" style="442" customWidth="1"/>
    <col min="3849" max="3849" width="25.5" style="442" customWidth="1"/>
    <col min="3850" max="3850" width="12.5" style="442" customWidth="1"/>
    <col min="3851" max="3853" width="9" style="442"/>
    <col min="3854" max="3854" width="13" style="442" customWidth="1"/>
    <col min="3855" max="4098" width="9" style="442"/>
    <col min="4099" max="4099" width="5" style="442" customWidth="1"/>
    <col min="4100" max="4100" width="9" style="442"/>
    <col min="4101" max="4101" width="38.625" style="442" customWidth="1"/>
    <col min="4102" max="4102" width="12.75" style="442" customWidth="1"/>
    <col min="4103" max="4103" width="16.625" style="442" customWidth="1"/>
    <col min="4104" max="4104" width="20.75" style="442" customWidth="1"/>
    <col min="4105" max="4105" width="25.5" style="442" customWidth="1"/>
    <col min="4106" max="4106" width="12.5" style="442" customWidth="1"/>
    <col min="4107" max="4109" width="9" style="442"/>
    <col min="4110" max="4110" width="13" style="442" customWidth="1"/>
    <col min="4111" max="4354" width="9" style="442"/>
    <col min="4355" max="4355" width="5" style="442" customWidth="1"/>
    <col min="4356" max="4356" width="9" style="442"/>
    <col min="4357" max="4357" width="38.625" style="442" customWidth="1"/>
    <col min="4358" max="4358" width="12.75" style="442" customWidth="1"/>
    <col min="4359" max="4359" width="16.625" style="442" customWidth="1"/>
    <col min="4360" max="4360" width="20.75" style="442" customWidth="1"/>
    <col min="4361" max="4361" width="25.5" style="442" customWidth="1"/>
    <col min="4362" max="4362" width="12.5" style="442" customWidth="1"/>
    <col min="4363" max="4365" width="9" style="442"/>
    <col min="4366" max="4366" width="13" style="442" customWidth="1"/>
    <col min="4367" max="4610" width="9" style="442"/>
    <col min="4611" max="4611" width="5" style="442" customWidth="1"/>
    <col min="4612" max="4612" width="9" style="442"/>
    <col min="4613" max="4613" width="38.625" style="442" customWidth="1"/>
    <col min="4614" max="4614" width="12.75" style="442" customWidth="1"/>
    <col min="4615" max="4615" width="16.625" style="442" customWidth="1"/>
    <col min="4616" max="4616" width="20.75" style="442" customWidth="1"/>
    <col min="4617" max="4617" width="25.5" style="442" customWidth="1"/>
    <col min="4618" max="4618" width="12.5" style="442" customWidth="1"/>
    <col min="4619" max="4621" width="9" style="442"/>
    <col min="4622" max="4622" width="13" style="442" customWidth="1"/>
    <col min="4623" max="4866" width="9" style="442"/>
    <col min="4867" max="4867" width="5" style="442" customWidth="1"/>
    <col min="4868" max="4868" width="9" style="442"/>
    <col min="4869" max="4869" width="38.625" style="442" customWidth="1"/>
    <col min="4870" max="4870" width="12.75" style="442" customWidth="1"/>
    <col min="4871" max="4871" width="16.625" style="442" customWidth="1"/>
    <col min="4872" max="4872" width="20.75" style="442" customWidth="1"/>
    <col min="4873" max="4873" width="25.5" style="442" customWidth="1"/>
    <col min="4874" max="4874" width="12.5" style="442" customWidth="1"/>
    <col min="4875" max="4877" width="9" style="442"/>
    <col min="4878" max="4878" width="13" style="442" customWidth="1"/>
    <col min="4879" max="5122" width="9" style="442"/>
    <col min="5123" max="5123" width="5" style="442" customWidth="1"/>
    <col min="5124" max="5124" width="9" style="442"/>
    <col min="5125" max="5125" width="38.625" style="442" customWidth="1"/>
    <col min="5126" max="5126" width="12.75" style="442" customWidth="1"/>
    <col min="5127" max="5127" width="16.625" style="442" customWidth="1"/>
    <col min="5128" max="5128" width="20.75" style="442" customWidth="1"/>
    <col min="5129" max="5129" width="25.5" style="442" customWidth="1"/>
    <col min="5130" max="5130" width="12.5" style="442" customWidth="1"/>
    <col min="5131" max="5133" width="9" style="442"/>
    <col min="5134" max="5134" width="13" style="442" customWidth="1"/>
    <col min="5135" max="5378" width="9" style="442"/>
    <col min="5379" max="5379" width="5" style="442" customWidth="1"/>
    <col min="5380" max="5380" width="9" style="442"/>
    <col min="5381" max="5381" width="38.625" style="442" customWidth="1"/>
    <col min="5382" max="5382" width="12.75" style="442" customWidth="1"/>
    <col min="5383" max="5383" width="16.625" style="442" customWidth="1"/>
    <col min="5384" max="5384" width="20.75" style="442" customWidth="1"/>
    <col min="5385" max="5385" width="25.5" style="442" customWidth="1"/>
    <col min="5386" max="5386" width="12.5" style="442" customWidth="1"/>
    <col min="5387" max="5389" width="9" style="442"/>
    <col min="5390" max="5390" width="13" style="442" customWidth="1"/>
    <col min="5391" max="5634" width="9" style="442"/>
    <col min="5635" max="5635" width="5" style="442" customWidth="1"/>
    <col min="5636" max="5636" width="9" style="442"/>
    <col min="5637" max="5637" width="38.625" style="442" customWidth="1"/>
    <col min="5638" max="5638" width="12.75" style="442" customWidth="1"/>
    <col min="5639" max="5639" width="16.625" style="442" customWidth="1"/>
    <col min="5640" max="5640" width="20.75" style="442" customWidth="1"/>
    <col min="5641" max="5641" width="25.5" style="442" customWidth="1"/>
    <col min="5642" max="5642" width="12.5" style="442" customWidth="1"/>
    <col min="5643" max="5645" width="9" style="442"/>
    <col min="5646" max="5646" width="13" style="442" customWidth="1"/>
    <col min="5647" max="5890" width="9" style="442"/>
    <col min="5891" max="5891" width="5" style="442" customWidth="1"/>
    <col min="5892" max="5892" width="9" style="442"/>
    <col min="5893" max="5893" width="38.625" style="442" customWidth="1"/>
    <col min="5894" max="5894" width="12.75" style="442" customWidth="1"/>
    <col min="5895" max="5895" width="16.625" style="442" customWidth="1"/>
    <col min="5896" max="5896" width="20.75" style="442" customWidth="1"/>
    <col min="5897" max="5897" width="25.5" style="442" customWidth="1"/>
    <col min="5898" max="5898" width="12.5" style="442" customWidth="1"/>
    <col min="5899" max="5901" width="9" style="442"/>
    <col min="5902" max="5902" width="13" style="442" customWidth="1"/>
    <col min="5903" max="6146" width="9" style="442"/>
    <col min="6147" max="6147" width="5" style="442" customWidth="1"/>
    <col min="6148" max="6148" width="9" style="442"/>
    <col min="6149" max="6149" width="38.625" style="442" customWidth="1"/>
    <col min="6150" max="6150" width="12.75" style="442" customWidth="1"/>
    <col min="6151" max="6151" width="16.625" style="442" customWidth="1"/>
    <col min="6152" max="6152" width="20.75" style="442" customWidth="1"/>
    <col min="6153" max="6153" width="25.5" style="442" customWidth="1"/>
    <col min="6154" max="6154" width="12.5" style="442" customWidth="1"/>
    <col min="6155" max="6157" width="9" style="442"/>
    <col min="6158" max="6158" width="13" style="442" customWidth="1"/>
    <col min="6159" max="6402" width="9" style="442"/>
    <col min="6403" max="6403" width="5" style="442" customWidth="1"/>
    <col min="6404" max="6404" width="9" style="442"/>
    <col min="6405" max="6405" width="38.625" style="442" customWidth="1"/>
    <col min="6406" max="6406" width="12.75" style="442" customWidth="1"/>
    <col min="6407" max="6407" width="16.625" style="442" customWidth="1"/>
    <col min="6408" max="6408" width="20.75" style="442" customWidth="1"/>
    <col min="6409" max="6409" width="25.5" style="442" customWidth="1"/>
    <col min="6410" max="6410" width="12.5" style="442" customWidth="1"/>
    <col min="6411" max="6413" width="9" style="442"/>
    <col min="6414" max="6414" width="13" style="442" customWidth="1"/>
    <col min="6415" max="6658" width="9" style="442"/>
    <col min="6659" max="6659" width="5" style="442" customWidth="1"/>
    <col min="6660" max="6660" width="9" style="442"/>
    <col min="6661" max="6661" width="38.625" style="442" customWidth="1"/>
    <col min="6662" max="6662" width="12.75" style="442" customWidth="1"/>
    <col min="6663" max="6663" width="16.625" style="442" customWidth="1"/>
    <col min="6664" max="6664" width="20.75" style="442" customWidth="1"/>
    <col min="6665" max="6665" width="25.5" style="442" customWidth="1"/>
    <col min="6666" max="6666" width="12.5" style="442" customWidth="1"/>
    <col min="6667" max="6669" width="9" style="442"/>
    <col min="6670" max="6670" width="13" style="442" customWidth="1"/>
    <col min="6671" max="6914" width="9" style="442"/>
    <col min="6915" max="6915" width="5" style="442" customWidth="1"/>
    <col min="6916" max="6916" width="9" style="442"/>
    <col min="6917" max="6917" width="38.625" style="442" customWidth="1"/>
    <col min="6918" max="6918" width="12.75" style="442" customWidth="1"/>
    <col min="6919" max="6919" width="16.625" style="442" customWidth="1"/>
    <col min="6920" max="6920" width="20.75" style="442" customWidth="1"/>
    <col min="6921" max="6921" width="25.5" style="442" customWidth="1"/>
    <col min="6922" max="6922" width="12.5" style="442" customWidth="1"/>
    <col min="6923" max="6925" width="9" style="442"/>
    <col min="6926" max="6926" width="13" style="442" customWidth="1"/>
    <col min="6927" max="7170" width="9" style="442"/>
    <col min="7171" max="7171" width="5" style="442" customWidth="1"/>
    <col min="7172" max="7172" width="9" style="442"/>
    <col min="7173" max="7173" width="38.625" style="442" customWidth="1"/>
    <col min="7174" max="7174" width="12.75" style="442" customWidth="1"/>
    <col min="7175" max="7175" width="16.625" style="442" customWidth="1"/>
    <col min="7176" max="7176" width="20.75" style="442" customWidth="1"/>
    <col min="7177" max="7177" width="25.5" style="442" customWidth="1"/>
    <col min="7178" max="7178" width="12.5" style="442" customWidth="1"/>
    <col min="7179" max="7181" width="9" style="442"/>
    <col min="7182" max="7182" width="13" style="442" customWidth="1"/>
    <col min="7183" max="7426" width="9" style="442"/>
    <col min="7427" max="7427" width="5" style="442" customWidth="1"/>
    <col min="7428" max="7428" width="9" style="442"/>
    <col min="7429" max="7429" width="38.625" style="442" customWidth="1"/>
    <col min="7430" max="7430" width="12.75" style="442" customWidth="1"/>
    <col min="7431" max="7431" width="16.625" style="442" customWidth="1"/>
    <col min="7432" max="7432" width="20.75" style="442" customWidth="1"/>
    <col min="7433" max="7433" width="25.5" style="442" customWidth="1"/>
    <col min="7434" max="7434" width="12.5" style="442" customWidth="1"/>
    <col min="7435" max="7437" width="9" style="442"/>
    <col min="7438" max="7438" width="13" style="442" customWidth="1"/>
    <col min="7439" max="7682" width="9" style="442"/>
    <col min="7683" max="7683" width="5" style="442" customWidth="1"/>
    <col min="7684" max="7684" width="9" style="442"/>
    <col min="7685" max="7685" width="38.625" style="442" customWidth="1"/>
    <col min="7686" max="7686" width="12.75" style="442" customWidth="1"/>
    <col min="7687" max="7687" width="16.625" style="442" customWidth="1"/>
    <col min="7688" max="7688" width="20.75" style="442" customWidth="1"/>
    <col min="7689" max="7689" width="25.5" style="442" customWidth="1"/>
    <col min="7690" max="7690" width="12.5" style="442" customWidth="1"/>
    <col min="7691" max="7693" width="9" style="442"/>
    <col min="7694" max="7694" width="13" style="442" customWidth="1"/>
    <col min="7695" max="7938" width="9" style="442"/>
    <col min="7939" max="7939" width="5" style="442" customWidth="1"/>
    <col min="7940" max="7940" width="9" style="442"/>
    <col min="7941" max="7941" width="38.625" style="442" customWidth="1"/>
    <col min="7942" max="7942" width="12.75" style="442" customWidth="1"/>
    <col min="7943" max="7943" width="16.625" style="442" customWidth="1"/>
    <col min="7944" max="7944" width="20.75" style="442" customWidth="1"/>
    <col min="7945" max="7945" width="25.5" style="442" customWidth="1"/>
    <col min="7946" max="7946" width="12.5" style="442" customWidth="1"/>
    <col min="7947" max="7949" width="9" style="442"/>
    <col min="7950" max="7950" width="13" style="442" customWidth="1"/>
    <col min="7951" max="8194" width="9" style="442"/>
    <col min="8195" max="8195" width="5" style="442" customWidth="1"/>
    <col min="8196" max="8196" width="9" style="442"/>
    <col min="8197" max="8197" width="38.625" style="442" customWidth="1"/>
    <col min="8198" max="8198" width="12.75" style="442" customWidth="1"/>
    <col min="8199" max="8199" width="16.625" style="442" customWidth="1"/>
    <col min="8200" max="8200" width="20.75" style="442" customWidth="1"/>
    <col min="8201" max="8201" width="25.5" style="442" customWidth="1"/>
    <col min="8202" max="8202" width="12.5" style="442" customWidth="1"/>
    <col min="8203" max="8205" width="9" style="442"/>
    <col min="8206" max="8206" width="13" style="442" customWidth="1"/>
    <col min="8207" max="8450" width="9" style="442"/>
    <col min="8451" max="8451" width="5" style="442" customWidth="1"/>
    <col min="8452" max="8452" width="9" style="442"/>
    <col min="8453" max="8453" width="38.625" style="442" customWidth="1"/>
    <col min="8454" max="8454" width="12.75" style="442" customWidth="1"/>
    <col min="8455" max="8455" width="16.625" style="442" customWidth="1"/>
    <col min="8456" max="8456" width="20.75" style="442" customWidth="1"/>
    <col min="8457" max="8457" width="25.5" style="442" customWidth="1"/>
    <col min="8458" max="8458" width="12.5" style="442" customWidth="1"/>
    <col min="8459" max="8461" width="9" style="442"/>
    <col min="8462" max="8462" width="13" style="442" customWidth="1"/>
    <col min="8463" max="8706" width="9" style="442"/>
    <col min="8707" max="8707" width="5" style="442" customWidth="1"/>
    <col min="8708" max="8708" width="9" style="442"/>
    <col min="8709" max="8709" width="38.625" style="442" customWidth="1"/>
    <col min="8710" max="8710" width="12.75" style="442" customWidth="1"/>
    <col min="8711" max="8711" width="16.625" style="442" customWidth="1"/>
    <col min="8712" max="8712" width="20.75" style="442" customWidth="1"/>
    <col min="8713" max="8713" width="25.5" style="442" customWidth="1"/>
    <col min="8714" max="8714" width="12.5" style="442" customWidth="1"/>
    <col min="8715" max="8717" width="9" style="442"/>
    <col min="8718" max="8718" width="13" style="442" customWidth="1"/>
    <col min="8719" max="8962" width="9" style="442"/>
    <col min="8963" max="8963" width="5" style="442" customWidth="1"/>
    <col min="8964" max="8964" width="9" style="442"/>
    <col min="8965" max="8965" width="38.625" style="442" customWidth="1"/>
    <col min="8966" max="8966" width="12.75" style="442" customWidth="1"/>
    <col min="8967" max="8967" width="16.625" style="442" customWidth="1"/>
    <col min="8968" max="8968" width="20.75" style="442" customWidth="1"/>
    <col min="8969" max="8969" width="25.5" style="442" customWidth="1"/>
    <col min="8970" max="8970" width="12.5" style="442" customWidth="1"/>
    <col min="8971" max="8973" width="9" style="442"/>
    <col min="8974" max="8974" width="13" style="442" customWidth="1"/>
    <col min="8975" max="9218" width="9" style="442"/>
    <col min="9219" max="9219" width="5" style="442" customWidth="1"/>
    <col min="9220" max="9220" width="9" style="442"/>
    <col min="9221" max="9221" width="38.625" style="442" customWidth="1"/>
    <col min="9222" max="9222" width="12.75" style="442" customWidth="1"/>
    <col min="9223" max="9223" width="16.625" style="442" customWidth="1"/>
    <col min="9224" max="9224" width="20.75" style="442" customWidth="1"/>
    <col min="9225" max="9225" width="25.5" style="442" customWidth="1"/>
    <col min="9226" max="9226" width="12.5" style="442" customWidth="1"/>
    <col min="9227" max="9229" width="9" style="442"/>
    <col min="9230" max="9230" width="13" style="442" customWidth="1"/>
    <col min="9231" max="9474" width="9" style="442"/>
    <col min="9475" max="9475" width="5" style="442" customWidth="1"/>
    <col min="9476" max="9476" width="9" style="442"/>
    <col min="9477" max="9477" width="38.625" style="442" customWidth="1"/>
    <col min="9478" max="9478" width="12.75" style="442" customWidth="1"/>
    <col min="9479" max="9479" width="16.625" style="442" customWidth="1"/>
    <col min="9480" max="9480" width="20.75" style="442" customWidth="1"/>
    <col min="9481" max="9481" width="25.5" style="442" customWidth="1"/>
    <col min="9482" max="9482" width="12.5" style="442" customWidth="1"/>
    <col min="9483" max="9485" width="9" style="442"/>
    <col min="9486" max="9486" width="13" style="442" customWidth="1"/>
    <col min="9487" max="9730" width="9" style="442"/>
    <col min="9731" max="9731" width="5" style="442" customWidth="1"/>
    <col min="9732" max="9732" width="9" style="442"/>
    <col min="9733" max="9733" width="38.625" style="442" customWidth="1"/>
    <col min="9734" max="9734" width="12.75" style="442" customWidth="1"/>
    <col min="9735" max="9735" width="16.625" style="442" customWidth="1"/>
    <col min="9736" max="9736" width="20.75" style="442" customWidth="1"/>
    <col min="9737" max="9737" width="25.5" style="442" customWidth="1"/>
    <col min="9738" max="9738" width="12.5" style="442" customWidth="1"/>
    <col min="9739" max="9741" width="9" style="442"/>
    <col min="9742" max="9742" width="13" style="442" customWidth="1"/>
    <col min="9743" max="9986" width="9" style="442"/>
    <col min="9987" max="9987" width="5" style="442" customWidth="1"/>
    <col min="9988" max="9988" width="9" style="442"/>
    <col min="9989" max="9989" width="38.625" style="442" customWidth="1"/>
    <col min="9990" max="9990" width="12.75" style="442" customWidth="1"/>
    <col min="9991" max="9991" width="16.625" style="442" customWidth="1"/>
    <col min="9992" max="9992" width="20.75" style="442" customWidth="1"/>
    <col min="9993" max="9993" width="25.5" style="442" customWidth="1"/>
    <col min="9994" max="9994" width="12.5" style="442" customWidth="1"/>
    <col min="9995" max="9997" width="9" style="442"/>
    <col min="9998" max="9998" width="13" style="442" customWidth="1"/>
    <col min="9999" max="10242" width="9" style="442"/>
    <col min="10243" max="10243" width="5" style="442" customWidth="1"/>
    <col min="10244" max="10244" width="9" style="442"/>
    <col min="10245" max="10245" width="38.625" style="442" customWidth="1"/>
    <col min="10246" max="10246" width="12.75" style="442" customWidth="1"/>
    <col min="10247" max="10247" width="16.625" style="442" customWidth="1"/>
    <col min="10248" max="10248" width="20.75" style="442" customWidth="1"/>
    <col min="10249" max="10249" width="25.5" style="442" customWidth="1"/>
    <col min="10250" max="10250" width="12.5" style="442" customWidth="1"/>
    <col min="10251" max="10253" width="9" style="442"/>
    <col min="10254" max="10254" width="13" style="442" customWidth="1"/>
    <col min="10255" max="10498" width="9" style="442"/>
    <col min="10499" max="10499" width="5" style="442" customWidth="1"/>
    <col min="10500" max="10500" width="9" style="442"/>
    <col min="10501" max="10501" width="38.625" style="442" customWidth="1"/>
    <col min="10502" max="10502" width="12.75" style="442" customWidth="1"/>
    <col min="10503" max="10503" width="16.625" style="442" customWidth="1"/>
    <col min="10504" max="10504" width="20.75" style="442" customWidth="1"/>
    <col min="10505" max="10505" width="25.5" style="442" customWidth="1"/>
    <col min="10506" max="10506" width="12.5" style="442" customWidth="1"/>
    <col min="10507" max="10509" width="9" style="442"/>
    <col min="10510" max="10510" width="13" style="442" customWidth="1"/>
    <col min="10511" max="10754" width="9" style="442"/>
    <col min="10755" max="10755" width="5" style="442" customWidth="1"/>
    <col min="10756" max="10756" width="9" style="442"/>
    <col min="10757" max="10757" width="38.625" style="442" customWidth="1"/>
    <col min="10758" max="10758" width="12.75" style="442" customWidth="1"/>
    <col min="10759" max="10759" width="16.625" style="442" customWidth="1"/>
    <col min="10760" max="10760" width="20.75" style="442" customWidth="1"/>
    <col min="10761" max="10761" width="25.5" style="442" customWidth="1"/>
    <col min="10762" max="10762" width="12.5" style="442" customWidth="1"/>
    <col min="10763" max="10765" width="9" style="442"/>
    <col min="10766" max="10766" width="13" style="442" customWidth="1"/>
    <col min="10767" max="11010" width="9" style="442"/>
    <col min="11011" max="11011" width="5" style="442" customWidth="1"/>
    <col min="11012" max="11012" width="9" style="442"/>
    <col min="11013" max="11013" width="38.625" style="442" customWidth="1"/>
    <col min="11014" max="11014" width="12.75" style="442" customWidth="1"/>
    <col min="11015" max="11015" width="16.625" style="442" customWidth="1"/>
    <col min="11016" max="11016" width="20.75" style="442" customWidth="1"/>
    <col min="11017" max="11017" width="25.5" style="442" customWidth="1"/>
    <col min="11018" max="11018" width="12.5" style="442" customWidth="1"/>
    <col min="11019" max="11021" width="9" style="442"/>
    <col min="11022" max="11022" width="13" style="442" customWidth="1"/>
    <col min="11023" max="11266" width="9" style="442"/>
    <col min="11267" max="11267" width="5" style="442" customWidth="1"/>
    <col min="11268" max="11268" width="9" style="442"/>
    <col min="11269" max="11269" width="38.625" style="442" customWidth="1"/>
    <col min="11270" max="11270" width="12.75" style="442" customWidth="1"/>
    <col min="11271" max="11271" width="16.625" style="442" customWidth="1"/>
    <col min="11272" max="11272" width="20.75" style="442" customWidth="1"/>
    <col min="11273" max="11273" width="25.5" style="442" customWidth="1"/>
    <col min="11274" max="11274" width="12.5" style="442" customWidth="1"/>
    <col min="11275" max="11277" width="9" style="442"/>
    <col min="11278" max="11278" width="13" style="442" customWidth="1"/>
    <col min="11279" max="11522" width="9" style="442"/>
    <col min="11523" max="11523" width="5" style="442" customWidth="1"/>
    <col min="11524" max="11524" width="9" style="442"/>
    <col min="11525" max="11525" width="38.625" style="442" customWidth="1"/>
    <col min="11526" max="11526" width="12.75" style="442" customWidth="1"/>
    <col min="11527" max="11527" width="16.625" style="442" customWidth="1"/>
    <col min="11528" max="11528" width="20.75" style="442" customWidth="1"/>
    <col min="11529" max="11529" width="25.5" style="442" customWidth="1"/>
    <col min="11530" max="11530" width="12.5" style="442" customWidth="1"/>
    <col min="11531" max="11533" width="9" style="442"/>
    <col min="11534" max="11534" width="13" style="442" customWidth="1"/>
    <col min="11535" max="11778" width="9" style="442"/>
    <col min="11779" max="11779" width="5" style="442" customWidth="1"/>
    <col min="11780" max="11780" width="9" style="442"/>
    <col min="11781" max="11781" width="38.625" style="442" customWidth="1"/>
    <col min="11782" max="11782" width="12.75" style="442" customWidth="1"/>
    <col min="11783" max="11783" width="16.625" style="442" customWidth="1"/>
    <col min="11784" max="11784" width="20.75" style="442" customWidth="1"/>
    <col min="11785" max="11785" width="25.5" style="442" customWidth="1"/>
    <col min="11786" max="11786" width="12.5" style="442" customWidth="1"/>
    <col min="11787" max="11789" width="9" style="442"/>
    <col min="11790" max="11790" width="13" style="442" customWidth="1"/>
    <col min="11791" max="12034" width="9" style="442"/>
    <col min="12035" max="12035" width="5" style="442" customWidth="1"/>
    <col min="12036" max="12036" width="9" style="442"/>
    <col min="12037" max="12037" width="38.625" style="442" customWidth="1"/>
    <col min="12038" max="12038" width="12.75" style="442" customWidth="1"/>
    <col min="12039" max="12039" width="16.625" style="442" customWidth="1"/>
    <col min="12040" max="12040" width="20.75" style="442" customWidth="1"/>
    <col min="12041" max="12041" width="25.5" style="442" customWidth="1"/>
    <col min="12042" max="12042" width="12.5" style="442" customWidth="1"/>
    <col min="12043" max="12045" width="9" style="442"/>
    <col min="12046" max="12046" width="13" style="442" customWidth="1"/>
    <col min="12047" max="12290" width="9" style="442"/>
    <col min="12291" max="12291" width="5" style="442" customWidth="1"/>
    <col min="12292" max="12292" width="9" style="442"/>
    <col min="12293" max="12293" width="38.625" style="442" customWidth="1"/>
    <col min="12294" max="12294" width="12.75" style="442" customWidth="1"/>
    <col min="12295" max="12295" width="16.625" style="442" customWidth="1"/>
    <col min="12296" max="12296" width="20.75" style="442" customWidth="1"/>
    <col min="12297" max="12297" width="25.5" style="442" customWidth="1"/>
    <col min="12298" max="12298" width="12.5" style="442" customWidth="1"/>
    <col min="12299" max="12301" width="9" style="442"/>
    <col min="12302" max="12302" width="13" style="442" customWidth="1"/>
    <col min="12303" max="12546" width="9" style="442"/>
    <col min="12547" max="12547" width="5" style="442" customWidth="1"/>
    <col min="12548" max="12548" width="9" style="442"/>
    <col min="12549" max="12549" width="38.625" style="442" customWidth="1"/>
    <col min="12550" max="12550" width="12.75" style="442" customWidth="1"/>
    <col min="12551" max="12551" width="16.625" style="442" customWidth="1"/>
    <col min="12552" max="12552" width="20.75" style="442" customWidth="1"/>
    <col min="12553" max="12553" width="25.5" style="442" customWidth="1"/>
    <col min="12554" max="12554" width="12.5" style="442" customWidth="1"/>
    <col min="12555" max="12557" width="9" style="442"/>
    <col min="12558" max="12558" width="13" style="442" customWidth="1"/>
    <col min="12559" max="12802" width="9" style="442"/>
    <col min="12803" max="12803" width="5" style="442" customWidth="1"/>
    <col min="12804" max="12804" width="9" style="442"/>
    <col min="12805" max="12805" width="38.625" style="442" customWidth="1"/>
    <col min="12806" max="12806" width="12.75" style="442" customWidth="1"/>
    <col min="12807" max="12807" width="16.625" style="442" customWidth="1"/>
    <col min="12808" max="12808" width="20.75" style="442" customWidth="1"/>
    <col min="12809" max="12809" width="25.5" style="442" customWidth="1"/>
    <col min="12810" max="12810" width="12.5" style="442" customWidth="1"/>
    <col min="12811" max="12813" width="9" style="442"/>
    <col min="12814" max="12814" width="13" style="442" customWidth="1"/>
    <col min="12815" max="13058" width="9" style="442"/>
    <col min="13059" max="13059" width="5" style="442" customWidth="1"/>
    <col min="13060" max="13060" width="9" style="442"/>
    <col min="13061" max="13061" width="38.625" style="442" customWidth="1"/>
    <col min="13062" max="13062" width="12.75" style="442" customWidth="1"/>
    <col min="13063" max="13063" width="16.625" style="442" customWidth="1"/>
    <col min="13064" max="13064" width="20.75" style="442" customWidth="1"/>
    <col min="13065" max="13065" width="25.5" style="442" customWidth="1"/>
    <col min="13066" max="13066" width="12.5" style="442" customWidth="1"/>
    <col min="13067" max="13069" width="9" style="442"/>
    <col min="13070" max="13070" width="13" style="442" customWidth="1"/>
    <col min="13071" max="13314" width="9" style="442"/>
    <col min="13315" max="13315" width="5" style="442" customWidth="1"/>
    <col min="13316" max="13316" width="9" style="442"/>
    <col min="13317" max="13317" width="38.625" style="442" customWidth="1"/>
    <col min="13318" max="13318" width="12.75" style="442" customWidth="1"/>
    <col min="13319" max="13319" width="16.625" style="442" customWidth="1"/>
    <col min="13320" max="13320" width="20.75" style="442" customWidth="1"/>
    <col min="13321" max="13321" width="25.5" style="442" customWidth="1"/>
    <col min="13322" max="13322" width="12.5" style="442" customWidth="1"/>
    <col min="13323" max="13325" width="9" style="442"/>
    <col min="13326" max="13326" width="13" style="442" customWidth="1"/>
    <col min="13327" max="13570" width="9" style="442"/>
    <col min="13571" max="13571" width="5" style="442" customWidth="1"/>
    <col min="13572" max="13572" width="9" style="442"/>
    <col min="13573" max="13573" width="38.625" style="442" customWidth="1"/>
    <col min="13574" max="13574" width="12.75" style="442" customWidth="1"/>
    <col min="13575" max="13575" width="16.625" style="442" customWidth="1"/>
    <col min="13576" max="13576" width="20.75" style="442" customWidth="1"/>
    <col min="13577" max="13577" width="25.5" style="442" customWidth="1"/>
    <col min="13578" max="13578" width="12.5" style="442" customWidth="1"/>
    <col min="13579" max="13581" width="9" style="442"/>
    <col min="13582" max="13582" width="13" style="442" customWidth="1"/>
    <col min="13583" max="13826" width="9" style="442"/>
    <col min="13827" max="13827" width="5" style="442" customWidth="1"/>
    <col min="13828" max="13828" width="9" style="442"/>
    <col min="13829" max="13829" width="38.625" style="442" customWidth="1"/>
    <col min="13830" max="13830" width="12.75" style="442" customWidth="1"/>
    <col min="13831" max="13831" width="16.625" style="442" customWidth="1"/>
    <col min="13832" max="13832" width="20.75" style="442" customWidth="1"/>
    <col min="13833" max="13833" width="25.5" style="442" customWidth="1"/>
    <col min="13834" max="13834" width="12.5" style="442" customWidth="1"/>
    <col min="13835" max="13837" width="9" style="442"/>
    <col min="13838" max="13838" width="13" style="442" customWidth="1"/>
    <col min="13839" max="14082" width="9" style="442"/>
    <col min="14083" max="14083" width="5" style="442" customWidth="1"/>
    <col min="14084" max="14084" width="9" style="442"/>
    <col min="14085" max="14085" width="38.625" style="442" customWidth="1"/>
    <col min="14086" max="14086" width="12.75" style="442" customWidth="1"/>
    <col min="14087" max="14087" width="16.625" style="442" customWidth="1"/>
    <col min="14088" max="14088" width="20.75" style="442" customWidth="1"/>
    <col min="14089" max="14089" width="25.5" style="442" customWidth="1"/>
    <col min="14090" max="14090" width="12.5" style="442" customWidth="1"/>
    <col min="14091" max="14093" width="9" style="442"/>
    <col min="14094" max="14094" width="13" style="442" customWidth="1"/>
    <col min="14095" max="14338" width="9" style="442"/>
    <col min="14339" max="14339" width="5" style="442" customWidth="1"/>
    <col min="14340" max="14340" width="9" style="442"/>
    <col min="14341" max="14341" width="38.625" style="442" customWidth="1"/>
    <col min="14342" max="14342" width="12.75" style="442" customWidth="1"/>
    <col min="14343" max="14343" width="16.625" style="442" customWidth="1"/>
    <col min="14344" max="14344" width="20.75" style="442" customWidth="1"/>
    <col min="14345" max="14345" width="25.5" style="442" customWidth="1"/>
    <col min="14346" max="14346" width="12.5" style="442" customWidth="1"/>
    <col min="14347" max="14349" width="9" style="442"/>
    <col min="14350" max="14350" width="13" style="442" customWidth="1"/>
    <col min="14351" max="14594" width="9" style="442"/>
    <col min="14595" max="14595" width="5" style="442" customWidth="1"/>
    <col min="14596" max="14596" width="9" style="442"/>
    <col min="14597" max="14597" width="38.625" style="442" customWidth="1"/>
    <col min="14598" max="14598" width="12.75" style="442" customWidth="1"/>
    <col min="14599" max="14599" width="16.625" style="442" customWidth="1"/>
    <col min="14600" max="14600" width="20.75" style="442" customWidth="1"/>
    <col min="14601" max="14601" width="25.5" style="442" customWidth="1"/>
    <col min="14602" max="14602" width="12.5" style="442" customWidth="1"/>
    <col min="14603" max="14605" width="9" style="442"/>
    <col min="14606" max="14606" width="13" style="442" customWidth="1"/>
    <col min="14607" max="14850" width="9" style="442"/>
    <col min="14851" max="14851" width="5" style="442" customWidth="1"/>
    <col min="14852" max="14852" width="9" style="442"/>
    <col min="14853" max="14853" width="38.625" style="442" customWidth="1"/>
    <col min="14854" max="14854" width="12.75" style="442" customWidth="1"/>
    <col min="14855" max="14855" width="16.625" style="442" customWidth="1"/>
    <col min="14856" max="14856" width="20.75" style="442" customWidth="1"/>
    <col min="14857" max="14857" width="25.5" style="442" customWidth="1"/>
    <col min="14858" max="14858" width="12.5" style="442" customWidth="1"/>
    <col min="14859" max="14861" width="9" style="442"/>
    <col min="14862" max="14862" width="13" style="442" customWidth="1"/>
    <col min="14863" max="15106" width="9" style="442"/>
    <col min="15107" max="15107" width="5" style="442" customWidth="1"/>
    <col min="15108" max="15108" width="9" style="442"/>
    <col min="15109" max="15109" width="38.625" style="442" customWidth="1"/>
    <col min="15110" max="15110" width="12.75" style="442" customWidth="1"/>
    <col min="15111" max="15111" width="16.625" style="442" customWidth="1"/>
    <col min="15112" max="15112" width="20.75" style="442" customWidth="1"/>
    <col min="15113" max="15113" width="25.5" style="442" customWidth="1"/>
    <col min="15114" max="15114" width="12.5" style="442" customWidth="1"/>
    <col min="15115" max="15117" width="9" style="442"/>
    <col min="15118" max="15118" width="13" style="442" customWidth="1"/>
    <col min="15119" max="15362" width="9" style="442"/>
    <col min="15363" max="15363" width="5" style="442" customWidth="1"/>
    <col min="15364" max="15364" width="9" style="442"/>
    <col min="15365" max="15365" width="38.625" style="442" customWidth="1"/>
    <col min="15366" max="15366" width="12.75" style="442" customWidth="1"/>
    <col min="15367" max="15367" width="16.625" style="442" customWidth="1"/>
    <col min="15368" max="15368" width="20.75" style="442" customWidth="1"/>
    <col min="15369" max="15369" width="25.5" style="442" customWidth="1"/>
    <col min="15370" max="15370" width="12.5" style="442" customWidth="1"/>
    <col min="15371" max="15373" width="9" style="442"/>
    <col min="15374" max="15374" width="13" style="442" customWidth="1"/>
    <col min="15375" max="15618" width="9" style="442"/>
    <col min="15619" max="15619" width="5" style="442" customWidth="1"/>
    <col min="15620" max="15620" width="9" style="442"/>
    <col min="15621" max="15621" width="38.625" style="442" customWidth="1"/>
    <col min="15622" max="15622" width="12.75" style="442" customWidth="1"/>
    <col min="15623" max="15623" width="16.625" style="442" customWidth="1"/>
    <col min="15624" max="15624" width="20.75" style="442" customWidth="1"/>
    <col min="15625" max="15625" width="25.5" style="442" customWidth="1"/>
    <col min="15626" max="15626" width="12.5" style="442" customWidth="1"/>
    <col min="15627" max="15629" width="9" style="442"/>
    <col min="15630" max="15630" width="13" style="442" customWidth="1"/>
    <col min="15631" max="15874" width="9" style="442"/>
    <col min="15875" max="15875" width="5" style="442" customWidth="1"/>
    <col min="15876" max="15876" width="9" style="442"/>
    <col min="15877" max="15877" width="38.625" style="442" customWidth="1"/>
    <col min="15878" max="15878" width="12.75" style="442" customWidth="1"/>
    <col min="15879" max="15879" width="16.625" style="442" customWidth="1"/>
    <col min="15880" max="15880" width="20.75" style="442" customWidth="1"/>
    <col min="15881" max="15881" width="25.5" style="442" customWidth="1"/>
    <col min="15882" max="15882" width="12.5" style="442" customWidth="1"/>
    <col min="15883" max="15885" width="9" style="442"/>
    <col min="15886" max="15886" width="13" style="442" customWidth="1"/>
    <col min="15887" max="16130" width="9" style="442"/>
    <col min="16131" max="16131" width="5" style="442" customWidth="1"/>
    <col min="16132" max="16132" width="9" style="442"/>
    <col min="16133" max="16133" width="38.625" style="442" customWidth="1"/>
    <col min="16134" max="16134" width="12.75" style="442" customWidth="1"/>
    <col min="16135" max="16135" width="16.625" style="442" customWidth="1"/>
    <col min="16136" max="16136" width="20.75" style="442" customWidth="1"/>
    <col min="16137" max="16137" width="25.5" style="442" customWidth="1"/>
    <col min="16138" max="16138" width="12.5" style="442" customWidth="1"/>
    <col min="16139" max="16141" width="9" style="442"/>
    <col min="16142" max="16142" width="13" style="442" customWidth="1"/>
    <col min="16143" max="16384" width="9" style="442"/>
  </cols>
  <sheetData>
    <row r="1" spans="1:13" x14ac:dyDescent="0.25">
      <c r="I1" s="443"/>
    </row>
    <row r="2" spans="1:13" x14ac:dyDescent="0.25">
      <c r="I2" s="443"/>
    </row>
    <row r="3" spans="1:13" ht="15.75" customHeight="1" x14ac:dyDescent="0.25">
      <c r="A3" s="444" t="s">
        <v>1908</v>
      </c>
      <c r="B3" s="444"/>
      <c r="C3" s="444"/>
      <c r="D3" s="444"/>
      <c r="E3" s="444"/>
      <c r="F3" s="444"/>
      <c r="G3" s="444"/>
      <c r="H3" s="444"/>
      <c r="I3" s="444"/>
      <c r="J3" s="445"/>
      <c r="K3" s="445"/>
      <c r="L3" s="445"/>
      <c r="M3" s="445"/>
    </row>
    <row r="4" spans="1:13" ht="15.75" customHeight="1" x14ac:dyDescent="0.25">
      <c r="A4" s="445"/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445"/>
    </row>
    <row r="5" spans="1:13" x14ac:dyDescent="0.25">
      <c r="I5" s="446"/>
      <c r="J5" s="446" t="s">
        <v>1809</v>
      </c>
    </row>
    <row r="6" spans="1:13" x14ac:dyDescent="0.25">
      <c r="I6" s="446"/>
      <c r="J6" s="446" t="s">
        <v>1810</v>
      </c>
    </row>
    <row r="7" spans="1:13" x14ac:dyDescent="0.25">
      <c r="I7" s="446"/>
      <c r="J7" s="446"/>
    </row>
    <row r="8" spans="1:13" x14ac:dyDescent="0.25">
      <c r="I8" s="447"/>
      <c r="J8" s="447" t="s">
        <v>1811</v>
      </c>
    </row>
    <row r="9" spans="1:13" x14ac:dyDescent="0.25">
      <c r="I9" s="446"/>
      <c r="J9" s="446" t="s">
        <v>1709</v>
      </c>
    </row>
    <row r="10" spans="1:13" x14ac:dyDescent="0.25">
      <c r="I10" s="446"/>
      <c r="J10" s="446" t="s">
        <v>8</v>
      </c>
    </row>
    <row r="11" spans="1:13" x14ac:dyDescent="0.25">
      <c r="A11" s="448"/>
      <c r="M11" s="449"/>
    </row>
    <row r="12" spans="1:13" x14ac:dyDescent="0.25">
      <c r="A12" s="450" t="s">
        <v>1909</v>
      </c>
      <c r="M12" s="449"/>
    </row>
    <row r="13" spans="1:13" x14ac:dyDescent="0.25">
      <c r="A13" s="442" t="s">
        <v>1910</v>
      </c>
      <c r="M13" s="449"/>
    </row>
    <row r="14" spans="1:13" ht="15.75" customHeight="1" x14ac:dyDescent="0.25">
      <c r="A14" s="442" t="s">
        <v>1911</v>
      </c>
      <c r="J14" s="451"/>
      <c r="K14" s="451"/>
      <c r="M14" s="449"/>
    </row>
    <row r="15" spans="1:13" ht="16.5" thickBot="1" x14ac:dyDescent="0.3">
      <c r="A15" s="452"/>
      <c r="B15" s="452"/>
      <c r="C15" s="451"/>
      <c r="D15" s="451"/>
      <c r="E15" s="451"/>
      <c r="F15" s="451"/>
      <c r="G15" s="451"/>
      <c r="H15" s="451"/>
      <c r="I15" s="451"/>
      <c r="J15" s="451"/>
      <c r="K15" s="451"/>
      <c r="M15" s="449"/>
    </row>
    <row r="16" spans="1:13" ht="16.5" customHeight="1" thickBot="1" x14ac:dyDescent="0.3">
      <c r="A16" s="453" t="s">
        <v>173</v>
      </c>
      <c r="B16" s="453" t="s">
        <v>1912</v>
      </c>
      <c r="C16" s="454" t="s">
        <v>1913</v>
      </c>
      <c r="D16" s="454"/>
      <c r="E16" s="454"/>
      <c r="F16" s="454"/>
      <c r="G16" s="455" t="s">
        <v>1914</v>
      </c>
      <c r="H16" s="456" t="s">
        <v>1915</v>
      </c>
      <c r="I16" s="453" t="s">
        <v>1916</v>
      </c>
      <c r="J16" s="457" t="s">
        <v>1917</v>
      </c>
    </row>
    <row r="17" spans="1:10" ht="16.5" thickBot="1" x14ac:dyDescent="0.3">
      <c r="A17" s="453"/>
      <c r="B17" s="453"/>
      <c r="C17" s="458" t="s">
        <v>1918</v>
      </c>
      <c r="D17" s="458"/>
      <c r="E17" s="458" t="s">
        <v>1919</v>
      </c>
      <c r="F17" s="458"/>
      <c r="G17" s="455"/>
      <c r="H17" s="459"/>
      <c r="I17" s="453"/>
      <c r="J17" s="460"/>
    </row>
    <row r="18" spans="1:10" ht="31.5" customHeight="1" thickBot="1" x14ac:dyDescent="0.3">
      <c r="A18" s="453"/>
      <c r="B18" s="453"/>
      <c r="C18" s="461" t="s">
        <v>1920</v>
      </c>
      <c r="D18" s="461" t="s">
        <v>1921</v>
      </c>
      <c r="E18" s="461" t="s">
        <v>1920</v>
      </c>
      <c r="F18" s="461" t="s">
        <v>1921</v>
      </c>
      <c r="G18" s="455"/>
      <c r="H18" s="459"/>
      <c r="I18" s="453"/>
      <c r="J18" s="462"/>
    </row>
    <row r="19" spans="1:10" ht="16.5" thickBot="1" x14ac:dyDescent="0.3">
      <c r="A19" s="463">
        <v>1</v>
      </c>
      <c r="B19" s="463">
        <v>2</v>
      </c>
      <c r="C19" s="464">
        <v>3</v>
      </c>
      <c r="D19" s="464">
        <v>4</v>
      </c>
      <c r="E19" s="464">
        <v>5</v>
      </c>
      <c r="F19" s="464">
        <v>6</v>
      </c>
      <c r="G19" s="464">
        <v>7</v>
      </c>
      <c r="H19" s="464">
        <v>8</v>
      </c>
      <c r="I19" s="463">
        <v>9</v>
      </c>
      <c r="J19" s="463">
        <v>10</v>
      </c>
    </row>
    <row r="20" spans="1:10" x14ac:dyDescent="0.25">
      <c r="A20" s="465">
        <v>1</v>
      </c>
      <c r="B20" s="466" t="s">
        <v>1922</v>
      </c>
      <c r="C20" s="467"/>
      <c r="D20" s="467"/>
      <c r="E20" s="468"/>
      <c r="F20" s="468"/>
      <c r="G20" s="469"/>
      <c r="H20" s="470"/>
      <c r="I20" s="470"/>
      <c r="J20" s="471"/>
    </row>
    <row r="21" spans="1:10" x14ac:dyDescent="0.25">
      <c r="A21" s="472" t="s">
        <v>43</v>
      </c>
      <c r="B21" s="473" t="s">
        <v>1923</v>
      </c>
      <c r="C21" s="474">
        <v>41263</v>
      </c>
      <c r="D21" s="474">
        <v>41263</v>
      </c>
      <c r="E21" s="474">
        <v>41263</v>
      </c>
      <c r="F21" s="474">
        <v>41263</v>
      </c>
      <c r="G21" s="475">
        <v>1</v>
      </c>
      <c r="H21" s="476"/>
      <c r="I21" s="476"/>
      <c r="J21" s="477"/>
    </row>
    <row r="22" spans="1:10" s="478" customFormat="1" x14ac:dyDescent="0.25">
      <c r="A22" s="472" t="s">
        <v>47</v>
      </c>
      <c r="B22" s="473" t="s">
        <v>1924</v>
      </c>
      <c r="C22" s="474">
        <v>41264</v>
      </c>
      <c r="D22" s="474">
        <v>41264</v>
      </c>
      <c r="E22" s="474">
        <v>41264</v>
      </c>
      <c r="F22" s="474">
        <v>41264</v>
      </c>
      <c r="G22" s="475">
        <v>1</v>
      </c>
      <c r="H22" s="476"/>
      <c r="I22" s="476"/>
      <c r="J22" s="477"/>
    </row>
    <row r="23" spans="1:10" s="478" customFormat="1" ht="31.5" x14ac:dyDescent="0.25">
      <c r="A23" s="472" t="s">
        <v>58</v>
      </c>
      <c r="B23" s="473" t="s">
        <v>1925</v>
      </c>
      <c r="C23" s="474">
        <v>41458</v>
      </c>
      <c r="D23" s="474">
        <v>41458</v>
      </c>
      <c r="E23" s="474">
        <v>41458</v>
      </c>
      <c r="F23" s="474">
        <v>41458</v>
      </c>
      <c r="G23" s="475">
        <v>1</v>
      </c>
      <c r="H23" s="476"/>
      <c r="I23" s="476"/>
      <c r="J23" s="477"/>
    </row>
    <row r="24" spans="1:10" s="478" customFormat="1" ht="31.5" x14ac:dyDescent="0.25">
      <c r="A24" s="472" t="s">
        <v>62</v>
      </c>
      <c r="B24" s="473" t="s">
        <v>1926</v>
      </c>
      <c r="C24" s="474">
        <v>41541</v>
      </c>
      <c r="D24" s="474">
        <v>41541</v>
      </c>
      <c r="E24" s="474">
        <v>41541</v>
      </c>
      <c r="F24" s="474">
        <v>41541</v>
      </c>
      <c r="G24" s="475">
        <v>1</v>
      </c>
      <c r="H24" s="476"/>
      <c r="I24" s="476"/>
      <c r="J24" s="477"/>
    </row>
    <row r="25" spans="1:10" s="478" customFormat="1" x14ac:dyDescent="0.25">
      <c r="A25" s="472" t="s">
        <v>64</v>
      </c>
      <c r="B25" s="473" t="s">
        <v>1927</v>
      </c>
      <c r="C25" s="474">
        <v>41635</v>
      </c>
      <c r="D25" s="474">
        <v>41635</v>
      </c>
      <c r="E25" s="474">
        <v>41635</v>
      </c>
      <c r="F25" s="474">
        <v>41635</v>
      </c>
      <c r="G25" s="475">
        <v>1</v>
      </c>
      <c r="H25" s="476"/>
      <c r="I25" s="476"/>
      <c r="J25" s="477"/>
    </row>
    <row r="26" spans="1:10" s="478" customFormat="1" x14ac:dyDescent="0.25">
      <c r="A26" s="472" t="s">
        <v>1928</v>
      </c>
      <c r="B26" s="473" t="s">
        <v>1929</v>
      </c>
      <c r="C26" s="474">
        <v>41458</v>
      </c>
      <c r="D26" s="474">
        <v>41520</v>
      </c>
      <c r="E26" s="474">
        <v>41458</v>
      </c>
      <c r="F26" s="474">
        <v>41520</v>
      </c>
      <c r="G26" s="475">
        <v>1</v>
      </c>
      <c r="H26" s="476"/>
      <c r="I26" s="476"/>
      <c r="J26" s="477"/>
    </row>
    <row r="27" spans="1:10" s="478" customFormat="1" x14ac:dyDescent="0.25">
      <c r="A27" s="472">
        <v>2</v>
      </c>
      <c r="B27" s="479" t="s">
        <v>1930</v>
      </c>
      <c r="C27" s="480"/>
      <c r="D27" s="480"/>
      <c r="E27" s="481"/>
      <c r="F27" s="481"/>
      <c r="G27" s="475"/>
      <c r="H27" s="476"/>
      <c r="I27" s="476"/>
      <c r="J27" s="477"/>
    </row>
    <row r="28" spans="1:10" s="478" customFormat="1" ht="31.5" x14ac:dyDescent="0.25">
      <c r="A28" s="472" t="s">
        <v>125</v>
      </c>
      <c r="B28" s="473" t="s">
        <v>1931</v>
      </c>
      <c r="C28" s="482">
        <v>41744</v>
      </c>
      <c r="D28" s="482">
        <v>41744</v>
      </c>
      <c r="E28" s="483">
        <v>41744</v>
      </c>
      <c r="F28" s="483">
        <v>41744</v>
      </c>
      <c r="G28" s="475">
        <v>1</v>
      </c>
      <c r="H28" s="475"/>
      <c r="I28" s="476"/>
      <c r="J28" s="477"/>
    </row>
    <row r="29" spans="1:10" s="478" customFormat="1" ht="47.25" x14ac:dyDescent="0.25">
      <c r="A29" s="472" t="s">
        <v>126</v>
      </c>
      <c r="B29" s="473" t="s">
        <v>1932</v>
      </c>
      <c r="C29" s="484">
        <v>42170</v>
      </c>
      <c r="D29" s="484">
        <v>42170</v>
      </c>
      <c r="E29" s="484">
        <v>42170</v>
      </c>
      <c r="F29" s="484">
        <v>42170</v>
      </c>
      <c r="G29" s="475">
        <v>1</v>
      </c>
      <c r="H29" s="475"/>
      <c r="I29" s="476"/>
      <c r="J29" s="477"/>
    </row>
    <row r="30" spans="1:10" s="478" customFormat="1" ht="31.5" x14ac:dyDescent="0.25">
      <c r="A30" s="472" t="s">
        <v>1790</v>
      </c>
      <c r="B30" s="473" t="s">
        <v>1933</v>
      </c>
      <c r="C30" s="484" t="s">
        <v>1934</v>
      </c>
      <c r="D30" s="484" t="s">
        <v>1934</v>
      </c>
      <c r="E30" s="484" t="s">
        <v>1934</v>
      </c>
      <c r="F30" s="484" t="s">
        <v>1934</v>
      </c>
      <c r="G30" s="476"/>
      <c r="H30" s="476"/>
      <c r="I30" s="476"/>
      <c r="J30" s="477"/>
    </row>
    <row r="31" spans="1:10" s="478" customFormat="1" ht="31.5" x14ac:dyDescent="0.25">
      <c r="A31" s="472">
        <v>3</v>
      </c>
      <c r="B31" s="479" t="s">
        <v>1935</v>
      </c>
      <c r="C31" s="480"/>
      <c r="D31" s="480"/>
      <c r="E31" s="481"/>
      <c r="F31" s="481"/>
      <c r="G31" s="476"/>
      <c r="H31" s="476"/>
      <c r="I31" s="476"/>
      <c r="J31" s="477"/>
    </row>
    <row r="32" spans="1:10" s="478" customFormat="1" ht="31.5" x14ac:dyDescent="0.25">
      <c r="A32" s="472" t="s">
        <v>1936</v>
      </c>
      <c r="B32" s="473" t="s">
        <v>1937</v>
      </c>
      <c r="C32" s="474">
        <v>40648</v>
      </c>
      <c r="D32" s="474">
        <v>41821</v>
      </c>
      <c r="E32" s="474">
        <v>40648</v>
      </c>
      <c r="F32" s="474">
        <v>41821</v>
      </c>
      <c r="G32" s="475">
        <v>1</v>
      </c>
      <c r="H32" s="475"/>
      <c r="I32" s="476"/>
      <c r="J32" s="477"/>
    </row>
    <row r="33" spans="1:10" s="478" customFormat="1" ht="15.75" customHeight="1" x14ac:dyDescent="0.25">
      <c r="A33" s="472" t="s">
        <v>1938</v>
      </c>
      <c r="B33" s="473" t="s">
        <v>1939</v>
      </c>
      <c r="C33" s="474">
        <v>41974</v>
      </c>
      <c r="D33" s="485">
        <v>44051</v>
      </c>
      <c r="E33" s="474">
        <v>41974</v>
      </c>
      <c r="F33" s="485">
        <v>42277</v>
      </c>
      <c r="G33" s="476">
        <v>0.995</v>
      </c>
      <c r="H33" s="475">
        <v>1</v>
      </c>
      <c r="I33" s="486" t="s">
        <v>1940</v>
      </c>
      <c r="J33" s="486"/>
    </row>
    <row r="34" spans="1:10" s="478" customFormat="1" x14ac:dyDescent="0.25">
      <c r="A34" s="472" t="s">
        <v>1941</v>
      </c>
      <c r="B34" s="473" t="s">
        <v>1942</v>
      </c>
      <c r="C34" s="474">
        <v>42200</v>
      </c>
      <c r="D34" s="487">
        <v>44075</v>
      </c>
      <c r="E34" s="474">
        <v>42200</v>
      </c>
      <c r="F34" s="488"/>
      <c r="G34" s="476">
        <v>0.8</v>
      </c>
      <c r="H34" s="475">
        <v>1</v>
      </c>
      <c r="I34" s="486"/>
      <c r="J34" s="486"/>
    </row>
    <row r="35" spans="1:10" s="478" customFormat="1" x14ac:dyDescent="0.25">
      <c r="A35" s="472" t="s">
        <v>1943</v>
      </c>
      <c r="B35" s="473" t="s">
        <v>1944</v>
      </c>
      <c r="C35" s="474">
        <v>44080</v>
      </c>
      <c r="D35" s="487">
        <v>44099</v>
      </c>
      <c r="E35" s="474"/>
      <c r="F35" s="488"/>
      <c r="G35" s="476"/>
      <c r="H35" s="475">
        <v>1</v>
      </c>
      <c r="I35" s="486"/>
      <c r="J35" s="486"/>
    </row>
    <row r="36" spans="1:10" s="478" customFormat="1" x14ac:dyDescent="0.25">
      <c r="A36" s="472" t="s">
        <v>1945</v>
      </c>
      <c r="B36" s="473" t="s">
        <v>1946</v>
      </c>
      <c r="C36" s="474">
        <v>44134</v>
      </c>
      <c r="D36" s="474">
        <v>44134</v>
      </c>
      <c r="E36" s="488"/>
      <c r="F36" s="488"/>
      <c r="G36" s="476"/>
      <c r="H36" s="476">
        <v>1</v>
      </c>
      <c r="I36" s="486"/>
      <c r="J36" s="486"/>
    </row>
    <row r="37" spans="1:10" s="478" customFormat="1" x14ac:dyDescent="0.25">
      <c r="A37" s="472">
        <v>4</v>
      </c>
      <c r="B37" s="479" t="s">
        <v>1947</v>
      </c>
      <c r="C37" s="474"/>
      <c r="D37" s="487"/>
      <c r="E37" s="488"/>
      <c r="F37" s="488"/>
      <c r="G37" s="476"/>
      <c r="H37" s="476"/>
      <c r="I37" s="486"/>
      <c r="J37" s="486"/>
    </row>
    <row r="38" spans="1:10" s="478" customFormat="1" x14ac:dyDescent="0.25">
      <c r="A38" s="472" t="s">
        <v>1948</v>
      </c>
      <c r="B38" s="473" t="s">
        <v>1949</v>
      </c>
      <c r="C38" s="474">
        <v>44100</v>
      </c>
      <c r="D38" s="487">
        <v>43831</v>
      </c>
      <c r="E38" s="488"/>
      <c r="F38" s="488"/>
      <c r="G38" s="476"/>
      <c r="H38" s="476">
        <v>1</v>
      </c>
      <c r="I38" s="486"/>
      <c r="J38" s="486"/>
    </row>
    <row r="39" spans="1:10" s="478" customFormat="1" ht="47.25" x14ac:dyDescent="0.25">
      <c r="A39" s="472" t="s">
        <v>1950</v>
      </c>
      <c r="B39" s="473" t="s">
        <v>1951</v>
      </c>
      <c r="C39" s="474">
        <v>44042</v>
      </c>
      <c r="D39" s="487">
        <v>44042</v>
      </c>
      <c r="E39" s="488"/>
      <c r="F39" s="488"/>
      <c r="G39" s="476"/>
      <c r="H39" s="489">
        <v>1</v>
      </c>
      <c r="I39" s="490" t="s">
        <v>1952</v>
      </c>
      <c r="J39" s="491"/>
    </row>
    <row r="40" spans="1:10" s="478" customFormat="1" ht="31.5" x14ac:dyDescent="0.25">
      <c r="A40" s="492" t="s">
        <v>1953</v>
      </c>
      <c r="B40" s="493" t="s">
        <v>1954</v>
      </c>
      <c r="C40" s="474">
        <v>44129</v>
      </c>
      <c r="D40" s="487">
        <v>44129</v>
      </c>
      <c r="E40" s="488"/>
      <c r="F40" s="488"/>
      <c r="G40" s="476"/>
      <c r="H40" s="476"/>
      <c r="I40" s="494"/>
      <c r="J40" s="494"/>
    </row>
    <row r="41" spans="1:10" s="478" customFormat="1" ht="31.5" x14ac:dyDescent="0.25">
      <c r="A41" s="495" t="s">
        <v>1955</v>
      </c>
      <c r="B41" s="496" t="s">
        <v>1956</v>
      </c>
      <c r="C41" s="474">
        <v>44134</v>
      </c>
      <c r="D41" s="474">
        <v>44134</v>
      </c>
      <c r="E41" s="488"/>
      <c r="F41" s="488"/>
      <c r="G41" s="476"/>
      <c r="H41" s="476">
        <v>1</v>
      </c>
      <c r="I41" s="497" t="s">
        <v>1957</v>
      </c>
      <c r="J41" s="498"/>
    </row>
    <row r="42" spans="1:10" s="478" customFormat="1" x14ac:dyDescent="0.25">
      <c r="A42" s="499"/>
      <c r="B42" s="499"/>
      <c r="C42" s="499"/>
      <c r="D42" s="499"/>
      <c r="E42" s="499"/>
      <c r="F42" s="499"/>
      <c r="G42" s="499"/>
      <c r="H42" s="499"/>
    </row>
    <row r="43" spans="1:10" s="478" customFormat="1" x14ac:dyDescent="0.25">
      <c r="A43" s="500"/>
      <c r="B43" s="500"/>
      <c r="C43" s="500"/>
      <c r="D43" s="500"/>
      <c r="E43" s="500"/>
      <c r="F43" s="500"/>
      <c r="G43" s="500"/>
      <c r="H43" s="500"/>
      <c r="I43" s="500"/>
    </row>
    <row r="44" spans="1:10" s="478" customFormat="1" x14ac:dyDescent="0.25">
      <c r="A44" s="501"/>
      <c r="B44" s="500"/>
      <c r="C44" s="500"/>
      <c r="D44" s="500"/>
      <c r="E44" s="500"/>
      <c r="F44" s="500"/>
      <c r="G44" s="500"/>
      <c r="H44" s="500"/>
      <c r="I44" s="500"/>
    </row>
    <row r="45" spans="1:10" s="478" customFormat="1" x14ac:dyDescent="0.25">
      <c r="A45" s="501"/>
      <c r="B45" s="501"/>
      <c r="C45" s="501"/>
      <c r="D45" s="501"/>
      <c r="E45" s="501"/>
      <c r="F45" s="501"/>
      <c r="G45" s="501"/>
      <c r="H45" s="501"/>
      <c r="I45" s="501"/>
    </row>
    <row r="46" spans="1:10" x14ac:dyDescent="0.25">
      <c r="A46" s="478"/>
      <c r="B46" s="502"/>
      <c r="C46" s="502"/>
      <c r="D46" s="503"/>
      <c r="E46" s="503"/>
      <c r="F46" s="503"/>
      <c r="G46" s="504"/>
      <c r="H46" s="504"/>
    </row>
  </sheetData>
  <mergeCells count="16">
    <mergeCell ref="A43:I43"/>
    <mergeCell ref="B44:I44"/>
    <mergeCell ref="B46:C46"/>
    <mergeCell ref="J16:J18"/>
    <mergeCell ref="C17:D17"/>
    <mergeCell ref="E17:F17"/>
    <mergeCell ref="I33:J38"/>
    <mergeCell ref="I39:J39"/>
    <mergeCell ref="I41:J41"/>
    <mergeCell ref="A3:I3"/>
    <mergeCell ref="A16:A18"/>
    <mergeCell ref="B16:B18"/>
    <mergeCell ref="C16:F16"/>
    <mergeCell ref="G16:G18"/>
    <mergeCell ref="H16:H18"/>
    <mergeCell ref="I16:I18"/>
  </mergeCells>
  <pageMargins left="0.49" right="0.23622047244094491" top="0.51181102362204722" bottom="0.74803149606299213" header="0.31496062992125984" footer="0.31496062992125984"/>
  <pageSetup paperSize="9" scale="56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108"/>
  <sheetViews>
    <sheetView view="pageBreakPreview" topLeftCell="A55" zoomScale="87" zoomScaleNormal="100" zoomScaleSheetLayoutView="87" workbookViewId="0">
      <selection activeCell="A64" sqref="A64"/>
    </sheetView>
  </sheetViews>
  <sheetFormatPr defaultRowHeight="15.75" x14ac:dyDescent="0.25"/>
  <cols>
    <col min="1" max="1" width="57.875" style="505" customWidth="1"/>
    <col min="2" max="2" width="42.375" style="505" customWidth="1"/>
    <col min="3" max="256" width="9" style="507"/>
    <col min="257" max="258" width="57.875" style="507" customWidth="1"/>
    <col min="259" max="512" width="9" style="507"/>
    <col min="513" max="514" width="57.875" style="507" customWidth="1"/>
    <col min="515" max="768" width="9" style="507"/>
    <col min="769" max="770" width="57.875" style="507" customWidth="1"/>
    <col min="771" max="1024" width="9" style="507"/>
    <col min="1025" max="1026" width="57.875" style="507" customWidth="1"/>
    <col min="1027" max="1280" width="9" style="507"/>
    <col min="1281" max="1282" width="57.875" style="507" customWidth="1"/>
    <col min="1283" max="1536" width="9" style="507"/>
    <col min="1537" max="1538" width="57.875" style="507" customWidth="1"/>
    <col min="1539" max="1792" width="9" style="507"/>
    <col min="1793" max="1794" width="57.875" style="507" customWidth="1"/>
    <col min="1795" max="2048" width="9" style="507"/>
    <col min="2049" max="2050" width="57.875" style="507" customWidth="1"/>
    <col min="2051" max="2304" width="9" style="507"/>
    <col min="2305" max="2306" width="57.875" style="507" customWidth="1"/>
    <col min="2307" max="2560" width="9" style="507"/>
    <col min="2561" max="2562" width="57.875" style="507" customWidth="1"/>
    <col min="2563" max="2816" width="9" style="507"/>
    <col min="2817" max="2818" width="57.875" style="507" customWidth="1"/>
    <col min="2819" max="3072" width="9" style="507"/>
    <col min="3073" max="3074" width="57.875" style="507" customWidth="1"/>
    <col min="3075" max="3328" width="9" style="507"/>
    <col min="3329" max="3330" width="57.875" style="507" customWidth="1"/>
    <col min="3331" max="3584" width="9" style="507"/>
    <col min="3585" max="3586" width="57.875" style="507" customWidth="1"/>
    <col min="3587" max="3840" width="9" style="507"/>
    <col min="3841" max="3842" width="57.875" style="507" customWidth="1"/>
    <col min="3843" max="4096" width="9" style="507"/>
    <col min="4097" max="4098" width="57.875" style="507" customWidth="1"/>
    <col min="4099" max="4352" width="9" style="507"/>
    <col min="4353" max="4354" width="57.875" style="507" customWidth="1"/>
    <col min="4355" max="4608" width="9" style="507"/>
    <col min="4609" max="4610" width="57.875" style="507" customWidth="1"/>
    <col min="4611" max="4864" width="9" style="507"/>
    <col min="4865" max="4866" width="57.875" style="507" customWidth="1"/>
    <col min="4867" max="5120" width="9" style="507"/>
    <col min="5121" max="5122" width="57.875" style="507" customWidth="1"/>
    <col min="5123" max="5376" width="9" style="507"/>
    <col min="5377" max="5378" width="57.875" style="507" customWidth="1"/>
    <col min="5379" max="5632" width="9" style="507"/>
    <col min="5633" max="5634" width="57.875" style="507" customWidth="1"/>
    <col min="5635" max="5888" width="9" style="507"/>
    <col min="5889" max="5890" width="57.875" style="507" customWidth="1"/>
    <col min="5891" max="6144" width="9" style="507"/>
    <col min="6145" max="6146" width="57.875" style="507" customWidth="1"/>
    <col min="6147" max="6400" width="9" style="507"/>
    <col min="6401" max="6402" width="57.875" style="507" customWidth="1"/>
    <col min="6403" max="6656" width="9" style="507"/>
    <col min="6657" max="6658" width="57.875" style="507" customWidth="1"/>
    <col min="6659" max="6912" width="9" style="507"/>
    <col min="6913" max="6914" width="57.875" style="507" customWidth="1"/>
    <col min="6915" max="7168" width="9" style="507"/>
    <col min="7169" max="7170" width="57.875" style="507" customWidth="1"/>
    <col min="7171" max="7424" width="9" style="507"/>
    <col min="7425" max="7426" width="57.875" style="507" customWidth="1"/>
    <col min="7427" max="7680" width="9" style="507"/>
    <col min="7681" max="7682" width="57.875" style="507" customWidth="1"/>
    <col min="7683" max="7936" width="9" style="507"/>
    <col min="7937" max="7938" width="57.875" style="507" customWidth="1"/>
    <col min="7939" max="8192" width="9" style="507"/>
    <col min="8193" max="8194" width="57.875" style="507" customWidth="1"/>
    <col min="8195" max="8448" width="9" style="507"/>
    <col min="8449" max="8450" width="57.875" style="507" customWidth="1"/>
    <col min="8451" max="8704" width="9" style="507"/>
    <col min="8705" max="8706" width="57.875" style="507" customWidth="1"/>
    <col min="8707" max="8960" width="9" style="507"/>
    <col min="8961" max="8962" width="57.875" style="507" customWidth="1"/>
    <col min="8963" max="9216" width="9" style="507"/>
    <col min="9217" max="9218" width="57.875" style="507" customWidth="1"/>
    <col min="9219" max="9472" width="9" style="507"/>
    <col min="9473" max="9474" width="57.875" style="507" customWidth="1"/>
    <col min="9475" max="9728" width="9" style="507"/>
    <col min="9729" max="9730" width="57.875" style="507" customWidth="1"/>
    <col min="9731" max="9984" width="9" style="507"/>
    <col min="9985" max="9986" width="57.875" style="507" customWidth="1"/>
    <col min="9987" max="10240" width="9" style="507"/>
    <col min="10241" max="10242" width="57.875" style="507" customWidth="1"/>
    <col min="10243" max="10496" width="9" style="507"/>
    <col min="10497" max="10498" width="57.875" style="507" customWidth="1"/>
    <col min="10499" max="10752" width="9" style="507"/>
    <col min="10753" max="10754" width="57.875" style="507" customWidth="1"/>
    <col min="10755" max="11008" width="9" style="507"/>
    <col min="11009" max="11010" width="57.875" style="507" customWidth="1"/>
    <col min="11011" max="11264" width="9" style="507"/>
    <col min="11265" max="11266" width="57.875" style="507" customWidth="1"/>
    <col min="11267" max="11520" width="9" style="507"/>
    <col min="11521" max="11522" width="57.875" style="507" customWidth="1"/>
    <col min="11523" max="11776" width="9" style="507"/>
    <col min="11777" max="11778" width="57.875" style="507" customWidth="1"/>
    <col min="11779" max="12032" width="9" style="507"/>
    <col min="12033" max="12034" width="57.875" style="507" customWidth="1"/>
    <col min="12035" max="12288" width="9" style="507"/>
    <col min="12289" max="12290" width="57.875" style="507" customWidth="1"/>
    <col min="12291" max="12544" width="9" style="507"/>
    <col min="12545" max="12546" width="57.875" style="507" customWidth="1"/>
    <col min="12547" max="12800" width="9" style="507"/>
    <col min="12801" max="12802" width="57.875" style="507" customWidth="1"/>
    <col min="12803" max="13056" width="9" style="507"/>
    <col min="13057" max="13058" width="57.875" style="507" customWidth="1"/>
    <col min="13059" max="13312" width="9" style="507"/>
    <col min="13313" max="13314" width="57.875" style="507" customWidth="1"/>
    <col min="13315" max="13568" width="9" style="507"/>
    <col min="13569" max="13570" width="57.875" style="507" customWidth="1"/>
    <col min="13571" max="13824" width="9" style="507"/>
    <col min="13825" max="13826" width="57.875" style="507" customWidth="1"/>
    <col min="13827" max="14080" width="9" style="507"/>
    <col min="14081" max="14082" width="57.875" style="507" customWidth="1"/>
    <col min="14083" max="14336" width="9" style="507"/>
    <col min="14337" max="14338" width="57.875" style="507" customWidth="1"/>
    <col min="14339" max="14592" width="9" style="507"/>
    <col min="14593" max="14594" width="57.875" style="507" customWidth="1"/>
    <col min="14595" max="14848" width="9" style="507"/>
    <col min="14849" max="14850" width="57.875" style="507" customWidth="1"/>
    <col min="14851" max="15104" width="9" style="507"/>
    <col min="15105" max="15106" width="57.875" style="507" customWidth="1"/>
    <col min="15107" max="15360" width="9" style="507"/>
    <col min="15361" max="15362" width="57.875" style="507" customWidth="1"/>
    <col min="15363" max="15616" width="9" style="507"/>
    <col min="15617" max="15618" width="57.875" style="507" customWidth="1"/>
    <col min="15619" max="15872" width="9" style="507"/>
    <col min="15873" max="15874" width="57.875" style="507" customWidth="1"/>
    <col min="15875" max="16128" width="9" style="507"/>
    <col min="16129" max="16130" width="57.875" style="507" customWidth="1"/>
    <col min="16131" max="16384" width="9" style="507"/>
  </cols>
  <sheetData>
    <row r="1" spans="1:2" x14ac:dyDescent="0.25">
      <c r="B1" s="506" t="s">
        <v>1806</v>
      </c>
    </row>
    <row r="2" spans="1:2" x14ac:dyDescent="0.25">
      <c r="B2" s="506" t="s">
        <v>1</v>
      </c>
    </row>
    <row r="3" spans="1:2" x14ac:dyDescent="0.25">
      <c r="B3" s="506" t="s">
        <v>1807</v>
      </c>
    </row>
    <row r="4" spans="1:2" x14ac:dyDescent="0.25">
      <c r="B4" s="506"/>
    </row>
    <row r="5" spans="1:2" ht="30.75" customHeight="1" x14ac:dyDescent="0.25">
      <c r="A5" s="508" t="s">
        <v>1808</v>
      </c>
      <c r="B5" s="509"/>
    </row>
    <row r="6" spans="1:2" x14ac:dyDescent="0.25">
      <c r="B6" s="506"/>
    </row>
    <row r="7" spans="1:2" x14ac:dyDescent="0.25">
      <c r="B7" s="506" t="s">
        <v>1809</v>
      </c>
    </row>
    <row r="8" spans="1:2" x14ac:dyDescent="0.25">
      <c r="B8" s="506" t="s">
        <v>1810</v>
      </c>
    </row>
    <row r="9" spans="1:2" x14ac:dyDescent="0.25">
      <c r="B9" s="506"/>
    </row>
    <row r="10" spans="1:2" x14ac:dyDescent="0.25">
      <c r="B10" s="510" t="s">
        <v>1811</v>
      </c>
    </row>
    <row r="11" spans="1:2" x14ac:dyDescent="0.25">
      <c r="B11" s="506" t="s">
        <v>1709</v>
      </c>
    </row>
    <row r="12" spans="1:2" x14ac:dyDescent="0.25">
      <c r="B12" s="506" t="s">
        <v>8</v>
      </c>
    </row>
    <row r="13" spans="1:2" ht="16.5" thickBot="1" x14ac:dyDescent="0.3">
      <c r="B13" s="511"/>
    </row>
    <row r="14" spans="1:2" ht="16.5" thickBot="1" x14ac:dyDescent="0.3">
      <c r="A14" s="512" t="s">
        <v>10</v>
      </c>
      <c r="B14" s="513" t="s">
        <v>1958</v>
      </c>
    </row>
    <row r="15" spans="1:2" ht="16.5" thickBot="1" x14ac:dyDescent="0.3">
      <c r="A15" s="512" t="s">
        <v>1813</v>
      </c>
      <c r="B15" s="514" t="s">
        <v>1959</v>
      </c>
    </row>
    <row r="16" spans="1:2" ht="16.5" thickBot="1" x14ac:dyDescent="0.3">
      <c r="A16" s="512" t="s">
        <v>1815</v>
      </c>
      <c r="B16" s="515" t="s">
        <v>1822</v>
      </c>
    </row>
    <row r="17" spans="1:2" ht="16.5" thickBot="1" x14ac:dyDescent="0.3">
      <c r="A17" s="512" t="s">
        <v>1817</v>
      </c>
      <c r="B17" s="515" t="s">
        <v>1960</v>
      </c>
    </row>
    <row r="18" spans="1:2" ht="16.5" thickBot="1" x14ac:dyDescent="0.3">
      <c r="A18" s="516" t="s">
        <v>1819</v>
      </c>
      <c r="B18" s="514">
        <v>2019</v>
      </c>
    </row>
    <row r="19" spans="1:2" ht="16.5" thickBot="1" x14ac:dyDescent="0.3">
      <c r="A19" s="517" t="s">
        <v>1821</v>
      </c>
      <c r="B19" s="515" t="s">
        <v>1822</v>
      </c>
    </row>
    <row r="20" spans="1:2" ht="16.5" thickBot="1" x14ac:dyDescent="0.3">
      <c r="A20" s="518" t="s">
        <v>1823</v>
      </c>
      <c r="B20" s="519"/>
    </row>
    <row r="21" spans="1:2" ht="30.75" thickBot="1" x14ac:dyDescent="0.3">
      <c r="A21" s="519" t="s">
        <v>1824</v>
      </c>
      <c r="B21" s="520" t="s">
        <v>1961</v>
      </c>
    </row>
    <row r="22" spans="1:2" ht="60.75" thickBot="1" x14ac:dyDescent="0.3">
      <c r="A22" s="521" t="s">
        <v>1826</v>
      </c>
      <c r="B22" s="520" t="s">
        <v>1962</v>
      </c>
    </row>
    <row r="23" spans="1:2" ht="60.75" thickBot="1" x14ac:dyDescent="0.3">
      <c r="A23" s="522" t="s">
        <v>1828</v>
      </c>
      <c r="B23" s="520" t="s">
        <v>1963</v>
      </c>
    </row>
    <row r="24" spans="1:2" ht="16.5" thickBot="1" x14ac:dyDescent="0.3">
      <c r="A24" s="516" t="s">
        <v>1830</v>
      </c>
      <c r="B24" s="519"/>
    </row>
    <row r="25" spans="1:2" ht="30.75" thickBot="1" x14ac:dyDescent="0.3">
      <c r="A25" s="522" t="s">
        <v>1831</v>
      </c>
      <c r="B25" s="519" t="s">
        <v>1964</v>
      </c>
    </row>
    <row r="26" spans="1:2" ht="16.5" thickBot="1" x14ac:dyDescent="0.3">
      <c r="A26" s="516" t="s">
        <v>1833</v>
      </c>
      <c r="B26" s="519"/>
    </row>
    <row r="27" spans="1:2" ht="30.75" thickBot="1" x14ac:dyDescent="0.3">
      <c r="A27" s="523" t="s">
        <v>1834</v>
      </c>
      <c r="B27" s="519" t="s">
        <v>1832</v>
      </c>
    </row>
    <row r="28" spans="1:2" ht="16.5" thickBot="1" x14ac:dyDescent="0.3">
      <c r="A28" s="516" t="s">
        <v>1835</v>
      </c>
      <c r="B28" s="524"/>
    </row>
    <row r="29" spans="1:2" ht="16.5" thickBot="1" x14ac:dyDescent="0.3">
      <c r="A29" s="518" t="s">
        <v>1836</v>
      </c>
      <c r="B29" s="524"/>
    </row>
    <row r="30" spans="1:2" ht="16.5" thickBot="1" x14ac:dyDescent="0.3">
      <c r="A30" s="516" t="s">
        <v>1837</v>
      </c>
      <c r="B30" s="525"/>
    </row>
    <row r="31" spans="1:2" ht="20.25" customHeight="1" x14ac:dyDescent="0.25">
      <c r="A31" s="518" t="s">
        <v>1838</v>
      </c>
      <c r="B31" s="521"/>
    </row>
    <row r="32" spans="1:2" ht="45" x14ac:dyDescent="0.25">
      <c r="A32" s="526" t="s">
        <v>1839</v>
      </c>
      <c r="B32" s="526" t="s">
        <v>1832</v>
      </c>
    </row>
    <row r="33" spans="1:3" x14ac:dyDescent="0.25">
      <c r="A33" s="526" t="s">
        <v>1841</v>
      </c>
      <c r="B33" s="526" t="s">
        <v>1832</v>
      </c>
    </row>
    <row r="34" spans="1:3" x14ac:dyDescent="0.25">
      <c r="A34" s="526" t="s">
        <v>1842</v>
      </c>
      <c r="B34" s="526" t="s">
        <v>1832</v>
      </c>
    </row>
    <row r="35" spans="1:3" ht="16.5" thickBot="1" x14ac:dyDescent="0.3">
      <c r="A35" s="527" t="s">
        <v>1844</v>
      </c>
      <c r="B35" s="528" t="s">
        <v>1832</v>
      </c>
    </row>
    <row r="36" spans="1:3" ht="18.75" customHeight="1" thickBot="1" x14ac:dyDescent="0.3">
      <c r="A36" s="529" t="s">
        <v>1965</v>
      </c>
      <c r="B36" s="530">
        <v>350.8</v>
      </c>
    </row>
    <row r="37" spans="1:3" ht="16.5" thickBot="1" x14ac:dyDescent="0.3">
      <c r="A37" s="519" t="s">
        <v>1846</v>
      </c>
      <c r="B37" s="519" t="s">
        <v>1966</v>
      </c>
    </row>
    <row r="38" spans="1:3" ht="14.25" customHeight="1" thickBot="1" x14ac:dyDescent="0.3">
      <c r="A38" s="531" t="s">
        <v>1967</v>
      </c>
      <c r="B38" s="519">
        <f>10.98+25.3+23.01+23.4</f>
        <v>82.69</v>
      </c>
      <c r="C38" s="507" t="s">
        <v>1968</v>
      </c>
    </row>
    <row r="39" spans="1:3" ht="29.25" thickBot="1" x14ac:dyDescent="0.3">
      <c r="A39" s="531" t="s">
        <v>1848</v>
      </c>
      <c r="B39" s="519">
        <f>10.99+25.3+23</f>
        <v>59.29</v>
      </c>
      <c r="C39" s="507">
        <f>B38-B39</f>
        <v>23.4</v>
      </c>
    </row>
    <row r="40" spans="1:3" ht="16.5" thickBot="1" x14ac:dyDescent="0.3">
      <c r="A40" s="519" t="s">
        <v>1849</v>
      </c>
      <c r="B40" s="519"/>
    </row>
    <row r="41" spans="1:3" ht="29.25" thickBot="1" x14ac:dyDescent="0.3">
      <c r="A41" s="531" t="s">
        <v>1850</v>
      </c>
      <c r="B41" s="519"/>
    </row>
    <row r="42" spans="1:3" ht="16.5" thickBot="1" x14ac:dyDescent="0.3">
      <c r="A42" s="519" t="s">
        <v>1969</v>
      </c>
      <c r="B42" s="532" t="s">
        <v>1970</v>
      </c>
    </row>
    <row r="43" spans="1:3" ht="16.5" thickBot="1" x14ac:dyDescent="0.3">
      <c r="A43" s="519" t="s">
        <v>1853</v>
      </c>
      <c r="B43" s="533">
        <f>10.5/B36</f>
        <v>2.9931584948688712E-2</v>
      </c>
    </row>
    <row r="44" spans="1:3" ht="16.5" thickBot="1" x14ac:dyDescent="0.3">
      <c r="A44" s="519" t="s">
        <v>1854</v>
      </c>
      <c r="B44" s="532">
        <v>10.904</v>
      </c>
      <c r="C44" s="507" t="s">
        <v>1971</v>
      </c>
    </row>
    <row r="45" spans="1:3" ht="16.5" thickBot="1" x14ac:dyDescent="0.3">
      <c r="A45" s="519" t="s">
        <v>1856</v>
      </c>
      <c r="B45" s="532">
        <v>10.904</v>
      </c>
      <c r="C45" s="507">
        <v>202.91</v>
      </c>
    </row>
    <row r="46" spans="1:3" ht="16.5" thickBot="1" x14ac:dyDescent="0.3">
      <c r="A46" s="519" t="s">
        <v>1972</v>
      </c>
      <c r="B46" s="532" t="s">
        <v>1973</v>
      </c>
    </row>
    <row r="47" spans="1:3" ht="16.5" thickBot="1" x14ac:dyDescent="0.3">
      <c r="A47" s="519" t="s">
        <v>1853</v>
      </c>
      <c r="B47" s="533">
        <f>25.3/B36</f>
        <v>7.2120866590649937E-2</v>
      </c>
    </row>
    <row r="48" spans="1:3" ht="16.5" thickBot="1" x14ac:dyDescent="0.3">
      <c r="A48" s="519" t="s">
        <v>1854</v>
      </c>
      <c r="B48" s="532">
        <v>25.3</v>
      </c>
    </row>
    <row r="49" spans="1:2" ht="16.5" thickBot="1" x14ac:dyDescent="0.3">
      <c r="A49" s="519" t="s">
        <v>1856</v>
      </c>
      <c r="B49" s="532">
        <v>25.335999999999999</v>
      </c>
    </row>
    <row r="50" spans="1:2" ht="16.5" thickBot="1" x14ac:dyDescent="0.3">
      <c r="A50" s="519" t="s">
        <v>1851</v>
      </c>
      <c r="B50" s="532" t="s">
        <v>1974</v>
      </c>
    </row>
    <row r="51" spans="1:2" ht="16.5" thickBot="1" x14ac:dyDescent="0.3">
      <c r="A51" s="519" t="s">
        <v>1853</v>
      </c>
      <c r="B51" s="534">
        <f>23.4/B36</f>
        <v>6.6704675028506272E-2</v>
      </c>
    </row>
    <row r="52" spans="1:2" ht="16.5" thickBot="1" x14ac:dyDescent="0.3">
      <c r="A52" s="519" t="s">
        <v>1854</v>
      </c>
      <c r="B52" s="532">
        <v>23.2</v>
      </c>
    </row>
    <row r="53" spans="1:2" ht="16.5" thickBot="1" x14ac:dyDescent="0.3">
      <c r="A53" s="519" t="s">
        <v>1856</v>
      </c>
      <c r="B53" s="532">
        <v>23.2</v>
      </c>
    </row>
    <row r="54" spans="1:2" ht="29.25" thickBot="1" x14ac:dyDescent="0.3">
      <c r="A54" s="531" t="s">
        <v>1975</v>
      </c>
      <c r="B54" s="519"/>
    </row>
    <row r="55" spans="1:2" ht="16.5" thickBot="1" x14ac:dyDescent="0.3">
      <c r="A55" s="519" t="s">
        <v>1859</v>
      </c>
      <c r="B55" s="519" t="s">
        <v>1832</v>
      </c>
    </row>
    <row r="56" spans="1:2" ht="16.5" thickBot="1" x14ac:dyDescent="0.3">
      <c r="A56" s="519" t="s">
        <v>1853</v>
      </c>
      <c r="B56" s="519" t="s">
        <v>1832</v>
      </c>
    </row>
    <row r="57" spans="1:2" ht="16.5" thickBot="1" x14ac:dyDescent="0.3">
      <c r="A57" s="519" t="s">
        <v>1854</v>
      </c>
      <c r="B57" s="519" t="s">
        <v>1832</v>
      </c>
    </row>
    <row r="58" spans="1:2" ht="16.5" thickBot="1" x14ac:dyDescent="0.3">
      <c r="A58" s="519" t="s">
        <v>1856</v>
      </c>
      <c r="B58" s="519" t="s">
        <v>1832</v>
      </c>
    </row>
    <row r="59" spans="1:2" ht="29.25" thickBot="1" x14ac:dyDescent="0.3">
      <c r="A59" s="531" t="s">
        <v>1860</v>
      </c>
      <c r="B59" s="519"/>
    </row>
    <row r="60" spans="1:2" ht="29.25" customHeight="1" thickBot="1" x14ac:dyDescent="0.3">
      <c r="A60" s="519" t="s">
        <v>1861</v>
      </c>
      <c r="B60" s="535" t="s">
        <v>1976</v>
      </c>
    </row>
    <row r="61" spans="1:2" ht="16.5" thickBot="1" x14ac:dyDescent="0.3">
      <c r="A61" s="519" t="s">
        <v>1853</v>
      </c>
      <c r="B61" s="533">
        <f>23/B36</f>
        <v>6.5564424173318134E-2</v>
      </c>
    </row>
    <row r="62" spans="1:2" ht="16.5" thickBot="1" x14ac:dyDescent="0.3">
      <c r="A62" s="519" t="s">
        <v>1854</v>
      </c>
      <c r="B62" s="519">
        <v>23.01</v>
      </c>
    </row>
    <row r="63" spans="1:2" ht="16.5" thickBot="1" x14ac:dyDescent="0.3">
      <c r="A63" s="519" t="s">
        <v>1856</v>
      </c>
      <c r="B63" s="519">
        <v>23.01</v>
      </c>
    </row>
    <row r="64" spans="1:2" ht="29.25" thickBot="1" x14ac:dyDescent="0.3">
      <c r="A64" s="518" t="s">
        <v>1864</v>
      </c>
      <c r="B64" s="536"/>
    </row>
    <row r="65" spans="1:2" ht="16.5" thickBot="1" x14ac:dyDescent="0.3">
      <c r="A65" s="521" t="s">
        <v>1849</v>
      </c>
      <c r="B65" s="536"/>
    </row>
    <row r="66" spans="1:2" ht="16.5" thickBot="1" x14ac:dyDescent="0.3">
      <c r="A66" s="521" t="s">
        <v>1865</v>
      </c>
      <c r="B66" s="537">
        <v>0.24</v>
      </c>
    </row>
    <row r="67" spans="1:2" ht="16.5" thickBot="1" x14ac:dyDescent="0.3">
      <c r="A67" s="521" t="s">
        <v>1866</v>
      </c>
      <c r="B67" s="537">
        <v>0</v>
      </c>
    </row>
    <row r="68" spans="1:2" ht="16.5" thickBot="1" x14ac:dyDescent="0.3">
      <c r="A68" s="521" t="s">
        <v>1867</v>
      </c>
      <c r="B68" s="537">
        <v>1</v>
      </c>
    </row>
    <row r="69" spans="1:2" ht="16.5" thickBot="1" x14ac:dyDescent="0.3">
      <c r="A69" s="516" t="s">
        <v>1868</v>
      </c>
      <c r="B69" s="538">
        <f>B70/B36</f>
        <v>0.23493158494868871</v>
      </c>
    </row>
    <row r="70" spans="1:2" ht="16.5" thickBot="1" x14ac:dyDescent="0.3">
      <c r="A70" s="516" t="s">
        <v>1869</v>
      </c>
      <c r="B70" s="539">
        <f>B62+B48+B44+B52</f>
        <v>82.414000000000001</v>
      </c>
    </row>
    <row r="71" spans="1:2" ht="16.5" thickBot="1" x14ac:dyDescent="0.3">
      <c r="A71" s="516" t="s">
        <v>1870</v>
      </c>
      <c r="B71" s="538">
        <f>B72/B36</f>
        <v>0.23503420752565565</v>
      </c>
    </row>
    <row r="72" spans="1:2" ht="16.5" thickBot="1" x14ac:dyDescent="0.3">
      <c r="A72" s="517" t="s">
        <v>1871</v>
      </c>
      <c r="B72" s="540">
        <f>B63+B49+B45+B53</f>
        <v>82.45</v>
      </c>
    </row>
    <row r="73" spans="1:2" x14ac:dyDescent="0.25">
      <c r="A73" s="518" t="s">
        <v>1872</v>
      </c>
      <c r="B73" s="541"/>
    </row>
    <row r="74" spans="1:2" x14ac:dyDescent="0.25">
      <c r="A74" s="526" t="s">
        <v>1873</v>
      </c>
      <c r="B74" s="542" t="s">
        <v>5</v>
      </c>
    </row>
    <row r="75" spans="1:2" x14ac:dyDescent="0.25">
      <c r="A75" s="526" t="s">
        <v>1874</v>
      </c>
      <c r="B75" s="542" t="s">
        <v>1977</v>
      </c>
    </row>
    <row r="76" spans="1:2" x14ac:dyDescent="0.25">
      <c r="A76" s="526" t="s">
        <v>1876</v>
      </c>
      <c r="B76" s="543"/>
    </row>
    <row r="77" spans="1:2" ht="48.75" customHeight="1" x14ac:dyDescent="0.25">
      <c r="A77" s="526" t="s">
        <v>1877</v>
      </c>
      <c r="B77" s="543" t="s">
        <v>1978</v>
      </c>
    </row>
    <row r="78" spans="1:2" ht="16.5" thickBot="1" x14ac:dyDescent="0.3">
      <c r="A78" s="528" t="s">
        <v>1879</v>
      </c>
      <c r="B78" s="543"/>
    </row>
    <row r="79" spans="1:2" ht="30.75" thickBot="1" x14ac:dyDescent="0.3">
      <c r="A79" s="521" t="s">
        <v>1880</v>
      </c>
      <c r="B79" s="522"/>
    </row>
    <row r="80" spans="1:2" ht="29.25" thickBot="1" x14ac:dyDescent="0.3">
      <c r="A80" s="516" t="s">
        <v>1881</v>
      </c>
      <c r="B80" s="522"/>
    </row>
    <row r="81" spans="1:2" ht="16.5" thickBot="1" x14ac:dyDescent="0.3">
      <c r="A81" s="521" t="s">
        <v>1849</v>
      </c>
      <c r="B81" s="544"/>
    </row>
    <row r="82" spans="1:2" ht="16.5" thickBot="1" x14ac:dyDescent="0.3">
      <c r="A82" s="521" t="s">
        <v>1882</v>
      </c>
      <c r="B82" s="535">
        <v>16</v>
      </c>
    </row>
    <row r="83" spans="1:2" ht="16.5" thickBot="1" x14ac:dyDescent="0.3">
      <c r="A83" s="521" t="s">
        <v>1883</v>
      </c>
      <c r="B83" s="545">
        <v>4</v>
      </c>
    </row>
    <row r="84" spans="1:2" ht="48.75" customHeight="1" thickBot="1" x14ac:dyDescent="0.3">
      <c r="A84" s="546" t="s">
        <v>1884</v>
      </c>
      <c r="B84" s="547" t="s">
        <v>1979</v>
      </c>
    </row>
    <row r="85" spans="1:2" ht="16.5" thickBot="1" x14ac:dyDescent="0.3">
      <c r="A85" s="516" t="s">
        <v>1885</v>
      </c>
      <c r="B85" s="548"/>
    </row>
    <row r="86" spans="1:2" ht="16.5" thickBot="1" x14ac:dyDescent="0.3">
      <c r="A86" s="526" t="s">
        <v>1886</v>
      </c>
      <c r="B86" s="549">
        <v>41306</v>
      </c>
    </row>
    <row r="87" spans="1:2" ht="16.5" thickBot="1" x14ac:dyDescent="0.3">
      <c r="A87" s="526" t="s">
        <v>1887</v>
      </c>
      <c r="B87" s="550" t="s">
        <v>1832</v>
      </c>
    </row>
    <row r="88" spans="1:2" ht="16.5" thickBot="1" x14ac:dyDescent="0.3">
      <c r="A88" s="526" t="s">
        <v>1888</v>
      </c>
      <c r="B88" s="550"/>
    </row>
    <row r="89" spans="1:2" ht="29.25" thickBot="1" x14ac:dyDescent="0.3">
      <c r="A89" s="551" t="s">
        <v>1889</v>
      </c>
      <c r="B89" s="544"/>
    </row>
    <row r="90" spans="1:2" ht="28.5" x14ac:dyDescent="0.25">
      <c r="A90" s="518" t="s">
        <v>1890</v>
      </c>
      <c r="B90" s="552"/>
    </row>
    <row r="91" spans="1:2" x14ac:dyDescent="0.25">
      <c r="A91" s="526" t="s">
        <v>1892</v>
      </c>
      <c r="B91" s="553"/>
    </row>
    <row r="92" spans="1:2" x14ac:dyDescent="0.25">
      <c r="A92" s="526" t="s">
        <v>1893</v>
      </c>
      <c r="B92" s="553"/>
    </row>
    <row r="93" spans="1:2" x14ac:dyDescent="0.25">
      <c r="A93" s="526" t="s">
        <v>1894</v>
      </c>
      <c r="B93" s="553"/>
    </row>
    <row r="94" spans="1:2" x14ac:dyDescent="0.25">
      <c r="A94" s="526" t="s">
        <v>1895</v>
      </c>
      <c r="B94" s="553"/>
    </row>
    <row r="95" spans="1:2" ht="16.5" thickBot="1" x14ac:dyDescent="0.3">
      <c r="A95" s="554" t="s">
        <v>1896</v>
      </c>
      <c r="B95" s="555"/>
    </row>
    <row r="97" spans="1:2" x14ac:dyDescent="0.25">
      <c r="A97" s="556" t="s">
        <v>1897</v>
      </c>
      <c r="B97" s="556"/>
    </row>
    <row r="98" spans="1:2" ht="29.25" customHeight="1" x14ac:dyDescent="0.25">
      <c r="A98" s="557" t="s">
        <v>1898</v>
      </c>
      <c r="B98" s="557"/>
    </row>
    <row r="99" spans="1:2" x14ac:dyDescent="0.25">
      <c r="A99" s="505" t="s">
        <v>1899</v>
      </c>
    </row>
    <row r="100" spans="1:2" x14ac:dyDescent="0.25">
      <c r="A100" s="505" t="s">
        <v>1900</v>
      </c>
    </row>
    <row r="101" spans="1:2" x14ac:dyDescent="0.25">
      <c r="A101" s="505" t="s">
        <v>1901</v>
      </c>
    </row>
    <row r="102" spans="1:2" x14ac:dyDescent="0.25">
      <c r="A102" s="505" t="s">
        <v>1902</v>
      </c>
    </row>
    <row r="103" spans="1:2" x14ac:dyDescent="0.25">
      <c r="A103" s="505" t="s">
        <v>1903</v>
      </c>
    </row>
    <row r="104" spans="1:2" x14ac:dyDescent="0.25">
      <c r="A104" s="558" t="s">
        <v>1904</v>
      </c>
      <c r="B104" s="558"/>
    </row>
    <row r="106" spans="1:2" x14ac:dyDescent="0.25">
      <c r="A106" s="559" t="s">
        <v>1905</v>
      </c>
      <c r="B106" s="560"/>
    </row>
    <row r="107" spans="1:2" x14ac:dyDescent="0.25">
      <c r="B107" s="561" t="s">
        <v>1906</v>
      </c>
    </row>
    <row r="108" spans="1:2" x14ac:dyDescent="0.25">
      <c r="B108" s="562" t="s">
        <v>1907</v>
      </c>
    </row>
  </sheetData>
  <mergeCells count="4">
    <mergeCell ref="A5:B5"/>
    <mergeCell ref="B90:B95"/>
    <mergeCell ref="A98:B98"/>
    <mergeCell ref="A104:B104"/>
  </mergeCells>
  <pageMargins left="0.59055118110236227" right="0" top="0.59055118110236227" bottom="0.59055118110236227" header="0.31496062992125984" footer="0.31496062992125984"/>
  <pageSetup paperSize="9" scale="73" fitToHeight="2" orientation="portrait" r:id="rId1"/>
  <headerFooter alignWithMargins="0">
    <oddFooter>Страница &amp;P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6"/>
  <sheetViews>
    <sheetView view="pageBreakPreview" topLeftCell="B16" zoomScale="80" zoomScaleNormal="80" zoomScaleSheetLayoutView="80" workbookViewId="0">
      <selection activeCell="A64" sqref="A64"/>
    </sheetView>
  </sheetViews>
  <sheetFormatPr defaultRowHeight="15.75" outlineLevelCol="1" x14ac:dyDescent="0.25"/>
  <cols>
    <col min="1" max="1" width="5" style="563" hidden="1" customWidth="1" outlineLevel="1"/>
    <col min="2" max="2" width="9.5" style="442" customWidth="1" collapsed="1"/>
    <col min="3" max="3" width="41.875" style="442" customWidth="1"/>
    <col min="4" max="4" width="11.625" style="442" customWidth="1"/>
    <col min="5" max="5" width="12.625" style="442" customWidth="1"/>
    <col min="6" max="6" width="10.875" style="442" customWidth="1"/>
    <col min="7" max="7" width="11.375" style="442" customWidth="1"/>
    <col min="8" max="8" width="13.75" style="442" customWidth="1"/>
    <col min="9" max="9" width="13.125" style="442" customWidth="1"/>
    <col min="10" max="10" width="14" style="442" customWidth="1"/>
    <col min="11" max="11" width="20.375" style="442" customWidth="1"/>
    <col min="12" max="12" width="12.5" style="442" customWidth="1"/>
    <col min="13" max="15" width="9" style="442"/>
    <col min="16" max="16" width="13" style="442" customWidth="1"/>
    <col min="17" max="260" width="9" style="442"/>
    <col min="261" max="261" width="5" style="442" customWidth="1"/>
    <col min="262" max="262" width="9" style="442"/>
    <col min="263" max="263" width="38.625" style="442" customWidth="1"/>
    <col min="264" max="264" width="12.75" style="442" customWidth="1"/>
    <col min="265" max="265" width="16.625" style="442" customWidth="1"/>
    <col min="266" max="266" width="20.75" style="442" customWidth="1"/>
    <col min="267" max="267" width="25.5" style="442" customWidth="1"/>
    <col min="268" max="268" width="12.5" style="442" customWidth="1"/>
    <col min="269" max="271" width="9" style="442"/>
    <col min="272" max="272" width="13" style="442" customWidth="1"/>
    <col min="273" max="516" width="9" style="442"/>
    <col min="517" max="517" width="5" style="442" customWidth="1"/>
    <col min="518" max="518" width="9" style="442"/>
    <col min="519" max="519" width="38.625" style="442" customWidth="1"/>
    <col min="520" max="520" width="12.75" style="442" customWidth="1"/>
    <col min="521" max="521" width="16.625" style="442" customWidth="1"/>
    <col min="522" max="522" width="20.75" style="442" customWidth="1"/>
    <col min="523" max="523" width="25.5" style="442" customWidth="1"/>
    <col min="524" max="524" width="12.5" style="442" customWidth="1"/>
    <col min="525" max="527" width="9" style="442"/>
    <col min="528" max="528" width="13" style="442" customWidth="1"/>
    <col min="529" max="772" width="9" style="442"/>
    <col min="773" max="773" width="5" style="442" customWidth="1"/>
    <col min="774" max="774" width="9" style="442"/>
    <col min="775" max="775" width="38.625" style="442" customWidth="1"/>
    <col min="776" max="776" width="12.75" style="442" customWidth="1"/>
    <col min="777" max="777" width="16.625" style="442" customWidth="1"/>
    <col min="778" max="778" width="20.75" style="442" customWidth="1"/>
    <col min="779" max="779" width="25.5" style="442" customWidth="1"/>
    <col min="780" max="780" width="12.5" style="442" customWidth="1"/>
    <col min="781" max="783" width="9" style="442"/>
    <col min="784" max="784" width="13" style="442" customWidth="1"/>
    <col min="785" max="1028" width="9" style="442"/>
    <col min="1029" max="1029" width="5" style="442" customWidth="1"/>
    <col min="1030" max="1030" width="9" style="442"/>
    <col min="1031" max="1031" width="38.625" style="442" customWidth="1"/>
    <col min="1032" max="1032" width="12.75" style="442" customWidth="1"/>
    <col min="1033" max="1033" width="16.625" style="442" customWidth="1"/>
    <col min="1034" max="1034" width="20.75" style="442" customWidth="1"/>
    <col min="1035" max="1035" width="25.5" style="442" customWidth="1"/>
    <col min="1036" max="1036" width="12.5" style="442" customWidth="1"/>
    <col min="1037" max="1039" width="9" style="442"/>
    <col min="1040" max="1040" width="13" style="442" customWidth="1"/>
    <col min="1041" max="1284" width="9" style="442"/>
    <col min="1285" max="1285" width="5" style="442" customWidth="1"/>
    <col min="1286" max="1286" width="9" style="442"/>
    <col min="1287" max="1287" width="38.625" style="442" customWidth="1"/>
    <col min="1288" max="1288" width="12.75" style="442" customWidth="1"/>
    <col min="1289" max="1289" width="16.625" style="442" customWidth="1"/>
    <col min="1290" max="1290" width="20.75" style="442" customWidth="1"/>
    <col min="1291" max="1291" width="25.5" style="442" customWidth="1"/>
    <col min="1292" max="1292" width="12.5" style="442" customWidth="1"/>
    <col min="1293" max="1295" width="9" style="442"/>
    <col min="1296" max="1296" width="13" style="442" customWidth="1"/>
    <col min="1297" max="1540" width="9" style="442"/>
    <col min="1541" max="1541" width="5" style="442" customWidth="1"/>
    <col min="1542" max="1542" width="9" style="442"/>
    <col min="1543" max="1543" width="38.625" style="442" customWidth="1"/>
    <col min="1544" max="1544" width="12.75" style="442" customWidth="1"/>
    <col min="1545" max="1545" width="16.625" style="442" customWidth="1"/>
    <col min="1546" max="1546" width="20.75" style="442" customWidth="1"/>
    <col min="1547" max="1547" width="25.5" style="442" customWidth="1"/>
    <col min="1548" max="1548" width="12.5" style="442" customWidth="1"/>
    <col min="1549" max="1551" width="9" style="442"/>
    <col min="1552" max="1552" width="13" style="442" customWidth="1"/>
    <col min="1553" max="1796" width="9" style="442"/>
    <col min="1797" max="1797" width="5" style="442" customWidth="1"/>
    <col min="1798" max="1798" width="9" style="442"/>
    <col min="1799" max="1799" width="38.625" style="442" customWidth="1"/>
    <col min="1800" max="1800" width="12.75" style="442" customWidth="1"/>
    <col min="1801" max="1801" width="16.625" style="442" customWidth="1"/>
    <col min="1802" max="1802" width="20.75" style="442" customWidth="1"/>
    <col min="1803" max="1803" width="25.5" style="442" customWidth="1"/>
    <col min="1804" max="1804" width="12.5" style="442" customWidth="1"/>
    <col min="1805" max="1807" width="9" style="442"/>
    <col min="1808" max="1808" width="13" style="442" customWidth="1"/>
    <col min="1809" max="2052" width="9" style="442"/>
    <col min="2053" max="2053" width="5" style="442" customWidth="1"/>
    <col min="2054" max="2054" width="9" style="442"/>
    <col min="2055" max="2055" width="38.625" style="442" customWidth="1"/>
    <col min="2056" max="2056" width="12.75" style="442" customWidth="1"/>
    <col min="2057" max="2057" width="16.625" style="442" customWidth="1"/>
    <col min="2058" max="2058" width="20.75" style="442" customWidth="1"/>
    <col min="2059" max="2059" width="25.5" style="442" customWidth="1"/>
    <col min="2060" max="2060" width="12.5" style="442" customWidth="1"/>
    <col min="2061" max="2063" width="9" style="442"/>
    <col min="2064" max="2064" width="13" style="442" customWidth="1"/>
    <col min="2065" max="2308" width="9" style="442"/>
    <col min="2309" max="2309" width="5" style="442" customWidth="1"/>
    <col min="2310" max="2310" width="9" style="442"/>
    <col min="2311" max="2311" width="38.625" style="442" customWidth="1"/>
    <col min="2312" max="2312" width="12.75" style="442" customWidth="1"/>
    <col min="2313" max="2313" width="16.625" style="442" customWidth="1"/>
    <col min="2314" max="2314" width="20.75" style="442" customWidth="1"/>
    <col min="2315" max="2315" width="25.5" style="442" customWidth="1"/>
    <col min="2316" max="2316" width="12.5" style="442" customWidth="1"/>
    <col min="2317" max="2319" width="9" style="442"/>
    <col min="2320" max="2320" width="13" style="442" customWidth="1"/>
    <col min="2321" max="2564" width="9" style="442"/>
    <col min="2565" max="2565" width="5" style="442" customWidth="1"/>
    <col min="2566" max="2566" width="9" style="442"/>
    <col min="2567" max="2567" width="38.625" style="442" customWidth="1"/>
    <col min="2568" max="2568" width="12.75" style="442" customWidth="1"/>
    <col min="2569" max="2569" width="16.625" style="442" customWidth="1"/>
    <col min="2570" max="2570" width="20.75" style="442" customWidth="1"/>
    <col min="2571" max="2571" width="25.5" style="442" customWidth="1"/>
    <col min="2572" max="2572" width="12.5" style="442" customWidth="1"/>
    <col min="2573" max="2575" width="9" style="442"/>
    <col min="2576" max="2576" width="13" style="442" customWidth="1"/>
    <col min="2577" max="2820" width="9" style="442"/>
    <col min="2821" max="2821" width="5" style="442" customWidth="1"/>
    <col min="2822" max="2822" width="9" style="442"/>
    <col min="2823" max="2823" width="38.625" style="442" customWidth="1"/>
    <col min="2824" max="2824" width="12.75" style="442" customWidth="1"/>
    <col min="2825" max="2825" width="16.625" style="442" customWidth="1"/>
    <col min="2826" max="2826" width="20.75" style="442" customWidth="1"/>
    <col min="2827" max="2827" width="25.5" style="442" customWidth="1"/>
    <col min="2828" max="2828" width="12.5" style="442" customWidth="1"/>
    <col min="2829" max="2831" width="9" style="442"/>
    <col min="2832" max="2832" width="13" style="442" customWidth="1"/>
    <col min="2833" max="3076" width="9" style="442"/>
    <col min="3077" max="3077" width="5" style="442" customWidth="1"/>
    <col min="3078" max="3078" width="9" style="442"/>
    <col min="3079" max="3079" width="38.625" style="442" customWidth="1"/>
    <col min="3080" max="3080" width="12.75" style="442" customWidth="1"/>
    <col min="3081" max="3081" width="16.625" style="442" customWidth="1"/>
    <col min="3082" max="3082" width="20.75" style="442" customWidth="1"/>
    <col min="3083" max="3083" width="25.5" style="442" customWidth="1"/>
    <col min="3084" max="3084" width="12.5" style="442" customWidth="1"/>
    <col min="3085" max="3087" width="9" style="442"/>
    <col min="3088" max="3088" width="13" style="442" customWidth="1"/>
    <col min="3089" max="3332" width="9" style="442"/>
    <col min="3333" max="3333" width="5" style="442" customWidth="1"/>
    <col min="3334" max="3334" width="9" style="442"/>
    <col min="3335" max="3335" width="38.625" style="442" customWidth="1"/>
    <col min="3336" max="3336" width="12.75" style="442" customWidth="1"/>
    <col min="3337" max="3337" width="16.625" style="442" customWidth="1"/>
    <col min="3338" max="3338" width="20.75" style="442" customWidth="1"/>
    <col min="3339" max="3339" width="25.5" style="442" customWidth="1"/>
    <col min="3340" max="3340" width="12.5" style="442" customWidth="1"/>
    <col min="3341" max="3343" width="9" style="442"/>
    <col min="3344" max="3344" width="13" style="442" customWidth="1"/>
    <col min="3345" max="3588" width="9" style="442"/>
    <col min="3589" max="3589" width="5" style="442" customWidth="1"/>
    <col min="3590" max="3590" width="9" style="442"/>
    <col min="3591" max="3591" width="38.625" style="442" customWidth="1"/>
    <col min="3592" max="3592" width="12.75" style="442" customWidth="1"/>
    <col min="3593" max="3593" width="16.625" style="442" customWidth="1"/>
    <col min="3594" max="3594" width="20.75" style="442" customWidth="1"/>
    <col min="3595" max="3595" width="25.5" style="442" customWidth="1"/>
    <col min="3596" max="3596" width="12.5" style="442" customWidth="1"/>
    <col min="3597" max="3599" width="9" style="442"/>
    <col min="3600" max="3600" width="13" style="442" customWidth="1"/>
    <col min="3601" max="3844" width="9" style="442"/>
    <col min="3845" max="3845" width="5" style="442" customWidth="1"/>
    <col min="3846" max="3846" width="9" style="442"/>
    <col min="3847" max="3847" width="38.625" style="442" customWidth="1"/>
    <col min="3848" max="3848" width="12.75" style="442" customWidth="1"/>
    <col min="3849" max="3849" width="16.625" style="442" customWidth="1"/>
    <col min="3850" max="3850" width="20.75" style="442" customWidth="1"/>
    <col min="3851" max="3851" width="25.5" style="442" customWidth="1"/>
    <col min="3852" max="3852" width="12.5" style="442" customWidth="1"/>
    <col min="3853" max="3855" width="9" style="442"/>
    <col min="3856" max="3856" width="13" style="442" customWidth="1"/>
    <col min="3857" max="4100" width="9" style="442"/>
    <col min="4101" max="4101" width="5" style="442" customWidth="1"/>
    <col min="4102" max="4102" width="9" style="442"/>
    <col min="4103" max="4103" width="38.625" style="442" customWidth="1"/>
    <col min="4104" max="4104" width="12.75" style="442" customWidth="1"/>
    <col min="4105" max="4105" width="16.625" style="442" customWidth="1"/>
    <col min="4106" max="4106" width="20.75" style="442" customWidth="1"/>
    <col min="4107" max="4107" width="25.5" style="442" customWidth="1"/>
    <col min="4108" max="4108" width="12.5" style="442" customWidth="1"/>
    <col min="4109" max="4111" width="9" style="442"/>
    <col min="4112" max="4112" width="13" style="442" customWidth="1"/>
    <col min="4113" max="4356" width="9" style="442"/>
    <col min="4357" max="4357" width="5" style="442" customWidth="1"/>
    <col min="4358" max="4358" width="9" style="442"/>
    <col min="4359" max="4359" width="38.625" style="442" customWidth="1"/>
    <col min="4360" max="4360" width="12.75" style="442" customWidth="1"/>
    <col min="4361" max="4361" width="16.625" style="442" customWidth="1"/>
    <col min="4362" max="4362" width="20.75" style="442" customWidth="1"/>
    <col min="4363" max="4363" width="25.5" style="442" customWidth="1"/>
    <col min="4364" max="4364" width="12.5" style="442" customWidth="1"/>
    <col min="4365" max="4367" width="9" style="442"/>
    <col min="4368" max="4368" width="13" style="442" customWidth="1"/>
    <col min="4369" max="4612" width="9" style="442"/>
    <col min="4613" max="4613" width="5" style="442" customWidth="1"/>
    <col min="4614" max="4614" width="9" style="442"/>
    <col min="4615" max="4615" width="38.625" style="442" customWidth="1"/>
    <col min="4616" max="4616" width="12.75" style="442" customWidth="1"/>
    <col min="4617" max="4617" width="16.625" style="442" customWidth="1"/>
    <col min="4618" max="4618" width="20.75" style="442" customWidth="1"/>
    <col min="4619" max="4619" width="25.5" style="442" customWidth="1"/>
    <col min="4620" max="4620" width="12.5" style="442" customWidth="1"/>
    <col min="4621" max="4623" width="9" style="442"/>
    <col min="4624" max="4624" width="13" style="442" customWidth="1"/>
    <col min="4625" max="4868" width="9" style="442"/>
    <col min="4869" max="4869" width="5" style="442" customWidth="1"/>
    <col min="4870" max="4870" width="9" style="442"/>
    <col min="4871" max="4871" width="38.625" style="442" customWidth="1"/>
    <col min="4872" max="4872" width="12.75" style="442" customWidth="1"/>
    <col min="4873" max="4873" width="16.625" style="442" customWidth="1"/>
    <col min="4874" max="4874" width="20.75" style="442" customWidth="1"/>
    <col min="4875" max="4875" width="25.5" style="442" customWidth="1"/>
    <col min="4876" max="4876" width="12.5" style="442" customWidth="1"/>
    <col min="4877" max="4879" width="9" style="442"/>
    <col min="4880" max="4880" width="13" style="442" customWidth="1"/>
    <col min="4881" max="5124" width="9" style="442"/>
    <col min="5125" max="5125" width="5" style="442" customWidth="1"/>
    <col min="5126" max="5126" width="9" style="442"/>
    <col min="5127" max="5127" width="38.625" style="442" customWidth="1"/>
    <col min="5128" max="5128" width="12.75" style="442" customWidth="1"/>
    <col min="5129" max="5129" width="16.625" style="442" customWidth="1"/>
    <col min="5130" max="5130" width="20.75" style="442" customWidth="1"/>
    <col min="5131" max="5131" width="25.5" style="442" customWidth="1"/>
    <col min="5132" max="5132" width="12.5" style="442" customWidth="1"/>
    <col min="5133" max="5135" width="9" style="442"/>
    <col min="5136" max="5136" width="13" style="442" customWidth="1"/>
    <col min="5137" max="5380" width="9" style="442"/>
    <col min="5381" max="5381" width="5" style="442" customWidth="1"/>
    <col min="5382" max="5382" width="9" style="442"/>
    <col min="5383" max="5383" width="38.625" style="442" customWidth="1"/>
    <col min="5384" max="5384" width="12.75" style="442" customWidth="1"/>
    <col min="5385" max="5385" width="16.625" style="442" customWidth="1"/>
    <col min="5386" max="5386" width="20.75" style="442" customWidth="1"/>
    <col min="5387" max="5387" width="25.5" style="442" customWidth="1"/>
    <col min="5388" max="5388" width="12.5" style="442" customWidth="1"/>
    <col min="5389" max="5391" width="9" style="442"/>
    <col min="5392" max="5392" width="13" style="442" customWidth="1"/>
    <col min="5393" max="5636" width="9" style="442"/>
    <col min="5637" max="5637" width="5" style="442" customWidth="1"/>
    <col min="5638" max="5638" width="9" style="442"/>
    <col min="5639" max="5639" width="38.625" style="442" customWidth="1"/>
    <col min="5640" max="5640" width="12.75" style="442" customWidth="1"/>
    <col min="5641" max="5641" width="16.625" style="442" customWidth="1"/>
    <col min="5642" max="5642" width="20.75" style="442" customWidth="1"/>
    <col min="5643" max="5643" width="25.5" style="442" customWidth="1"/>
    <col min="5644" max="5644" width="12.5" style="442" customWidth="1"/>
    <col min="5645" max="5647" width="9" style="442"/>
    <col min="5648" max="5648" width="13" style="442" customWidth="1"/>
    <col min="5649" max="5892" width="9" style="442"/>
    <col min="5893" max="5893" width="5" style="442" customWidth="1"/>
    <col min="5894" max="5894" width="9" style="442"/>
    <col min="5895" max="5895" width="38.625" style="442" customWidth="1"/>
    <col min="5896" max="5896" width="12.75" style="442" customWidth="1"/>
    <col min="5897" max="5897" width="16.625" style="442" customWidth="1"/>
    <col min="5898" max="5898" width="20.75" style="442" customWidth="1"/>
    <col min="5899" max="5899" width="25.5" style="442" customWidth="1"/>
    <col min="5900" max="5900" width="12.5" style="442" customWidth="1"/>
    <col min="5901" max="5903" width="9" style="442"/>
    <col min="5904" max="5904" width="13" style="442" customWidth="1"/>
    <col min="5905" max="6148" width="9" style="442"/>
    <col min="6149" max="6149" width="5" style="442" customWidth="1"/>
    <col min="6150" max="6150" width="9" style="442"/>
    <col min="6151" max="6151" width="38.625" style="442" customWidth="1"/>
    <col min="6152" max="6152" width="12.75" style="442" customWidth="1"/>
    <col min="6153" max="6153" width="16.625" style="442" customWidth="1"/>
    <col min="6154" max="6154" width="20.75" style="442" customWidth="1"/>
    <col min="6155" max="6155" width="25.5" style="442" customWidth="1"/>
    <col min="6156" max="6156" width="12.5" style="442" customWidth="1"/>
    <col min="6157" max="6159" width="9" style="442"/>
    <col min="6160" max="6160" width="13" style="442" customWidth="1"/>
    <col min="6161" max="6404" width="9" style="442"/>
    <col min="6405" max="6405" width="5" style="442" customWidth="1"/>
    <col min="6406" max="6406" width="9" style="442"/>
    <col min="6407" max="6407" width="38.625" style="442" customWidth="1"/>
    <col min="6408" max="6408" width="12.75" style="442" customWidth="1"/>
    <col min="6409" max="6409" width="16.625" style="442" customWidth="1"/>
    <col min="6410" max="6410" width="20.75" style="442" customWidth="1"/>
    <col min="6411" max="6411" width="25.5" style="442" customWidth="1"/>
    <col min="6412" max="6412" width="12.5" style="442" customWidth="1"/>
    <col min="6413" max="6415" width="9" style="442"/>
    <col min="6416" max="6416" width="13" style="442" customWidth="1"/>
    <col min="6417" max="6660" width="9" style="442"/>
    <col min="6661" max="6661" width="5" style="442" customWidth="1"/>
    <col min="6662" max="6662" width="9" style="442"/>
    <col min="6663" max="6663" width="38.625" style="442" customWidth="1"/>
    <col min="6664" max="6664" width="12.75" style="442" customWidth="1"/>
    <col min="6665" max="6665" width="16.625" style="442" customWidth="1"/>
    <col min="6666" max="6666" width="20.75" style="442" customWidth="1"/>
    <col min="6667" max="6667" width="25.5" style="442" customWidth="1"/>
    <col min="6668" max="6668" width="12.5" style="442" customWidth="1"/>
    <col min="6669" max="6671" width="9" style="442"/>
    <col min="6672" max="6672" width="13" style="442" customWidth="1"/>
    <col min="6673" max="6916" width="9" style="442"/>
    <col min="6917" max="6917" width="5" style="442" customWidth="1"/>
    <col min="6918" max="6918" width="9" style="442"/>
    <col min="6919" max="6919" width="38.625" style="442" customWidth="1"/>
    <col min="6920" max="6920" width="12.75" style="442" customWidth="1"/>
    <col min="6921" max="6921" width="16.625" style="442" customWidth="1"/>
    <col min="6922" max="6922" width="20.75" style="442" customWidth="1"/>
    <col min="6923" max="6923" width="25.5" style="442" customWidth="1"/>
    <col min="6924" max="6924" width="12.5" style="442" customWidth="1"/>
    <col min="6925" max="6927" width="9" style="442"/>
    <col min="6928" max="6928" width="13" style="442" customWidth="1"/>
    <col min="6929" max="7172" width="9" style="442"/>
    <col min="7173" max="7173" width="5" style="442" customWidth="1"/>
    <col min="7174" max="7174" width="9" style="442"/>
    <col min="7175" max="7175" width="38.625" style="442" customWidth="1"/>
    <col min="7176" max="7176" width="12.75" style="442" customWidth="1"/>
    <col min="7177" max="7177" width="16.625" style="442" customWidth="1"/>
    <col min="7178" max="7178" width="20.75" style="442" customWidth="1"/>
    <col min="7179" max="7179" width="25.5" style="442" customWidth="1"/>
    <col min="7180" max="7180" width="12.5" style="442" customWidth="1"/>
    <col min="7181" max="7183" width="9" style="442"/>
    <col min="7184" max="7184" width="13" style="442" customWidth="1"/>
    <col min="7185" max="7428" width="9" style="442"/>
    <col min="7429" max="7429" width="5" style="442" customWidth="1"/>
    <col min="7430" max="7430" width="9" style="442"/>
    <col min="7431" max="7431" width="38.625" style="442" customWidth="1"/>
    <col min="7432" max="7432" width="12.75" style="442" customWidth="1"/>
    <col min="7433" max="7433" width="16.625" style="442" customWidth="1"/>
    <col min="7434" max="7434" width="20.75" style="442" customWidth="1"/>
    <col min="7435" max="7435" width="25.5" style="442" customWidth="1"/>
    <col min="7436" max="7436" width="12.5" style="442" customWidth="1"/>
    <col min="7437" max="7439" width="9" style="442"/>
    <col min="7440" max="7440" width="13" style="442" customWidth="1"/>
    <col min="7441" max="7684" width="9" style="442"/>
    <col min="7685" max="7685" width="5" style="442" customWidth="1"/>
    <col min="7686" max="7686" width="9" style="442"/>
    <col min="7687" max="7687" width="38.625" style="442" customWidth="1"/>
    <col min="7688" max="7688" width="12.75" style="442" customWidth="1"/>
    <col min="7689" max="7689" width="16.625" style="442" customWidth="1"/>
    <col min="7690" max="7690" width="20.75" style="442" customWidth="1"/>
    <col min="7691" max="7691" width="25.5" style="442" customWidth="1"/>
    <col min="7692" max="7692" width="12.5" style="442" customWidth="1"/>
    <col min="7693" max="7695" width="9" style="442"/>
    <col min="7696" max="7696" width="13" style="442" customWidth="1"/>
    <col min="7697" max="7940" width="9" style="442"/>
    <col min="7941" max="7941" width="5" style="442" customWidth="1"/>
    <col min="7942" max="7942" width="9" style="442"/>
    <col min="7943" max="7943" width="38.625" style="442" customWidth="1"/>
    <col min="7944" max="7944" width="12.75" style="442" customWidth="1"/>
    <col min="7945" max="7945" width="16.625" style="442" customWidth="1"/>
    <col min="7946" max="7946" width="20.75" style="442" customWidth="1"/>
    <col min="7947" max="7947" width="25.5" style="442" customWidth="1"/>
    <col min="7948" max="7948" width="12.5" style="442" customWidth="1"/>
    <col min="7949" max="7951" width="9" style="442"/>
    <col min="7952" max="7952" width="13" style="442" customWidth="1"/>
    <col min="7953" max="8196" width="9" style="442"/>
    <col min="8197" max="8197" width="5" style="442" customWidth="1"/>
    <col min="8198" max="8198" width="9" style="442"/>
    <col min="8199" max="8199" width="38.625" style="442" customWidth="1"/>
    <col min="8200" max="8200" width="12.75" style="442" customWidth="1"/>
    <col min="8201" max="8201" width="16.625" style="442" customWidth="1"/>
    <col min="8202" max="8202" width="20.75" style="442" customWidth="1"/>
    <col min="8203" max="8203" width="25.5" style="442" customWidth="1"/>
    <col min="8204" max="8204" width="12.5" style="442" customWidth="1"/>
    <col min="8205" max="8207" width="9" style="442"/>
    <col min="8208" max="8208" width="13" style="442" customWidth="1"/>
    <col min="8209" max="8452" width="9" style="442"/>
    <col min="8453" max="8453" width="5" style="442" customWidth="1"/>
    <col min="8454" max="8454" width="9" style="442"/>
    <col min="8455" max="8455" width="38.625" style="442" customWidth="1"/>
    <col min="8456" max="8456" width="12.75" style="442" customWidth="1"/>
    <col min="8457" max="8457" width="16.625" style="442" customWidth="1"/>
    <col min="8458" max="8458" width="20.75" style="442" customWidth="1"/>
    <col min="8459" max="8459" width="25.5" style="442" customWidth="1"/>
    <col min="8460" max="8460" width="12.5" style="442" customWidth="1"/>
    <col min="8461" max="8463" width="9" style="442"/>
    <col min="8464" max="8464" width="13" style="442" customWidth="1"/>
    <col min="8465" max="8708" width="9" style="442"/>
    <col min="8709" max="8709" width="5" style="442" customWidth="1"/>
    <col min="8710" max="8710" width="9" style="442"/>
    <col min="8711" max="8711" width="38.625" style="442" customWidth="1"/>
    <col min="8712" max="8712" width="12.75" style="442" customWidth="1"/>
    <col min="8713" max="8713" width="16.625" style="442" customWidth="1"/>
    <col min="8714" max="8714" width="20.75" style="442" customWidth="1"/>
    <col min="8715" max="8715" width="25.5" style="442" customWidth="1"/>
    <col min="8716" max="8716" width="12.5" style="442" customWidth="1"/>
    <col min="8717" max="8719" width="9" style="442"/>
    <col min="8720" max="8720" width="13" style="442" customWidth="1"/>
    <col min="8721" max="8964" width="9" style="442"/>
    <col min="8965" max="8965" width="5" style="442" customWidth="1"/>
    <col min="8966" max="8966" width="9" style="442"/>
    <col min="8967" max="8967" width="38.625" style="442" customWidth="1"/>
    <col min="8968" max="8968" width="12.75" style="442" customWidth="1"/>
    <col min="8969" max="8969" width="16.625" style="442" customWidth="1"/>
    <col min="8970" max="8970" width="20.75" style="442" customWidth="1"/>
    <col min="8971" max="8971" width="25.5" style="442" customWidth="1"/>
    <col min="8972" max="8972" width="12.5" style="442" customWidth="1"/>
    <col min="8973" max="8975" width="9" style="442"/>
    <col min="8976" max="8976" width="13" style="442" customWidth="1"/>
    <col min="8977" max="9220" width="9" style="442"/>
    <col min="9221" max="9221" width="5" style="442" customWidth="1"/>
    <col min="9222" max="9222" width="9" style="442"/>
    <col min="9223" max="9223" width="38.625" style="442" customWidth="1"/>
    <col min="9224" max="9224" width="12.75" style="442" customWidth="1"/>
    <col min="9225" max="9225" width="16.625" style="442" customWidth="1"/>
    <col min="9226" max="9226" width="20.75" style="442" customWidth="1"/>
    <col min="9227" max="9227" width="25.5" style="442" customWidth="1"/>
    <col min="9228" max="9228" width="12.5" style="442" customWidth="1"/>
    <col min="9229" max="9231" width="9" style="442"/>
    <col min="9232" max="9232" width="13" style="442" customWidth="1"/>
    <col min="9233" max="9476" width="9" style="442"/>
    <col min="9477" max="9477" width="5" style="442" customWidth="1"/>
    <col min="9478" max="9478" width="9" style="442"/>
    <col min="9479" max="9479" width="38.625" style="442" customWidth="1"/>
    <col min="9480" max="9480" width="12.75" style="442" customWidth="1"/>
    <col min="9481" max="9481" width="16.625" style="442" customWidth="1"/>
    <col min="9482" max="9482" width="20.75" style="442" customWidth="1"/>
    <col min="9483" max="9483" width="25.5" style="442" customWidth="1"/>
    <col min="9484" max="9484" width="12.5" style="442" customWidth="1"/>
    <col min="9485" max="9487" width="9" style="442"/>
    <col min="9488" max="9488" width="13" style="442" customWidth="1"/>
    <col min="9489" max="9732" width="9" style="442"/>
    <col min="9733" max="9733" width="5" style="442" customWidth="1"/>
    <col min="9734" max="9734" width="9" style="442"/>
    <col min="9735" max="9735" width="38.625" style="442" customWidth="1"/>
    <col min="9736" max="9736" width="12.75" style="442" customWidth="1"/>
    <col min="9737" max="9737" width="16.625" style="442" customWidth="1"/>
    <col min="9738" max="9738" width="20.75" style="442" customWidth="1"/>
    <col min="9739" max="9739" width="25.5" style="442" customWidth="1"/>
    <col min="9740" max="9740" width="12.5" style="442" customWidth="1"/>
    <col min="9741" max="9743" width="9" style="442"/>
    <col min="9744" max="9744" width="13" style="442" customWidth="1"/>
    <col min="9745" max="9988" width="9" style="442"/>
    <col min="9989" max="9989" width="5" style="442" customWidth="1"/>
    <col min="9990" max="9990" width="9" style="442"/>
    <col min="9991" max="9991" width="38.625" style="442" customWidth="1"/>
    <col min="9992" max="9992" width="12.75" style="442" customWidth="1"/>
    <col min="9993" max="9993" width="16.625" style="442" customWidth="1"/>
    <col min="9994" max="9994" width="20.75" style="442" customWidth="1"/>
    <col min="9995" max="9995" width="25.5" style="442" customWidth="1"/>
    <col min="9996" max="9996" width="12.5" style="442" customWidth="1"/>
    <col min="9997" max="9999" width="9" style="442"/>
    <col min="10000" max="10000" width="13" style="442" customWidth="1"/>
    <col min="10001" max="10244" width="9" style="442"/>
    <col min="10245" max="10245" width="5" style="442" customWidth="1"/>
    <col min="10246" max="10246" width="9" style="442"/>
    <col min="10247" max="10247" width="38.625" style="442" customWidth="1"/>
    <col min="10248" max="10248" width="12.75" style="442" customWidth="1"/>
    <col min="10249" max="10249" width="16.625" style="442" customWidth="1"/>
    <col min="10250" max="10250" width="20.75" style="442" customWidth="1"/>
    <col min="10251" max="10251" width="25.5" style="442" customWidth="1"/>
    <col min="10252" max="10252" width="12.5" style="442" customWidth="1"/>
    <col min="10253" max="10255" width="9" style="442"/>
    <col min="10256" max="10256" width="13" style="442" customWidth="1"/>
    <col min="10257" max="10500" width="9" style="442"/>
    <col min="10501" max="10501" width="5" style="442" customWidth="1"/>
    <col min="10502" max="10502" width="9" style="442"/>
    <col min="10503" max="10503" width="38.625" style="442" customWidth="1"/>
    <col min="10504" max="10504" width="12.75" style="442" customWidth="1"/>
    <col min="10505" max="10505" width="16.625" style="442" customWidth="1"/>
    <col min="10506" max="10506" width="20.75" style="442" customWidth="1"/>
    <col min="10507" max="10507" width="25.5" style="442" customWidth="1"/>
    <col min="10508" max="10508" width="12.5" style="442" customWidth="1"/>
    <col min="10509" max="10511" width="9" style="442"/>
    <col min="10512" max="10512" width="13" style="442" customWidth="1"/>
    <col min="10513" max="10756" width="9" style="442"/>
    <col min="10757" max="10757" width="5" style="442" customWidth="1"/>
    <col min="10758" max="10758" width="9" style="442"/>
    <col min="10759" max="10759" width="38.625" style="442" customWidth="1"/>
    <col min="10760" max="10760" width="12.75" style="442" customWidth="1"/>
    <col min="10761" max="10761" width="16.625" style="442" customWidth="1"/>
    <col min="10762" max="10762" width="20.75" style="442" customWidth="1"/>
    <col min="10763" max="10763" width="25.5" style="442" customWidth="1"/>
    <col min="10764" max="10764" width="12.5" style="442" customWidth="1"/>
    <col min="10765" max="10767" width="9" style="442"/>
    <col min="10768" max="10768" width="13" style="442" customWidth="1"/>
    <col min="10769" max="11012" width="9" style="442"/>
    <col min="11013" max="11013" width="5" style="442" customWidth="1"/>
    <col min="11014" max="11014" width="9" style="442"/>
    <col min="11015" max="11015" width="38.625" style="442" customWidth="1"/>
    <col min="11016" max="11016" width="12.75" style="442" customWidth="1"/>
    <col min="11017" max="11017" width="16.625" style="442" customWidth="1"/>
    <col min="11018" max="11018" width="20.75" style="442" customWidth="1"/>
    <col min="11019" max="11019" width="25.5" style="442" customWidth="1"/>
    <col min="11020" max="11020" width="12.5" style="442" customWidth="1"/>
    <col min="11021" max="11023" width="9" style="442"/>
    <col min="11024" max="11024" width="13" style="442" customWidth="1"/>
    <col min="11025" max="11268" width="9" style="442"/>
    <col min="11269" max="11269" width="5" style="442" customWidth="1"/>
    <col min="11270" max="11270" width="9" style="442"/>
    <col min="11271" max="11271" width="38.625" style="442" customWidth="1"/>
    <col min="11272" max="11272" width="12.75" style="442" customWidth="1"/>
    <col min="11273" max="11273" width="16.625" style="442" customWidth="1"/>
    <col min="11274" max="11274" width="20.75" style="442" customWidth="1"/>
    <col min="11275" max="11275" width="25.5" style="442" customWidth="1"/>
    <col min="11276" max="11276" width="12.5" style="442" customWidth="1"/>
    <col min="11277" max="11279" width="9" style="442"/>
    <col min="11280" max="11280" width="13" style="442" customWidth="1"/>
    <col min="11281" max="11524" width="9" style="442"/>
    <col min="11525" max="11525" width="5" style="442" customWidth="1"/>
    <col min="11526" max="11526" width="9" style="442"/>
    <col min="11527" max="11527" width="38.625" style="442" customWidth="1"/>
    <col min="11528" max="11528" width="12.75" style="442" customWidth="1"/>
    <col min="11529" max="11529" width="16.625" style="442" customWidth="1"/>
    <col min="11530" max="11530" width="20.75" style="442" customWidth="1"/>
    <col min="11531" max="11531" width="25.5" style="442" customWidth="1"/>
    <col min="11532" max="11532" width="12.5" style="442" customWidth="1"/>
    <col min="11533" max="11535" width="9" style="442"/>
    <col min="11536" max="11536" width="13" style="442" customWidth="1"/>
    <col min="11537" max="11780" width="9" style="442"/>
    <col min="11781" max="11781" width="5" style="442" customWidth="1"/>
    <col min="11782" max="11782" width="9" style="442"/>
    <col min="11783" max="11783" width="38.625" style="442" customWidth="1"/>
    <col min="11784" max="11784" width="12.75" style="442" customWidth="1"/>
    <col min="11785" max="11785" width="16.625" style="442" customWidth="1"/>
    <col min="11786" max="11786" width="20.75" style="442" customWidth="1"/>
    <col min="11787" max="11787" width="25.5" style="442" customWidth="1"/>
    <col min="11788" max="11788" width="12.5" style="442" customWidth="1"/>
    <col min="11789" max="11791" width="9" style="442"/>
    <col min="11792" max="11792" width="13" style="442" customWidth="1"/>
    <col min="11793" max="12036" width="9" style="442"/>
    <col min="12037" max="12037" width="5" style="442" customWidth="1"/>
    <col min="12038" max="12038" width="9" style="442"/>
    <col min="12039" max="12039" width="38.625" style="442" customWidth="1"/>
    <col min="12040" max="12040" width="12.75" style="442" customWidth="1"/>
    <col min="12041" max="12041" width="16.625" style="442" customWidth="1"/>
    <col min="12042" max="12042" width="20.75" style="442" customWidth="1"/>
    <col min="12043" max="12043" width="25.5" style="442" customWidth="1"/>
    <col min="12044" max="12044" width="12.5" style="442" customWidth="1"/>
    <col min="12045" max="12047" width="9" style="442"/>
    <col min="12048" max="12048" width="13" style="442" customWidth="1"/>
    <col min="12049" max="12292" width="9" style="442"/>
    <col min="12293" max="12293" width="5" style="442" customWidth="1"/>
    <col min="12294" max="12294" width="9" style="442"/>
    <col min="12295" max="12295" width="38.625" style="442" customWidth="1"/>
    <col min="12296" max="12296" width="12.75" style="442" customWidth="1"/>
    <col min="12297" max="12297" width="16.625" style="442" customWidth="1"/>
    <col min="12298" max="12298" width="20.75" style="442" customWidth="1"/>
    <col min="12299" max="12299" width="25.5" style="442" customWidth="1"/>
    <col min="12300" max="12300" width="12.5" style="442" customWidth="1"/>
    <col min="12301" max="12303" width="9" style="442"/>
    <col min="12304" max="12304" width="13" style="442" customWidth="1"/>
    <col min="12305" max="12548" width="9" style="442"/>
    <col min="12549" max="12549" width="5" style="442" customWidth="1"/>
    <col min="12550" max="12550" width="9" style="442"/>
    <col min="12551" max="12551" width="38.625" style="442" customWidth="1"/>
    <col min="12552" max="12552" width="12.75" style="442" customWidth="1"/>
    <col min="12553" max="12553" width="16.625" style="442" customWidth="1"/>
    <col min="12554" max="12554" width="20.75" style="442" customWidth="1"/>
    <col min="12555" max="12555" width="25.5" style="442" customWidth="1"/>
    <col min="12556" max="12556" width="12.5" style="442" customWidth="1"/>
    <col min="12557" max="12559" width="9" style="442"/>
    <col min="12560" max="12560" width="13" style="442" customWidth="1"/>
    <col min="12561" max="12804" width="9" style="442"/>
    <col min="12805" max="12805" width="5" style="442" customWidth="1"/>
    <col min="12806" max="12806" width="9" style="442"/>
    <col min="12807" max="12807" width="38.625" style="442" customWidth="1"/>
    <col min="12808" max="12808" width="12.75" style="442" customWidth="1"/>
    <col min="12809" max="12809" width="16.625" style="442" customWidth="1"/>
    <col min="12810" max="12810" width="20.75" style="442" customWidth="1"/>
    <col min="12811" max="12811" width="25.5" style="442" customWidth="1"/>
    <col min="12812" max="12812" width="12.5" style="442" customWidth="1"/>
    <col min="12813" max="12815" width="9" style="442"/>
    <col min="12816" max="12816" width="13" style="442" customWidth="1"/>
    <col min="12817" max="13060" width="9" style="442"/>
    <col min="13061" max="13061" width="5" style="442" customWidth="1"/>
    <col min="13062" max="13062" width="9" style="442"/>
    <col min="13063" max="13063" width="38.625" style="442" customWidth="1"/>
    <col min="13064" max="13064" width="12.75" style="442" customWidth="1"/>
    <col min="13065" max="13065" width="16.625" style="442" customWidth="1"/>
    <col min="13066" max="13066" width="20.75" style="442" customWidth="1"/>
    <col min="13067" max="13067" width="25.5" style="442" customWidth="1"/>
    <col min="13068" max="13068" width="12.5" style="442" customWidth="1"/>
    <col min="13069" max="13071" width="9" style="442"/>
    <col min="13072" max="13072" width="13" style="442" customWidth="1"/>
    <col min="13073" max="13316" width="9" style="442"/>
    <col min="13317" max="13317" width="5" style="442" customWidth="1"/>
    <col min="13318" max="13318" width="9" style="442"/>
    <col min="13319" max="13319" width="38.625" style="442" customWidth="1"/>
    <col min="13320" max="13320" width="12.75" style="442" customWidth="1"/>
    <col min="13321" max="13321" width="16.625" style="442" customWidth="1"/>
    <col min="13322" max="13322" width="20.75" style="442" customWidth="1"/>
    <col min="13323" max="13323" width="25.5" style="442" customWidth="1"/>
    <col min="13324" max="13324" width="12.5" style="442" customWidth="1"/>
    <col min="13325" max="13327" width="9" style="442"/>
    <col min="13328" max="13328" width="13" style="442" customWidth="1"/>
    <col min="13329" max="13572" width="9" style="442"/>
    <col min="13573" max="13573" width="5" style="442" customWidth="1"/>
    <col min="13574" max="13574" width="9" style="442"/>
    <col min="13575" max="13575" width="38.625" style="442" customWidth="1"/>
    <col min="13576" max="13576" width="12.75" style="442" customWidth="1"/>
    <col min="13577" max="13577" width="16.625" style="442" customWidth="1"/>
    <col min="13578" max="13578" width="20.75" style="442" customWidth="1"/>
    <col min="13579" max="13579" width="25.5" style="442" customWidth="1"/>
    <col min="13580" max="13580" width="12.5" style="442" customWidth="1"/>
    <col min="13581" max="13583" width="9" style="442"/>
    <col min="13584" max="13584" width="13" style="442" customWidth="1"/>
    <col min="13585" max="13828" width="9" style="442"/>
    <col min="13829" max="13829" width="5" style="442" customWidth="1"/>
    <col min="13830" max="13830" width="9" style="442"/>
    <col min="13831" max="13831" width="38.625" style="442" customWidth="1"/>
    <col min="13832" max="13832" width="12.75" style="442" customWidth="1"/>
    <col min="13833" max="13833" width="16.625" style="442" customWidth="1"/>
    <col min="13834" max="13834" width="20.75" style="442" customWidth="1"/>
    <col min="13835" max="13835" width="25.5" style="442" customWidth="1"/>
    <col min="13836" max="13836" width="12.5" style="442" customWidth="1"/>
    <col min="13837" max="13839" width="9" style="442"/>
    <col min="13840" max="13840" width="13" style="442" customWidth="1"/>
    <col min="13841" max="14084" width="9" style="442"/>
    <col min="14085" max="14085" width="5" style="442" customWidth="1"/>
    <col min="14086" max="14086" width="9" style="442"/>
    <col min="14087" max="14087" width="38.625" style="442" customWidth="1"/>
    <col min="14088" max="14088" width="12.75" style="442" customWidth="1"/>
    <col min="14089" max="14089" width="16.625" style="442" customWidth="1"/>
    <col min="14090" max="14090" width="20.75" style="442" customWidth="1"/>
    <col min="14091" max="14091" width="25.5" style="442" customWidth="1"/>
    <col min="14092" max="14092" width="12.5" style="442" customWidth="1"/>
    <col min="14093" max="14095" width="9" style="442"/>
    <col min="14096" max="14096" width="13" style="442" customWidth="1"/>
    <col min="14097" max="14340" width="9" style="442"/>
    <col min="14341" max="14341" width="5" style="442" customWidth="1"/>
    <col min="14342" max="14342" width="9" style="442"/>
    <col min="14343" max="14343" width="38.625" style="442" customWidth="1"/>
    <col min="14344" max="14344" width="12.75" style="442" customWidth="1"/>
    <col min="14345" max="14345" width="16.625" style="442" customWidth="1"/>
    <col min="14346" max="14346" width="20.75" style="442" customWidth="1"/>
    <col min="14347" max="14347" width="25.5" style="442" customWidth="1"/>
    <col min="14348" max="14348" width="12.5" style="442" customWidth="1"/>
    <col min="14349" max="14351" width="9" style="442"/>
    <col min="14352" max="14352" width="13" style="442" customWidth="1"/>
    <col min="14353" max="14596" width="9" style="442"/>
    <col min="14597" max="14597" width="5" style="442" customWidth="1"/>
    <col min="14598" max="14598" width="9" style="442"/>
    <col min="14599" max="14599" width="38.625" style="442" customWidth="1"/>
    <col min="14600" max="14600" width="12.75" style="442" customWidth="1"/>
    <col min="14601" max="14601" width="16.625" style="442" customWidth="1"/>
    <col min="14602" max="14602" width="20.75" style="442" customWidth="1"/>
    <col min="14603" max="14603" width="25.5" style="442" customWidth="1"/>
    <col min="14604" max="14604" width="12.5" style="442" customWidth="1"/>
    <col min="14605" max="14607" width="9" style="442"/>
    <col min="14608" max="14608" width="13" style="442" customWidth="1"/>
    <col min="14609" max="14852" width="9" style="442"/>
    <col min="14853" max="14853" width="5" style="442" customWidth="1"/>
    <col min="14854" max="14854" width="9" style="442"/>
    <col min="14855" max="14855" width="38.625" style="442" customWidth="1"/>
    <col min="14856" max="14856" width="12.75" style="442" customWidth="1"/>
    <col min="14857" max="14857" width="16.625" style="442" customWidth="1"/>
    <col min="14858" max="14858" width="20.75" style="442" customWidth="1"/>
    <col min="14859" max="14859" width="25.5" style="442" customWidth="1"/>
    <col min="14860" max="14860" width="12.5" style="442" customWidth="1"/>
    <col min="14861" max="14863" width="9" style="442"/>
    <col min="14864" max="14864" width="13" style="442" customWidth="1"/>
    <col min="14865" max="15108" width="9" style="442"/>
    <col min="15109" max="15109" width="5" style="442" customWidth="1"/>
    <col min="15110" max="15110" width="9" style="442"/>
    <col min="15111" max="15111" width="38.625" style="442" customWidth="1"/>
    <col min="15112" max="15112" width="12.75" style="442" customWidth="1"/>
    <col min="15113" max="15113" width="16.625" style="442" customWidth="1"/>
    <col min="15114" max="15114" width="20.75" style="442" customWidth="1"/>
    <col min="15115" max="15115" width="25.5" style="442" customWidth="1"/>
    <col min="15116" max="15116" width="12.5" style="442" customWidth="1"/>
    <col min="15117" max="15119" width="9" style="442"/>
    <col min="15120" max="15120" width="13" style="442" customWidth="1"/>
    <col min="15121" max="15364" width="9" style="442"/>
    <col min="15365" max="15365" width="5" style="442" customWidth="1"/>
    <col min="15366" max="15366" width="9" style="442"/>
    <col min="15367" max="15367" width="38.625" style="442" customWidth="1"/>
    <col min="15368" max="15368" width="12.75" style="442" customWidth="1"/>
    <col min="15369" max="15369" width="16.625" style="442" customWidth="1"/>
    <col min="15370" max="15370" width="20.75" style="442" customWidth="1"/>
    <col min="15371" max="15371" width="25.5" style="442" customWidth="1"/>
    <col min="15372" max="15372" width="12.5" style="442" customWidth="1"/>
    <col min="15373" max="15375" width="9" style="442"/>
    <col min="15376" max="15376" width="13" style="442" customWidth="1"/>
    <col min="15377" max="15620" width="9" style="442"/>
    <col min="15621" max="15621" width="5" style="442" customWidth="1"/>
    <col min="15622" max="15622" width="9" style="442"/>
    <col min="15623" max="15623" width="38.625" style="442" customWidth="1"/>
    <col min="15624" max="15624" width="12.75" style="442" customWidth="1"/>
    <col min="15625" max="15625" width="16.625" style="442" customWidth="1"/>
    <col min="15626" max="15626" width="20.75" style="442" customWidth="1"/>
    <col min="15627" max="15627" width="25.5" style="442" customWidth="1"/>
    <col min="15628" max="15628" width="12.5" style="442" customWidth="1"/>
    <col min="15629" max="15631" width="9" style="442"/>
    <col min="15632" max="15632" width="13" style="442" customWidth="1"/>
    <col min="15633" max="15876" width="9" style="442"/>
    <col min="15877" max="15877" width="5" style="442" customWidth="1"/>
    <col min="15878" max="15878" width="9" style="442"/>
    <col min="15879" max="15879" width="38.625" style="442" customWidth="1"/>
    <col min="15880" max="15880" width="12.75" style="442" customWidth="1"/>
    <col min="15881" max="15881" width="16.625" style="442" customWidth="1"/>
    <col min="15882" max="15882" width="20.75" style="442" customWidth="1"/>
    <col min="15883" max="15883" width="25.5" style="442" customWidth="1"/>
    <col min="15884" max="15884" width="12.5" style="442" customWidth="1"/>
    <col min="15885" max="15887" width="9" style="442"/>
    <col min="15888" max="15888" width="13" style="442" customWidth="1"/>
    <col min="15889" max="16132" width="9" style="442"/>
    <col min="16133" max="16133" width="5" style="442" customWidth="1"/>
    <col min="16134" max="16134" width="9" style="442"/>
    <col min="16135" max="16135" width="38.625" style="442" customWidth="1"/>
    <col min="16136" max="16136" width="12.75" style="442" customWidth="1"/>
    <col min="16137" max="16137" width="16.625" style="442" customWidth="1"/>
    <col min="16138" max="16138" width="20.75" style="442" customWidth="1"/>
    <col min="16139" max="16139" width="25.5" style="442" customWidth="1"/>
    <col min="16140" max="16140" width="12.5" style="442" customWidth="1"/>
    <col min="16141" max="16143" width="9" style="442"/>
    <col min="16144" max="16144" width="13" style="442" customWidth="1"/>
    <col min="16145" max="16384" width="9" style="442"/>
  </cols>
  <sheetData>
    <row r="1" spans="1:15" x14ac:dyDescent="0.25">
      <c r="K1" s="443"/>
    </row>
    <row r="2" spans="1:15" x14ac:dyDescent="0.25">
      <c r="K2" s="443"/>
    </row>
    <row r="3" spans="1:15" x14ac:dyDescent="0.25">
      <c r="B3" s="444" t="s">
        <v>1908</v>
      </c>
      <c r="C3" s="444"/>
      <c r="D3" s="444"/>
      <c r="E3" s="444"/>
      <c r="F3" s="444"/>
      <c r="G3" s="444"/>
      <c r="H3" s="444"/>
      <c r="I3" s="444"/>
      <c r="J3" s="444"/>
      <c r="K3" s="444"/>
      <c r="L3" s="445"/>
      <c r="M3" s="445"/>
      <c r="N3" s="445"/>
      <c r="O3" s="445"/>
    </row>
    <row r="4" spans="1:15" x14ac:dyDescent="0.25"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</row>
    <row r="5" spans="1:15" x14ac:dyDescent="0.25">
      <c r="K5" s="446" t="s">
        <v>1809</v>
      </c>
    </row>
    <row r="6" spans="1:15" x14ac:dyDescent="0.25">
      <c r="K6" s="446" t="s">
        <v>1810</v>
      </c>
    </row>
    <row r="7" spans="1:15" x14ac:dyDescent="0.25">
      <c r="K7" s="446"/>
    </row>
    <row r="8" spans="1:15" x14ac:dyDescent="0.25">
      <c r="K8" s="447" t="s">
        <v>1811</v>
      </c>
    </row>
    <row r="9" spans="1:15" x14ac:dyDescent="0.25">
      <c r="K9" s="446" t="s">
        <v>1709</v>
      </c>
    </row>
    <row r="10" spans="1:15" x14ac:dyDescent="0.25">
      <c r="K10" s="446" t="s">
        <v>8</v>
      </c>
    </row>
    <row r="11" spans="1:15" x14ac:dyDescent="0.25">
      <c r="B11" s="448"/>
      <c r="O11" s="449"/>
    </row>
    <row r="12" spans="1:15" x14ac:dyDescent="0.25">
      <c r="B12" s="442" t="s">
        <v>1980</v>
      </c>
      <c r="O12" s="449"/>
    </row>
    <row r="13" spans="1:15" x14ac:dyDescent="0.25">
      <c r="B13" s="442" t="s">
        <v>1910</v>
      </c>
      <c r="O13" s="449"/>
    </row>
    <row r="14" spans="1:15" ht="15.75" customHeight="1" x14ac:dyDescent="0.25">
      <c r="B14" s="442" t="s">
        <v>1911</v>
      </c>
      <c r="C14" s="564"/>
      <c r="D14" s="564"/>
      <c r="E14" s="564"/>
      <c r="F14" s="564"/>
      <c r="G14" s="564"/>
      <c r="H14" s="564"/>
      <c r="I14" s="564"/>
      <c r="J14" s="564"/>
      <c r="K14" s="564"/>
      <c r="L14" s="451"/>
      <c r="M14" s="451"/>
      <c r="O14" s="449"/>
    </row>
    <row r="15" spans="1:15" ht="16.5" thickBot="1" x14ac:dyDescent="0.3">
      <c r="B15" s="452"/>
      <c r="C15" s="452"/>
      <c r="D15" s="451"/>
      <c r="E15" s="451"/>
      <c r="F15" s="451"/>
      <c r="G15" s="451"/>
      <c r="H15" s="451"/>
      <c r="I15" s="451"/>
      <c r="J15" s="451"/>
      <c r="K15" s="451"/>
      <c r="L15" s="451"/>
      <c r="M15" s="451"/>
      <c r="O15" s="449"/>
    </row>
    <row r="16" spans="1:15" ht="30" customHeight="1" thickBot="1" x14ac:dyDescent="0.3">
      <c r="A16" s="565" t="s">
        <v>1981</v>
      </c>
      <c r="B16" s="566" t="s">
        <v>1982</v>
      </c>
      <c r="C16" s="456" t="s">
        <v>1983</v>
      </c>
      <c r="D16" s="456" t="s">
        <v>1913</v>
      </c>
      <c r="E16" s="456"/>
      <c r="F16" s="456"/>
      <c r="G16" s="456"/>
      <c r="H16" s="455" t="s">
        <v>1914</v>
      </c>
      <c r="I16" s="456" t="s">
        <v>1915</v>
      </c>
      <c r="J16" s="453" t="s">
        <v>1916</v>
      </c>
      <c r="K16" s="457" t="s">
        <v>1917</v>
      </c>
    </row>
    <row r="17" spans="1:12" ht="16.5" thickBot="1" x14ac:dyDescent="0.3">
      <c r="A17" s="565"/>
      <c r="B17" s="567"/>
      <c r="C17" s="459"/>
      <c r="D17" s="459" t="s">
        <v>1918</v>
      </c>
      <c r="E17" s="459"/>
      <c r="F17" s="459" t="s">
        <v>1919</v>
      </c>
      <c r="G17" s="459"/>
      <c r="H17" s="455"/>
      <c r="I17" s="459"/>
      <c r="J17" s="453"/>
      <c r="K17" s="460"/>
    </row>
    <row r="18" spans="1:12" ht="18.75" customHeight="1" thickBot="1" x14ac:dyDescent="0.3">
      <c r="A18" s="565"/>
      <c r="B18" s="567"/>
      <c r="C18" s="459"/>
      <c r="D18" s="568" t="s">
        <v>1920</v>
      </c>
      <c r="E18" s="568" t="s">
        <v>1921</v>
      </c>
      <c r="F18" s="568" t="s">
        <v>1920</v>
      </c>
      <c r="G18" s="568" t="s">
        <v>1921</v>
      </c>
      <c r="H18" s="455"/>
      <c r="I18" s="459"/>
      <c r="J18" s="453"/>
      <c r="K18" s="462"/>
    </row>
    <row r="19" spans="1:12" ht="16.5" thickBot="1" x14ac:dyDescent="0.3">
      <c r="B19" s="463">
        <v>1</v>
      </c>
      <c r="C19" s="463">
        <v>2</v>
      </c>
      <c r="D19" s="464">
        <v>3</v>
      </c>
      <c r="E19" s="464">
        <v>4</v>
      </c>
      <c r="F19" s="463">
        <v>5</v>
      </c>
      <c r="G19" s="463">
        <v>6</v>
      </c>
      <c r="H19" s="464">
        <v>7</v>
      </c>
      <c r="I19" s="464">
        <v>8</v>
      </c>
      <c r="J19" s="463">
        <v>9</v>
      </c>
      <c r="K19" s="463">
        <v>10</v>
      </c>
    </row>
    <row r="20" spans="1:12" x14ac:dyDescent="0.25">
      <c r="B20" s="465">
        <v>1</v>
      </c>
      <c r="C20" s="466" t="s">
        <v>1922</v>
      </c>
      <c r="D20" s="467"/>
      <c r="E20" s="467"/>
      <c r="F20" s="569"/>
      <c r="G20" s="569"/>
      <c r="H20" s="469"/>
      <c r="I20" s="469"/>
      <c r="J20" s="469"/>
      <c r="K20" s="570"/>
      <c r="L20" s="450"/>
    </row>
    <row r="21" spans="1:12" x14ac:dyDescent="0.25">
      <c r="B21" s="472" t="s">
        <v>43</v>
      </c>
      <c r="C21" s="473" t="s">
        <v>1923</v>
      </c>
      <c r="D21" s="474" t="s">
        <v>1984</v>
      </c>
      <c r="E21" s="474" t="s">
        <v>1984</v>
      </c>
      <c r="F21" s="474" t="s">
        <v>1984</v>
      </c>
      <c r="G21" s="474" t="s">
        <v>1984</v>
      </c>
      <c r="H21" s="489"/>
      <c r="I21" s="476"/>
      <c r="J21" s="476"/>
      <c r="K21" s="477"/>
      <c r="L21" s="450" t="s">
        <v>1985</v>
      </c>
    </row>
    <row r="22" spans="1:12" s="478" customFormat="1" x14ac:dyDescent="0.25">
      <c r="A22" s="571"/>
      <c r="B22" s="472" t="s">
        <v>47</v>
      </c>
      <c r="C22" s="473" t="s">
        <v>1924</v>
      </c>
      <c r="D22" s="474" t="s">
        <v>1984</v>
      </c>
      <c r="E22" s="474" t="s">
        <v>1984</v>
      </c>
      <c r="F22" s="474" t="s">
        <v>1984</v>
      </c>
      <c r="G22" s="474" t="s">
        <v>1984</v>
      </c>
      <c r="H22" s="489"/>
      <c r="I22" s="476"/>
      <c r="J22" s="476"/>
      <c r="K22" s="477"/>
      <c r="L22" s="572" t="s">
        <v>1985</v>
      </c>
    </row>
    <row r="23" spans="1:12" s="478" customFormat="1" ht="31.5" x14ac:dyDescent="0.25">
      <c r="A23" s="571">
        <v>1</v>
      </c>
      <c r="B23" s="472" t="s">
        <v>58</v>
      </c>
      <c r="C23" s="473" t="s">
        <v>1925</v>
      </c>
      <c r="D23" s="474">
        <v>40735</v>
      </c>
      <c r="E23" s="474">
        <v>40735</v>
      </c>
      <c r="F23" s="474">
        <v>40735</v>
      </c>
      <c r="G23" s="474">
        <v>40735</v>
      </c>
      <c r="H23" s="489">
        <v>1</v>
      </c>
      <c r="I23" s="476"/>
      <c r="J23" s="476"/>
      <c r="K23" s="477"/>
      <c r="L23" s="572" t="s">
        <v>1985</v>
      </c>
    </row>
    <row r="24" spans="1:12" s="478" customFormat="1" ht="31.5" x14ac:dyDescent="0.25">
      <c r="A24" s="571">
        <v>2</v>
      </c>
      <c r="B24" s="472" t="s">
        <v>62</v>
      </c>
      <c r="C24" s="473" t="s">
        <v>1926</v>
      </c>
      <c r="D24" s="484">
        <v>41726</v>
      </c>
      <c r="E24" s="484">
        <v>41726</v>
      </c>
      <c r="F24" s="484">
        <v>41726</v>
      </c>
      <c r="G24" s="484">
        <v>41726</v>
      </c>
      <c r="H24" s="489">
        <v>1</v>
      </c>
      <c r="I24" s="489"/>
      <c r="J24" s="573"/>
      <c r="K24" s="477"/>
      <c r="L24" s="572" t="s">
        <v>1985</v>
      </c>
    </row>
    <row r="25" spans="1:12" s="478" customFormat="1" x14ac:dyDescent="0.25">
      <c r="A25" s="571">
        <v>3</v>
      </c>
      <c r="B25" s="472" t="s">
        <v>64</v>
      </c>
      <c r="C25" s="473" t="s">
        <v>1927</v>
      </c>
      <c r="D25" s="484">
        <v>41871</v>
      </c>
      <c r="E25" s="484">
        <v>41871</v>
      </c>
      <c r="F25" s="484">
        <v>41871</v>
      </c>
      <c r="G25" s="484">
        <v>41871</v>
      </c>
      <c r="H25" s="489">
        <v>1</v>
      </c>
      <c r="I25" s="489"/>
      <c r="J25" s="573"/>
      <c r="K25" s="477"/>
      <c r="L25" s="572" t="s">
        <v>1985</v>
      </c>
    </row>
    <row r="26" spans="1:12" s="478" customFormat="1" x14ac:dyDescent="0.25">
      <c r="A26" s="571">
        <v>4</v>
      </c>
      <c r="B26" s="472" t="s">
        <v>1928</v>
      </c>
      <c r="C26" s="473" t="s">
        <v>1929</v>
      </c>
      <c r="D26" s="474">
        <v>40735</v>
      </c>
      <c r="E26" s="474">
        <v>40896</v>
      </c>
      <c r="F26" s="474">
        <v>40705</v>
      </c>
      <c r="G26" s="474">
        <v>40816</v>
      </c>
      <c r="H26" s="489">
        <v>1</v>
      </c>
      <c r="I26" s="489"/>
      <c r="J26" s="476"/>
      <c r="K26" s="477"/>
      <c r="L26" s="572" t="s">
        <v>1986</v>
      </c>
    </row>
    <row r="27" spans="1:12" s="478" customFormat="1" x14ac:dyDescent="0.25">
      <c r="A27" s="571"/>
      <c r="B27" s="472">
        <v>2</v>
      </c>
      <c r="C27" s="479" t="s">
        <v>1930</v>
      </c>
      <c r="D27" s="480"/>
      <c r="E27" s="480"/>
      <c r="F27" s="480"/>
      <c r="G27" s="480"/>
      <c r="H27" s="489"/>
      <c r="I27" s="476"/>
      <c r="J27" s="476"/>
      <c r="K27" s="477"/>
      <c r="L27" s="572"/>
    </row>
    <row r="28" spans="1:12" s="478" customFormat="1" ht="31.5" x14ac:dyDescent="0.25">
      <c r="A28" s="571">
        <v>5</v>
      </c>
      <c r="B28" s="472" t="s">
        <v>125</v>
      </c>
      <c r="C28" s="473" t="s">
        <v>1931</v>
      </c>
      <c r="D28" s="574">
        <v>43115</v>
      </c>
      <c r="E28" s="574">
        <v>43115</v>
      </c>
      <c r="F28" s="574"/>
      <c r="G28" s="574"/>
      <c r="H28" s="489"/>
      <c r="I28" s="489"/>
      <c r="J28" s="476"/>
      <c r="K28" s="477"/>
      <c r="L28" s="572" t="s">
        <v>1985</v>
      </c>
    </row>
    <row r="29" spans="1:12" s="478" customFormat="1" ht="47.25" x14ac:dyDescent="0.25">
      <c r="A29" s="571">
        <v>6</v>
      </c>
      <c r="B29" s="472" t="s">
        <v>126</v>
      </c>
      <c r="C29" s="473" t="s">
        <v>1932</v>
      </c>
      <c r="D29" s="482">
        <v>41653</v>
      </c>
      <c r="E29" s="482">
        <v>41653</v>
      </c>
      <c r="F29" s="482">
        <v>41653</v>
      </c>
      <c r="G29" s="482">
        <v>41653</v>
      </c>
      <c r="H29" s="489">
        <v>1</v>
      </c>
      <c r="I29" s="489"/>
      <c r="J29" s="573"/>
      <c r="K29" s="477"/>
      <c r="L29" s="572" t="s">
        <v>1985</v>
      </c>
    </row>
    <row r="30" spans="1:12" s="478" customFormat="1" ht="31.5" x14ac:dyDescent="0.25">
      <c r="A30" s="571"/>
      <c r="B30" s="472" t="s">
        <v>1790</v>
      </c>
      <c r="C30" s="473" t="s">
        <v>1933</v>
      </c>
      <c r="D30" s="474" t="s">
        <v>1984</v>
      </c>
      <c r="E30" s="474" t="s">
        <v>1984</v>
      </c>
      <c r="F30" s="474" t="s">
        <v>1984</v>
      </c>
      <c r="G30" s="474" t="s">
        <v>1984</v>
      </c>
      <c r="H30" s="489"/>
      <c r="I30" s="476"/>
      <c r="J30" s="476"/>
      <c r="K30" s="477"/>
      <c r="L30" s="572" t="s">
        <v>1985</v>
      </c>
    </row>
    <row r="31" spans="1:12" s="478" customFormat="1" ht="31.5" x14ac:dyDescent="0.25">
      <c r="A31" s="571"/>
      <c r="B31" s="472">
        <v>3</v>
      </c>
      <c r="C31" s="479" t="s">
        <v>1935</v>
      </c>
      <c r="D31" s="480"/>
      <c r="E31" s="480"/>
      <c r="F31" s="480"/>
      <c r="G31" s="480"/>
      <c r="H31" s="489"/>
      <c r="I31" s="476"/>
      <c r="J31" s="476"/>
      <c r="K31" s="477"/>
      <c r="L31" s="572"/>
    </row>
    <row r="32" spans="1:12" s="478" customFormat="1" ht="31.5" x14ac:dyDescent="0.25">
      <c r="A32" s="571">
        <v>7</v>
      </c>
      <c r="B32" s="472" t="s">
        <v>1936</v>
      </c>
      <c r="C32" s="473" t="s">
        <v>1937</v>
      </c>
      <c r="D32" s="484">
        <v>43115</v>
      </c>
      <c r="E32" s="484">
        <v>43161</v>
      </c>
      <c r="F32" s="484"/>
      <c r="G32" s="484"/>
      <c r="H32" s="489">
        <v>0</v>
      </c>
      <c r="I32" s="489">
        <v>0</v>
      </c>
      <c r="J32" s="476"/>
      <c r="K32" s="477"/>
      <c r="L32" s="572" t="s">
        <v>1986</v>
      </c>
    </row>
    <row r="33" spans="1:12" s="478" customFormat="1" x14ac:dyDescent="0.25">
      <c r="A33" s="571">
        <v>8</v>
      </c>
      <c r="B33" s="472" t="s">
        <v>1938</v>
      </c>
      <c r="C33" s="473" t="s">
        <v>1939</v>
      </c>
      <c r="D33" s="485">
        <v>43205</v>
      </c>
      <c r="E33" s="485">
        <v>43689</v>
      </c>
      <c r="F33" s="485"/>
      <c r="G33" s="485"/>
      <c r="H33" s="489">
        <v>0</v>
      </c>
      <c r="I33" s="489">
        <v>0</v>
      </c>
      <c r="J33" s="476"/>
      <c r="K33" s="477"/>
      <c r="L33" s="572" t="s">
        <v>1985</v>
      </c>
    </row>
    <row r="34" spans="1:12" s="478" customFormat="1" x14ac:dyDescent="0.25">
      <c r="A34" s="571">
        <v>9</v>
      </c>
      <c r="B34" s="472" t="s">
        <v>1941</v>
      </c>
      <c r="C34" s="473" t="s">
        <v>1942</v>
      </c>
      <c r="D34" s="484">
        <v>43235</v>
      </c>
      <c r="E34" s="485">
        <v>43709</v>
      </c>
      <c r="F34" s="485"/>
      <c r="G34" s="485"/>
      <c r="H34" s="489">
        <v>0</v>
      </c>
      <c r="I34" s="489">
        <v>0</v>
      </c>
      <c r="J34" s="476"/>
      <c r="K34" s="477"/>
      <c r="L34" s="572" t="s">
        <v>1986</v>
      </c>
    </row>
    <row r="35" spans="1:12" s="478" customFormat="1" x14ac:dyDescent="0.25">
      <c r="A35" s="571">
        <v>10</v>
      </c>
      <c r="B35" s="472" t="s">
        <v>1943</v>
      </c>
      <c r="C35" s="473" t="s">
        <v>1944</v>
      </c>
      <c r="D35" s="484">
        <v>43710</v>
      </c>
      <c r="E35" s="485">
        <v>43738</v>
      </c>
      <c r="F35" s="484"/>
      <c r="G35" s="485"/>
      <c r="H35" s="489">
        <v>0</v>
      </c>
      <c r="I35" s="489">
        <v>0</v>
      </c>
      <c r="J35" s="476"/>
      <c r="K35" s="477"/>
      <c r="L35" s="572" t="s">
        <v>1986</v>
      </c>
    </row>
    <row r="36" spans="1:12" s="478" customFormat="1" x14ac:dyDescent="0.25">
      <c r="A36" s="571">
        <v>11</v>
      </c>
      <c r="B36" s="472" t="s">
        <v>1945</v>
      </c>
      <c r="C36" s="473" t="s">
        <v>1946</v>
      </c>
      <c r="D36" s="484">
        <v>43830</v>
      </c>
      <c r="E36" s="485">
        <v>43830</v>
      </c>
      <c r="F36" s="485"/>
      <c r="G36" s="485"/>
      <c r="H36" s="489"/>
      <c r="I36" s="476"/>
      <c r="J36" s="476"/>
      <c r="K36" s="477"/>
      <c r="L36" s="572" t="s">
        <v>1985</v>
      </c>
    </row>
    <row r="37" spans="1:12" s="478" customFormat="1" x14ac:dyDescent="0.25">
      <c r="A37" s="571"/>
      <c r="B37" s="472">
        <v>4</v>
      </c>
      <c r="C37" s="479" t="s">
        <v>1947</v>
      </c>
      <c r="D37" s="484"/>
      <c r="E37" s="485"/>
      <c r="F37" s="485"/>
      <c r="G37" s="485"/>
      <c r="H37" s="489"/>
      <c r="I37" s="476"/>
      <c r="J37" s="476"/>
      <c r="K37" s="477"/>
      <c r="L37" s="572"/>
    </row>
    <row r="38" spans="1:12" s="478" customFormat="1" x14ac:dyDescent="0.25">
      <c r="A38" s="571">
        <v>12</v>
      </c>
      <c r="B38" s="472" t="s">
        <v>1948</v>
      </c>
      <c r="C38" s="473" t="s">
        <v>1949</v>
      </c>
      <c r="D38" s="484">
        <v>43735</v>
      </c>
      <c r="E38" s="485">
        <v>43739</v>
      </c>
      <c r="F38" s="485"/>
      <c r="G38" s="485"/>
      <c r="H38" s="489"/>
      <c r="I38" s="476"/>
      <c r="J38" s="476"/>
      <c r="K38" s="477"/>
      <c r="L38" s="572" t="s">
        <v>1986</v>
      </c>
    </row>
    <row r="39" spans="1:12" s="478" customFormat="1" ht="47.25" x14ac:dyDescent="0.25">
      <c r="A39" s="571"/>
      <c r="B39" s="472" t="s">
        <v>1950</v>
      </c>
      <c r="C39" s="473" t="s">
        <v>1951</v>
      </c>
      <c r="D39" s="484" t="s">
        <v>1984</v>
      </c>
      <c r="E39" s="485" t="s">
        <v>1984</v>
      </c>
      <c r="F39" s="485"/>
      <c r="G39" s="485"/>
      <c r="H39" s="489"/>
      <c r="I39" s="476"/>
      <c r="J39" s="476"/>
      <c r="K39" s="477"/>
      <c r="L39" s="572" t="s">
        <v>1985</v>
      </c>
    </row>
    <row r="40" spans="1:12" s="478" customFormat="1" ht="31.5" x14ac:dyDescent="0.25">
      <c r="A40" s="571">
        <v>13</v>
      </c>
      <c r="B40" s="492" t="s">
        <v>1953</v>
      </c>
      <c r="C40" s="493" t="s">
        <v>1954</v>
      </c>
      <c r="D40" s="484">
        <v>43763</v>
      </c>
      <c r="E40" s="484">
        <v>43763</v>
      </c>
      <c r="F40" s="485"/>
      <c r="G40" s="485"/>
      <c r="H40" s="489"/>
      <c r="I40" s="476"/>
      <c r="J40" s="476"/>
      <c r="K40" s="477"/>
      <c r="L40" s="572" t="s">
        <v>1985</v>
      </c>
    </row>
    <row r="41" spans="1:12" s="478" customFormat="1" ht="31.5" x14ac:dyDescent="0.25">
      <c r="A41" s="571">
        <v>14</v>
      </c>
      <c r="B41" s="495" t="s">
        <v>1955</v>
      </c>
      <c r="C41" s="496" t="s">
        <v>1956</v>
      </c>
      <c r="D41" s="484">
        <v>43768</v>
      </c>
      <c r="E41" s="484">
        <v>43768</v>
      </c>
      <c r="F41" s="485"/>
      <c r="G41" s="485"/>
      <c r="H41" s="489"/>
      <c r="I41" s="476"/>
      <c r="J41" s="476"/>
      <c r="K41" s="477"/>
      <c r="L41" s="572" t="s">
        <v>1985</v>
      </c>
    </row>
    <row r="42" spans="1:12" s="478" customFormat="1" x14ac:dyDescent="0.25">
      <c r="A42" s="571"/>
      <c r="B42" s="499"/>
      <c r="C42" s="499"/>
      <c r="D42" s="499"/>
      <c r="E42" s="499"/>
      <c r="F42" s="499"/>
      <c r="G42" s="499"/>
      <c r="H42" s="499"/>
      <c r="I42" s="499"/>
      <c r="J42" s="499"/>
    </row>
    <row r="43" spans="1:12" s="478" customFormat="1" x14ac:dyDescent="0.25">
      <c r="A43" s="571"/>
      <c r="B43" s="500" t="s">
        <v>1987</v>
      </c>
      <c r="C43" s="500"/>
      <c r="D43" s="500"/>
      <c r="E43" s="500"/>
      <c r="F43" s="500"/>
      <c r="G43" s="500"/>
      <c r="H43" s="500"/>
      <c r="I43" s="500"/>
      <c r="J43" s="500"/>
      <c r="K43" s="500"/>
    </row>
    <row r="44" spans="1:12" s="478" customFormat="1" x14ac:dyDescent="0.25">
      <c r="A44" s="571"/>
      <c r="B44" s="501"/>
      <c r="C44" s="500"/>
      <c r="D44" s="500"/>
      <c r="E44" s="500"/>
      <c r="F44" s="500"/>
      <c r="G44" s="500"/>
      <c r="H44" s="500"/>
      <c r="I44" s="500"/>
      <c r="J44" s="500"/>
      <c r="K44" s="500"/>
    </row>
    <row r="45" spans="1:12" s="478" customFormat="1" x14ac:dyDescent="0.25">
      <c r="A45" s="571"/>
      <c r="B45" s="501"/>
      <c r="C45" s="501"/>
      <c r="D45" s="501"/>
      <c r="E45" s="501"/>
      <c r="F45" s="501"/>
      <c r="G45" s="501"/>
      <c r="H45" s="501"/>
      <c r="I45" s="501"/>
      <c r="J45" s="501"/>
      <c r="K45" s="501"/>
    </row>
    <row r="46" spans="1:12" x14ac:dyDescent="0.25">
      <c r="A46" s="571"/>
      <c r="B46" s="478"/>
      <c r="C46" s="502"/>
      <c r="D46" s="502"/>
      <c r="E46" s="503"/>
      <c r="F46" s="503"/>
      <c r="G46" s="503"/>
      <c r="H46" s="504"/>
      <c r="I46" s="504"/>
      <c r="J46" s="504"/>
    </row>
  </sheetData>
  <mergeCells count="14">
    <mergeCell ref="F17:G17"/>
    <mergeCell ref="B43:K43"/>
    <mergeCell ref="C44:K44"/>
    <mergeCell ref="C46:D46"/>
    <mergeCell ref="B3:K3"/>
    <mergeCell ref="A16:A18"/>
    <mergeCell ref="B16:B18"/>
    <mergeCell ref="C16:C18"/>
    <mergeCell ref="D16:G16"/>
    <mergeCell ref="H16:H18"/>
    <mergeCell ref="I16:I18"/>
    <mergeCell ref="J16:J18"/>
    <mergeCell ref="K16:K18"/>
    <mergeCell ref="D17:E17"/>
  </mergeCells>
  <pageMargins left="0.7" right="0.24" top="0.5" bottom="0.75" header="0.3" footer="0.3"/>
  <pageSetup paperSize="9" scale="5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100"/>
  <sheetViews>
    <sheetView view="pageBreakPreview" topLeftCell="A58" zoomScale="80" zoomScaleNormal="100" zoomScaleSheetLayoutView="80" workbookViewId="0">
      <selection activeCell="A64" sqref="A64"/>
    </sheetView>
  </sheetViews>
  <sheetFormatPr defaultRowHeight="15.75" x14ac:dyDescent="0.25"/>
  <cols>
    <col min="1" max="1" width="55.5" style="575" customWidth="1"/>
    <col min="2" max="2" width="50.375" style="575" customWidth="1"/>
    <col min="3" max="256" width="9" style="450"/>
    <col min="257" max="258" width="57.875" style="450" customWidth="1"/>
    <col min="259" max="512" width="9" style="450"/>
    <col min="513" max="514" width="57.875" style="450" customWidth="1"/>
    <col min="515" max="768" width="9" style="450"/>
    <col min="769" max="770" width="57.875" style="450" customWidth="1"/>
    <col min="771" max="1024" width="9" style="450"/>
    <col min="1025" max="1026" width="57.875" style="450" customWidth="1"/>
    <col min="1027" max="1280" width="9" style="450"/>
    <col min="1281" max="1282" width="57.875" style="450" customWidth="1"/>
    <col min="1283" max="1536" width="9" style="450"/>
    <col min="1537" max="1538" width="57.875" style="450" customWidth="1"/>
    <col min="1539" max="1792" width="9" style="450"/>
    <col min="1793" max="1794" width="57.875" style="450" customWidth="1"/>
    <col min="1795" max="2048" width="9" style="450"/>
    <col min="2049" max="2050" width="57.875" style="450" customWidth="1"/>
    <col min="2051" max="2304" width="9" style="450"/>
    <col min="2305" max="2306" width="57.875" style="450" customWidth="1"/>
    <col min="2307" max="2560" width="9" style="450"/>
    <col min="2561" max="2562" width="57.875" style="450" customWidth="1"/>
    <col min="2563" max="2816" width="9" style="450"/>
    <col min="2817" max="2818" width="57.875" style="450" customWidth="1"/>
    <col min="2819" max="3072" width="9" style="450"/>
    <col min="3073" max="3074" width="57.875" style="450" customWidth="1"/>
    <col min="3075" max="3328" width="9" style="450"/>
    <col min="3329" max="3330" width="57.875" style="450" customWidth="1"/>
    <col min="3331" max="3584" width="9" style="450"/>
    <col min="3585" max="3586" width="57.875" style="450" customWidth="1"/>
    <col min="3587" max="3840" width="9" style="450"/>
    <col min="3841" max="3842" width="57.875" style="450" customWidth="1"/>
    <col min="3843" max="4096" width="9" style="450"/>
    <col min="4097" max="4098" width="57.875" style="450" customWidth="1"/>
    <col min="4099" max="4352" width="9" style="450"/>
    <col min="4353" max="4354" width="57.875" style="450" customWidth="1"/>
    <col min="4355" max="4608" width="9" style="450"/>
    <col min="4609" max="4610" width="57.875" style="450" customWidth="1"/>
    <col min="4611" max="4864" width="9" style="450"/>
    <col min="4865" max="4866" width="57.875" style="450" customWidth="1"/>
    <col min="4867" max="5120" width="9" style="450"/>
    <col min="5121" max="5122" width="57.875" style="450" customWidth="1"/>
    <col min="5123" max="5376" width="9" style="450"/>
    <col min="5377" max="5378" width="57.875" style="450" customWidth="1"/>
    <col min="5379" max="5632" width="9" style="450"/>
    <col min="5633" max="5634" width="57.875" style="450" customWidth="1"/>
    <col min="5635" max="5888" width="9" style="450"/>
    <col min="5889" max="5890" width="57.875" style="450" customWidth="1"/>
    <col min="5891" max="6144" width="9" style="450"/>
    <col min="6145" max="6146" width="57.875" style="450" customWidth="1"/>
    <col min="6147" max="6400" width="9" style="450"/>
    <col min="6401" max="6402" width="57.875" style="450" customWidth="1"/>
    <col min="6403" max="6656" width="9" style="450"/>
    <col min="6657" max="6658" width="57.875" style="450" customWidth="1"/>
    <col min="6659" max="6912" width="9" style="450"/>
    <col min="6913" max="6914" width="57.875" style="450" customWidth="1"/>
    <col min="6915" max="7168" width="9" style="450"/>
    <col min="7169" max="7170" width="57.875" style="450" customWidth="1"/>
    <col min="7171" max="7424" width="9" style="450"/>
    <col min="7425" max="7426" width="57.875" style="450" customWidth="1"/>
    <col min="7427" max="7680" width="9" style="450"/>
    <col min="7681" max="7682" width="57.875" style="450" customWidth="1"/>
    <col min="7683" max="7936" width="9" style="450"/>
    <col min="7937" max="7938" width="57.875" style="450" customWidth="1"/>
    <col min="7939" max="8192" width="9" style="450"/>
    <col min="8193" max="8194" width="57.875" style="450" customWidth="1"/>
    <col min="8195" max="8448" width="9" style="450"/>
    <col min="8449" max="8450" width="57.875" style="450" customWidth="1"/>
    <col min="8451" max="8704" width="9" style="450"/>
    <col min="8705" max="8706" width="57.875" style="450" customWidth="1"/>
    <col min="8707" max="8960" width="9" style="450"/>
    <col min="8961" max="8962" width="57.875" style="450" customWidth="1"/>
    <col min="8963" max="9216" width="9" style="450"/>
    <col min="9217" max="9218" width="57.875" style="450" customWidth="1"/>
    <col min="9219" max="9472" width="9" style="450"/>
    <col min="9473" max="9474" width="57.875" style="450" customWidth="1"/>
    <col min="9475" max="9728" width="9" style="450"/>
    <col min="9729" max="9730" width="57.875" style="450" customWidth="1"/>
    <col min="9731" max="9984" width="9" style="450"/>
    <col min="9985" max="9986" width="57.875" style="450" customWidth="1"/>
    <col min="9987" max="10240" width="9" style="450"/>
    <col min="10241" max="10242" width="57.875" style="450" customWidth="1"/>
    <col min="10243" max="10496" width="9" style="450"/>
    <col min="10497" max="10498" width="57.875" style="450" customWidth="1"/>
    <col min="10499" max="10752" width="9" style="450"/>
    <col min="10753" max="10754" width="57.875" style="450" customWidth="1"/>
    <col min="10755" max="11008" width="9" style="450"/>
    <col min="11009" max="11010" width="57.875" style="450" customWidth="1"/>
    <col min="11011" max="11264" width="9" style="450"/>
    <col min="11265" max="11266" width="57.875" style="450" customWidth="1"/>
    <col min="11267" max="11520" width="9" style="450"/>
    <col min="11521" max="11522" width="57.875" style="450" customWidth="1"/>
    <col min="11523" max="11776" width="9" style="450"/>
    <col min="11777" max="11778" width="57.875" style="450" customWidth="1"/>
    <col min="11779" max="12032" width="9" style="450"/>
    <col min="12033" max="12034" width="57.875" style="450" customWidth="1"/>
    <col min="12035" max="12288" width="9" style="450"/>
    <col min="12289" max="12290" width="57.875" style="450" customWidth="1"/>
    <col min="12291" max="12544" width="9" style="450"/>
    <col min="12545" max="12546" width="57.875" style="450" customWidth="1"/>
    <col min="12547" max="12800" width="9" style="450"/>
    <col min="12801" max="12802" width="57.875" style="450" customWidth="1"/>
    <col min="12803" max="13056" width="9" style="450"/>
    <col min="13057" max="13058" width="57.875" style="450" customWidth="1"/>
    <col min="13059" max="13312" width="9" style="450"/>
    <col min="13313" max="13314" width="57.875" style="450" customWidth="1"/>
    <col min="13315" max="13568" width="9" style="450"/>
    <col min="13569" max="13570" width="57.875" style="450" customWidth="1"/>
    <col min="13571" max="13824" width="9" style="450"/>
    <col min="13825" max="13826" width="57.875" style="450" customWidth="1"/>
    <col min="13827" max="14080" width="9" style="450"/>
    <col min="14081" max="14082" width="57.875" style="450" customWidth="1"/>
    <col min="14083" max="14336" width="9" style="450"/>
    <col min="14337" max="14338" width="57.875" style="450" customWidth="1"/>
    <col min="14339" max="14592" width="9" style="450"/>
    <col min="14593" max="14594" width="57.875" style="450" customWidth="1"/>
    <col min="14595" max="14848" width="9" style="450"/>
    <col min="14849" max="14850" width="57.875" style="450" customWidth="1"/>
    <col min="14851" max="15104" width="9" style="450"/>
    <col min="15105" max="15106" width="57.875" style="450" customWidth="1"/>
    <col min="15107" max="15360" width="9" style="450"/>
    <col min="15361" max="15362" width="57.875" style="450" customWidth="1"/>
    <col min="15363" max="15616" width="9" style="450"/>
    <col min="15617" max="15618" width="57.875" style="450" customWidth="1"/>
    <col min="15619" max="15872" width="9" style="450"/>
    <col min="15873" max="15874" width="57.875" style="450" customWidth="1"/>
    <col min="15875" max="16128" width="9" style="450"/>
    <col min="16129" max="16130" width="57.875" style="450" customWidth="1"/>
    <col min="16131" max="16384" width="9" style="450"/>
  </cols>
  <sheetData>
    <row r="1" spans="1:2" x14ac:dyDescent="0.25">
      <c r="B1" s="576" t="s">
        <v>1806</v>
      </c>
    </row>
    <row r="2" spans="1:2" x14ac:dyDescent="0.25">
      <c r="B2" s="576" t="s">
        <v>1</v>
      </c>
    </row>
    <row r="3" spans="1:2" x14ac:dyDescent="0.25">
      <c r="B3" s="576" t="s">
        <v>1807</v>
      </c>
    </row>
    <row r="4" spans="1:2" x14ac:dyDescent="0.25">
      <c r="B4" s="576"/>
    </row>
    <row r="5" spans="1:2" ht="30.75" customHeight="1" x14ac:dyDescent="0.25">
      <c r="A5" s="577" t="s">
        <v>1808</v>
      </c>
      <c r="B5" s="578"/>
    </row>
    <row r="6" spans="1:2" x14ac:dyDescent="0.25">
      <c r="B6" s="576"/>
    </row>
    <row r="7" spans="1:2" x14ac:dyDescent="0.25">
      <c r="B7" s="576" t="s">
        <v>1809</v>
      </c>
    </row>
    <row r="8" spans="1:2" x14ac:dyDescent="0.25">
      <c r="B8" s="576" t="s">
        <v>1810</v>
      </c>
    </row>
    <row r="9" spans="1:2" x14ac:dyDescent="0.25">
      <c r="B9" s="576"/>
    </row>
    <row r="10" spans="1:2" x14ac:dyDescent="0.25">
      <c r="B10" s="447" t="s">
        <v>1811</v>
      </c>
    </row>
    <row r="11" spans="1:2" x14ac:dyDescent="0.25">
      <c r="B11" s="576" t="s">
        <v>1709</v>
      </c>
    </row>
    <row r="12" spans="1:2" x14ac:dyDescent="0.25">
      <c r="B12" s="576" t="s">
        <v>8</v>
      </c>
    </row>
    <row r="13" spans="1:2" ht="16.5" thickBot="1" x14ac:dyDescent="0.3">
      <c r="B13" s="579"/>
    </row>
    <row r="14" spans="1:2" ht="16.5" thickBot="1" x14ac:dyDescent="0.3">
      <c r="A14" s="580" t="s">
        <v>10</v>
      </c>
      <c r="B14" s="581" t="s">
        <v>1988</v>
      </c>
    </row>
    <row r="15" spans="1:2" ht="16.5" thickBot="1" x14ac:dyDescent="0.3">
      <c r="A15" s="580" t="s">
        <v>1813</v>
      </c>
      <c r="B15" s="582" t="s">
        <v>1989</v>
      </c>
    </row>
    <row r="16" spans="1:2" ht="16.5" thickBot="1" x14ac:dyDescent="0.3">
      <c r="A16" s="580" t="s">
        <v>1815</v>
      </c>
      <c r="B16" s="583" t="s">
        <v>124</v>
      </c>
    </row>
    <row r="17" spans="1:2" ht="16.5" thickBot="1" x14ac:dyDescent="0.3">
      <c r="A17" s="580" t="s">
        <v>1817</v>
      </c>
      <c r="B17" s="583" t="s">
        <v>1990</v>
      </c>
    </row>
    <row r="18" spans="1:2" ht="16.5" thickBot="1" x14ac:dyDescent="0.3">
      <c r="A18" s="584" t="s">
        <v>1819</v>
      </c>
      <c r="B18" s="582">
        <v>2019</v>
      </c>
    </row>
    <row r="19" spans="1:2" ht="16.5" thickBot="1" x14ac:dyDescent="0.3">
      <c r="A19" s="585" t="s">
        <v>1821</v>
      </c>
      <c r="B19" s="586" t="s">
        <v>1822</v>
      </c>
    </row>
    <row r="20" spans="1:2" ht="16.5" thickBot="1" x14ac:dyDescent="0.3">
      <c r="A20" s="587" t="s">
        <v>1823</v>
      </c>
      <c r="B20" s="396"/>
    </row>
    <row r="21" spans="1:2" ht="30.75" thickBot="1" x14ac:dyDescent="0.3">
      <c r="A21" s="396" t="s">
        <v>1824</v>
      </c>
      <c r="B21" s="396" t="s">
        <v>1991</v>
      </c>
    </row>
    <row r="22" spans="1:2" ht="60.75" thickBot="1" x14ac:dyDescent="0.3">
      <c r="A22" s="588" t="s">
        <v>1826</v>
      </c>
      <c r="B22" s="396" t="s">
        <v>1992</v>
      </c>
    </row>
    <row r="23" spans="1:2" ht="60.75" thickBot="1" x14ac:dyDescent="0.3">
      <c r="A23" s="589" t="s">
        <v>1828</v>
      </c>
      <c r="B23" s="396" t="s">
        <v>1993</v>
      </c>
    </row>
    <row r="24" spans="1:2" ht="16.5" thickBot="1" x14ac:dyDescent="0.3">
      <c r="A24" s="584" t="s">
        <v>1830</v>
      </c>
      <c r="B24" s="396"/>
    </row>
    <row r="25" spans="1:2" ht="30.75" thickBot="1" x14ac:dyDescent="0.3">
      <c r="A25" s="589" t="s">
        <v>1831</v>
      </c>
      <c r="B25" s="396" t="s">
        <v>1994</v>
      </c>
    </row>
    <row r="26" spans="1:2" ht="16.5" thickBot="1" x14ac:dyDescent="0.3">
      <c r="A26" s="584" t="s">
        <v>1833</v>
      </c>
      <c r="B26" s="396"/>
    </row>
    <row r="27" spans="1:2" ht="30.75" thickBot="1" x14ac:dyDescent="0.3">
      <c r="A27" s="590" t="s">
        <v>1834</v>
      </c>
      <c r="B27" s="396" t="s">
        <v>1995</v>
      </c>
    </row>
    <row r="28" spans="1:2" ht="16.5" thickBot="1" x14ac:dyDescent="0.3">
      <c r="A28" s="584" t="s">
        <v>1835</v>
      </c>
      <c r="B28" s="586"/>
    </row>
    <row r="29" spans="1:2" ht="16.5" thickBot="1" x14ac:dyDescent="0.3">
      <c r="A29" s="587" t="s">
        <v>1836</v>
      </c>
      <c r="B29" s="586"/>
    </row>
    <row r="30" spans="1:2" ht="16.5" thickBot="1" x14ac:dyDescent="0.3">
      <c r="A30" s="584" t="s">
        <v>1837</v>
      </c>
      <c r="B30" s="591"/>
    </row>
    <row r="31" spans="1:2" ht="28.5" x14ac:dyDescent="0.25">
      <c r="A31" s="587" t="s">
        <v>1838</v>
      </c>
      <c r="B31" s="588"/>
    </row>
    <row r="32" spans="1:2" ht="45" x14ac:dyDescent="0.25">
      <c r="A32" s="592" t="s">
        <v>1839</v>
      </c>
      <c r="B32" s="592"/>
    </row>
    <row r="33" spans="1:3" x14ac:dyDescent="0.25">
      <c r="A33" s="592" t="s">
        <v>1841</v>
      </c>
      <c r="B33" s="592"/>
    </row>
    <row r="34" spans="1:3" ht="30" x14ac:dyDescent="0.25">
      <c r="A34" s="592" t="s">
        <v>1842</v>
      </c>
      <c r="B34" s="592"/>
    </row>
    <row r="35" spans="1:3" ht="16.5" thickBot="1" x14ac:dyDescent="0.3">
      <c r="A35" s="593" t="s">
        <v>1844</v>
      </c>
      <c r="B35" s="594"/>
    </row>
    <row r="36" spans="1:3" ht="18.75" customHeight="1" thickBot="1" x14ac:dyDescent="0.3">
      <c r="A36" s="595" t="s">
        <v>1965</v>
      </c>
      <c r="B36" s="596">
        <v>362.88</v>
      </c>
    </row>
    <row r="37" spans="1:3" ht="30.75" thickBot="1" x14ac:dyDescent="0.3">
      <c r="A37" s="396" t="s">
        <v>1846</v>
      </c>
      <c r="B37" s="396" t="s">
        <v>1996</v>
      </c>
    </row>
    <row r="38" spans="1:3" ht="29.25" thickBot="1" x14ac:dyDescent="0.3">
      <c r="A38" s="597" t="s">
        <v>1847</v>
      </c>
      <c r="B38" s="396">
        <f>318.22+27.14</f>
        <v>345.36</v>
      </c>
      <c r="C38" s="450" t="s">
        <v>1968</v>
      </c>
    </row>
    <row r="39" spans="1:3" ht="29.25" thickBot="1" x14ac:dyDescent="0.3">
      <c r="A39" s="597" t="s">
        <v>1848</v>
      </c>
      <c r="B39" s="396">
        <f>27.14+318.22</f>
        <v>345.36</v>
      </c>
    </row>
    <row r="40" spans="1:3" ht="16.5" thickBot="1" x14ac:dyDescent="0.3">
      <c r="A40" s="396" t="s">
        <v>1849</v>
      </c>
      <c r="B40" s="396"/>
    </row>
    <row r="41" spans="1:3" ht="29.25" thickBot="1" x14ac:dyDescent="0.3">
      <c r="A41" s="597" t="s">
        <v>1850</v>
      </c>
      <c r="B41" s="396"/>
    </row>
    <row r="42" spans="1:3" ht="16.5" thickBot="1" x14ac:dyDescent="0.3">
      <c r="A42" s="396" t="s">
        <v>1861</v>
      </c>
      <c r="B42" s="396" t="s">
        <v>1997</v>
      </c>
    </row>
    <row r="43" spans="1:3" ht="16.5" thickBot="1" x14ac:dyDescent="0.3">
      <c r="A43" s="396" t="s">
        <v>1853</v>
      </c>
      <c r="B43" s="598">
        <f>318.22/B36</f>
        <v>0.8769290123456791</v>
      </c>
    </row>
    <row r="44" spans="1:3" ht="16.5" thickBot="1" x14ac:dyDescent="0.3">
      <c r="A44" s="396" t="s">
        <v>1854</v>
      </c>
      <c r="B44" s="396">
        <f>135.77+67.14</f>
        <v>202.91000000000003</v>
      </c>
      <c r="C44" s="450" t="s">
        <v>1971</v>
      </c>
    </row>
    <row r="45" spans="1:3" ht="16.5" thickBot="1" x14ac:dyDescent="0.3">
      <c r="A45" s="396" t="s">
        <v>1856</v>
      </c>
      <c r="B45" s="396">
        <v>202.91</v>
      </c>
      <c r="C45" s="450">
        <v>202.91</v>
      </c>
    </row>
    <row r="46" spans="1:3" ht="45.75" thickBot="1" x14ac:dyDescent="0.3">
      <c r="A46" s="597" t="s">
        <v>1975</v>
      </c>
      <c r="B46" s="396" t="s">
        <v>1998</v>
      </c>
    </row>
    <row r="47" spans="1:3" ht="15.75" customHeight="1" thickBot="1" x14ac:dyDescent="0.3">
      <c r="A47" s="396" t="s">
        <v>1859</v>
      </c>
      <c r="B47" s="396"/>
    </row>
    <row r="48" spans="1:3" ht="16.5" thickBot="1" x14ac:dyDescent="0.3">
      <c r="A48" s="396" t="s">
        <v>1853</v>
      </c>
      <c r="B48" s="396"/>
    </row>
    <row r="49" spans="1:2" ht="16.5" thickBot="1" x14ac:dyDescent="0.3">
      <c r="A49" s="396" t="s">
        <v>1854</v>
      </c>
      <c r="B49" s="396"/>
    </row>
    <row r="50" spans="1:2" ht="16.5" thickBot="1" x14ac:dyDescent="0.3">
      <c r="A50" s="396" t="s">
        <v>1856</v>
      </c>
      <c r="B50" s="396"/>
    </row>
    <row r="51" spans="1:2" ht="29.25" thickBot="1" x14ac:dyDescent="0.3">
      <c r="A51" s="597" t="s">
        <v>1860</v>
      </c>
      <c r="B51" s="396"/>
    </row>
    <row r="52" spans="1:2" ht="16.5" thickBot="1" x14ac:dyDescent="0.3">
      <c r="A52" s="396" t="s">
        <v>1861</v>
      </c>
      <c r="B52" s="396" t="s">
        <v>1999</v>
      </c>
    </row>
    <row r="53" spans="1:2" ht="16.5" thickBot="1" x14ac:dyDescent="0.3">
      <c r="A53" s="396" t="s">
        <v>1853</v>
      </c>
      <c r="B53" s="598">
        <f>27.14/B38</f>
        <v>7.8584665276812599E-2</v>
      </c>
    </row>
    <row r="54" spans="1:2" ht="16.5" thickBot="1" x14ac:dyDescent="0.3">
      <c r="A54" s="396" t="s">
        <v>1854</v>
      </c>
      <c r="B54" s="396">
        <v>27.14</v>
      </c>
    </row>
    <row r="55" spans="1:2" ht="16.5" thickBot="1" x14ac:dyDescent="0.3">
      <c r="A55" s="396" t="s">
        <v>1856</v>
      </c>
      <c r="B55" s="396">
        <v>27.14</v>
      </c>
    </row>
    <row r="56" spans="1:2" ht="29.25" thickBot="1" x14ac:dyDescent="0.3">
      <c r="A56" s="587" t="s">
        <v>1864</v>
      </c>
      <c r="B56" s="599"/>
    </row>
    <row r="57" spans="1:2" ht="16.5" thickBot="1" x14ac:dyDescent="0.3">
      <c r="A57" s="588" t="s">
        <v>1849</v>
      </c>
      <c r="B57" s="599"/>
    </row>
    <row r="58" spans="1:2" ht="16.5" thickBot="1" x14ac:dyDescent="0.3">
      <c r="A58" s="588" t="s">
        <v>1865</v>
      </c>
      <c r="B58" s="600">
        <v>1</v>
      </c>
    </row>
    <row r="59" spans="1:2" ht="16.5" thickBot="1" x14ac:dyDescent="0.3">
      <c r="A59" s="588" t="s">
        <v>1866</v>
      </c>
      <c r="B59" s="600">
        <v>1</v>
      </c>
    </row>
    <row r="60" spans="1:2" ht="16.5" thickBot="1" x14ac:dyDescent="0.3">
      <c r="A60" s="588" t="s">
        <v>1867</v>
      </c>
      <c r="B60" s="600">
        <v>1</v>
      </c>
    </row>
    <row r="61" spans="1:2" ht="16.5" thickBot="1" x14ac:dyDescent="0.3">
      <c r="A61" s="584" t="s">
        <v>1868</v>
      </c>
      <c r="B61" s="601">
        <f>B62/B36</f>
        <v>0.6339561287477955</v>
      </c>
    </row>
    <row r="62" spans="1:2" ht="16.5" thickBot="1" x14ac:dyDescent="0.3">
      <c r="A62" s="584" t="s">
        <v>1869</v>
      </c>
      <c r="B62" s="602">
        <f>B44+B54</f>
        <v>230.05</v>
      </c>
    </row>
    <row r="63" spans="1:2" ht="16.5" thickBot="1" x14ac:dyDescent="0.3">
      <c r="A63" s="584" t="s">
        <v>1870</v>
      </c>
      <c r="B63" s="601">
        <f>B64/B36</f>
        <v>0.6339561287477955</v>
      </c>
    </row>
    <row r="64" spans="1:2" ht="16.5" thickBot="1" x14ac:dyDescent="0.3">
      <c r="A64" s="585" t="s">
        <v>1871</v>
      </c>
      <c r="B64" s="586">
        <f>B55+B45</f>
        <v>230.05</v>
      </c>
    </row>
    <row r="65" spans="1:2" x14ac:dyDescent="0.25">
      <c r="A65" s="587" t="s">
        <v>1872</v>
      </c>
      <c r="B65" s="603" t="s">
        <v>2000</v>
      </c>
    </row>
    <row r="66" spans="1:2" x14ac:dyDescent="0.25">
      <c r="A66" s="592" t="s">
        <v>1873</v>
      </c>
      <c r="B66" s="604" t="s">
        <v>2001</v>
      </c>
    </row>
    <row r="67" spans="1:2" x14ac:dyDescent="0.25">
      <c r="A67" s="592" t="s">
        <v>1874</v>
      </c>
      <c r="B67" s="604" t="s">
        <v>2002</v>
      </c>
    </row>
    <row r="68" spans="1:2" x14ac:dyDescent="0.25">
      <c r="A68" s="592" t="s">
        <v>1876</v>
      </c>
      <c r="B68" s="604"/>
    </row>
    <row r="69" spans="1:2" ht="30" x14ac:dyDescent="0.25">
      <c r="A69" s="592" t="s">
        <v>1877</v>
      </c>
      <c r="B69" s="604" t="s">
        <v>2003</v>
      </c>
    </row>
    <row r="70" spans="1:2" ht="30.75" thickBot="1" x14ac:dyDescent="0.3">
      <c r="A70" s="594" t="s">
        <v>1879</v>
      </c>
      <c r="B70" s="604" t="s">
        <v>2003</v>
      </c>
    </row>
    <row r="71" spans="1:2" ht="30.75" thickBot="1" x14ac:dyDescent="0.3">
      <c r="A71" s="588" t="s">
        <v>1880</v>
      </c>
      <c r="B71" s="589"/>
    </row>
    <row r="72" spans="1:2" ht="29.25" thickBot="1" x14ac:dyDescent="0.3">
      <c r="A72" s="584" t="s">
        <v>1881</v>
      </c>
      <c r="B72" s="589"/>
    </row>
    <row r="73" spans="1:2" ht="16.5" thickBot="1" x14ac:dyDescent="0.3">
      <c r="A73" s="588" t="s">
        <v>1849</v>
      </c>
      <c r="B73" s="605"/>
    </row>
    <row r="74" spans="1:2" ht="16.5" thickBot="1" x14ac:dyDescent="0.3">
      <c r="A74" s="588" t="s">
        <v>1882</v>
      </c>
      <c r="B74" s="596">
        <v>7</v>
      </c>
    </row>
    <row r="75" spans="1:2" ht="16.5" thickBot="1" x14ac:dyDescent="0.3">
      <c r="A75" s="588" t="s">
        <v>1883</v>
      </c>
      <c r="B75" s="606">
        <v>3</v>
      </c>
    </row>
    <row r="76" spans="1:2" ht="63" customHeight="1" thickBot="1" x14ac:dyDescent="0.3">
      <c r="A76" s="607" t="s">
        <v>1884</v>
      </c>
      <c r="B76" s="603" t="s">
        <v>2004</v>
      </c>
    </row>
    <row r="77" spans="1:2" ht="16.5" thickBot="1" x14ac:dyDescent="0.3">
      <c r="A77" s="584" t="s">
        <v>1885</v>
      </c>
      <c r="B77" s="602"/>
    </row>
    <row r="78" spans="1:2" ht="16.5" thickBot="1" x14ac:dyDescent="0.3">
      <c r="A78" s="592" t="s">
        <v>1886</v>
      </c>
      <c r="B78" s="608" t="s">
        <v>2005</v>
      </c>
    </row>
    <row r="79" spans="1:2" ht="16.5" thickBot="1" x14ac:dyDescent="0.3">
      <c r="A79" s="592" t="s">
        <v>1887</v>
      </c>
      <c r="B79" s="608" t="s">
        <v>1832</v>
      </c>
    </row>
    <row r="80" spans="1:2" ht="16.5" thickBot="1" x14ac:dyDescent="0.3">
      <c r="A80" s="592" t="s">
        <v>1888</v>
      </c>
      <c r="B80" s="608" t="s">
        <v>1832</v>
      </c>
    </row>
    <row r="81" spans="1:2" ht="29.25" thickBot="1" x14ac:dyDescent="0.3">
      <c r="A81" s="609" t="s">
        <v>1889</v>
      </c>
      <c r="B81" s="605"/>
    </row>
    <row r="82" spans="1:2" ht="28.5" x14ac:dyDescent="0.25">
      <c r="A82" s="587" t="s">
        <v>1890</v>
      </c>
      <c r="B82" s="610" t="s">
        <v>1891</v>
      </c>
    </row>
    <row r="83" spans="1:2" x14ac:dyDescent="0.25">
      <c r="A83" s="592" t="s">
        <v>1892</v>
      </c>
      <c r="B83" s="611"/>
    </row>
    <row r="84" spans="1:2" x14ac:dyDescent="0.25">
      <c r="A84" s="592" t="s">
        <v>1893</v>
      </c>
      <c r="B84" s="611"/>
    </row>
    <row r="85" spans="1:2" x14ac:dyDescent="0.25">
      <c r="A85" s="592" t="s">
        <v>1894</v>
      </c>
      <c r="B85" s="611"/>
    </row>
    <row r="86" spans="1:2" x14ac:dyDescent="0.25">
      <c r="A86" s="592" t="s">
        <v>1895</v>
      </c>
      <c r="B86" s="611"/>
    </row>
    <row r="87" spans="1:2" ht="16.5" thickBot="1" x14ac:dyDescent="0.3">
      <c r="A87" s="612" t="s">
        <v>1896</v>
      </c>
      <c r="B87" s="613"/>
    </row>
    <row r="89" spans="1:2" x14ac:dyDescent="0.25">
      <c r="A89" s="614" t="s">
        <v>1897</v>
      </c>
      <c r="B89" s="614"/>
    </row>
    <row r="90" spans="1:2" ht="29.25" customHeight="1" x14ac:dyDescent="0.25">
      <c r="A90" s="615" t="s">
        <v>1898</v>
      </c>
      <c r="B90" s="615"/>
    </row>
    <row r="91" spans="1:2" x14ac:dyDescent="0.25">
      <c r="A91" s="575" t="s">
        <v>1899</v>
      </c>
    </row>
    <row r="92" spans="1:2" x14ac:dyDescent="0.25">
      <c r="A92" s="575" t="s">
        <v>1900</v>
      </c>
    </row>
    <row r="93" spans="1:2" x14ac:dyDescent="0.25">
      <c r="A93" s="575" t="s">
        <v>1901</v>
      </c>
    </row>
    <row r="94" spans="1:2" x14ac:dyDescent="0.25">
      <c r="A94" s="575" t="s">
        <v>1902</v>
      </c>
    </row>
    <row r="95" spans="1:2" x14ac:dyDescent="0.25">
      <c r="A95" s="575" t="s">
        <v>1903</v>
      </c>
    </row>
    <row r="96" spans="1:2" x14ac:dyDescent="0.25">
      <c r="A96" s="616" t="s">
        <v>1904</v>
      </c>
      <c r="B96" s="616"/>
    </row>
    <row r="97" spans="1:2" ht="13.5" customHeight="1" x14ac:dyDescent="0.25"/>
    <row r="98" spans="1:2" x14ac:dyDescent="0.25">
      <c r="A98" s="617" t="s">
        <v>1905</v>
      </c>
      <c r="B98" s="618"/>
    </row>
    <row r="99" spans="1:2" x14ac:dyDescent="0.25">
      <c r="B99" s="619" t="s">
        <v>1906</v>
      </c>
    </row>
    <row r="100" spans="1:2" x14ac:dyDescent="0.25">
      <c r="B100" s="620" t="s">
        <v>1907</v>
      </c>
    </row>
  </sheetData>
  <mergeCells count="4">
    <mergeCell ref="A5:B5"/>
    <mergeCell ref="B82:B87"/>
    <mergeCell ref="A90:B90"/>
    <mergeCell ref="A96:B96"/>
  </mergeCells>
  <pageMargins left="0.59055118110236227" right="0" top="0.59055118110236227" bottom="0.59055118110236227" header="0.31496062992125984" footer="0.31496062992125984"/>
  <pageSetup paperSize="9" scale="75" fitToHeight="2" orientation="portrait" r:id="rId1"/>
  <headerFooter alignWithMargins="0">
    <oddFooter>Страница &amp;P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22</vt:i4>
      </vt:variant>
    </vt:vector>
  </HeadingPairs>
  <TitlesOfParts>
    <vt:vector size="40" baseType="lpstr">
      <vt:lpstr>прил 7.1</vt:lpstr>
      <vt:lpstr>прил 7.2 </vt:lpstr>
      <vt:lpstr>прил 8</vt:lpstr>
      <vt:lpstr>прил 9</vt:lpstr>
      <vt:lpstr>прил 10 ПС Бештау</vt:lpstr>
      <vt:lpstr>прил 11 Бештау</vt:lpstr>
      <vt:lpstr>прил 10 Парковая</vt:lpstr>
      <vt:lpstr>прил 11.1 Парковая </vt:lpstr>
      <vt:lpstr>прил 10 Плиево Новая</vt:lpstr>
      <vt:lpstr>прил 11.1 Плиево Новая</vt:lpstr>
      <vt:lpstr>прил 10 ФП Чечня</vt:lpstr>
      <vt:lpstr>прил 11 ФП Чечня</vt:lpstr>
      <vt:lpstr>прил 10 ФП Ингушетия</vt:lpstr>
      <vt:lpstr>прил 11 ФП Ингушетия</vt:lpstr>
      <vt:lpstr>прил 10 ФП Дагестан</vt:lpstr>
      <vt:lpstr>прил 11 ФП Дагестан</vt:lpstr>
      <vt:lpstr>прил 12 </vt:lpstr>
      <vt:lpstr>прил 13</vt:lpstr>
      <vt:lpstr>'прил 13'!Заголовки_для_печати</vt:lpstr>
      <vt:lpstr>'прил 7.1'!Заголовки_для_печати</vt:lpstr>
      <vt:lpstr>'прил 7.2 '!Заголовки_для_печати</vt:lpstr>
      <vt:lpstr>'прил 9'!Заголовки_для_печати</vt:lpstr>
      <vt:lpstr>'прил 10 Парковая'!Область_печати</vt:lpstr>
      <vt:lpstr>'прил 10 Плиево Новая'!Область_печати</vt:lpstr>
      <vt:lpstr>'прил 10 ПС Бештау'!Область_печати</vt:lpstr>
      <vt:lpstr>'прил 10 ФП Дагестан'!Область_печати</vt:lpstr>
      <vt:lpstr>'прил 10 ФП Ингушетия'!Область_печати</vt:lpstr>
      <vt:lpstr>'прил 10 ФП Чечня'!Область_печати</vt:lpstr>
      <vt:lpstr>'прил 11 Бештау'!Область_печати</vt:lpstr>
      <vt:lpstr>'прил 11 ФП Дагестан'!Область_печати</vt:lpstr>
      <vt:lpstr>'прил 11 ФП Ингушетия'!Область_печати</vt:lpstr>
      <vt:lpstr>'прил 11 ФП Чечня'!Область_печати</vt:lpstr>
      <vt:lpstr>'прил 11.1 Парковая '!Область_печати</vt:lpstr>
      <vt:lpstr>'прил 11.1 Плиево Новая'!Область_печати</vt:lpstr>
      <vt:lpstr>'прил 12 '!Область_печати</vt:lpstr>
      <vt:lpstr>'прил 13'!Область_печати</vt:lpstr>
      <vt:lpstr>'прил 7.1'!Область_печати</vt:lpstr>
      <vt:lpstr>'прил 7.2 '!Область_печати</vt:lpstr>
      <vt:lpstr>'прил 8'!Область_печати</vt:lpstr>
      <vt:lpstr>'прил 9'!Область_печати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Пышнограева Олеся Михайловна</dc:creator>
  <cp:lastModifiedBy>Борлакова Эльвира Аликовна</cp:lastModifiedBy>
  <dcterms:created xsi:type="dcterms:W3CDTF">2016-02-11T08:11:52Z</dcterms:created>
  <dcterms:modified xsi:type="dcterms:W3CDTF">2016-02-29T11:45:50Z</dcterms:modified>
</cp:coreProperties>
</file>